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Sheet2" sheetId="12" state="hidden" r:id="rId3"/>
    <sheet name="Region Wise" sheetId="6" r:id="rId4"/>
    <sheet name="Zone Wise" sheetId="7" r:id="rId5"/>
    <sheet name="DSR" sheetId="11" r:id="rId6"/>
    <sheet name="JAN+FEB+MAR+MAY+JUNE" sheetId="16" state="hidden" r:id="rId7"/>
    <sheet name="JAN+FEB+MAY+JUNE " sheetId="18" state="hidden" r:id="rId8"/>
    <sheet name="Sheet1" sheetId="10" state="hidden" r:id="rId9"/>
  </sheets>
  <definedNames>
    <definedName name="_xlnm._FilterDatabase" localSheetId="1" hidden="1">'Dealer Wise'!$A$3:$Q$3</definedName>
    <definedName name="_xlnm._FilterDatabase" localSheetId="5" hidden="1">DSR!$A$6:$P$536</definedName>
    <definedName name="_xlnm._FilterDatabase" localSheetId="6" hidden="1">'JAN+FEB+MAR+MAY+JUNE'!$A$4:$AD$4</definedName>
    <definedName name="_xlnm._FilterDatabase" localSheetId="7" hidden="1">'JAN+FEB+MAY+JUNE '!$A$4:$Z$128</definedName>
    <definedName name="_xlnm._FilterDatabase" localSheetId="8" hidden="1">Sheet1!$A$1:$D$1</definedName>
    <definedName name="_xlnm._FilterDatabase" localSheetId="4" hidden="1">'Zone Wise'!$B$3:$P$45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7" i="11"/>
  <c r="M537" s="1"/>
  <c r="J537"/>
  <c r="L537" s="1"/>
  <c r="J538"/>
  <c r="L538" s="1"/>
  <c r="K538"/>
  <c r="M538" s="1"/>
  <c r="N538" l="1"/>
  <c r="N537"/>
  <c r="J536" l="1"/>
  <c r="L536" s="1"/>
  <c r="K536"/>
  <c r="M536" s="1"/>
  <c r="N536" l="1"/>
  <c r="E125" i="5"/>
  <c r="Q2" l="1"/>
  <c r="U6" i="18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V51"/>
  <c r="V106"/>
  <c r="W106" s="1"/>
  <c r="W51"/>
  <c r="X51"/>
  <c r="X106"/>
  <c r="F125" i="5" l="1"/>
  <c r="R109" i="18"/>
  <c r="V109" s="1"/>
  <c r="R114"/>
  <c r="R52"/>
  <c r="V52" s="1"/>
  <c r="R27"/>
  <c r="R36"/>
  <c r="R5"/>
  <c r="V5" s="1"/>
  <c r="R33"/>
  <c r="R31"/>
  <c r="V31" s="1"/>
  <c r="R9"/>
  <c r="R22"/>
  <c r="V22" s="1"/>
  <c r="W22" s="1"/>
  <c r="R23"/>
  <c r="V23" s="1"/>
  <c r="W23" s="1"/>
  <c r="R25"/>
  <c r="R7"/>
  <c r="V7" s="1"/>
  <c r="W7" s="1"/>
  <c r="R44"/>
  <c r="R124"/>
  <c r="V124" s="1"/>
  <c r="R126"/>
  <c r="R105"/>
  <c r="R86"/>
  <c r="V86" s="1"/>
  <c r="R81"/>
  <c r="V81" s="1"/>
  <c r="R84"/>
  <c r="V84" s="1"/>
  <c r="R96"/>
  <c r="R91"/>
  <c r="V91" s="1"/>
  <c r="R100"/>
  <c r="R48"/>
  <c r="V48" s="1"/>
  <c r="R69"/>
  <c r="V69" s="1"/>
  <c r="R71"/>
  <c r="V71" s="1"/>
  <c r="R70"/>
  <c r="V70" s="1"/>
  <c r="R46"/>
  <c r="V46" s="1"/>
  <c r="R72"/>
  <c r="V72" s="1"/>
  <c r="R127"/>
  <c r="U5"/>
  <c r="Q128"/>
  <c r="N128"/>
  <c r="M128"/>
  <c r="J128"/>
  <c r="I128"/>
  <c r="F128"/>
  <c r="E128"/>
  <c r="O127"/>
  <c r="P127" s="1"/>
  <c r="K127"/>
  <c r="L127" s="1"/>
  <c r="G127"/>
  <c r="H127" s="1"/>
  <c r="O126"/>
  <c r="P126" s="1"/>
  <c r="K126"/>
  <c r="L126" s="1"/>
  <c r="G126"/>
  <c r="H126" s="1"/>
  <c r="R125"/>
  <c r="V125" s="1"/>
  <c r="O125"/>
  <c r="P125" s="1"/>
  <c r="K125"/>
  <c r="L125" s="1"/>
  <c r="G125"/>
  <c r="H125" s="1"/>
  <c r="O124"/>
  <c r="P124" s="1"/>
  <c r="K124"/>
  <c r="L124" s="1"/>
  <c r="G124"/>
  <c r="H124" s="1"/>
  <c r="R123"/>
  <c r="O123"/>
  <c r="P123" s="1"/>
  <c r="K123"/>
  <c r="L123" s="1"/>
  <c r="G123"/>
  <c r="H123" s="1"/>
  <c r="R122"/>
  <c r="O122"/>
  <c r="P122" s="1"/>
  <c r="K122"/>
  <c r="L122" s="1"/>
  <c r="G122"/>
  <c r="H122" s="1"/>
  <c r="R121"/>
  <c r="O121"/>
  <c r="P121" s="1"/>
  <c r="K121"/>
  <c r="L121" s="1"/>
  <c r="G121"/>
  <c r="H121" s="1"/>
  <c r="R120"/>
  <c r="V120" s="1"/>
  <c r="O120"/>
  <c r="P120" s="1"/>
  <c r="K120"/>
  <c r="L120" s="1"/>
  <c r="G120"/>
  <c r="H120" s="1"/>
  <c r="R119"/>
  <c r="O119"/>
  <c r="P119" s="1"/>
  <c r="K119"/>
  <c r="L119" s="1"/>
  <c r="G119"/>
  <c r="H119" s="1"/>
  <c r="O118"/>
  <c r="P118" s="1"/>
  <c r="K118"/>
  <c r="L118" s="1"/>
  <c r="G118"/>
  <c r="H118" s="1"/>
  <c r="O117"/>
  <c r="P117" s="1"/>
  <c r="K117"/>
  <c r="L117" s="1"/>
  <c r="G117"/>
  <c r="H117" s="1"/>
  <c r="R116"/>
  <c r="V116" s="1"/>
  <c r="O116"/>
  <c r="P116" s="1"/>
  <c r="K116"/>
  <c r="L116" s="1"/>
  <c r="G116"/>
  <c r="H116" s="1"/>
  <c r="R115"/>
  <c r="O115"/>
  <c r="P115" s="1"/>
  <c r="K115"/>
  <c r="L115" s="1"/>
  <c r="G115"/>
  <c r="H115" s="1"/>
  <c r="O114"/>
  <c r="P114" s="1"/>
  <c r="K114"/>
  <c r="L114" s="1"/>
  <c r="G114"/>
  <c r="H114" s="1"/>
  <c r="R113"/>
  <c r="V113" s="1"/>
  <c r="O113"/>
  <c r="P113" s="1"/>
  <c r="K113"/>
  <c r="L113" s="1"/>
  <c r="G113"/>
  <c r="H113" s="1"/>
  <c r="R112"/>
  <c r="V112" s="1"/>
  <c r="O112"/>
  <c r="P112" s="1"/>
  <c r="K112"/>
  <c r="L112" s="1"/>
  <c r="G112"/>
  <c r="H112" s="1"/>
  <c r="O111"/>
  <c r="P111" s="1"/>
  <c r="K111"/>
  <c r="L111" s="1"/>
  <c r="G111"/>
  <c r="H111" s="1"/>
  <c r="R110"/>
  <c r="O110"/>
  <c r="P110" s="1"/>
  <c r="K110"/>
  <c r="L110" s="1"/>
  <c r="G110"/>
  <c r="H110" s="1"/>
  <c r="O109"/>
  <c r="P109" s="1"/>
  <c r="K109"/>
  <c r="L109" s="1"/>
  <c r="G109"/>
  <c r="H109" s="1"/>
  <c r="R108"/>
  <c r="O108"/>
  <c r="P108" s="1"/>
  <c r="K108"/>
  <c r="L108" s="1"/>
  <c r="G108"/>
  <c r="H108" s="1"/>
  <c r="R107"/>
  <c r="V107" s="1"/>
  <c r="O107"/>
  <c r="P107" s="1"/>
  <c r="K107"/>
  <c r="L107" s="1"/>
  <c r="G107"/>
  <c r="H107" s="1"/>
  <c r="S106"/>
  <c r="T106" s="1"/>
  <c r="O106"/>
  <c r="P106" s="1"/>
  <c r="K106"/>
  <c r="L106" s="1"/>
  <c r="G106"/>
  <c r="H106" s="1"/>
  <c r="O105"/>
  <c r="P105" s="1"/>
  <c r="K105"/>
  <c r="L105" s="1"/>
  <c r="G105"/>
  <c r="H105" s="1"/>
  <c r="R104"/>
  <c r="O104"/>
  <c r="P104" s="1"/>
  <c r="K104"/>
  <c r="L104" s="1"/>
  <c r="G104"/>
  <c r="H104" s="1"/>
  <c r="O103"/>
  <c r="P103" s="1"/>
  <c r="K103"/>
  <c r="L103" s="1"/>
  <c r="G103"/>
  <c r="H103" s="1"/>
  <c r="O102"/>
  <c r="P102" s="1"/>
  <c r="K102"/>
  <c r="L102" s="1"/>
  <c r="G102"/>
  <c r="H102" s="1"/>
  <c r="R101"/>
  <c r="O101"/>
  <c r="P101" s="1"/>
  <c r="K101"/>
  <c r="L101" s="1"/>
  <c r="G101"/>
  <c r="H101" s="1"/>
  <c r="O100"/>
  <c r="P100" s="1"/>
  <c r="K100"/>
  <c r="L100" s="1"/>
  <c r="G100"/>
  <c r="H100" s="1"/>
  <c r="R99"/>
  <c r="O99"/>
  <c r="P99" s="1"/>
  <c r="K99"/>
  <c r="L99" s="1"/>
  <c r="G99"/>
  <c r="H99" s="1"/>
  <c r="R98"/>
  <c r="O98"/>
  <c r="P98" s="1"/>
  <c r="K98"/>
  <c r="L98" s="1"/>
  <c r="G98"/>
  <c r="H98" s="1"/>
  <c r="O97"/>
  <c r="P97" s="1"/>
  <c r="K97"/>
  <c r="L97" s="1"/>
  <c r="G97"/>
  <c r="H97" s="1"/>
  <c r="O96"/>
  <c r="P96" s="1"/>
  <c r="K96"/>
  <c r="L96" s="1"/>
  <c r="G96"/>
  <c r="H96" s="1"/>
  <c r="R95"/>
  <c r="O95"/>
  <c r="P95" s="1"/>
  <c r="K95"/>
  <c r="L95" s="1"/>
  <c r="G95"/>
  <c r="H95" s="1"/>
  <c r="R94"/>
  <c r="V94" s="1"/>
  <c r="O94"/>
  <c r="P94" s="1"/>
  <c r="K94"/>
  <c r="L94" s="1"/>
  <c r="G94"/>
  <c r="H94" s="1"/>
  <c r="R93"/>
  <c r="V93" s="1"/>
  <c r="O93"/>
  <c r="P93" s="1"/>
  <c r="K93"/>
  <c r="L93" s="1"/>
  <c r="G93"/>
  <c r="H93" s="1"/>
  <c r="O92"/>
  <c r="P92" s="1"/>
  <c r="K92"/>
  <c r="L92" s="1"/>
  <c r="G92"/>
  <c r="H92" s="1"/>
  <c r="O91"/>
  <c r="P91" s="1"/>
  <c r="K91"/>
  <c r="L91" s="1"/>
  <c r="G91"/>
  <c r="H91" s="1"/>
  <c r="R90"/>
  <c r="V90" s="1"/>
  <c r="O90"/>
  <c r="P90" s="1"/>
  <c r="K90"/>
  <c r="L90" s="1"/>
  <c r="G90"/>
  <c r="H90" s="1"/>
  <c r="R89"/>
  <c r="V89" s="1"/>
  <c r="O89"/>
  <c r="P89" s="1"/>
  <c r="K89"/>
  <c r="L89" s="1"/>
  <c r="G89"/>
  <c r="H89" s="1"/>
  <c r="R88"/>
  <c r="V88" s="1"/>
  <c r="O88"/>
  <c r="P88" s="1"/>
  <c r="K88"/>
  <c r="L88" s="1"/>
  <c r="G88"/>
  <c r="H88" s="1"/>
  <c r="O87"/>
  <c r="P87" s="1"/>
  <c r="K87"/>
  <c r="L87" s="1"/>
  <c r="G87"/>
  <c r="H87" s="1"/>
  <c r="O86"/>
  <c r="P86" s="1"/>
  <c r="K86"/>
  <c r="L86" s="1"/>
  <c r="G86"/>
  <c r="H86" s="1"/>
  <c r="R85"/>
  <c r="V85" s="1"/>
  <c r="O85"/>
  <c r="P85" s="1"/>
  <c r="K85"/>
  <c r="L85" s="1"/>
  <c r="G85"/>
  <c r="H85" s="1"/>
  <c r="O84"/>
  <c r="P84" s="1"/>
  <c r="K84"/>
  <c r="L84" s="1"/>
  <c r="G84"/>
  <c r="H84" s="1"/>
  <c r="R83"/>
  <c r="V83" s="1"/>
  <c r="O83"/>
  <c r="P83" s="1"/>
  <c r="K83"/>
  <c r="L83" s="1"/>
  <c r="G83"/>
  <c r="H83" s="1"/>
  <c r="O82"/>
  <c r="P82" s="1"/>
  <c r="K82"/>
  <c r="L82" s="1"/>
  <c r="G82"/>
  <c r="H82" s="1"/>
  <c r="O81"/>
  <c r="P81" s="1"/>
  <c r="K81"/>
  <c r="L81" s="1"/>
  <c r="G81"/>
  <c r="H81" s="1"/>
  <c r="R80"/>
  <c r="V80" s="1"/>
  <c r="O80"/>
  <c r="P80" s="1"/>
  <c r="K80"/>
  <c r="L80" s="1"/>
  <c r="G80"/>
  <c r="H80" s="1"/>
  <c r="O79"/>
  <c r="P79" s="1"/>
  <c r="K79"/>
  <c r="L79" s="1"/>
  <c r="G79"/>
  <c r="H79" s="1"/>
  <c r="R78"/>
  <c r="V78" s="1"/>
  <c r="O78"/>
  <c r="P78" s="1"/>
  <c r="K78"/>
  <c r="L78" s="1"/>
  <c r="G78"/>
  <c r="H78" s="1"/>
  <c r="R77"/>
  <c r="V77" s="1"/>
  <c r="O77"/>
  <c r="P77" s="1"/>
  <c r="K77"/>
  <c r="L77" s="1"/>
  <c r="G77"/>
  <c r="H77" s="1"/>
  <c r="R76"/>
  <c r="V76" s="1"/>
  <c r="O76"/>
  <c r="P76" s="1"/>
  <c r="K76"/>
  <c r="L76" s="1"/>
  <c r="G76"/>
  <c r="H76" s="1"/>
  <c r="R75"/>
  <c r="V75" s="1"/>
  <c r="O75"/>
  <c r="P75" s="1"/>
  <c r="K75"/>
  <c r="L75" s="1"/>
  <c r="G75"/>
  <c r="H75" s="1"/>
  <c r="O74"/>
  <c r="P74" s="1"/>
  <c r="K74"/>
  <c r="L74" s="1"/>
  <c r="G74"/>
  <c r="H74" s="1"/>
  <c r="R73"/>
  <c r="V73" s="1"/>
  <c r="O73"/>
  <c r="P73" s="1"/>
  <c r="K73"/>
  <c r="L73" s="1"/>
  <c r="G73"/>
  <c r="H73" s="1"/>
  <c r="O72"/>
  <c r="P72" s="1"/>
  <c r="K72"/>
  <c r="L72" s="1"/>
  <c r="G72"/>
  <c r="H72" s="1"/>
  <c r="O71"/>
  <c r="P71" s="1"/>
  <c r="K71"/>
  <c r="L71" s="1"/>
  <c r="G71"/>
  <c r="H71" s="1"/>
  <c r="O70"/>
  <c r="P70" s="1"/>
  <c r="K70"/>
  <c r="L70" s="1"/>
  <c r="G70"/>
  <c r="H70" s="1"/>
  <c r="O69"/>
  <c r="P69" s="1"/>
  <c r="K69"/>
  <c r="L69" s="1"/>
  <c r="G69"/>
  <c r="H69" s="1"/>
  <c r="O68"/>
  <c r="P68" s="1"/>
  <c r="K68"/>
  <c r="L68" s="1"/>
  <c r="G68"/>
  <c r="H68" s="1"/>
  <c r="R67"/>
  <c r="V67" s="1"/>
  <c r="O67"/>
  <c r="P67" s="1"/>
  <c r="K67"/>
  <c r="L67" s="1"/>
  <c r="G67"/>
  <c r="H67" s="1"/>
  <c r="O66"/>
  <c r="P66" s="1"/>
  <c r="K66"/>
  <c r="L66" s="1"/>
  <c r="G66"/>
  <c r="H66" s="1"/>
  <c r="O65"/>
  <c r="P65" s="1"/>
  <c r="K65"/>
  <c r="L65" s="1"/>
  <c r="G65"/>
  <c r="H65" s="1"/>
  <c r="R64"/>
  <c r="V64" s="1"/>
  <c r="O64"/>
  <c r="P64" s="1"/>
  <c r="K64"/>
  <c r="L64" s="1"/>
  <c r="G64"/>
  <c r="H64" s="1"/>
  <c r="R63"/>
  <c r="V63" s="1"/>
  <c r="O63"/>
  <c r="P63" s="1"/>
  <c r="K63"/>
  <c r="L63" s="1"/>
  <c r="G63"/>
  <c r="H63" s="1"/>
  <c r="R62"/>
  <c r="V62" s="1"/>
  <c r="O62"/>
  <c r="P62" s="1"/>
  <c r="K62"/>
  <c r="L62" s="1"/>
  <c r="G62"/>
  <c r="H62" s="1"/>
  <c r="R61"/>
  <c r="V61" s="1"/>
  <c r="O61"/>
  <c r="P61" s="1"/>
  <c r="K61"/>
  <c r="L61" s="1"/>
  <c r="G61"/>
  <c r="H61" s="1"/>
  <c r="R60"/>
  <c r="V60" s="1"/>
  <c r="O60"/>
  <c r="P60" s="1"/>
  <c r="K60"/>
  <c r="L60" s="1"/>
  <c r="G60"/>
  <c r="H60" s="1"/>
  <c r="R59"/>
  <c r="V59" s="1"/>
  <c r="O59"/>
  <c r="P59" s="1"/>
  <c r="K59"/>
  <c r="L59" s="1"/>
  <c r="G59"/>
  <c r="H59" s="1"/>
  <c r="R58"/>
  <c r="V58" s="1"/>
  <c r="O58"/>
  <c r="P58" s="1"/>
  <c r="K58"/>
  <c r="L58" s="1"/>
  <c r="G58"/>
  <c r="H58" s="1"/>
  <c r="R57"/>
  <c r="V57" s="1"/>
  <c r="O57"/>
  <c r="P57" s="1"/>
  <c r="K57"/>
  <c r="L57" s="1"/>
  <c r="G57"/>
  <c r="H57" s="1"/>
  <c r="R56"/>
  <c r="V56" s="1"/>
  <c r="O56"/>
  <c r="P56" s="1"/>
  <c r="K56"/>
  <c r="L56" s="1"/>
  <c r="G56"/>
  <c r="H56" s="1"/>
  <c r="R55"/>
  <c r="V55" s="1"/>
  <c r="O55"/>
  <c r="P55" s="1"/>
  <c r="K55"/>
  <c r="L55" s="1"/>
  <c r="G55"/>
  <c r="H55" s="1"/>
  <c r="R54"/>
  <c r="V54" s="1"/>
  <c r="O54"/>
  <c r="P54" s="1"/>
  <c r="K54"/>
  <c r="L54" s="1"/>
  <c r="G54"/>
  <c r="H54" s="1"/>
  <c r="O53"/>
  <c r="P53" s="1"/>
  <c r="K53"/>
  <c r="L53" s="1"/>
  <c r="G53"/>
  <c r="H53" s="1"/>
  <c r="O52"/>
  <c r="P52" s="1"/>
  <c r="K52"/>
  <c r="L52" s="1"/>
  <c r="G52"/>
  <c r="H52" s="1"/>
  <c r="S51"/>
  <c r="T51" s="1"/>
  <c r="O51"/>
  <c r="P51" s="1"/>
  <c r="K51"/>
  <c r="L51" s="1"/>
  <c r="G51"/>
  <c r="H51" s="1"/>
  <c r="R50"/>
  <c r="V50" s="1"/>
  <c r="O50"/>
  <c r="P50" s="1"/>
  <c r="K50"/>
  <c r="L50" s="1"/>
  <c r="G50"/>
  <c r="H50" s="1"/>
  <c r="R49"/>
  <c r="O49"/>
  <c r="P49" s="1"/>
  <c r="K49"/>
  <c r="L49" s="1"/>
  <c r="G49"/>
  <c r="H49" s="1"/>
  <c r="O48"/>
  <c r="P48" s="1"/>
  <c r="K48"/>
  <c r="L48" s="1"/>
  <c r="G48"/>
  <c r="H48" s="1"/>
  <c r="R47"/>
  <c r="V47" s="1"/>
  <c r="O47"/>
  <c r="P47" s="1"/>
  <c r="K47"/>
  <c r="L47" s="1"/>
  <c r="G47"/>
  <c r="H47" s="1"/>
  <c r="O46"/>
  <c r="P46" s="1"/>
  <c r="K46"/>
  <c r="L46" s="1"/>
  <c r="G46"/>
  <c r="H46" s="1"/>
  <c r="O45"/>
  <c r="P45" s="1"/>
  <c r="K45"/>
  <c r="L45" s="1"/>
  <c r="G45"/>
  <c r="H45" s="1"/>
  <c r="O44"/>
  <c r="P44" s="1"/>
  <c r="K44"/>
  <c r="L44" s="1"/>
  <c r="G44"/>
  <c r="H44" s="1"/>
  <c r="R43"/>
  <c r="V43" s="1"/>
  <c r="O43"/>
  <c r="P43" s="1"/>
  <c r="K43"/>
  <c r="L43" s="1"/>
  <c r="G43"/>
  <c r="H43" s="1"/>
  <c r="R42"/>
  <c r="V42" s="1"/>
  <c r="O42"/>
  <c r="P42" s="1"/>
  <c r="K42"/>
  <c r="L42" s="1"/>
  <c r="G42"/>
  <c r="H42" s="1"/>
  <c r="R41"/>
  <c r="O41"/>
  <c r="P41" s="1"/>
  <c r="K41"/>
  <c r="L41" s="1"/>
  <c r="G41"/>
  <c r="H41" s="1"/>
  <c r="R40"/>
  <c r="O40"/>
  <c r="P40" s="1"/>
  <c r="K40"/>
  <c r="L40" s="1"/>
  <c r="G40"/>
  <c r="H40" s="1"/>
  <c r="R39"/>
  <c r="V39" s="1"/>
  <c r="O39"/>
  <c r="P39" s="1"/>
  <c r="K39"/>
  <c r="L39" s="1"/>
  <c r="G39"/>
  <c r="H39" s="1"/>
  <c r="O38"/>
  <c r="P38" s="1"/>
  <c r="K38"/>
  <c r="L38" s="1"/>
  <c r="G38"/>
  <c r="H38" s="1"/>
  <c r="O37"/>
  <c r="P37" s="1"/>
  <c r="K37"/>
  <c r="L37" s="1"/>
  <c r="G37"/>
  <c r="H37" s="1"/>
  <c r="O36"/>
  <c r="P36" s="1"/>
  <c r="K36"/>
  <c r="L36" s="1"/>
  <c r="G36"/>
  <c r="H36" s="1"/>
  <c r="O35"/>
  <c r="P35" s="1"/>
  <c r="K35"/>
  <c r="L35" s="1"/>
  <c r="G35"/>
  <c r="H35" s="1"/>
  <c r="R34"/>
  <c r="V34" s="1"/>
  <c r="O34"/>
  <c r="P34" s="1"/>
  <c r="K34"/>
  <c r="L34" s="1"/>
  <c r="G34"/>
  <c r="H34" s="1"/>
  <c r="O33"/>
  <c r="P33" s="1"/>
  <c r="K33"/>
  <c r="L33" s="1"/>
  <c r="G33"/>
  <c r="H33" s="1"/>
  <c r="R32"/>
  <c r="O32"/>
  <c r="P32" s="1"/>
  <c r="K32"/>
  <c r="L32" s="1"/>
  <c r="G32"/>
  <c r="H32" s="1"/>
  <c r="O31"/>
  <c r="P31" s="1"/>
  <c r="K31"/>
  <c r="L31" s="1"/>
  <c r="G31"/>
  <c r="H31" s="1"/>
  <c r="O30"/>
  <c r="P30" s="1"/>
  <c r="K30"/>
  <c r="L30" s="1"/>
  <c r="G30"/>
  <c r="H30" s="1"/>
  <c r="R29"/>
  <c r="O29"/>
  <c r="P29" s="1"/>
  <c r="K29"/>
  <c r="L29" s="1"/>
  <c r="G29"/>
  <c r="H29" s="1"/>
  <c r="O28"/>
  <c r="P28" s="1"/>
  <c r="K28"/>
  <c r="L28" s="1"/>
  <c r="G28"/>
  <c r="H28" s="1"/>
  <c r="O27"/>
  <c r="P27" s="1"/>
  <c r="K27"/>
  <c r="L27" s="1"/>
  <c r="G27"/>
  <c r="H27" s="1"/>
  <c r="O26"/>
  <c r="P26" s="1"/>
  <c r="K26"/>
  <c r="L26" s="1"/>
  <c r="G26"/>
  <c r="H26" s="1"/>
  <c r="O25"/>
  <c r="P25" s="1"/>
  <c r="K25"/>
  <c r="L25" s="1"/>
  <c r="G25"/>
  <c r="H25" s="1"/>
  <c r="R24"/>
  <c r="O24"/>
  <c r="P24" s="1"/>
  <c r="K24"/>
  <c r="L24" s="1"/>
  <c r="G24"/>
  <c r="H24" s="1"/>
  <c r="O23"/>
  <c r="P23" s="1"/>
  <c r="K23"/>
  <c r="L23" s="1"/>
  <c r="G23"/>
  <c r="H23" s="1"/>
  <c r="O22"/>
  <c r="P22" s="1"/>
  <c r="K22"/>
  <c r="L22" s="1"/>
  <c r="G22"/>
  <c r="H22" s="1"/>
  <c r="R21"/>
  <c r="V21" s="1"/>
  <c r="W21" s="1"/>
  <c r="O21"/>
  <c r="P21" s="1"/>
  <c r="K21"/>
  <c r="L21" s="1"/>
  <c r="G21"/>
  <c r="H21" s="1"/>
  <c r="R20"/>
  <c r="O20"/>
  <c r="P20" s="1"/>
  <c r="K20"/>
  <c r="L20" s="1"/>
  <c r="G20"/>
  <c r="H20" s="1"/>
  <c r="R19"/>
  <c r="V19" s="1"/>
  <c r="W19" s="1"/>
  <c r="O19"/>
  <c r="P19" s="1"/>
  <c r="K19"/>
  <c r="L19" s="1"/>
  <c r="G19"/>
  <c r="H19" s="1"/>
  <c r="O18"/>
  <c r="P18" s="1"/>
  <c r="K18"/>
  <c r="L18" s="1"/>
  <c r="G18"/>
  <c r="H18" s="1"/>
  <c r="R17"/>
  <c r="O17"/>
  <c r="P17" s="1"/>
  <c r="K17"/>
  <c r="L17" s="1"/>
  <c r="G17"/>
  <c r="H17" s="1"/>
  <c r="R16"/>
  <c r="O16"/>
  <c r="P16" s="1"/>
  <c r="K16"/>
  <c r="L16" s="1"/>
  <c r="G16"/>
  <c r="H16" s="1"/>
  <c r="R15"/>
  <c r="V15" s="1"/>
  <c r="W15" s="1"/>
  <c r="O15"/>
  <c r="P15" s="1"/>
  <c r="K15"/>
  <c r="L15" s="1"/>
  <c r="G15"/>
  <c r="H15" s="1"/>
  <c r="R14"/>
  <c r="V14" s="1"/>
  <c r="W14" s="1"/>
  <c r="O14"/>
  <c r="P14" s="1"/>
  <c r="K14"/>
  <c r="L14" s="1"/>
  <c r="G14"/>
  <c r="H14" s="1"/>
  <c r="R13"/>
  <c r="O13"/>
  <c r="P13" s="1"/>
  <c r="K13"/>
  <c r="L13" s="1"/>
  <c r="G13"/>
  <c r="H13" s="1"/>
  <c r="R12"/>
  <c r="O12"/>
  <c r="P12" s="1"/>
  <c r="K12"/>
  <c r="L12" s="1"/>
  <c r="G12"/>
  <c r="H12" s="1"/>
  <c r="R11"/>
  <c r="V11" s="1"/>
  <c r="W11" s="1"/>
  <c r="O11"/>
  <c r="P11" s="1"/>
  <c r="K11"/>
  <c r="L11" s="1"/>
  <c r="G11"/>
  <c r="H11" s="1"/>
  <c r="R10"/>
  <c r="V10" s="1"/>
  <c r="W10" s="1"/>
  <c r="O10"/>
  <c r="P10" s="1"/>
  <c r="K10"/>
  <c r="L10" s="1"/>
  <c r="G10"/>
  <c r="H10" s="1"/>
  <c r="O9"/>
  <c r="P9" s="1"/>
  <c r="K9"/>
  <c r="L9" s="1"/>
  <c r="G9"/>
  <c r="H9" s="1"/>
  <c r="R8"/>
  <c r="O8"/>
  <c r="P8" s="1"/>
  <c r="K8"/>
  <c r="L8" s="1"/>
  <c r="G8"/>
  <c r="H8" s="1"/>
  <c r="O7"/>
  <c r="P7" s="1"/>
  <c r="K7"/>
  <c r="L7" s="1"/>
  <c r="G7"/>
  <c r="H7" s="1"/>
  <c r="R6"/>
  <c r="V6" s="1"/>
  <c r="W6" s="1"/>
  <c r="O6"/>
  <c r="P6" s="1"/>
  <c r="K6"/>
  <c r="L6" s="1"/>
  <c r="G6"/>
  <c r="H6" s="1"/>
  <c r="O5"/>
  <c r="P5" s="1"/>
  <c r="K5"/>
  <c r="L5" s="1"/>
  <c r="G5"/>
  <c r="H5" s="1"/>
  <c r="Y2"/>
  <c r="X7" l="1"/>
  <c r="Y7" s="1"/>
  <c r="X5"/>
  <c r="S12"/>
  <c r="T12" s="1"/>
  <c r="V12"/>
  <c r="W12" s="1"/>
  <c r="S17"/>
  <c r="T17" s="1"/>
  <c r="V17"/>
  <c r="W17" s="1"/>
  <c r="W54"/>
  <c r="X54"/>
  <c r="X55"/>
  <c r="Y55" s="1"/>
  <c r="W55"/>
  <c r="X56"/>
  <c r="W56"/>
  <c r="W57"/>
  <c r="X57"/>
  <c r="Y57" s="1"/>
  <c r="W58"/>
  <c r="X58"/>
  <c r="Y58" s="1"/>
  <c r="W59"/>
  <c r="X59"/>
  <c r="Y59" s="1"/>
  <c r="W60"/>
  <c r="X60"/>
  <c r="X61"/>
  <c r="Y61" s="1"/>
  <c r="W61"/>
  <c r="W62"/>
  <c r="X62"/>
  <c r="Y62" s="1"/>
  <c r="W63"/>
  <c r="X63"/>
  <c r="Y63" s="1"/>
  <c r="X64"/>
  <c r="W64"/>
  <c r="W75"/>
  <c r="X75"/>
  <c r="W76"/>
  <c r="X76"/>
  <c r="W77"/>
  <c r="X77"/>
  <c r="W78"/>
  <c r="X78"/>
  <c r="W85"/>
  <c r="X85"/>
  <c r="X93"/>
  <c r="W93"/>
  <c r="W94"/>
  <c r="X94"/>
  <c r="S95"/>
  <c r="T95" s="1"/>
  <c r="V95"/>
  <c r="X112"/>
  <c r="W112"/>
  <c r="X113"/>
  <c r="W113"/>
  <c r="X125"/>
  <c r="W125"/>
  <c r="S127"/>
  <c r="T127" s="1"/>
  <c r="V127"/>
  <c r="X71"/>
  <c r="W71"/>
  <c r="W91"/>
  <c r="X91"/>
  <c r="W86"/>
  <c r="X86"/>
  <c r="S44"/>
  <c r="T44" s="1"/>
  <c r="V44"/>
  <c r="S114"/>
  <c r="T114" s="1"/>
  <c r="V114"/>
  <c r="S32"/>
  <c r="T32" s="1"/>
  <c r="V32"/>
  <c r="X80"/>
  <c r="W80"/>
  <c r="W70"/>
  <c r="X70"/>
  <c r="W124"/>
  <c r="X124"/>
  <c r="W52"/>
  <c r="X52"/>
  <c r="S8"/>
  <c r="T8" s="1"/>
  <c r="V8"/>
  <c r="W8" s="1"/>
  <c r="S29"/>
  <c r="T29" s="1"/>
  <c r="V29"/>
  <c r="W83"/>
  <c r="X83"/>
  <c r="S101"/>
  <c r="T101" s="1"/>
  <c r="V101"/>
  <c r="S110"/>
  <c r="T110" s="1"/>
  <c r="V110"/>
  <c r="S119"/>
  <c r="T119" s="1"/>
  <c r="V119"/>
  <c r="X120"/>
  <c r="W120"/>
  <c r="S121"/>
  <c r="T121" s="1"/>
  <c r="V121"/>
  <c r="S122"/>
  <c r="T122" s="1"/>
  <c r="V122"/>
  <c r="S123"/>
  <c r="T123" s="1"/>
  <c r="V123"/>
  <c r="X72"/>
  <c r="W72"/>
  <c r="X69"/>
  <c r="W69"/>
  <c r="S96"/>
  <c r="T96" s="1"/>
  <c r="V96"/>
  <c r="S105"/>
  <c r="T105" s="1"/>
  <c r="V105"/>
  <c r="S9"/>
  <c r="T9" s="1"/>
  <c r="V9"/>
  <c r="W9" s="1"/>
  <c r="S36"/>
  <c r="T36" s="1"/>
  <c r="V36"/>
  <c r="X109"/>
  <c r="W109"/>
  <c r="S20"/>
  <c r="T20" s="1"/>
  <c r="V20"/>
  <c r="W20" s="1"/>
  <c r="W47"/>
  <c r="X47"/>
  <c r="Y47" s="1"/>
  <c r="S104"/>
  <c r="T104" s="1"/>
  <c r="V104"/>
  <c r="S115"/>
  <c r="T115" s="1"/>
  <c r="V115"/>
  <c r="W116"/>
  <c r="X116"/>
  <c r="S100"/>
  <c r="T100" s="1"/>
  <c r="V100"/>
  <c r="X81"/>
  <c r="W81"/>
  <c r="S33"/>
  <c r="T33" s="1"/>
  <c r="V33"/>
  <c r="S13"/>
  <c r="T13" s="1"/>
  <c r="V13"/>
  <c r="W13" s="1"/>
  <c r="S16"/>
  <c r="T16" s="1"/>
  <c r="V16"/>
  <c r="W16" s="1"/>
  <c r="S24"/>
  <c r="T24" s="1"/>
  <c r="V24"/>
  <c r="W24" s="1"/>
  <c r="W73"/>
  <c r="X73"/>
  <c r="W34"/>
  <c r="X34"/>
  <c r="Y34" s="1"/>
  <c r="X39"/>
  <c r="Y39" s="1"/>
  <c r="W39"/>
  <c r="S40"/>
  <c r="T40" s="1"/>
  <c r="V40"/>
  <c r="S41"/>
  <c r="T41" s="1"/>
  <c r="V41"/>
  <c r="W42"/>
  <c r="X42"/>
  <c r="Y42" s="1"/>
  <c r="W43"/>
  <c r="X43"/>
  <c r="Y43" s="1"/>
  <c r="S49"/>
  <c r="T49" s="1"/>
  <c r="V49"/>
  <c r="W50"/>
  <c r="X50"/>
  <c r="W67"/>
  <c r="X67"/>
  <c r="Y67" s="1"/>
  <c r="X88"/>
  <c r="W88"/>
  <c r="W89"/>
  <c r="X89"/>
  <c r="W90"/>
  <c r="X90"/>
  <c r="S98"/>
  <c r="T98" s="1"/>
  <c r="V98"/>
  <c r="S99"/>
  <c r="T99" s="1"/>
  <c r="V99"/>
  <c r="X107"/>
  <c r="W107"/>
  <c r="S108"/>
  <c r="T108" s="1"/>
  <c r="V108"/>
  <c r="W46"/>
  <c r="X46"/>
  <c r="X48"/>
  <c r="Y48" s="1"/>
  <c r="W48"/>
  <c r="W84"/>
  <c r="X84"/>
  <c r="S126"/>
  <c r="T126" s="1"/>
  <c r="V126"/>
  <c r="S25"/>
  <c r="T25" s="1"/>
  <c r="V25"/>
  <c r="W31"/>
  <c r="X31"/>
  <c r="Y31" s="1"/>
  <c r="S27"/>
  <c r="T27" s="1"/>
  <c r="V27"/>
  <c r="X23"/>
  <c r="Y23" s="1"/>
  <c r="X22"/>
  <c r="Y22" s="1"/>
  <c r="X19"/>
  <c r="Y19" s="1"/>
  <c r="X15"/>
  <c r="Y15" s="1"/>
  <c r="X11"/>
  <c r="Y11" s="1"/>
  <c r="U128"/>
  <c r="X14"/>
  <c r="Y14" s="1"/>
  <c r="X10"/>
  <c r="Y10" s="1"/>
  <c r="X6"/>
  <c r="Y6" s="1"/>
  <c r="X21"/>
  <c r="Y21" s="1"/>
  <c r="Y51"/>
  <c r="Y5"/>
  <c r="S19"/>
  <c r="T19" s="1"/>
  <c r="S10"/>
  <c r="T10" s="1"/>
  <c r="S48"/>
  <c r="T48" s="1"/>
  <c r="S14"/>
  <c r="T14" s="1"/>
  <c r="S22"/>
  <c r="T22" s="1"/>
  <c r="S43"/>
  <c r="T43" s="1"/>
  <c r="W5"/>
  <c r="S47"/>
  <c r="T47" s="1"/>
  <c r="S52"/>
  <c r="T52" s="1"/>
  <c r="S54"/>
  <c r="T54" s="1"/>
  <c r="S55"/>
  <c r="T55" s="1"/>
  <c r="S56"/>
  <c r="T56" s="1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7"/>
  <c r="T67" s="1"/>
  <c r="S34"/>
  <c r="T34" s="1"/>
  <c r="S42"/>
  <c r="T42" s="1"/>
  <c r="S7"/>
  <c r="T7" s="1"/>
  <c r="S6"/>
  <c r="T6" s="1"/>
  <c r="S11"/>
  <c r="T11" s="1"/>
  <c r="S15"/>
  <c r="T15" s="1"/>
  <c r="S23"/>
  <c r="T23" s="1"/>
  <c r="S31"/>
  <c r="T31" s="1"/>
  <c r="S39"/>
  <c r="T39" s="1"/>
  <c r="S46"/>
  <c r="T46" s="1"/>
  <c r="S81"/>
  <c r="T81" s="1"/>
  <c r="S71"/>
  <c r="T71" s="1"/>
  <c r="S112"/>
  <c r="T112" s="1"/>
  <c r="S5"/>
  <c r="T5" s="1"/>
  <c r="S69"/>
  <c r="T69" s="1"/>
  <c r="S77"/>
  <c r="T77" s="1"/>
  <c r="S85"/>
  <c r="T85" s="1"/>
  <c r="S93"/>
  <c r="T93" s="1"/>
  <c r="S73"/>
  <c r="T73" s="1"/>
  <c r="S89"/>
  <c r="T89" s="1"/>
  <c r="S50"/>
  <c r="T50" s="1"/>
  <c r="S75"/>
  <c r="T75" s="1"/>
  <c r="S83"/>
  <c r="T83" s="1"/>
  <c r="S91"/>
  <c r="T91" s="1"/>
  <c r="S107"/>
  <c r="T107" s="1"/>
  <c r="S21"/>
  <c r="T21" s="1"/>
  <c r="S70"/>
  <c r="T70" s="1"/>
  <c r="S72"/>
  <c r="T72" s="1"/>
  <c r="S76"/>
  <c r="T76" s="1"/>
  <c r="S78"/>
  <c r="T78" s="1"/>
  <c r="S80"/>
  <c r="T80" s="1"/>
  <c r="S84"/>
  <c r="T84" s="1"/>
  <c r="S86"/>
  <c r="T86" s="1"/>
  <c r="S88"/>
  <c r="T88" s="1"/>
  <c r="S90"/>
  <c r="T90" s="1"/>
  <c r="S94"/>
  <c r="T94" s="1"/>
  <c r="S109"/>
  <c r="T109" s="1"/>
  <c r="S125"/>
  <c r="T125" s="1"/>
  <c r="S113"/>
  <c r="T113" s="1"/>
  <c r="S124"/>
  <c r="T124" s="1"/>
  <c r="Y106"/>
  <c r="S120"/>
  <c r="T120" s="1"/>
  <c r="S116"/>
  <c r="T116" s="1"/>
  <c r="Z51" i="16"/>
  <c r="Z106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W51"/>
  <c r="X51" s="1"/>
  <c r="W106"/>
  <c r="X106" s="1"/>
  <c r="V113"/>
  <c r="W113" s="1"/>
  <c r="X113" s="1"/>
  <c r="V115"/>
  <c r="Z115" s="1"/>
  <c r="V114"/>
  <c r="W114" s="1"/>
  <c r="X114" s="1"/>
  <c r="V112"/>
  <c r="W112" s="1"/>
  <c r="X112" s="1"/>
  <c r="V111"/>
  <c r="W111" s="1"/>
  <c r="X111" s="1"/>
  <c r="V110"/>
  <c r="W110" s="1"/>
  <c r="X110" s="1"/>
  <c r="V108"/>
  <c r="W108" s="1"/>
  <c r="X108" s="1"/>
  <c r="V109"/>
  <c r="W109" s="1"/>
  <c r="X109" s="1"/>
  <c r="V126"/>
  <c r="W126" s="1"/>
  <c r="X126" s="1"/>
  <c r="V125"/>
  <c r="W125" s="1"/>
  <c r="X125" s="1"/>
  <c r="V124"/>
  <c r="W124" s="1"/>
  <c r="X124" s="1"/>
  <c r="V123"/>
  <c r="Z123" s="1"/>
  <c r="V122"/>
  <c r="W122" s="1"/>
  <c r="X122" s="1"/>
  <c r="V120"/>
  <c r="W120" s="1"/>
  <c r="X120" s="1"/>
  <c r="V119"/>
  <c r="Z119" s="1"/>
  <c r="V118"/>
  <c r="W118" s="1"/>
  <c r="X118" s="1"/>
  <c r="V103"/>
  <c r="W103" s="1"/>
  <c r="X103" s="1"/>
  <c r="V102"/>
  <c r="W102" s="1"/>
  <c r="X102" s="1"/>
  <c r="V101"/>
  <c r="W101" s="1"/>
  <c r="X101" s="1"/>
  <c r="V121"/>
  <c r="W121" s="1"/>
  <c r="X121" s="1"/>
  <c r="V117"/>
  <c r="W117" s="1"/>
  <c r="X117" s="1"/>
  <c r="V116"/>
  <c r="W116" s="1"/>
  <c r="X116" s="1"/>
  <c r="V107"/>
  <c r="W107" s="1"/>
  <c r="X107" s="1"/>
  <c r="V61"/>
  <c r="W61" s="1"/>
  <c r="X61" s="1"/>
  <c r="V60"/>
  <c r="W60" s="1"/>
  <c r="X60" s="1"/>
  <c r="V59"/>
  <c r="W59" s="1"/>
  <c r="X59" s="1"/>
  <c r="V58"/>
  <c r="W58" s="1"/>
  <c r="X58" s="1"/>
  <c r="V57"/>
  <c r="W57" s="1"/>
  <c r="X57" s="1"/>
  <c r="V56"/>
  <c r="W56" s="1"/>
  <c r="X56" s="1"/>
  <c r="V55"/>
  <c r="Z55" s="1"/>
  <c r="V54"/>
  <c r="W54" s="1"/>
  <c r="X54" s="1"/>
  <c r="V53"/>
  <c r="W53" s="1"/>
  <c r="X53" s="1"/>
  <c r="V52"/>
  <c r="W52" s="1"/>
  <c r="X52" s="1"/>
  <c r="V49"/>
  <c r="W49" s="1"/>
  <c r="X49" s="1"/>
  <c r="V127"/>
  <c r="W127" s="1"/>
  <c r="X127" s="1"/>
  <c r="V105"/>
  <c r="W105" s="1"/>
  <c r="X105" s="1"/>
  <c r="V104"/>
  <c r="W104" s="1"/>
  <c r="X104" s="1"/>
  <c r="V96"/>
  <c r="W96" s="1"/>
  <c r="X96" s="1"/>
  <c r="V88"/>
  <c r="W88" s="1"/>
  <c r="X88" s="1"/>
  <c r="V87"/>
  <c r="Z87" s="1"/>
  <c r="V86"/>
  <c r="W86" s="1"/>
  <c r="X86" s="1"/>
  <c r="V85"/>
  <c r="W85" s="1"/>
  <c r="X85" s="1"/>
  <c r="V50"/>
  <c r="W50" s="1"/>
  <c r="X50" s="1"/>
  <c r="V41"/>
  <c r="W41" s="1"/>
  <c r="X41" s="1"/>
  <c r="V40"/>
  <c r="W40" s="1"/>
  <c r="X40" s="1"/>
  <c r="V38"/>
  <c r="W38" s="1"/>
  <c r="X38" s="1"/>
  <c r="V36"/>
  <c r="W36" s="1"/>
  <c r="X36" s="1"/>
  <c r="V35"/>
  <c r="W35" s="1"/>
  <c r="X35" s="1"/>
  <c r="V32"/>
  <c r="W32" s="1"/>
  <c r="X32" s="1"/>
  <c r="V6"/>
  <c r="W6" s="1"/>
  <c r="X6" s="1"/>
  <c r="V7"/>
  <c r="W7" s="1"/>
  <c r="X7" s="1"/>
  <c r="V8"/>
  <c r="W8" s="1"/>
  <c r="X8" s="1"/>
  <c r="V9"/>
  <c r="W9" s="1"/>
  <c r="X9" s="1"/>
  <c r="V10"/>
  <c r="W10" s="1"/>
  <c r="X10" s="1"/>
  <c r="V11"/>
  <c r="Z11" s="1"/>
  <c r="V12"/>
  <c r="W12" s="1"/>
  <c r="X12" s="1"/>
  <c r="V13"/>
  <c r="W13" s="1"/>
  <c r="X13" s="1"/>
  <c r="V14"/>
  <c r="W14" s="1"/>
  <c r="X14" s="1"/>
  <c r="V15"/>
  <c r="W15" s="1"/>
  <c r="X15" s="1"/>
  <c r="V16"/>
  <c r="W16" s="1"/>
  <c r="X16" s="1"/>
  <c r="V17"/>
  <c r="W17" s="1"/>
  <c r="X17" s="1"/>
  <c r="V18"/>
  <c r="W18" s="1"/>
  <c r="X18" s="1"/>
  <c r="V19"/>
  <c r="W19" s="1"/>
  <c r="X19" s="1"/>
  <c r="V20"/>
  <c r="W20" s="1"/>
  <c r="X20" s="1"/>
  <c r="V21"/>
  <c r="W21" s="1"/>
  <c r="X21" s="1"/>
  <c r="V22"/>
  <c r="W22" s="1"/>
  <c r="X22" s="1"/>
  <c r="V23"/>
  <c r="W23" s="1"/>
  <c r="X23" s="1"/>
  <c r="V24"/>
  <c r="W24" s="1"/>
  <c r="X24" s="1"/>
  <c r="V25"/>
  <c r="W25" s="1"/>
  <c r="X25" s="1"/>
  <c r="V26"/>
  <c r="W26" s="1"/>
  <c r="X26" s="1"/>
  <c r="V27"/>
  <c r="Z27" s="1"/>
  <c r="V28"/>
  <c r="W28" s="1"/>
  <c r="X28" s="1"/>
  <c r="V29"/>
  <c r="W29" s="1"/>
  <c r="X29" s="1"/>
  <c r="V30"/>
  <c r="W30" s="1"/>
  <c r="X30" s="1"/>
  <c r="V31"/>
  <c r="W31" s="1"/>
  <c r="X31" s="1"/>
  <c r="V33"/>
  <c r="W33" s="1"/>
  <c r="X33" s="1"/>
  <c r="V34"/>
  <c r="W34" s="1"/>
  <c r="X34" s="1"/>
  <c r="V37"/>
  <c r="W37" s="1"/>
  <c r="X37" s="1"/>
  <c r="V39"/>
  <c r="W39" s="1"/>
  <c r="X39" s="1"/>
  <c r="V42"/>
  <c r="W42" s="1"/>
  <c r="X42" s="1"/>
  <c r="V43"/>
  <c r="W43" s="1"/>
  <c r="X43" s="1"/>
  <c r="V44"/>
  <c r="W44" s="1"/>
  <c r="X44" s="1"/>
  <c r="V45"/>
  <c r="W45" s="1"/>
  <c r="X45" s="1"/>
  <c r="V46"/>
  <c r="W46" s="1"/>
  <c r="X46" s="1"/>
  <c r="V47"/>
  <c r="W47" s="1"/>
  <c r="X47" s="1"/>
  <c r="V48"/>
  <c r="W48" s="1"/>
  <c r="X48" s="1"/>
  <c r="V62"/>
  <c r="W62" s="1"/>
  <c r="X62" s="1"/>
  <c r="V63"/>
  <c r="W63" s="1"/>
  <c r="X63" s="1"/>
  <c r="V64"/>
  <c r="W64" s="1"/>
  <c r="X64" s="1"/>
  <c r="V65"/>
  <c r="W65" s="1"/>
  <c r="X65" s="1"/>
  <c r="V66"/>
  <c r="W66" s="1"/>
  <c r="X66" s="1"/>
  <c r="V67"/>
  <c r="Z67" s="1"/>
  <c r="V68"/>
  <c r="W68" s="1"/>
  <c r="X68" s="1"/>
  <c r="V69"/>
  <c r="W69" s="1"/>
  <c r="X69" s="1"/>
  <c r="V70"/>
  <c r="W70" s="1"/>
  <c r="X70" s="1"/>
  <c r="V71"/>
  <c r="Z71" s="1"/>
  <c r="V72"/>
  <c r="W72" s="1"/>
  <c r="X72" s="1"/>
  <c r="V73"/>
  <c r="W73" s="1"/>
  <c r="X73" s="1"/>
  <c r="V74"/>
  <c r="W74" s="1"/>
  <c r="X74" s="1"/>
  <c r="V75"/>
  <c r="W75" s="1"/>
  <c r="X75" s="1"/>
  <c r="V76"/>
  <c r="W76" s="1"/>
  <c r="X76" s="1"/>
  <c r="V77"/>
  <c r="W77" s="1"/>
  <c r="X77" s="1"/>
  <c r="V78"/>
  <c r="W78" s="1"/>
  <c r="X78" s="1"/>
  <c r="V79"/>
  <c r="W79" s="1"/>
  <c r="X79" s="1"/>
  <c r="V80"/>
  <c r="W80" s="1"/>
  <c r="X80" s="1"/>
  <c r="V81"/>
  <c r="W81" s="1"/>
  <c r="X81" s="1"/>
  <c r="V82"/>
  <c r="W82" s="1"/>
  <c r="X82" s="1"/>
  <c r="V83"/>
  <c r="Z83" s="1"/>
  <c r="V84"/>
  <c r="W84" s="1"/>
  <c r="X84" s="1"/>
  <c r="V89"/>
  <c r="W89" s="1"/>
  <c r="X89" s="1"/>
  <c r="V90"/>
  <c r="W90" s="1"/>
  <c r="X90" s="1"/>
  <c r="V91"/>
  <c r="W91" s="1"/>
  <c r="X91" s="1"/>
  <c r="V92"/>
  <c r="W92" s="1"/>
  <c r="X92" s="1"/>
  <c r="V93"/>
  <c r="W93" s="1"/>
  <c r="X93" s="1"/>
  <c r="V94"/>
  <c r="W94" s="1"/>
  <c r="X94" s="1"/>
  <c r="V95"/>
  <c r="W95" s="1"/>
  <c r="X95" s="1"/>
  <c r="V97"/>
  <c r="W97" s="1"/>
  <c r="X97" s="1"/>
  <c r="V98"/>
  <c r="W98" s="1"/>
  <c r="X98" s="1"/>
  <c r="V99"/>
  <c r="Z99" s="1"/>
  <c r="V100"/>
  <c r="W100" s="1"/>
  <c r="X100" s="1"/>
  <c r="V5"/>
  <c r="W5" s="1"/>
  <c r="X5" s="1"/>
  <c r="U128"/>
  <c r="W126" i="18" l="1"/>
  <c r="X126"/>
  <c r="Y126" s="1"/>
  <c r="X41"/>
  <c r="Y41" s="1"/>
  <c r="W41"/>
  <c r="X33"/>
  <c r="Y33" s="1"/>
  <c r="W33"/>
  <c r="X96"/>
  <c r="Y96" s="1"/>
  <c r="W96"/>
  <c r="W122"/>
  <c r="X122"/>
  <c r="Y122" s="1"/>
  <c r="W110"/>
  <c r="X110"/>
  <c r="Y110" s="1"/>
  <c r="W114"/>
  <c r="X114"/>
  <c r="Y114" s="1"/>
  <c r="X99"/>
  <c r="Y99" s="1"/>
  <c r="W99"/>
  <c r="X115"/>
  <c r="Y115" s="1"/>
  <c r="W115"/>
  <c r="X27"/>
  <c r="Y27" s="1"/>
  <c r="W27"/>
  <c r="W25"/>
  <c r="X25"/>
  <c r="Y25" s="1"/>
  <c r="W98"/>
  <c r="X98"/>
  <c r="Y98" s="1"/>
  <c r="X49"/>
  <c r="Y49" s="1"/>
  <c r="W49"/>
  <c r="X40"/>
  <c r="Y40" s="1"/>
  <c r="W40"/>
  <c r="W104"/>
  <c r="X104"/>
  <c r="Y104" s="1"/>
  <c r="W36"/>
  <c r="X36"/>
  <c r="Y36" s="1"/>
  <c r="X105"/>
  <c r="Y105" s="1"/>
  <c r="W105"/>
  <c r="X123"/>
  <c r="Y123" s="1"/>
  <c r="W123"/>
  <c r="X121"/>
  <c r="Y121" s="1"/>
  <c r="W121"/>
  <c r="X119"/>
  <c r="Y119" s="1"/>
  <c r="W119"/>
  <c r="X101"/>
  <c r="Y101" s="1"/>
  <c r="W101"/>
  <c r="W29"/>
  <c r="X29"/>
  <c r="Y29" s="1"/>
  <c r="X32"/>
  <c r="Y32" s="1"/>
  <c r="W32"/>
  <c r="W44"/>
  <c r="X44"/>
  <c r="Y44" s="1"/>
  <c r="X127"/>
  <c r="Y127" s="1"/>
  <c r="W127"/>
  <c r="X95"/>
  <c r="Y95" s="1"/>
  <c r="W95"/>
  <c r="W108"/>
  <c r="X108"/>
  <c r="Y108" s="1"/>
  <c r="W100"/>
  <c r="X100"/>
  <c r="Y100" s="1"/>
  <c r="X20"/>
  <c r="Y20" s="1"/>
  <c r="X17"/>
  <c r="Y17" s="1"/>
  <c r="X8"/>
  <c r="Y8" s="1"/>
  <c r="X24"/>
  <c r="Y24" s="1"/>
  <c r="X12"/>
  <c r="Y12" s="1"/>
  <c r="X9"/>
  <c r="Y9" s="1"/>
  <c r="X16"/>
  <c r="Y16" s="1"/>
  <c r="X13"/>
  <c r="Y13" s="1"/>
  <c r="Y64"/>
  <c r="Y54"/>
  <c r="Y52"/>
  <c r="Y56"/>
  <c r="Y60"/>
  <c r="Z72" i="16"/>
  <c r="Z56"/>
  <c r="Z92"/>
  <c r="Z44"/>
  <c r="W123"/>
  <c r="X123" s="1"/>
  <c r="Z20"/>
  <c r="W115"/>
  <c r="X115" s="1"/>
  <c r="W55"/>
  <c r="X55" s="1"/>
  <c r="Z120"/>
  <c r="Z104"/>
  <c r="Z84"/>
  <c r="Z68"/>
  <c r="Z52"/>
  <c r="Z40"/>
  <c r="Z16"/>
  <c r="Z116"/>
  <c r="Z100"/>
  <c r="Z80"/>
  <c r="Z64"/>
  <c r="Z28"/>
  <c r="Z12"/>
  <c r="W71"/>
  <c r="X71" s="1"/>
  <c r="W87"/>
  <c r="X87" s="1"/>
  <c r="Z112"/>
  <c r="Z96"/>
  <c r="Z76"/>
  <c r="Z60"/>
  <c r="Z48"/>
  <c r="Z24"/>
  <c r="Z8"/>
  <c r="Z32"/>
  <c r="Z36"/>
  <c r="W119"/>
  <c r="X119" s="1"/>
  <c r="W99"/>
  <c r="X99" s="1"/>
  <c r="W83"/>
  <c r="X83" s="1"/>
  <c r="W67"/>
  <c r="X67" s="1"/>
  <c r="W27"/>
  <c r="X27" s="1"/>
  <c r="W11"/>
  <c r="X11" s="1"/>
  <c r="Z127"/>
  <c r="Z111"/>
  <c r="Z107"/>
  <c r="Z103"/>
  <c r="Z95"/>
  <c r="Z91"/>
  <c r="Z79"/>
  <c r="Z75"/>
  <c r="Z63"/>
  <c r="Z59"/>
  <c r="Z47"/>
  <c r="Z43"/>
  <c r="Z39"/>
  <c r="Z35"/>
  <c r="Z31"/>
  <c r="Z23"/>
  <c r="Z19"/>
  <c r="Z15"/>
  <c r="Z7"/>
  <c r="Z126"/>
  <c r="Z122"/>
  <c r="Z118"/>
  <c r="Z114"/>
  <c r="Z110"/>
  <c r="Z102"/>
  <c r="Z98"/>
  <c r="Z94"/>
  <c r="Z90"/>
  <c r="Z86"/>
  <c r="Z82"/>
  <c r="Z78"/>
  <c r="Z74"/>
  <c r="Z70"/>
  <c r="Z66"/>
  <c r="Z62"/>
  <c r="Z58"/>
  <c r="Z54"/>
  <c r="Z50"/>
  <c r="Z46"/>
  <c r="Z42"/>
  <c r="Z38"/>
  <c r="Z34"/>
  <c r="Z30"/>
  <c r="Z26"/>
  <c r="Z22"/>
  <c r="Z18"/>
  <c r="Z14"/>
  <c r="Z10"/>
  <c r="Z6"/>
  <c r="Z124"/>
  <c r="Z108"/>
  <c r="Z88"/>
  <c r="Z125"/>
  <c r="Z121"/>
  <c r="Z117"/>
  <c r="Z113"/>
  <c r="Z109"/>
  <c r="Z105"/>
  <c r="Z101"/>
  <c r="Z97"/>
  <c r="Z93"/>
  <c r="Z89"/>
  <c r="Z85"/>
  <c r="Z81"/>
  <c r="Z77"/>
  <c r="Z73"/>
  <c r="Z69"/>
  <c r="Z65"/>
  <c r="Z61"/>
  <c r="Z57"/>
  <c r="Z53"/>
  <c r="Z49"/>
  <c r="Z45"/>
  <c r="Z41"/>
  <c r="Z37"/>
  <c r="Z33"/>
  <c r="Z29"/>
  <c r="Z25"/>
  <c r="Z21"/>
  <c r="Z17"/>
  <c r="Z13"/>
  <c r="Z9"/>
  <c r="Y120" i="18"/>
  <c r="Y113"/>
  <c r="Y107"/>
  <c r="Y91"/>
  <c r="Y75"/>
  <c r="Y85"/>
  <c r="Y69"/>
  <c r="Y116"/>
  <c r="Y90"/>
  <c r="Y78"/>
  <c r="Y73"/>
  <c r="Y124"/>
  <c r="Y125"/>
  <c r="Y109"/>
  <c r="Y88"/>
  <c r="Y84"/>
  <c r="Y80"/>
  <c r="Y76"/>
  <c r="Y72"/>
  <c r="Y50"/>
  <c r="Y89"/>
  <c r="Y112"/>
  <c r="Y46"/>
  <c r="Y94"/>
  <c r="Y86"/>
  <c r="Y70"/>
  <c r="Y83"/>
  <c r="Y93"/>
  <c r="Y77"/>
  <c r="Y71"/>
  <c r="Y81"/>
  <c r="V128" i="16"/>
  <c r="S6"/>
  <c r="T6" s="1"/>
  <c r="S10"/>
  <c r="T10" s="1"/>
  <c r="S14"/>
  <c r="T14" s="1"/>
  <c r="S18"/>
  <c r="T18" s="1"/>
  <c r="S22"/>
  <c r="T22" s="1"/>
  <c r="S26"/>
  <c r="T26" s="1"/>
  <c r="S30"/>
  <c r="T30" s="1"/>
  <c r="S34"/>
  <c r="T34" s="1"/>
  <c r="S38"/>
  <c r="T38" s="1"/>
  <c r="S42"/>
  <c r="T42" s="1"/>
  <c r="S46"/>
  <c r="T46" s="1"/>
  <c r="S50"/>
  <c r="T50" s="1"/>
  <c r="S54"/>
  <c r="T54" s="1"/>
  <c r="S58"/>
  <c r="T58" s="1"/>
  <c r="S62"/>
  <c r="T62" s="1"/>
  <c r="S66"/>
  <c r="T66" s="1"/>
  <c r="S70"/>
  <c r="T70" s="1"/>
  <c r="S74"/>
  <c r="T74" s="1"/>
  <c r="S78"/>
  <c r="T78" s="1"/>
  <c r="S82"/>
  <c r="T82" s="1"/>
  <c r="S86"/>
  <c r="T86" s="1"/>
  <c r="S90"/>
  <c r="T90" s="1"/>
  <c r="S94"/>
  <c r="T94" s="1"/>
  <c r="S98"/>
  <c r="T98" s="1"/>
  <c r="S102"/>
  <c r="T102" s="1"/>
  <c r="S106"/>
  <c r="T106" s="1"/>
  <c r="R128"/>
  <c r="S7"/>
  <c r="T7" s="1"/>
  <c r="S8"/>
  <c r="T8" s="1"/>
  <c r="S9"/>
  <c r="T9" s="1"/>
  <c r="S11"/>
  <c r="T11" s="1"/>
  <c r="S12"/>
  <c r="T12" s="1"/>
  <c r="S13"/>
  <c r="T13" s="1"/>
  <c r="S15"/>
  <c r="T15" s="1"/>
  <c r="S16"/>
  <c r="T16" s="1"/>
  <c r="S17"/>
  <c r="T17" s="1"/>
  <c r="S19"/>
  <c r="T19" s="1"/>
  <c r="S20"/>
  <c r="T20" s="1"/>
  <c r="S21"/>
  <c r="T21" s="1"/>
  <c r="S23"/>
  <c r="T23" s="1"/>
  <c r="S24"/>
  <c r="T24" s="1"/>
  <c r="S25"/>
  <c r="T25" s="1"/>
  <c r="S27"/>
  <c r="T27" s="1"/>
  <c r="S28"/>
  <c r="T28" s="1"/>
  <c r="S29"/>
  <c r="T29" s="1"/>
  <c r="S31"/>
  <c r="T31" s="1"/>
  <c r="S32"/>
  <c r="T32" s="1"/>
  <c r="S33"/>
  <c r="T33" s="1"/>
  <c r="S35"/>
  <c r="T35" s="1"/>
  <c r="S36"/>
  <c r="T36" s="1"/>
  <c r="S37"/>
  <c r="T37" s="1"/>
  <c r="S39"/>
  <c r="T39" s="1"/>
  <c r="S40"/>
  <c r="T40" s="1"/>
  <c r="S41"/>
  <c r="T41" s="1"/>
  <c r="S43"/>
  <c r="T43" s="1"/>
  <c r="S44"/>
  <c r="T44" s="1"/>
  <c r="S45"/>
  <c r="T45" s="1"/>
  <c r="S47"/>
  <c r="T47" s="1"/>
  <c r="S48"/>
  <c r="T48" s="1"/>
  <c r="S49"/>
  <c r="T49" s="1"/>
  <c r="S51"/>
  <c r="T51" s="1"/>
  <c r="S52"/>
  <c r="T52" s="1"/>
  <c r="S53"/>
  <c r="T53" s="1"/>
  <c r="S55"/>
  <c r="T55" s="1"/>
  <c r="S56"/>
  <c r="T56" s="1"/>
  <c r="S57"/>
  <c r="T57" s="1"/>
  <c r="S59"/>
  <c r="T59" s="1"/>
  <c r="S60"/>
  <c r="T60" s="1"/>
  <c r="S61"/>
  <c r="T61" s="1"/>
  <c r="S63"/>
  <c r="T63" s="1"/>
  <c r="S64"/>
  <c r="T64" s="1"/>
  <c r="S65"/>
  <c r="T65" s="1"/>
  <c r="S67"/>
  <c r="T67" s="1"/>
  <c r="S68"/>
  <c r="T68" s="1"/>
  <c r="S69"/>
  <c r="T69" s="1"/>
  <c r="S71"/>
  <c r="T71" s="1"/>
  <c r="S72"/>
  <c r="T72" s="1"/>
  <c r="S73"/>
  <c r="T73" s="1"/>
  <c r="S75"/>
  <c r="T75" s="1"/>
  <c r="S76"/>
  <c r="T76" s="1"/>
  <c r="S77"/>
  <c r="T77" s="1"/>
  <c r="S79"/>
  <c r="T79" s="1"/>
  <c r="S80"/>
  <c r="T80" s="1"/>
  <c r="S81"/>
  <c r="T81" s="1"/>
  <c r="S83"/>
  <c r="T83" s="1"/>
  <c r="S84"/>
  <c r="T84" s="1"/>
  <c r="S85"/>
  <c r="T85" s="1"/>
  <c r="S87"/>
  <c r="T87" s="1"/>
  <c r="S88"/>
  <c r="T88" s="1"/>
  <c r="S89"/>
  <c r="T89" s="1"/>
  <c r="S91"/>
  <c r="T91" s="1"/>
  <c r="S92"/>
  <c r="T92" s="1"/>
  <c r="S93"/>
  <c r="T93" s="1"/>
  <c r="S95"/>
  <c r="T95" s="1"/>
  <c r="S96"/>
  <c r="T96" s="1"/>
  <c r="S97"/>
  <c r="T97" s="1"/>
  <c r="S99"/>
  <c r="T99" s="1"/>
  <c r="S100"/>
  <c r="T100" s="1"/>
  <c r="S101"/>
  <c r="T101" s="1"/>
  <c r="S103"/>
  <c r="T103" s="1"/>
  <c r="S104"/>
  <c r="T104" s="1"/>
  <c r="S105"/>
  <c r="T105" s="1"/>
  <c r="S107"/>
  <c r="T107" s="1"/>
  <c r="S108"/>
  <c r="T108" s="1"/>
  <c r="S109"/>
  <c r="T109" s="1"/>
  <c r="S110"/>
  <c r="T110" s="1"/>
  <c r="S111"/>
  <c r="T111" s="1"/>
  <c r="S112"/>
  <c r="T112" s="1"/>
  <c r="S113"/>
  <c r="T113" s="1"/>
  <c r="S114"/>
  <c r="T114" s="1"/>
  <c r="S115"/>
  <c r="T115" s="1"/>
  <c r="S116"/>
  <c r="T116" s="1"/>
  <c r="S117"/>
  <c r="T117" s="1"/>
  <c r="S118"/>
  <c r="T118" s="1"/>
  <c r="S119"/>
  <c r="T119" s="1"/>
  <c r="S120"/>
  <c r="T120" s="1"/>
  <c r="S121"/>
  <c r="T121" s="1"/>
  <c r="S122"/>
  <c r="T122" s="1"/>
  <c r="S123"/>
  <c r="T123" s="1"/>
  <c r="S124"/>
  <c r="T124" s="1"/>
  <c r="S125"/>
  <c r="T125" s="1"/>
  <c r="S126"/>
  <c r="T126" s="1"/>
  <c r="S127"/>
  <c r="T127" s="1"/>
  <c r="S5"/>
  <c r="T5" s="1"/>
  <c r="Q128" l="1"/>
  <c r="K107"/>
  <c r="L107" s="1"/>
  <c r="G107"/>
  <c r="H107" s="1"/>
  <c r="Z5"/>
  <c r="Y5"/>
  <c r="AB5" s="1"/>
  <c r="AC2"/>
  <c r="M128"/>
  <c r="J128"/>
  <c r="I128"/>
  <c r="F128"/>
  <c r="E128"/>
  <c r="O127"/>
  <c r="P127" s="1"/>
  <c r="K127"/>
  <c r="L127" s="1"/>
  <c r="G127"/>
  <c r="H127" s="1"/>
  <c r="K126"/>
  <c r="L126" s="1"/>
  <c r="G126"/>
  <c r="H126" s="1"/>
  <c r="O125"/>
  <c r="P125" s="1"/>
  <c r="K125"/>
  <c r="L125" s="1"/>
  <c r="G125"/>
  <c r="H125" s="1"/>
  <c r="O124"/>
  <c r="P124" s="1"/>
  <c r="K124"/>
  <c r="L124" s="1"/>
  <c r="G124"/>
  <c r="H124" s="1"/>
  <c r="O123"/>
  <c r="P123" s="1"/>
  <c r="K123"/>
  <c r="L123" s="1"/>
  <c r="G123"/>
  <c r="H123" s="1"/>
  <c r="O122"/>
  <c r="P122" s="1"/>
  <c r="K122"/>
  <c r="L122" s="1"/>
  <c r="G122"/>
  <c r="H122" s="1"/>
  <c r="O121"/>
  <c r="P121" s="1"/>
  <c r="K121"/>
  <c r="L121" s="1"/>
  <c r="G121"/>
  <c r="H121" s="1"/>
  <c r="O120"/>
  <c r="P120" s="1"/>
  <c r="K120"/>
  <c r="L120" s="1"/>
  <c r="G120"/>
  <c r="H120" s="1"/>
  <c r="O119"/>
  <c r="P119" s="1"/>
  <c r="K119"/>
  <c r="L119" s="1"/>
  <c r="G119"/>
  <c r="H119" s="1"/>
  <c r="O118"/>
  <c r="P118" s="1"/>
  <c r="K118"/>
  <c r="L118" s="1"/>
  <c r="G118"/>
  <c r="H118" s="1"/>
  <c r="O117"/>
  <c r="P117" s="1"/>
  <c r="K117"/>
  <c r="L117" s="1"/>
  <c r="G117"/>
  <c r="H117" s="1"/>
  <c r="O116"/>
  <c r="P116" s="1"/>
  <c r="K116"/>
  <c r="L116" s="1"/>
  <c r="G116"/>
  <c r="H116" s="1"/>
  <c r="O115"/>
  <c r="P115" s="1"/>
  <c r="K115"/>
  <c r="L115" s="1"/>
  <c r="G115"/>
  <c r="H115" s="1"/>
  <c r="O114"/>
  <c r="P114" s="1"/>
  <c r="K114"/>
  <c r="L114" s="1"/>
  <c r="G114"/>
  <c r="H114" s="1"/>
  <c r="O113"/>
  <c r="P113" s="1"/>
  <c r="K113"/>
  <c r="L113" s="1"/>
  <c r="G113"/>
  <c r="H113" s="1"/>
  <c r="O112"/>
  <c r="P112" s="1"/>
  <c r="K112"/>
  <c r="L112" s="1"/>
  <c r="G112"/>
  <c r="H112" s="1"/>
  <c r="O111"/>
  <c r="P111" s="1"/>
  <c r="K111"/>
  <c r="L111" s="1"/>
  <c r="G111"/>
  <c r="H111" s="1"/>
  <c r="O110"/>
  <c r="P110" s="1"/>
  <c r="K110"/>
  <c r="L110" s="1"/>
  <c r="G110"/>
  <c r="H110" s="1"/>
  <c r="O109"/>
  <c r="P109" s="1"/>
  <c r="K109"/>
  <c r="L109" s="1"/>
  <c r="G109"/>
  <c r="H109" s="1"/>
  <c r="O108"/>
  <c r="P108" s="1"/>
  <c r="K108"/>
  <c r="L108" s="1"/>
  <c r="G108"/>
  <c r="H108" s="1"/>
  <c r="O106"/>
  <c r="P106" s="1"/>
  <c r="K106"/>
  <c r="L106" s="1"/>
  <c r="G106"/>
  <c r="H106" s="1"/>
  <c r="O105"/>
  <c r="P105" s="1"/>
  <c r="K105"/>
  <c r="L105" s="1"/>
  <c r="G105"/>
  <c r="H105" s="1"/>
  <c r="K104"/>
  <c r="L104" s="1"/>
  <c r="G104"/>
  <c r="H104" s="1"/>
  <c r="K103"/>
  <c r="L103" s="1"/>
  <c r="G103"/>
  <c r="H103" s="1"/>
  <c r="O102"/>
  <c r="P102" s="1"/>
  <c r="K102"/>
  <c r="L102" s="1"/>
  <c r="G102"/>
  <c r="H102" s="1"/>
  <c r="O101"/>
  <c r="P101" s="1"/>
  <c r="K101"/>
  <c r="L101" s="1"/>
  <c r="G101"/>
  <c r="H101" s="1"/>
  <c r="K100"/>
  <c r="L100" s="1"/>
  <c r="G100"/>
  <c r="H100" s="1"/>
  <c r="K99"/>
  <c r="L99" s="1"/>
  <c r="G99"/>
  <c r="H99" s="1"/>
  <c r="O98"/>
  <c r="P98" s="1"/>
  <c r="K98"/>
  <c r="L98" s="1"/>
  <c r="G98"/>
  <c r="H98" s="1"/>
  <c r="O97"/>
  <c r="P97" s="1"/>
  <c r="K97"/>
  <c r="L97" s="1"/>
  <c r="G97"/>
  <c r="H97" s="1"/>
  <c r="K96"/>
  <c r="L96" s="1"/>
  <c r="G96"/>
  <c r="H96" s="1"/>
  <c r="K95"/>
  <c r="L95" s="1"/>
  <c r="G95"/>
  <c r="H95" s="1"/>
  <c r="O94"/>
  <c r="P94" s="1"/>
  <c r="K94"/>
  <c r="L94" s="1"/>
  <c r="G94"/>
  <c r="H94" s="1"/>
  <c r="O93"/>
  <c r="P93" s="1"/>
  <c r="K93"/>
  <c r="L93" s="1"/>
  <c r="G93"/>
  <c r="H93" s="1"/>
  <c r="K92"/>
  <c r="L92" s="1"/>
  <c r="G92"/>
  <c r="H92" s="1"/>
  <c r="K91"/>
  <c r="L91" s="1"/>
  <c r="G91"/>
  <c r="H91" s="1"/>
  <c r="O90"/>
  <c r="P90" s="1"/>
  <c r="K90"/>
  <c r="L90" s="1"/>
  <c r="G90"/>
  <c r="H90" s="1"/>
  <c r="O89"/>
  <c r="P89" s="1"/>
  <c r="K89"/>
  <c r="L89" s="1"/>
  <c r="G89"/>
  <c r="H89" s="1"/>
  <c r="K88"/>
  <c r="L88" s="1"/>
  <c r="G88"/>
  <c r="H88" s="1"/>
  <c r="K87"/>
  <c r="L87" s="1"/>
  <c r="G87"/>
  <c r="H87" s="1"/>
  <c r="O86"/>
  <c r="P86" s="1"/>
  <c r="K86"/>
  <c r="L86" s="1"/>
  <c r="G86"/>
  <c r="H86" s="1"/>
  <c r="O85"/>
  <c r="P85" s="1"/>
  <c r="K85"/>
  <c r="L85" s="1"/>
  <c r="G85"/>
  <c r="H85" s="1"/>
  <c r="K84"/>
  <c r="L84" s="1"/>
  <c r="G84"/>
  <c r="H84" s="1"/>
  <c r="K83"/>
  <c r="L83" s="1"/>
  <c r="G83"/>
  <c r="H83" s="1"/>
  <c r="O82"/>
  <c r="P82" s="1"/>
  <c r="K82"/>
  <c r="L82" s="1"/>
  <c r="G82"/>
  <c r="H82" s="1"/>
  <c r="O81"/>
  <c r="P81" s="1"/>
  <c r="K81"/>
  <c r="L81" s="1"/>
  <c r="G81"/>
  <c r="H81" s="1"/>
  <c r="K80"/>
  <c r="L80" s="1"/>
  <c r="G80"/>
  <c r="H80" s="1"/>
  <c r="K79"/>
  <c r="L79" s="1"/>
  <c r="G79"/>
  <c r="H79" s="1"/>
  <c r="O78"/>
  <c r="P78" s="1"/>
  <c r="K78"/>
  <c r="L78" s="1"/>
  <c r="G78"/>
  <c r="H78" s="1"/>
  <c r="O77"/>
  <c r="P77" s="1"/>
  <c r="K77"/>
  <c r="L77" s="1"/>
  <c r="G77"/>
  <c r="H77" s="1"/>
  <c r="K76"/>
  <c r="L76" s="1"/>
  <c r="G76"/>
  <c r="H76" s="1"/>
  <c r="K75"/>
  <c r="L75" s="1"/>
  <c r="G75"/>
  <c r="H75" s="1"/>
  <c r="O74"/>
  <c r="P74" s="1"/>
  <c r="K74"/>
  <c r="L74" s="1"/>
  <c r="G74"/>
  <c r="H74" s="1"/>
  <c r="O73"/>
  <c r="P73" s="1"/>
  <c r="K73"/>
  <c r="L73" s="1"/>
  <c r="G73"/>
  <c r="H73" s="1"/>
  <c r="K72"/>
  <c r="L72" s="1"/>
  <c r="G72"/>
  <c r="H72" s="1"/>
  <c r="K71"/>
  <c r="L71" s="1"/>
  <c r="G71"/>
  <c r="H71" s="1"/>
  <c r="O70"/>
  <c r="P70" s="1"/>
  <c r="K70"/>
  <c r="L70" s="1"/>
  <c r="G70"/>
  <c r="H70" s="1"/>
  <c r="K69"/>
  <c r="L69" s="1"/>
  <c r="G69"/>
  <c r="H69" s="1"/>
  <c r="O68"/>
  <c r="P68" s="1"/>
  <c r="K68"/>
  <c r="L68" s="1"/>
  <c r="G68"/>
  <c r="H68" s="1"/>
  <c r="K67"/>
  <c r="L67" s="1"/>
  <c r="G67"/>
  <c r="H67" s="1"/>
  <c r="O66"/>
  <c r="P66" s="1"/>
  <c r="K66"/>
  <c r="L66" s="1"/>
  <c r="G66"/>
  <c r="H66" s="1"/>
  <c r="K65"/>
  <c r="L65" s="1"/>
  <c r="G65"/>
  <c r="H65" s="1"/>
  <c r="O64"/>
  <c r="P64" s="1"/>
  <c r="K64"/>
  <c r="L64" s="1"/>
  <c r="G64"/>
  <c r="H64" s="1"/>
  <c r="K63"/>
  <c r="L63" s="1"/>
  <c r="G63"/>
  <c r="H63" s="1"/>
  <c r="O62"/>
  <c r="P62" s="1"/>
  <c r="K62"/>
  <c r="L62" s="1"/>
  <c r="G62"/>
  <c r="H62" s="1"/>
  <c r="K61"/>
  <c r="L61" s="1"/>
  <c r="G61"/>
  <c r="H61" s="1"/>
  <c r="O60"/>
  <c r="P60" s="1"/>
  <c r="K60"/>
  <c r="L60" s="1"/>
  <c r="G60"/>
  <c r="H60" s="1"/>
  <c r="K59"/>
  <c r="L59" s="1"/>
  <c r="G59"/>
  <c r="H59" s="1"/>
  <c r="O58"/>
  <c r="P58" s="1"/>
  <c r="K58"/>
  <c r="L58" s="1"/>
  <c r="G58"/>
  <c r="H58" s="1"/>
  <c r="K57"/>
  <c r="L57" s="1"/>
  <c r="G57"/>
  <c r="H57" s="1"/>
  <c r="O56"/>
  <c r="P56" s="1"/>
  <c r="K56"/>
  <c r="L56" s="1"/>
  <c r="G56"/>
  <c r="H56" s="1"/>
  <c r="K55"/>
  <c r="L55" s="1"/>
  <c r="G55"/>
  <c r="H55" s="1"/>
  <c r="O54"/>
  <c r="P54" s="1"/>
  <c r="K54"/>
  <c r="L54" s="1"/>
  <c r="G54"/>
  <c r="H54" s="1"/>
  <c r="K53"/>
  <c r="L53" s="1"/>
  <c r="G53"/>
  <c r="H53" s="1"/>
  <c r="O52"/>
  <c r="P52" s="1"/>
  <c r="K52"/>
  <c r="L52" s="1"/>
  <c r="H52"/>
  <c r="G52"/>
  <c r="K51"/>
  <c r="L51" s="1"/>
  <c r="G51"/>
  <c r="H51" s="1"/>
  <c r="O50"/>
  <c r="P50" s="1"/>
  <c r="K50"/>
  <c r="L50" s="1"/>
  <c r="G50"/>
  <c r="H50" s="1"/>
  <c r="K49"/>
  <c r="L49" s="1"/>
  <c r="G49"/>
  <c r="H49" s="1"/>
  <c r="O48"/>
  <c r="P48" s="1"/>
  <c r="K48"/>
  <c r="L48" s="1"/>
  <c r="G48"/>
  <c r="H48" s="1"/>
  <c r="K47"/>
  <c r="L47" s="1"/>
  <c r="G47"/>
  <c r="H47" s="1"/>
  <c r="O46"/>
  <c r="P46" s="1"/>
  <c r="K46"/>
  <c r="L46" s="1"/>
  <c r="G46"/>
  <c r="H46" s="1"/>
  <c r="K45"/>
  <c r="L45" s="1"/>
  <c r="G45"/>
  <c r="H45" s="1"/>
  <c r="O44"/>
  <c r="P44" s="1"/>
  <c r="K44"/>
  <c r="L44" s="1"/>
  <c r="G44"/>
  <c r="H44" s="1"/>
  <c r="K43"/>
  <c r="L43" s="1"/>
  <c r="G43"/>
  <c r="H43" s="1"/>
  <c r="O42"/>
  <c r="P42" s="1"/>
  <c r="K42"/>
  <c r="L42" s="1"/>
  <c r="G42"/>
  <c r="H42" s="1"/>
  <c r="K41"/>
  <c r="L41" s="1"/>
  <c r="G41"/>
  <c r="H41" s="1"/>
  <c r="O40"/>
  <c r="P40" s="1"/>
  <c r="K40"/>
  <c r="L40" s="1"/>
  <c r="G40"/>
  <c r="H40" s="1"/>
  <c r="K39"/>
  <c r="L39" s="1"/>
  <c r="G39"/>
  <c r="H39" s="1"/>
  <c r="O38"/>
  <c r="P38" s="1"/>
  <c r="K38"/>
  <c r="L38" s="1"/>
  <c r="G38"/>
  <c r="H38" s="1"/>
  <c r="K37"/>
  <c r="L37" s="1"/>
  <c r="G37"/>
  <c r="H37" s="1"/>
  <c r="O36"/>
  <c r="P36" s="1"/>
  <c r="K36"/>
  <c r="L36" s="1"/>
  <c r="G36"/>
  <c r="H36" s="1"/>
  <c r="K35"/>
  <c r="L35" s="1"/>
  <c r="G35"/>
  <c r="H35" s="1"/>
  <c r="O34"/>
  <c r="P34" s="1"/>
  <c r="K34"/>
  <c r="L34" s="1"/>
  <c r="G34"/>
  <c r="H34" s="1"/>
  <c r="K33"/>
  <c r="L33" s="1"/>
  <c r="G33"/>
  <c r="H33" s="1"/>
  <c r="O32"/>
  <c r="P32" s="1"/>
  <c r="K32"/>
  <c r="L32" s="1"/>
  <c r="G32"/>
  <c r="H32" s="1"/>
  <c r="K31"/>
  <c r="L31" s="1"/>
  <c r="G31"/>
  <c r="H31" s="1"/>
  <c r="O30"/>
  <c r="P30" s="1"/>
  <c r="K30"/>
  <c r="L30" s="1"/>
  <c r="G30"/>
  <c r="H30" s="1"/>
  <c r="K29"/>
  <c r="L29" s="1"/>
  <c r="G29"/>
  <c r="H29" s="1"/>
  <c r="O28"/>
  <c r="P28" s="1"/>
  <c r="K28"/>
  <c r="L28" s="1"/>
  <c r="G28"/>
  <c r="H28" s="1"/>
  <c r="O27"/>
  <c r="P27" s="1"/>
  <c r="K27"/>
  <c r="L27" s="1"/>
  <c r="G27"/>
  <c r="H27" s="1"/>
  <c r="O26"/>
  <c r="P26" s="1"/>
  <c r="K26"/>
  <c r="L26" s="1"/>
  <c r="G26"/>
  <c r="H26" s="1"/>
  <c r="K25"/>
  <c r="L25" s="1"/>
  <c r="G25"/>
  <c r="H25" s="1"/>
  <c r="O24"/>
  <c r="P24" s="1"/>
  <c r="K24"/>
  <c r="L24" s="1"/>
  <c r="G24"/>
  <c r="H24" s="1"/>
  <c r="O23"/>
  <c r="P23" s="1"/>
  <c r="K23"/>
  <c r="L23" s="1"/>
  <c r="G23"/>
  <c r="H23" s="1"/>
  <c r="O22"/>
  <c r="P22" s="1"/>
  <c r="K22"/>
  <c r="L22" s="1"/>
  <c r="G22"/>
  <c r="H22" s="1"/>
  <c r="K21"/>
  <c r="L21" s="1"/>
  <c r="G21"/>
  <c r="H21" s="1"/>
  <c r="O20"/>
  <c r="P20" s="1"/>
  <c r="K20"/>
  <c r="L20" s="1"/>
  <c r="G20"/>
  <c r="H20" s="1"/>
  <c r="O19"/>
  <c r="P19" s="1"/>
  <c r="K19"/>
  <c r="L19" s="1"/>
  <c r="G19"/>
  <c r="H19" s="1"/>
  <c r="O18"/>
  <c r="P18" s="1"/>
  <c r="K18"/>
  <c r="L18" s="1"/>
  <c r="G18"/>
  <c r="H18" s="1"/>
  <c r="K17"/>
  <c r="L17" s="1"/>
  <c r="G17"/>
  <c r="H17" s="1"/>
  <c r="O16"/>
  <c r="P16" s="1"/>
  <c r="K16"/>
  <c r="L16" s="1"/>
  <c r="G16"/>
  <c r="H16" s="1"/>
  <c r="O15"/>
  <c r="P15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O11"/>
  <c r="P11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AB53" l="1"/>
  <c r="AC53" s="1"/>
  <c r="AB29"/>
  <c r="AC29" s="1"/>
  <c r="AB107"/>
  <c r="AC107" s="1"/>
  <c r="AA39"/>
  <c r="AA107"/>
  <c r="AA14"/>
  <c r="AA126"/>
  <c r="AB61"/>
  <c r="AC61" s="1"/>
  <c r="AA6"/>
  <c r="AA9"/>
  <c r="AA12"/>
  <c r="AB31"/>
  <c r="AC31" s="1"/>
  <c r="AB43"/>
  <c r="AC43" s="1"/>
  <c r="AB67"/>
  <c r="AC67" s="1"/>
  <c r="AA95"/>
  <c r="AA103"/>
  <c r="AB55"/>
  <c r="AC55" s="1"/>
  <c r="AA99"/>
  <c r="AA7"/>
  <c r="AB49"/>
  <c r="AC49" s="1"/>
  <c r="O57"/>
  <c r="P57" s="1"/>
  <c r="AA93"/>
  <c r="AA105"/>
  <c r="O41"/>
  <c r="P41" s="1"/>
  <c r="O59"/>
  <c r="P59" s="1"/>
  <c r="O5"/>
  <c r="P5" s="1"/>
  <c r="O87"/>
  <c r="P87" s="1"/>
  <c r="AB91"/>
  <c r="AC91" s="1"/>
  <c r="AA18"/>
  <c r="O37"/>
  <c r="P37" s="1"/>
  <c r="AB41"/>
  <c r="AC41" s="1"/>
  <c r="AB44"/>
  <c r="AC44" s="1"/>
  <c r="O45"/>
  <c r="P45" s="1"/>
  <c r="O13"/>
  <c r="P13" s="1"/>
  <c r="O21"/>
  <c r="P21" s="1"/>
  <c r="O35"/>
  <c r="P35" s="1"/>
  <c r="O47"/>
  <c r="P47" s="1"/>
  <c r="O63"/>
  <c r="P63" s="1"/>
  <c r="O69"/>
  <c r="P69" s="1"/>
  <c r="AB77"/>
  <c r="AC77" s="1"/>
  <c r="AB30"/>
  <c r="AC30" s="1"/>
  <c r="AA53"/>
  <c r="AC5"/>
  <c r="O7"/>
  <c r="P7" s="1"/>
  <c r="AA11"/>
  <c r="AB13"/>
  <c r="AC13" s="1"/>
  <c r="AA26"/>
  <c r="O33"/>
  <c r="P33" s="1"/>
  <c r="O43"/>
  <c r="P43" s="1"/>
  <c r="O51"/>
  <c r="P51" s="1"/>
  <c r="O65"/>
  <c r="P65" s="1"/>
  <c r="AA81"/>
  <c r="AB95"/>
  <c r="AC95" s="1"/>
  <c r="O103"/>
  <c r="P103" s="1"/>
  <c r="AB33"/>
  <c r="AC33" s="1"/>
  <c r="AA65"/>
  <c r="AB89"/>
  <c r="AC89" s="1"/>
  <c r="AB87"/>
  <c r="AC87" s="1"/>
  <c r="O91"/>
  <c r="P91" s="1"/>
  <c r="AB7"/>
  <c r="AC7" s="1"/>
  <c r="O9"/>
  <c r="P9" s="1"/>
  <c r="AA13"/>
  <c r="O17"/>
  <c r="P17" s="1"/>
  <c r="O31"/>
  <c r="P31" s="1"/>
  <c r="O49"/>
  <c r="P49" s="1"/>
  <c r="O55"/>
  <c r="P55" s="1"/>
  <c r="O61"/>
  <c r="P61" s="1"/>
  <c r="O99"/>
  <c r="P99" s="1"/>
  <c r="AA10"/>
  <c r="AB36"/>
  <c r="AC36" s="1"/>
  <c r="AA41"/>
  <c r="AB45"/>
  <c r="AC45" s="1"/>
  <c r="AB46"/>
  <c r="AC46" s="1"/>
  <c r="AA49"/>
  <c r="AB51"/>
  <c r="AC51" s="1"/>
  <c r="AA55"/>
  <c r="AB57"/>
  <c r="AC57" s="1"/>
  <c r="AA61"/>
  <c r="AB63"/>
  <c r="AC63" s="1"/>
  <c r="AB69"/>
  <c r="AC69" s="1"/>
  <c r="AB73"/>
  <c r="AC73" s="1"/>
  <c r="AA87"/>
  <c r="AB97"/>
  <c r="AC97" s="1"/>
  <c r="AB99"/>
  <c r="AC99" s="1"/>
  <c r="AB126"/>
  <c r="AC126" s="1"/>
  <c r="AA5"/>
  <c r="O25"/>
  <c r="P25" s="1"/>
  <c r="AA8"/>
  <c r="AB9"/>
  <c r="AC9" s="1"/>
  <c r="AA22"/>
  <c r="AB28"/>
  <c r="AC28" s="1"/>
  <c r="O29"/>
  <c r="P29" s="1"/>
  <c r="AA33"/>
  <c r="AB35"/>
  <c r="AC35" s="1"/>
  <c r="AB37"/>
  <c r="AC37" s="1"/>
  <c r="AA38"/>
  <c r="O39"/>
  <c r="P39" s="1"/>
  <c r="AB47"/>
  <c r="AC47" s="1"/>
  <c r="O53"/>
  <c r="P53" s="1"/>
  <c r="AA57"/>
  <c r="AB59"/>
  <c r="AC59" s="1"/>
  <c r="AA63"/>
  <c r="AB65"/>
  <c r="AC65" s="1"/>
  <c r="O67"/>
  <c r="P67" s="1"/>
  <c r="AA69"/>
  <c r="AB85"/>
  <c r="AC85" s="1"/>
  <c r="AA91"/>
  <c r="O95"/>
  <c r="P95" s="1"/>
  <c r="AA101"/>
  <c r="AB103"/>
  <c r="AC103" s="1"/>
  <c r="AB17"/>
  <c r="AC17" s="1"/>
  <c r="AA17"/>
  <c r="AA25"/>
  <c r="AB25"/>
  <c r="AC25" s="1"/>
  <c r="AB21"/>
  <c r="AC21" s="1"/>
  <c r="AA21"/>
  <c r="AA31"/>
  <c r="AA47"/>
  <c r="O8"/>
  <c r="P8" s="1"/>
  <c r="O12"/>
  <c r="P12" s="1"/>
  <c r="AA29"/>
  <c r="AA37"/>
  <c r="AB39"/>
  <c r="AC39" s="1"/>
  <c r="AA45"/>
  <c r="O76"/>
  <c r="P76" s="1"/>
  <c r="O83"/>
  <c r="P83" s="1"/>
  <c r="O92"/>
  <c r="P92" s="1"/>
  <c r="O71"/>
  <c r="P71" s="1"/>
  <c r="O96"/>
  <c r="P96" s="1"/>
  <c r="O10"/>
  <c r="P10" s="1"/>
  <c r="O14"/>
  <c r="P14" s="1"/>
  <c r="N128"/>
  <c r="AB6"/>
  <c r="AC6" s="1"/>
  <c r="AB8"/>
  <c r="AC8" s="1"/>
  <c r="AB10"/>
  <c r="AC10" s="1"/>
  <c r="AB12"/>
  <c r="AC12" s="1"/>
  <c r="AB14"/>
  <c r="AC14" s="1"/>
  <c r="AA35"/>
  <c r="AA43"/>
  <c r="O72"/>
  <c r="P72" s="1"/>
  <c r="O79"/>
  <c r="P79" s="1"/>
  <c r="O88"/>
  <c r="P88" s="1"/>
  <c r="O104"/>
  <c r="P104" s="1"/>
  <c r="O80"/>
  <c r="P80" s="1"/>
  <c r="O6"/>
  <c r="P6" s="1"/>
  <c r="AA51"/>
  <c r="AA59"/>
  <c r="AA67"/>
  <c r="O75"/>
  <c r="P75" s="1"/>
  <c r="O84"/>
  <c r="P84" s="1"/>
  <c r="O100"/>
  <c r="P100" s="1"/>
  <c r="AA70"/>
  <c r="AA74"/>
  <c r="AA78"/>
  <c r="AA82"/>
  <c r="O126"/>
  <c r="P126" s="1"/>
  <c r="AA127"/>
  <c r="AB93" l="1"/>
  <c r="AC93" s="1"/>
  <c r="AB11"/>
  <c r="AC11" s="1"/>
  <c r="AA28"/>
  <c r="AB105"/>
  <c r="AC105" s="1"/>
  <c r="AB26"/>
  <c r="AC26" s="1"/>
  <c r="AA30"/>
  <c r="AA89"/>
  <c r="AA44"/>
  <c r="AA77"/>
  <c r="AB101"/>
  <c r="AC101" s="1"/>
  <c r="AA46"/>
  <c r="AA73"/>
  <c r="AB38"/>
  <c r="AC38" s="1"/>
  <c r="AA85"/>
  <c r="AB18"/>
  <c r="AC18" s="1"/>
  <c r="AA36"/>
  <c r="AB81"/>
  <c r="AC81" s="1"/>
  <c r="AA97"/>
  <c r="AB22"/>
  <c r="AC22" s="1"/>
  <c r="AA108"/>
  <c r="AB108"/>
  <c r="AC108" s="1"/>
  <c r="AB52"/>
  <c r="AC52" s="1"/>
  <c r="AA52"/>
  <c r="AA115"/>
  <c r="AB115"/>
  <c r="AC115" s="1"/>
  <c r="AB58"/>
  <c r="AC58" s="1"/>
  <c r="AA58"/>
  <c r="AA75"/>
  <c r="AB75"/>
  <c r="AC75" s="1"/>
  <c r="AB40"/>
  <c r="AC40" s="1"/>
  <c r="AA40"/>
  <c r="AA88"/>
  <c r="AB88"/>
  <c r="AC88" s="1"/>
  <c r="AB34"/>
  <c r="AC34" s="1"/>
  <c r="AA34"/>
  <c r="AA96"/>
  <c r="AB96"/>
  <c r="AC96" s="1"/>
  <c r="AA92"/>
  <c r="AB92"/>
  <c r="AC92" s="1"/>
  <c r="AB27"/>
  <c r="AC27" s="1"/>
  <c r="AA27"/>
  <c r="AB19"/>
  <c r="AC19" s="1"/>
  <c r="AA19"/>
  <c r="AA124"/>
  <c r="AB124"/>
  <c r="AC124" s="1"/>
  <c r="AA116"/>
  <c r="AB116"/>
  <c r="AC116" s="1"/>
  <c r="AA94"/>
  <c r="AB94"/>
  <c r="AC94" s="1"/>
  <c r="AB78"/>
  <c r="AC78" s="1"/>
  <c r="AA80"/>
  <c r="AB80"/>
  <c r="AC80" s="1"/>
  <c r="AA79"/>
  <c r="AB79"/>
  <c r="AC79" s="1"/>
  <c r="AA83"/>
  <c r="AB83"/>
  <c r="AC83" s="1"/>
  <c r="AA119"/>
  <c r="AB119"/>
  <c r="AC119" s="1"/>
  <c r="AA111"/>
  <c r="AB111"/>
  <c r="AC111" s="1"/>
  <c r="AA90"/>
  <c r="AB90"/>
  <c r="AC90" s="1"/>
  <c r="AB68"/>
  <c r="AC68" s="1"/>
  <c r="AA68"/>
  <c r="AB50"/>
  <c r="AC50" s="1"/>
  <c r="AA50"/>
  <c r="AA114"/>
  <c r="AB114"/>
  <c r="AC114" s="1"/>
  <c r="AA102"/>
  <c r="AB102"/>
  <c r="AC102" s="1"/>
  <c r="AB70"/>
  <c r="AC70" s="1"/>
  <c r="AB64"/>
  <c r="AC64" s="1"/>
  <c r="AA64"/>
  <c r="AB56"/>
  <c r="AC56" s="1"/>
  <c r="AA56"/>
  <c r="AB48"/>
  <c r="AC48" s="1"/>
  <c r="AA48"/>
  <c r="AB32"/>
  <c r="AC32" s="1"/>
  <c r="AA32"/>
  <c r="AA104"/>
  <c r="AB104"/>
  <c r="AC104" s="1"/>
  <c r="AA72"/>
  <c r="AB72"/>
  <c r="AC72" s="1"/>
  <c r="AA24"/>
  <c r="AB24"/>
  <c r="AC24" s="1"/>
  <c r="AA76"/>
  <c r="AB76"/>
  <c r="AC76" s="1"/>
  <c r="AA120"/>
  <c r="AB120"/>
  <c r="AC120" s="1"/>
  <c r="AA112"/>
  <c r="AB112"/>
  <c r="AC112" s="1"/>
  <c r="AB60"/>
  <c r="AC60" s="1"/>
  <c r="AA60"/>
  <c r="AA100"/>
  <c r="AB100"/>
  <c r="AC100" s="1"/>
  <c r="AA16"/>
  <c r="AB16"/>
  <c r="AC16" s="1"/>
  <c r="AA123"/>
  <c r="AB123"/>
  <c r="AC123" s="1"/>
  <c r="AA106"/>
  <c r="AB106"/>
  <c r="AC106" s="1"/>
  <c r="AB74"/>
  <c r="AC74" s="1"/>
  <c r="AA122"/>
  <c r="AB122"/>
  <c r="AC122" s="1"/>
  <c r="AA118"/>
  <c r="AB118"/>
  <c r="AC118" s="1"/>
  <c r="AA110"/>
  <c r="AB110"/>
  <c r="AC110" s="1"/>
  <c r="AA86"/>
  <c r="AB86"/>
  <c r="AC86" s="1"/>
  <c r="AB127"/>
  <c r="AC127" s="1"/>
  <c r="AA125"/>
  <c r="AB125"/>
  <c r="AC125" s="1"/>
  <c r="AA121"/>
  <c r="AB121"/>
  <c r="AC121" s="1"/>
  <c r="AA117"/>
  <c r="AB117"/>
  <c r="AC117" s="1"/>
  <c r="AA113"/>
  <c r="AB113"/>
  <c r="AC113" s="1"/>
  <c r="AA109"/>
  <c r="AB109"/>
  <c r="AC109" s="1"/>
  <c r="AA98"/>
  <c r="AB98"/>
  <c r="AC98" s="1"/>
  <c r="AB82"/>
  <c r="AC82" s="1"/>
  <c r="AB62"/>
  <c r="AC62" s="1"/>
  <c r="AA62"/>
  <c r="AB54"/>
  <c r="AC54" s="1"/>
  <c r="AA54"/>
  <c r="AB66"/>
  <c r="AC66" s="1"/>
  <c r="AA66"/>
  <c r="AA84"/>
  <c r="AB84"/>
  <c r="AC84" s="1"/>
  <c r="AB42"/>
  <c r="AC42" s="1"/>
  <c r="AA42"/>
  <c r="AA20"/>
  <c r="AB20"/>
  <c r="AC20" s="1"/>
  <c r="AA71"/>
  <c r="AB71"/>
  <c r="AC71" s="1"/>
  <c r="AB23"/>
  <c r="AC23" s="1"/>
  <c r="AA23"/>
  <c r="AB15"/>
  <c r="AC15" s="1"/>
  <c r="AA15"/>
  <c r="P2" i="7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4"/>
  <c r="O4" s="1"/>
  <c r="L124" l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H123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20" l="1"/>
  <c r="K120"/>
  <c r="M120"/>
  <c r="H112"/>
  <c r="K112"/>
  <c r="M112"/>
  <c r="H92"/>
  <c r="K92"/>
  <c r="M92"/>
  <c r="H85"/>
  <c r="M85"/>
  <c r="K85"/>
  <c r="H81"/>
  <c r="M81"/>
  <c r="K81"/>
  <c r="H77"/>
  <c r="M77"/>
  <c r="K77"/>
  <c r="H70"/>
  <c r="K70"/>
  <c r="M70"/>
  <c r="H63"/>
  <c r="K63"/>
  <c r="M63"/>
  <c r="H59"/>
  <c r="M59"/>
  <c r="K59"/>
  <c r="H55"/>
  <c r="M55"/>
  <c r="K55"/>
  <c r="H51"/>
  <c r="M51"/>
  <c r="K51"/>
  <c r="H47"/>
  <c r="M47"/>
  <c r="K47"/>
  <c r="H43"/>
  <c r="M43"/>
  <c r="K43"/>
  <c r="H39"/>
  <c r="K39"/>
  <c r="M39"/>
  <c r="H36"/>
  <c r="M36"/>
  <c r="K36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3"/>
  <c r="K123"/>
  <c r="H119"/>
  <c r="K119"/>
  <c r="M119"/>
  <c r="H115"/>
  <c r="M115"/>
  <c r="K115"/>
  <c r="H111"/>
  <c r="K111"/>
  <c r="M111"/>
  <c r="H107"/>
  <c r="M107"/>
  <c r="K107"/>
  <c r="H103"/>
  <c r="K103"/>
  <c r="M103"/>
  <c r="H99"/>
  <c r="M99"/>
  <c r="K99"/>
  <c r="H95"/>
  <c r="K95"/>
  <c r="M95"/>
  <c r="H91"/>
  <c r="M91"/>
  <c r="K91"/>
  <c r="H88"/>
  <c r="K88"/>
  <c r="M88"/>
  <c r="H84"/>
  <c r="M84"/>
  <c r="K84"/>
  <c r="H80"/>
  <c r="K80"/>
  <c r="M80"/>
  <c r="H76"/>
  <c r="M76"/>
  <c r="K76"/>
  <c r="H73"/>
  <c r="K73"/>
  <c r="M73"/>
  <c r="H69"/>
  <c r="M69"/>
  <c r="K69"/>
  <c r="K66"/>
  <c r="M66"/>
  <c r="H62"/>
  <c r="M62"/>
  <c r="K62"/>
  <c r="H58"/>
  <c r="K58"/>
  <c r="M58"/>
  <c r="H54"/>
  <c r="M54"/>
  <c r="K54"/>
  <c r="H50"/>
  <c r="K50"/>
  <c r="M50"/>
  <c r="H46"/>
  <c r="M46"/>
  <c r="K46"/>
  <c r="H42"/>
  <c r="K42"/>
  <c r="M42"/>
  <c r="H35"/>
  <c r="K35"/>
  <c r="M35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6"/>
  <c r="K116"/>
  <c r="M116"/>
  <c r="H100"/>
  <c r="K100"/>
  <c r="M100"/>
  <c r="H94"/>
  <c r="M94"/>
  <c r="K94"/>
  <c r="H87"/>
  <c r="M87"/>
  <c r="K87"/>
  <c r="H79"/>
  <c r="M79"/>
  <c r="K79"/>
  <c r="H72"/>
  <c r="M72"/>
  <c r="K72"/>
  <c r="H68"/>
  <c r="M68"/>
  <c r="K68"/>
  <c r="H61"/>
  <c r="M61"/>
  <c r="K61"/>
  <c r="H49"/>
  <c r="M49"/>
  <c r="K49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24"/>
  <c r="K124"/>
  <c r="M124"/>
  <c r="H108"/>
  <c r="K108"/>
  <c r="M108"/>
  <c r="H104"/>
  <c r="K104"/>
  <c r="M104"/>
  <c r="H96"/>
  <c r="K96"/>
  <c r="M96"/>
  <c r="H89"/>
  <c r="K89"/>
  <c r="M89"/>
  <c r="H122"/>
  <c r="M122"/>
  <c r="K122"/>
  <c r="H118"/>
  <c r="M118"/>
  <c r="K118"/>
  <c r="H114"/>
  <c r="M114"/>
  <c r="K114"/>
  <c r="H110"/>
  <c r="M110"/>
  <c r="K110"/>
  <c r="H106"/>
  <c r="M106"/>
  <c r="K106"/>
  <c r="H102"/>
  <c r="M102"/>
  <c r="K102"/>
  <c r="H98"/>
  <c r="M98"/>
  <c r="K98"/>
  <c r="H83"/>
  <c r="M83"/>
  <c r="K83"/>
  <c r="H75"/>
  <c r="M75"/>
  <c r="K75"/>
  <c r="H65"/>
  <c r="M65"/>
  <c r="K65"/>
  <c r="H57"/>
  <c r="M57"/>
  <c r="K57"/>
  <c r="H53"/>
  <c r="M53"/>
  <c r="K53"/>
  <c r="H45"/>
  <c r="M45"/>
  <c r="K45"/>
  <c r="H41"/>
  <c r="M41"/>
  <c r="K41"/>
  <c r="H38"/>
  <c r="M38"/>
  <c r="K38"/>
  <c r="H34"/>
  <c r="M34"/>
  <c r="K34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93"/>
  <c r="M93"/>
  <c r="K93"/>
  <c r="H90"/>
  <c r="M90"/>
  <c r="K90"/>
  <c r="H86"/>
  <c r="M86"/>
  <c r="K86"/>
  <c r="H82"/>
  <c r="M82"/>
  <c r="K82"/>
  <c r="H78"/>
  <c r="M78"/>
  <c r="K78"/>
  <c r="H74"/>
  <c r="M74"/>
  <c r="K74"/>
  <c r="H71"/>
  <c r="M71"/>
  <c r="K71"/>
  <c r="H67"/>
  <c r="M67"/>
  <c r="K67"/>
  <c r="H64"/>
  <c r="M64"/>
  <c r="K64"/>
  <c r="H60"/>
  <c r="M60"/>
  <c r="K60"/>
  <c r="H56"/>
  <c r="M56"/>
  <c r="K56"/>
  <c r="H52"/>
  <c r="M52"/>
  <c r="K52"/>
  <c r="H48"/>
  <c r="M48"/>
  <c r="K48"/>
  <c r="H44"/>
  <c r="M44"/>
  <c r="K44"/>
  <c r="H40"/>
  <c r="M40"/>
  <c r="K40"/>
  <c r="H37"/>
  <c r="M37"/>
  <c r="K37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6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24"/>
  <c r="Q124" s="1"/>
  <c r="I124"/>
  <c r="P120"/>
  <c r="Q120" s="1"/>
  <c r="I120"/>
  <c r="I118"/>
  <c r="P118"/>
  <c r="Q118" s="1"/>
  <c r="I114"/>
  <c r="P114"/>
  <c r="Q114" s="1"/>
  <c r="I108"/>
  <c r="P108"/>
  <c r="Q108" s="1"/>
  <c r="P104"/>
  <c r="Q104" s="1"/>
  <c r="I104"/>
  <c r="I100"/>
  <c r="P100"/>
  <c r="Q100" s="1"/>
  <c r="I96"/>
  <c r="P96"/>
  <c r="Q96" s="1"/>
  <c r="P94"/>
  <c r="Q94" s="1"/>
  <c r="I94"/>
  <c r="P87"/>
  <c r="Q87" s="1"/>
  <c r="I87"/>
  <c r="P83"/>
  <c r="Q83" s="1"/>
  <c r="I83"/>
  <c r="P79"/>
  <c r="Q79" s="1"/>
  <c r="I79"/>
  <c r="I75"/>
  <c r="P75"/>
  <c r="Q75" s="1"/>
  <c r="I72"/>
  <c r="P72"/>
  <c r="Q72" s="1"/>
  <c r="I68"/>
  <c r="P68"/>
  <c r="Q68" s="1"/>
  <c r="P65"/>
  <c r="Q65" s="1"/>
  <c r="I65"/>
  <c r="M30" i="7"/>
  <c r="I61" i="5"/>
  <c r="P61"/>
  <c r="Q61" s="1"/>
  <c r="M29" i="7"/>
  <c r="P57" i="5"/>
  <c r="Q57" s="1"/>
  <c r="I57"/>
  <c r="I51"/>
  <c r="P51"/>
  <c r="Q51" s="1"/>
  <c r="P47"/>
  <c r="Q47" s="1"/>
  <c r="I47"/>
  <c r="M20" i="7"/>
  <c r="P43" i="5"/>
  <c r="Q43" s="1"/>
  <c r="I43"/>
  <c r="I41"/>
  <c r="P41"/>
  <c r="Q41" s="1"/>
  <c r="M16" i="7"/>
  <c r="P38" i="5"/>
  <c r="Q38" s="1"/>
  <c r="I38"/>
  <c r="I34"/>
  <c r="P34"/>
  <c r="Q34" s="1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3"/>
  <c r="P123"/>
  <c r="Q123" s="1"/>
  <c r="I121"/>
  <c r="P121"/>
  <c r="Q121" s="1"/>
  <c r="P119"/>
  <c r="Q119" s="1"/>
  <c r="I119"/>
  <c r="I117"/>
  <c r="P117"/>
  <c r="Q117" s="1"/>
  <c r="I115"/>
  <c r="P115"/>
  <c r="Q115" s="1"/>
  <c r="I113"/>
  <c r="P113"/>
  <c r="Q113" s="1"/>
  <c r="I111"/>
  <c r="P111"/>
  <c r="Q111" s="1"/>
  <c r="P109"/>
  <c r="Q109" s="1"/>
  <c r="I109"/>
  <c r="P107"/>
  <c r="Q107" s="1"/>
  <c r="I107"/>
  <c r="I105"/>
  <c r="P105"/>
  <c r="Q105" s="1"/>
  <c r="P103"/>
  <c r="Q103" s="1"/>
  <c r="I103"/>
  <c r="I101"/>
  <c r="P101"/>
  <c r="Q101" s="1"/>
  <c r="P99"/>
  <c r="Q99" s="1"/>
  <c r="I99"/>
  <c r="P97"/>
  <c r="Q97" s="1"/>
  <c r="I97"/>
  <c r="I95"/>
  <c r="P95"/>
  <c r="Q95" s="1"/>
  <c r="I93"/>
  <c r="P93"/>
  <c r="Q93" s="1"/>
  <c r="I91"/>
  <c r="P91"/>
  <c r="Q91" s="1"/>
  <c r="I90"/>
  <c r="P90"/>
  <c r="Q90" s="1"/>
  <c r="I88"/>
  <c r="P88"/>
  <c r="Q88" s="1"/>
  <c r="I86"/>
  <c r="P86"/>
  <c r="Q86" s="1"/>
  <c r="I84"/>
  <c r="P84"/>
  <c r="Q84" s="1"/>
  <c r="P82"/>
  <c r="Q82" s="1"/>
  <c r="I82"/>
  <c r="I80"/>
  <c r="P80"/>
  <c r="Q80" s="1"/>
  <c r="I78"/>
  <c r="P78"/>
  <c r="Q78" s="1"/>
  <c r="I76"/>
  <c r="P76"/>
  <c r="Q76" s="1"/>
  <c r="P74"/>
  <c r="Q74" s="1"/>
  <c r="I74"/>
  <c r="I73"/>
  <c r="P73"/>
  <c r="Q73" s="1"/>
  <c r="I71"/>
  <c r="P71"/>
  <c r="Q71" s="1"/>
  <c r="I69"/>
  <c r="P69"/>
  <c r="Q69" s="1"/>
  <c r="P67"/>
  <c r="Q67" s="1"/>
  <c r="I67"/>
  <c r="I66"/>
  <c r="P66"/>
  <c r="Q66" s="1"/>
  <c r="I64"/>
  <c r="P64"/>
  <c r="Q64" s="1"/>
  <c r="I62"/>
  <c r="P62"/>
  <c r="Q62" s="1"/>
  <c r="I60"/>
  <c r="P60"/>
  <c r="Q60" s="1"/>
  <c r="P58"/>
  <c r="Q58" s="1"/>
  <c r="I58"/>
  <c r="I56"/>
  <c r="P56"/>
  <c r="Q56" s="1"/>
  <c r="I54"/>
  <c r="P54"/>
  <c r="Q54" s="1"/>
  <c r="M26" i="7"/>
  <c r="P52" i="5"/>
  <c r="Q52" s="1"/>
  <c r="I52"/>
  <c r="M25" i="7"/>
  <c r="P50" i="5"/>
  <c r="Q50" s="1"/>
  <c r="I50"/>
  <c r="M23" i="7"/>
  <c r="I48" i="5"/>
  <c r="P48"/>
  <c r="Q48" s="1"/>
  <c r="I46"/>
  <c r="P46"/>
  <c r="Q46" s="1"/>
  <c r="M21" i="7"/>
  <c r="P44" i="5"/>
  <c r="Q44" s="1"/>
  <c r="I44"/>
  <c r="M19" i="7"/>
  <c r="P42" i="5"/>
  <c r="Q42" s="1"/>
  <c r="I42"/>
  <c r="M18" i="7"/>
  <c r="P40" i="5"/>
  <c r="Q40" s="1"/>
  <c r="I40"/>
  <c r="I37"/>
  <c r="P37"/>
  <c r="Q37" s="1"/>
  <c r="I35"/>
  <c r="P35"/>
  <c r="Q35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2"/>
  <c r="Q122" s="1"/>
  <c r="I122"/>
  <c r="I116"/>
  <c r="P116"/>
  <c r="Q116" s="1"/>
  <c r="P112"/>
  <c r="Q112" s="1"/>
  <c r="I112"/>
  <c r="I110"/>
  <c r="P110"/>
  <c r="Q110" s="1"/>
  <c r="I106"/>
  <c r="P106"/>
  <c r="Q106" s="1"/>
  <c r="I102"/>
  <c r="P102"/>
  <c r="Q102" s="1"/>
  <c r="I98"/>
  <c r="P98"/>
  <c r="Q98" s="1"/>
  <c r="P92"/>
  <c r="Q92" s="1"/>
  <c r="I92"/>
  <c r="I89"/>
  <c r="P89"/>
  <c r="Q89" s="1"/>
  <c r="I85"/>
  <c r="P85"/>
  <c r="Q85" s="1"/>
  <c r="P81"/>
  <c r="Q81" s="1"/>
  <c r="I81"/>
  <c r="P77"/>
  <c r="Q77" s="1"/>
  <c r="I77"/>
  <c r="P70"/>
  <c r="Q70" s="1"/>
  <c r="I70"/>
  <c r="P63"/>
  <c r="Q63" s="1"/>
  <c r="I63"/>
  <c r="I59"/>
  <c r="P59"/>
  <c r="Q59" s="1"/>
  <c r="M28" i="7"/>
  <c r="P55" i="5"/>
  <c r="Q55" s="1"/>
  <c r="I55"/>
  <c r="M27" i="7"/>
  <c r="P53" i="5"/>
  <c r="Q53" s="1"/>
  <c r="I53"/>
  <c r="M24" i="7"/>
  <c r="P49" i="5"/>
  <c r="Q49" s="1"/>
  <c r="I49"/>
  <c r="M22" i="7"/>
  <c r="P45" i="5"/>
  <c r="Q45" s="1"/>
  <c r="I45"/>
  <c r="M17" i="7"/>
  <c r="B9" i="6"/>
  <c r="K9" s="1"/>
  <c r="I39" i="5"/>
  <c r="P39"/>
  <c r="Q39" s="1"/>
  <c r="M15" i="7"/>
  <c r="P36" i="5"/>
  <c r="Q36" s="1"/>
  <c r="I36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5" i="5"/>
  <c r="K125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5" i="5"/>
  <c r="I125" s="1"/>
  <c r="P125"/>
  <c r="Q125" s="1"/>
  <c r="G125"/>
  <c r="E7" i="6"/>
  <c r="G36" i="7"/>
  <c r="G7" i="6"/>
  <c r="L125" i="5"/>
  <c r="M125" s="1"/>
  <c r="M36" i="7"/>
  <c r="F36"/>
  <c r="N125" i="5" l="1"/>
  <c r="O125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K450" i="11" l="1"/>
  <c r="M450" s="1"/>
  <c r="K412"/>
  <c r="M412" s="1"/>
  <c r="K409"/>
  <c r="M409" s="1"/>
  <c r="K419"/>
  <c r="M419" s="1"/>
  <c r="K407"/>
  <c r="M407" s="1"/>
  <c r="K424"/>
  <c r="M424" s="1"/>
  <c r="K416"/>
  <c r="M416" s="1"/>
  <c r="K214"/>
  <c r="M214" s="1"/>
  <c r="K415"/>
  <c r="M415" s="1"/>
  <c r="K438"/>
  <c r="M438" s="1"/>
  <c r="K429"/>
  <c r="M429" s="1"/>
  <c r="K413"/>
  <c r="M413" s="1"/>
  <c r="K455"/>
  <c r="M455" s="1"/>
  <c r="K436"/>
  <c r="M436" s="1"/>
  <c r="K404"/>
  <c r="M404" s="1"/>
  <c r="J413"/>
  <c r="L413" s="1"/>
  <c r="J412"/>
  <c r="L412" s="1"/>
  <c r="K451"/>
  <c r="M451" s="1"/>
  <c r="K51"/>
  <c r="M51" s="1"/>
  <c r="J407"/>
  <c r="L407" s="1"/>
  <c r="K453"/>
  <c r="M453" s="1"/>
  <c r="K403"/>
  <c r="M403" s="1"/>
  <c r="J429"/>
  <c r="L429" s="1"/>
  <c r="J75"/>
  <c r="L75" s="1"/>
  <c r="K75"/>
  <c r="M75" s="1"/>
  <c r="K199"/>
  <c r="M199" s="1"/>
  <c r="J404"/>
  <c r="L404" s="1"/>
  <c r="K77"/>
  <c r="M77" s="1"/>
  <c r="J416"/>
  <c r="L416" s="1"/>
  <c r="J403"/>
  <c r="L403" s="1"/>
  <c r="K460"/>
  <c r="M460" s="1"/>
  <c r="K428"/>
  <c r="M428" s="1"/>
  <c r="K452"/>
  <c r="M452" s="1"/>
  <c r="K219"/>
  <c r="M219" s="1"/>
  <c r="J51"/>
  <c r="L51" s="1"/>
  <c r="N51" s="1"/>
  <c r="K431"/>
  <c r="M431" s="1"/>
  <c r="K168"/>
  <c r="M168" s="1"/>
  <c r="K76"/>
  <c r="M76" s="1"/>
  <c r="K423"/>
  <c r="M423" s="1"/>
  <c r="K443"/>
  <c r="M443" s="1"/>
  <c r="J421"/>
  <c r="L421" s="1"/>
  <c r="K421"/>
  <c r="M421" s="1"/>
  <c r="K447"/>
  <c r="M447" s="1"/>
  <c r="J455"/>
  <c r="L455" s="1"/>
  <c r="N455" s="1"/>
  <c r="K462"/>
  <c r="M462" s="1"/>
  <c r="J447"/>
  <c r="L447" s="1"/>
  <c r="J419"/>
  <c r="L419" s="1"/>
  <c r="K405"/>
  <c r="M405" s="1"/>
  <c r="J438"/>
  <c r="L438" s="1"/>
  <c r="K435"/>
  <c r="M435" s="1"/>
  <c r="J409"/>
  <c r="L409" s="1"/>
  <c r="N409" s="1"/>
  <c r="J449"/>
  <c r="L449" s="1"/>
  <c r="K449"/>
  <c r="M449" s="1"/>
  <c r="K418"/>
  <c r="M418" s="1"/>
  <c r="K420"/>
  <c r="M420" s="1"/>
  <c r="J462"/>
  <c r="L462" s="1"/>
  <c r="J451"/>
  <c r="L451" s="1"/>
  <c r="K169"/>
  <c r="M169" s="1"/>
  <c r="J408"/>
  <c r="L408" s="1"/>
  <c r="K408"/>
  <c r="M408" s="1"/>
  <c r="K215"/>
  <c r="M215" s="1"/>
  <c r="K400"/>
  <c r="M400" s="1"/>
  <c r="J169"/>
  <c r="L169" s="1"/>
  <c r="J215"/>
  <c r="L215" s="1"/>
  <c r="K445"/>
  <c r="M445" s="1"/>
  <c r="K441"/>
  <c r="M441" s="1"/>
  <c r="K414"/>
  <c r="M414" s="1"/>
  <c r="K425"/>
  <c r="M425" s="1"/>
  <c r="J414"/>
  <c r="L414" s="1"/>
  <c r="J460"/>
  <c r="L460" s="1"/>
  <c r="J423"/>
  <c r="L423" s="1"/>
  <c r="J443"/>
  <c r="L443" s="1"/>
  <c r="N443" s="1"/>
  <c r="K448"/>
  <c r="M448" s="1"/>
  <c r="K426"/>
  <c r="M426" s="1"/>
  <c r="J402"/>
  <c r="L402" s="1"/>
  <c r="K402"/>
  <c r="M402" s="1"/>
  <c r="K458"/>
  <c r="M458" s="1"/>
  <c r="J458"/>
  <c r="L458" s="1"/>
  <c r="J464"/>
  <c r="L464" s="1"/>
  <c r="K464"/>
  <c r="M464" s="1"/>
  <c r="J431"/>
  <c r="L431" s="1"/>
  <c r="J198"/>
  <c r="L198" s="1"/>
  <c r="K198"/>
  <c r="M198" s="1"/>
  <c r="J433"/>
  <c r="L433" s="1"/>
  <c r="K433"/>
  <c r="M433" s="1"/>
  <c r="J461"/>
  <c r="L461" s="1"/>
  <c r="K461"/>
  <c r="M461" s="1"/>
  <c r="K427"/>
  <c r="M427" s="1"/>
  <c r="J426"/>
  <c r="L426" s="1"/>
  <c r="J196"/>
  <c r="L196" s="1"/>
  <c r="K196"/>
  <c r="M196" s="1"/>
  <c r="K170"/>
  <c r="M170" s="1"/>
  <c r="K444"/>
  <c r="M444" s="1"/>
  <c r="K432"/>
  <c r="M432" s="1"/>
  <c r="J436"/>
  <c r="L436" s="1"/>
  <c r="J448"/>
  <c r="L448" s="1"/>
  <c r="J432"/>
  <c r="L432" s="1"/>
  <c r="K406"/>
  <c r="M406" s="1"/>
  <c r="K463"/>
  <c r="M463" s="1"/>
  <c r="J406"/>
  <c r="L406" s="1"/>
  <c r="J415"/>
  <c r="L415" s="1"/>
  <c r="K442"/>
  <c r="M442" s="1"/>
  <c r="J168"/>
  <c r="L168" s="1"/>
  <c r="N168" s="1"/>
  <c r="K52"/>
  <c r="M52" s="1"/>
  <c r="K410"/>
  <c r="M410" s="1"/>
  <c r="J452"/>
  <c r="L452" s="1"/>
  <c r="N452" s="1"/>
  <c r="J446"/>
  <c r="L446" s="1"/>
  <c r="K446"/>
  <c r="M446" s="1"/>
  <c r="J428"/>
  <c r="L428" s="1"/>
  <c r="J417"/>
  <c r="L417" s="1"/>
  <c r="K417"/>
  <c r="M417" s="1"/>
  <c r="J400"/>
  <c r="L400" s="1"/>
  <c r="J445"/>
  <c r="L445" s="1"/>
  <c r="N445" s="1"/>
  <c r="K439"/>
  <c r="M439" s="1"/>
  <c r="J418"/>
  <c r="L418" s="1"/>
  <c r="J425"/>
  <c r="L425" s="1"/>
  <c r="K422"/>
  <c r="M422" s="1"/>
  <c r="J422"/>
  <c r="L422" s="1"/>
  <c r="J219"/>
  <c r="L219" s="1"/>
  <c r="J213"/>
  <c r="L213" s="1"/>
  <c r="K213"/>
  <c r="M213" s="1"/>
  <c r="J440"/>
  <c r="L440" s="1"/>
  <c r="K440"/>
  <c r="M440" s="1"/>
  <c r="K459"/>
  <c r="M459" s="1"/>
  <c r="J214"/>
  <c r="L214" s="1"/>
  <c r="J427"/>
  <c r="L427" s="1"/>
  <c r="J441"/>
  <c r="L441" s="1"/>
  <c r="J424"/>
  <c r="L424" s="1"/>
  <c r="J76"/>
  <c r="L76" s="1"/>
  <c r="J444"/>
  <c r="L444" s="1"/>
  <c r="J410"/>
  <c r="L410" s="1"/>
  <c r="K411"/>
  <c r="M411" s="1"/>
  <c r="J435"/>
  <c r="L435" s="1"/>
  <c r="J199"/>
  <c r="L199" s="1"/>
  <c r="N199" s="1"/>
  <c r="K437"/>
  <c r="M437" s="1"/>
  <c r="J439"/>
  <c r="L439" s="1"/>
  <c r="K456"/>
  <c r="M456" s="1"/>
  <c r="K401"/>
  <c r="M401" s="1"/>
  <c r="J434"/>
  <c r="L434" s="1"/>
  <c r="K434"/>
  <c r="M434" s="1"/>
  <c r="J454"/>
  <c r="L454" s="1"/>
  <c r="K454"/>
  <c r="M454" s="1"/>
  <c r="J420"/>
  <c r="L420" s="1"/>
  <c r="N420" s="1"/>
  <c r="J77"/>
  <c r="L77" s="1"/>
  <c r="J401"/>
  <c r="L401" s="1"/>
  <c r="J170"/>
  <c r="L170" s="1"/>
  <c r="J457"/>
  <c r="L457" s="1"/>
  <c r="K457"/>
  <c r="M457" s="1"/>
  <c r="J437"/>
  <c r="L437" s="1"/>
  <c r="J463"/>
  <c r="L463" s="1"/>
  <c r="J442"/>
  <c r="L442" s="1"/>
  <c r="J509"/>
  <c r="L509" s="1"/>
  <c r="K509"/>
  <c r="M509" s="1"/>
  <c r="J405"/>
  <c r="L405" s="1"/>
  <c r="J411"/>
  <c r="L411" s="1"/>
  <c r="J52"/>
  <c r="L52" s="1"/>
  <c r="N52" s="1"/>
  <c r="J450"/>
  <c r="L450" s="1"/>
  <c r="N450" s="1"/>
  <c r="J456"/>
  <c r="L456" s="1"/>
  <c r="J430"/>
  <c r="L430" s="1"/>
  <c r="K430"/>
  <c r="M430" s="1"/>
  <c r="J453"/>
  <c r="L453" s="1"/>
  <c r="N453" s="1"/>
  <c r="J459"/>
  <c r="L459" s="1"/>
  <c r="N424" l="1"/>
  <c r="N442"/>
  <c r="N441"/>
  <c r="N219"/>
  <c r="N418"/>
  <c r="N436"/>
  <c r="N444"/>
  <c r="N460"/>
  <c r="N435"/>
  <c r="N426"/>
  <c r="N451"/>
  <c r="N438"/>
  <c r="N416"/>
  <c r="N412"/>
  <c r="N439"/>
  <c r="N448"/>
  <c r="N449"/>
  <c r="N75"/>
  <c r="N407"/>
  <c r="N410"/>
  <c r="N169"/>
  <c r="N421"/>
  <c r="N456"/>
  <c r="N422"/>
  <c r="N411"/>
  <c r="N427"/>
  <c r="N447"/>
  <c r="N463"/>
  <c r="N440"/>
  <c r="N198"/>
  <c r="N419"/>
  <c r="N401"/>
  <c r="N214"/>
  <c r="N428"/>
  <c r="N431"/>
  <c r="N405"/>
  <c r="N77"/>
  <c r="N425"/>
  <c r="N433"/>
  <c r="N459"/>
  <c r="N400"/>
  <c r="N446"/>
  <c r="N413"/>
  <c r="N437"/>
  <c r="N196"/>
  <c r="N404"/>
  <c r="N509"/>
  <c r="N170"/>
  <c r="N76"/>
  <c r="N415"/>
  <c r="N464"/>
  <c r="N417"/>
  <c r="N406"/>
  <c r="N462"/>
  <c r="N457"/>
  <c r="N430"/>
  <c r="N434"/>
  <c r="N454"/>
  <c r="N213"/>
  <c r="N432"/>
  <c r="N458"/>
  <c r="N461"/>
  <c r="N423"/>
  <c r="N414"/>
  <c r="N402"/>
  <c r="N408"/>
  <c r="N215"/>
  <c r="N429"/>
  <c r="N403"/>
  <c r="K475" l="1"/>
  <c r="M475" s="1"/>
  <c r="K24"/>
  <c r="M24" s="1"/>
  <c r="K71"/>
  <c r="M71" s="1"/>
  <c r="K20"/>
  <c r="M20" s="1"/>
  <c r="K187"/>
  <c r="M187" s="1"/>
  <c r="K494"/>
  <c r="M494" s="1"/>
  <c r="K301"/>
  <c r="M301" s="1"/>
  <c r="K287"/>
  <c r="M287" s="1"/>
  <c r="K141"/>
  <c r="M141" s="1"/>
  <c r="K265"/>
  <c r="M265" s="1"/>
  <c r="K203"/>
  <c r="M203" s="1"/>
  <c r="K174"/>
  <c r="M174" s="1"/>
  <c r="K368"/>
  <c r="M368" s="1"/>
  <c r="K122"/>
  <c r="M122" s="1"/>
  <c r="K491"/>
  <c r="M491" s="1"/>
  <c r="K132"/>
  <c r="M132" s="1"/>
  <c r="J20"/>
  <c r="L20" s="1"/>
  <c r="K133"/>
  <c r="M133" s="1"/>
  <c r="K200"/>
  <c r="M200" s="1"/>
  <c r="K151"/>
  <c r="M151" s="1"/>
  <c r="K186"/>
  <c r="M186" s="1"/>
  <c r="K516"/>
  <c r="M516" s="1"/>
  <c r="K383"/>
  <c r="M383" s="1"/>
  <c r="K274"/>
  <c r="M274" s="1"/>
  <c r="K208"/>
  <c r="M208" s="1"/>
  <c r="K470"/>
  <c r="M470" s="1"/>
  <c r="K179"/>
  <c r="M179" s="1"/>
  <c r="K195"/>
  <c r="M195" s="1"/>
  <c r="K369"/>
  <c r="M369" s="1"/>
  <c r="K277"/>
  <c r="M277" s="1"/>
  <c r="K339"/>
  <c r="M339" s="1"/>
  <c r="K14"/>
  <c r="M14" s="1"/>
  <c r="K129"/>
  <c r="M129" s="1"/>
  <c r="K291"/>
  <c r="M291" s="1"/>
  <c r="K102"/>
  <c r="M102" s="1"/>
  <c r="K88"/>
  <c r="M88" s="1"/>
  <c r="K80"/>
  <c r="M80" s="1"/>
  <c r="K113"/>
  <c r="M113" s="1"/>
  <c r="K94"/>
  <c r="M94" s="1"/>
  <c r="K223"/>
  <c r="M223" s="1"/>
  <c r="K340"/>
  <c r="M340" s="1"/>
  <c r="K39"/>
  <c r="M39" s="1"/>
  <c r="K330"/>
  <c r="M330" s="1"/>
  <c r="J187"/>
  <c r="L187" s="1"/>
  <c r="K530"/>
  <c r="M530" s="1"/>
  <c r="K146"/>
  <c r="M146" s="1"/>
  <c r="K296"/>
  <c r="M296" s="1"/>
  <c r="K279"/>
  <c r="M279" s="1"/>
  <c r="K162"/>
  <c r="M162" s="1"/>
  <c r="J129"/>
  <c r="L129" s="1"/>
  <c r="K137"/>
  <c r="M137" s="1"/>
  <c r="K189"/>
  <c r="M189" s="1"/>
  <c r="K331"/>
  <c r="M331" s="1"/>
  <c r="K84"/>
  <c r="M84" s="1"/>
  <c r="K164"/>
  <c r="M164" s="1"/>
  <c r="K286"/>
  <c r="M286" s="1"/>
  <c r="K269"/>
  <c r="M269" s="1"/>
  <c r="K394"/>
  <c r="M394" s="1"/>
  <c r="K167"/>
  <c r="M167" s="1"/>
  <c r="K101"/>
  <c r="M101" s="1"/>
  <c r="K95"/>
  <c r="M95" s="1"/>
  <c r="K32"/>
  <c r="M32" s="1"/>
  <c r="K253"/>
  <c r="M253" s="1"/>
  <c r="K18"/>
  <c r="M18" s="1"/>
  <c r="K145"/>
  <c r="M145" s="1"/>
  <c r="K191"/>
  <c r="M191" s="1"/>
  <c r="K376"/>
  <c r="M376" s="1"/>
  <c r="K370"/>
  <c r="M370" s="1"/>
  <c r="K27"/>
  <c r="M27" s="1"/>
  <c r="K21"/>
  <c r="M21" s="1"/>
  <c r="K382"/>
  <c r="M382" s="1"/>
  <c r="J368"/>
  <c r="L368" s="1"/>
  <c r="K121"/>
  <c r="M121" s="1"/>
  <c r="K256"/>
  <c r="M256" s="1"/>
  <c r="K514"/>
  <c r="M514" s="1"/>
  <c r="K67"/>
  <c r="M67" s="1"/>
  <c r="K377"/>
  <c r="M377" s="1"/>
  <c r="J383"/>
  <c r="L383" s="1"/>
  <c r="K278"/>
  <c r="M278" s="1"/>
  <c r="K529"/>
  <c r="M529" s="1"/>
  <c r="K305"/>
  <c r="M305" s="1"/>
  <c r="K381"/>
  <c r="M381" s="1"/>
  <c r="K535"/>
  <c r="M535" s="1"/>
  <c r="K46"/>
  <c r="M46" s="1"/>
  <c r="K112"/>
  <c r="M112" s="1"/>
  <c r="K289"/>
  <c r="M289" s="1"/>
  <c r="K173"/>
  <c r="M173" s="1"/>
  <c r="K152"/>
  <c r="M152" s="1"/>
  <c r="K478"/>
  <c r="M478" s="1"/>
  <c r="K126"/>
  <c r="M126" s="1"/>
  <c r="J195"/>
  <c r="L195" s="1"/>
  <c r="J338"/>
  <c r="L338" s="1"/>
  <c r="K338"/>
  <c r="M338" s="1"/>
  <c r="K333"/>
  <c r="M333" s="1"/>
  <c r="K479"/>
  <c r="M479" s="1"/>
  <c r="K316"/>
  <c r="M316" s="1"/>
  <c r="K363"/>
  <c r="M363" s="1"/>
  <c r="K395"/>
  <c r="M395" s="1"/>
  <c r="K110"/>
  <c r="M110" s="1"/>
  <c r="K140"/>
  <c r="M140" s="1"/>
  <c r="K281"/>
  <c r="M281" s="1"/>
  <c r="K22"/>
  <c r="M22" s="1"/>
  <c r="K138"/>
  <c r="M138" s="1"/>
  <c r="K352"/>
  <c r="M352" s="1"/>
  <c r="K144"/>
  <c r="M144" s="1"/>
  <c r="K487"/>
  <c r="M487" s="1"/>
  <c r="K284"/>
  <c r="M284" s="1"/>
  <c r="K496"/>
  <c r="M496" s="1"/>
  <c r="J157"/>
  <c r="L157" s="1"/>
  <c r="K157"/>
  <c r="M157" s="1"/>
  <c r="J291"/>
  <c r="L291" s="1"/>
  <c r="K364"/>
  <c r="M364" s="1"/>
  <c r="K236"/>
  <c r="M236" s="1"/>
  <c r="K108"/>
  <c r="M108" s="1"/>
  <c r="K60"/>
  <c r="M60" s="1"/>
  <c r="K497"/>
  <c r="M497" s="1"/>
  <c r="K355"/>
  <c r="M355" s="1"/>
  <c r="K26"/>
  <c r="M26" s="1"/>
  <c r="K308"/>
  <c r="M308" s="1"/>
  <c r="K288"/>
  <c r="M288" s="1"/>
  <c r="K371"/>
  <c r="M371" s="1"/>
  <c r="K224"/>
  <c r="M224" s="1"/>
  <c r="K40"/>
  <c r="M40" s="1"/>
  <c r="K171"/>
  <c r="M171" s="1"/>
  <c r="K392"/>
  <c r="M392" s="1"/>
  <c r="K35"/>
  <c r="M35" s="1"/>
  <c r="J200"/>
  <c r="L200" s="1"/>
  <c r="N200" s="1"/>
  <c r="K116"/>
  <c r="M116" s="1"/>
  <c r="K72"/>
  <c r="M72" s="1"/>
  <c r="K379"/>
  <c r="M379" s="1"/>
  <c r="J94"/>
  <c r="L94" s="1"/>
  <c r="N94" s="1"/>
  <c r="J376"/>
  <c r="L376" s="1"/>
  <c r="K114"/>
  <c r="M114" s="1"/>
  <c r="K210"/>
  <c r="M210" s="1"/>
  <c r="K378"/>
  <c r="M378" s="1"/>
  <c r="K49"/>
  <c r="M49" s="1"/>
  <c r="J478"/>
  <c r="L478" s="1"/>
  <c r="J482"/>
  <c r="L482" s="1"/>
  <c r="K482"/>
  <c r="M482" s="1"/>
  <c r="K336"/>
  <c r="M336" s="1"/>
  <c r="K329"/>
  <c r="M329" s="1"/>
  <c r="J137"/>
  <c r="L137" s="1"/>
  <c r="K469"/>
  <c r="M469" s="1"/>
  <c r="K64"/>
  <c r="M64" s="1"/>
  <c r="J203"/>
  <c r="L203" s="1"/>
  <c r="J377"/>
  <c r="L377" s="1"/>
  <c r="J469"/>
  <c r="L469" s="1"/>
  <c r="K247"/>
  <c r="M247" s="1"/>
  <c r="J14"/>
  <c r="L14" s="1"/>
  <c r="K233"/>
  <c r="M233" s="1"/>
  <c r="K243"/>
  <c r="M243" s="1"/>
  <c r="J18"/>
  <c r="L18" s="1"/>
  <c r="K239"/>
  <c r="M239" s="1"/>
  <c r="K506"/>
  <c r="M506" s="1"/>
  <c r="K123"/>
  <c r="M123" s="1"/>
  <c r="K259"/>
  <c r="M259" s="1"/>
  <c r="K150"/>
  <c r="M150" s="1"/>
  <c r="K106"/>
  <c r="M106" s="1"/>
  <c r="K78"/>
  <c r="M78" s="1"/>
  <c r="J497"/>
  <c r="L497" s="1"/>
  <c r="K176"/>
  <c r="M176" s="1"/>
  <c r="J80"/>
  <c r="L80" s="1"/>
  <c r="N80" s="1"/>
  <c r="K304"/>
  <c r="M304" s="1"/>
  <c r="K273"/>
  <c r="M273" s="1"/>
  <c r="K325"/>
  <c r="M325" s="1"/>
  <c r="K109"/>
  <c r="M109" s="1"/>
  <c r="J516"/>
  <c r="L516" s="1"/>
  <c r="K358"/>
  <c r="M358" s="1"/>
  <c r="K285"/>
  <c r="M285" s="1"/>
  <c r="J191"/>
  <c r="L191" s="1"/>
  <c r="J339"/>
  <c r="L339" s="1"/>
  <c r="K367"/>
  <c r="M367" s="1"/>
  <c r="J355"/>
  <c r="L355" s="1"/>
  <c r="J312"/>
  <c r="L312" s="1"/>
  <c r="K312"/>
  <c r="M312" s="1"/>
  <c r="K248"/>
  <c r="M248" s="1"/>
  <c r="K283"/>
  <c r="M283" s="1"/>
  <c r="K373"/>
  <c r="M373" s="1"/>
  <c r="K160"/>
  <c r="M160" s="1"/>
  <c r="J316"/>
  <c r="L316" s="1"/>
  <c r="N316" s="1"/>
  <c r="K82"/>
  <c r="M82" s="1"/>
  <c r="K350"/>
  <c r="M350" s="1"/>
  <c r="J223"/>
  <c r="L223" s="1"/>
  <c r="K181"/>
  <c r="M181" s="1"/>
  <c r="K218"/>
  <c r="M218" s="1"/>
  <c r="J364"/>
  <c r="L364" s="1"/>
  <c r="K235"/>
  <c r="M235" s="1"/>
  <c r="K524"/>
  <c r="M524" s="1"/>
  <c r="J181"/>
  <c r="L181" s="1"/>
  <c r="J233"/>
  <c r="L233" s="1"/>
  <c r="J35"/>
  <c r="L35" s="1"/>
  <c r="K100"/>
  <c r="M100" s="1"/>
  <c r="K328"/>
  <c r="M328" s="1"/>
  <c r="K391"/>
  <c r="M391" s="1"/>
  <c r="K354"/>
  <c r="M354" s="1"/>
  <c r="K249"/>
  <c r="M249" s="1"/>
  <c r="J27"/>
  <c r="L27" s="1"/>
  <c r="N27" s="1"/>
  <c r="K476"/>
  <c r="M476" s="1"/>
  <c r="J496"/>
  <c r="L496" s="1"/>
  <c r="K261"/>
  <c r="M261" s="1"/>
  <c r="K206"/>
  <c r="M206" s="1"/>
  <c r="K262"/>
  <c r="M262" s="1"/>
  <c r="K492"/>
  <c r="M492" s="1"/>
  <c r="J475"/>
  <c r="L475" s="1"/>
  <c r="K351"/>
  <c r="M351" s="1"/>
  <c r="J506"/>
  <c r="L506" s="1"/>
  <c r="K45"/>
  <c r="M45" s="1"/>
  <c r="K533"/>
  <c r="M533" s="1"/>
  <c r="K254"/>
  <c r="M254" s="1"/>
  <c r="K356"/>
  <c r="M356" s="1"/>
  <c r="K518"/>
  <c r="M518" s="1"/>
  <c r="K190"/>
  <c r="M190" s="1"/>
  <c r="K177"/>
  <c r="M177" s="1"/>
  <c r="K90"/>
  <c r="M90" s="1"/>
  <c r="K238"/>
  <c r="M238" s="1"/>
  <c r="K197"/>
  <c r="M197" s="1"/>
  <c r="J330"/>
  <c r="L330" s="1"/>
  <c r="K320"/>
  <c r="M320" s="1"/>
  <c r="K490"/>
  <c r="M490" s="1"/>
  <c r="K7"/>
  <c r="M7" s="1"/>
  <c r="J378"/>
  <c r="L378" s="1"/>
  <c r="K180"/>
  <c r="M180" s="1"/>
  <c r="J382"/>
  <c r="L382" s="1"/>
  <c r="N382" s="1"/>
  <c r="J331"/>
  <c r="L331" s="1"/>
  <c r="J358"/>
  <c r="L358" s="1"/>
  <c r="K92"/>
  <c r="M92" s="1"/>
  <c r="J249"/>
  <c r="L249" s="1"/>
  <c r="K485"/>
  <c r="M485" s="1"/>
  <c r="J88"/>
  <c r="L88" s="1"/>
  <c r="J122"/>
  <c r="L122" s="1"/>
  <c r="K260"/>
  <c r="M260" s="1"/>
  <c r="J163"/>
  <c r="L163" s="1"/>
  <c r="K163"/>
  <c r="M163" s="1"/>
  <c r="J284"/>
  <c r="L284" s="1"/>
  <c r="J489"/>
  <c r="L489" s="1"/>
  <c r="K489"/>
  <c r="M489" s="1"/>
  <c r="J325"/>
  <c r="L325" s="1"/>
  <c r="N325" s="1"/>
  <c r="J348"/>
  <c r="L348" s="1"/>
  <c r="K348"/>
  <c r="M348" s="1"/>
  <c r="J369"/>
  <c r="L369" s="1"/>
  <c r="K483"/>
  <c r="M483" s="1"/>
  <c r="K276"/>
  <c r="M276" s="1"/>
  <c r="J32"/>
  <c r="L32" s="1"/>
  <c r="J487"/>
  <c r="L487" s="1"/>
  <c r="J146"/>
  <c r="L146" s="1"/>
  <c r="J103"/>
  <c r="L103" s="1"/>
  <c r="K103"/>
  <c r="M103" s="1"/>
  <c r="J121"/>
  <c r="L121" s="1"/>
  <c r="K468"/>
  <c r="M468" s="1"/>
  <c r="K142"/>
  <c r="M142" s="1"/>
  <c r="J354"/>
  <c r="L354" s="1"/>
  <c r="J362"/>
  <c r="L362" s="1"/>
  <c r="K362"/>
  <c r="M362" s="1"/>
  <c r="K118"/>
  <c r="M118" s="1"/>
  <c r="K360"/>
  <c r="M360" s="1"/>
  <c r="J101"/>
  <c r="L101" s="1"/>
  <c r="J289"/>
  <c r="L289" s="1"/>
  <c r="J22"/>
  <c r="L22" s="1"/>
  <c r="K211"/>
  <c r="M211" s="1"/>
  <c r="K185"/>
  <c r="M185" s="1"/>
  <c r="J152"/>
  <c r="L152" s="1"/>
  <c r="J141"/>
  <c r="L141" s="1"/>
  <c r="K300"/>
  <c r="M300" s="1"/>
  <c r="K268"/>
  <c r="M268" s="1"/>
  <c r="J302"/>
  <c r="L302" s="1"/>
  <c r="K302"/>
  <c r="M302" s="1"/>
  <c r="K534"/>
  <c r="M534" s="1"/>
  <c r="J281"/>
  <c r="L281" s="1"/>
  <c r="K234"/>
  <c r="M234" s="1"/>
  <c r="J468"/>
  <c r="L468" s="1"/>
  <c r="J518"/>
  <c r="L518" s="1"/>
  <c r="J150"/>
  <c r="L150" s="1"/>
  <c r="K264"/>
  <c r="M264" s="1"/>
  <c r="J285"/>
  <c r="L285" s="1"/>
  <c r="J173"/>
  <c r="L173" s="1"/>
  <c r="J476"/>
  <c r="L476" s="1"/>
  <c r="K396"/>
  <c r="M396" s="1"/>
  <c r="J132"/>
  <c r="L132" s="1"/>
  <c r="K107"/>
  <c r="M107" s="1"/>
  <c r="K194"/>
  <c r="M194" s="1"/>
  <c r="J392"/>
  <c r="L392" s="1"/>
  <c r="N392" s="1"/>
  <c r="J288"/>
  <c r="L288" s="1"/>
  <c r="K297"/>
  <c r="M297" s="1"/>
  <c r="K9"/>
  <c r="M9" s="1"/>
  <c r="K341"/>
  <c r="M341" s="1"/>
  <c r="K93"/>
  <c r="M93" s="1"/>
  <c r="J367"/>
  <c r="L367" s="1"/>
  <c r="J270"/>
  <c r="L270" s="1"/>
  <c r="K270"/>
  <c r="M270" s="1"/>
  <c r="J273"/>
  <c r="L273" s="1"/>
  <c r="K139"/>
  <c r="M139" s="1"/>
  <c r="K517"/>
  <c r="M517" s="1"/>
  <c r="K19"/>
  <c r="M19" s="1"/>
  <c r="K314"/>
  <c r="M314" s="1"/>
  <c r="J255"/>
  <c r="L255" s="1"/>
  <c r="K255"/>
  <c r="M255" s="1"/>
  <c r="K244"/>
  <c r="M244" s="1"/>
  <c r="J112"/>
  <c r="L112" s="1"/>
  <c r="J305"/>
  <c r="L305" s="1"/>
  <c r="J156"/>
  <c r="L156" s="1"/>
  <c r="K156"/>
  <c r="M156" s="1"/>
  <c r="K345"/>
  <c r="M345" s="1"/>
  <c r="K332"/>
  <c r="M332" s="1"/>
  <c r="J349"/>
  <c r="L349" s="1"/>
  <c r="K349"/>
  <c r="M349" s="1"/>
  <c r="J491"/>
  <c r="L491" s="1"/>
  <c r="J366"/>
  <c r="L366" s="1"/>
  <c r="K366"/>
  <c r="M366" s="1"/>
  <c r="K399"/>
  <c r="M399" s="1"/>
  <c r="K385"/>
  <c r="M385" s="1"/>
  <c r="J314"/>
  <c r="L314" s="1"/>
  <c r="K335"/>
  <c r="M335" s="1"/>
  <c r="J535"/>
  <c r="L535" s="1"/>
  <c r="J336"/>
  <c r="L336" s="1"/>
  <c r="K117"/>
  <c r="M117" s="1"/>
  <c r="K91"/>
  <c r="M91" s="1"/>
  <c r="K310"/>
  <c r="M310" s="1"/>
  <c r="K42"/>
  <c r="M42" s="1"/>
  <c r="J394"/>
  <c r="L394" s="1"/>
  <c r="K313"/>
  <c r="M313" s="1"/>
  <c r="K386"/>
  <c r="M386" s="1"/>
  <c r="J206"/>
  <c r="L206" s="1"/>
  <c r="K111"/>
  <c r="M111" s="1"/>
  <c r="J379"/>
  <c r="L379" s="1"/>
  <c r="K252"/>
  <c r="M252" s="1"/>
  <c r="K87"/>
  <c r="M87" s="1"/>
  <c r="J95"/>
  <c r="L95" s="1"/>
  <c r="K217"/>
  <c r="M217" s="1"/>
  <c r="J299"/>
  <c r="L299" s="1"/>
  <c r="K299"/>
  <c r="M299" s="1"/>
  <c r="K221"/>
  <c r="M221" s="1"/>
  <c r="J154"/>
  <c r="L154" s="1"/>
  <c r="K154"/>
  <c r="M154" s="1"/>
  <c r="K13"/>
  <c r="M13" s="1"/>
  <c r="J371"/>
  <c r="L371" s="1"/>
  <c r="J167"/>
  <c r="L167" s="1"/>
  <c r="K230"/>
  <c r="M230" s="1"/>
  <c r="J329"/>
  <c r="L329" s="1"/>
  <c r="K510"/>
  <c r="M510" s="1"/>
  <c r="J57"/>
  <c r="L57" s="1"/>
  <c r="K57"/>
  <c r="M57" s="1"/>
  <c r="J236"/>
  <c r="L236" s="1"/>
  <c r="N236" s="1"/>
  <c r="J510"/>
  <c r="L510" s="1"/>
  <c r="K472"/>
  <c r="M472" s="1"/>
  <c r="J373"/>
  <c r="L373" s="1"/>
  <c r="J65"/>
  <c r="L65" s="1"/>
  <c r="K65"/>
  <c r="M65" s="1"/>
  <c r="J319"/>
  <c r="L319" s="1"/>
  <c r="K319"/>
  <c r="M319" s="1"/>
  <c r="J108"/>
  <c r="L108" s="1"/>
  <c r="J176"/>
  <c r="L176" s="1"/>
  <c r="J179"/>
  <c r="L179" s="1"/>
  <c r="J56"/>
  <c r="L56" s="1"/>
  <c r="K56"/>
  <c r="M56" s="1"/>
  <c r="K54"/>
  <c r="M54" s="1"/>
  <c r="J162"/>
  <c r="L162" s="1"/>
  <c r="J155"/>
  <c r="L155" s="1"/>
  <c r="K155"/>
  <c r="M155" s="1"/>
  <c r="K484"/>
  <c r="M484" s="1"/>
  <c r="J140"/>
  <c r="L140" s="1"/>
  <c r="K527"/>
  <c r="M527" s="1"/>
  <c r="J527"/>
  <c r="L527" s="1"/>
  <c r="J268"/>
  <c r="L268" s="1"/>
  <c r="K466"/>
  <c r="M466" s="1"/>
  <c r="J387"/>
  <c r="L387" s="1"/>
  <c r="K387"/>
  <c r="M387" s="1"/>
  <c r="J399"/>
  <c r="L399" s="1"/>
  <c r="K231"/>
  <c r="M231" s="1"/>
  <c r="K388"/>
  <c r="M388" s="1"/>
  <c r="K15"/>
  <c r="M15" s="1"/>
  <c r="K471"/>
  <c r="M471" s="1"/>
  <c r="J308"/>
  <c r="L308" s="1"/>
  <c r="K29"/>
  <c r="M29" s="1"/>
  <c r="J529"/>
  <c r="L529" s="1"/>
  <c r="K69"/>
  <c r="M69" s="1"/>
  <c r="K158"/>
  <c r="M158" s="1"/>
  <c r="K166"/>
  <c r="M166" s="1"/>
  <c r="K511"/>
  <c r="M511" s="1"/>
  <c r="K508"/>
  <c r="M508" s="1"/>
  <c r="K85"/>
  <c r="M85" s="1"/>
  <c r="J388"/>
  <c r="L388" s="1"/>
  <c r="N388" s="1"/>
  <c r="K97"/>
  <c r="M97" s="1"/>
  <c r="J370"/>
  <c r="L370" s="1"/>
  <c r="K266"/>
  <c r="M266" s="1"/>
  <c r="K467"/>
  <c r="M467" s="1"/>
  <c r="J395"/>
  <c r="L395" s="1"/>
  <c r="J483"/>
  <c r="L483" s="1"/>
  <c r="K326"/>
  <c r="M326" s="1"/>
  <c r="K503"/>
  <c r="M503" s="1"/>
  <c r="J256"/>
  <c r="L256" s="1"/>
  <c r="J71"/>
  <c r="L71" s="1"/>
  <c r="K498"/>
  <c r="M498" s="1"/>
  <c r="J530"/>
  <c r="L530" s="1"/>
  <c r="N530" s="1"/>
  <c r="K342"/>
  <c r="M342" s="1"/>
  <c r="K522"/>
  <c r="M522" s="1"/>
  <c r="J494"/>
  <c r="L494" s="1"/>
  <c r="J286"/>
  <c r="L286" s="1"/>
  <c r="J333"/>
  <c r="L333" s="1"/>
  <c r="J260"/>
  <c r="L260" s="1"/>
  <c r="J144"/>
  <c r="L144" s="1"/>
  <c r="K512"/>
  <c r="M512" s="1"/>
  <c r="J300"/>
  <c r="L300" s="1"/>
  <c r="K322"/>
  <c r="M322" s="1"/>
  <c r="J224"/>
  <c r="L224" s="1"/>
  <c r="K372"/>
  <c r="M372" s="1"/>
  <c r="J466"/>
  <c r="L466" s="1"/>
  <c r="J186"/>
  <c r="L186" s="1"/>
  <c r="K178"/>
  <c r="M178" s="1"/>
  <c r="J29"/>
  <c r="L29" s="1"/>
  <c r="J239"/>
  <c r="L239" s="1"/>
  <c r="N239" s="1"/>
  <c r="J40"/>
  <c r="L40" s="1"/>
  <c r="J342"/>
  <c r="L342" s="1"/>
  <c r="J139"/>
  <c r="L139" s="1"/>
  <c r="K50"/>
  <c r="M50" s="1"/>
  <c r="K120"/>
  <c r="M120" s="1"/>
  <c r="K521"/>
  <c r="M521" s="1"/>
  <c r="K389"/>
  <c r="M389" s="1"/>
  <c r="J218"/>
  <c r="L218" s="1"/>
  <c r="N218" s="1"/>
  <c r="J322"/>
  <c r="L322" s="1"/>
  <c r="J352"/>
  <c r="L352" s="1"/>
  <c r="J15"/>
  <c r="L15" s="1"/>
  <c r="K241"/>
  <c r="M241" s="1"/>
  <c r="J351"/>
  <c r="L351" s="1"/>
  <c r="K30"/>
  <c r="M30" s="1"/>
  <c r="J221"/>
  <c r="L221" s="1"/>
  <c r="K202"/>
  <c r="M202" s="1"/>
  <c r="J347"/>
  <c r="L347" s="1"/>
  <c r="K347"/>
  <c r="M347" s="1"/>
  <c r="J8"/>
  <c r="L8" s="1"/>
  <c r="K8"/>
  <c r="M8" s="1"/>
  <c r="J304"/>
  <c r="L304" s="1"/>
  <c r="J7"/>
  <c r="L7" s="1"/>
  <c r="K134"/>
  <c r="M134" s="1"/>
  <c r="J9"/>
  <c r="L9" s="1"/>
  <c r="J24"/>
  <c r="L24" s="1"/>
  <c r="N24" s="1"/>
  <c r="K292"/>
  <c r="M292" s="1"/>
  <c r="J16"/>
  <c r="L16" s="1"/>
  <c r="K16"/>
  <c r="M16" s="1"/>
  <c r="K397"/>
  <c r="M397" s="1"/>
  <c r="J346"/>
  <c r="L346" s="1"/>
  <c r="K346"/>
  <c r="M346" s="1"/>
  <c r="J49"/>
  <c r="L49" s="1"/>
  <c r="J133"/>
  <c r="L133" s="1"/>
  <c r="J287"/>
  <c r="L287" s="1"/>
  <c r="J153"/>
  <c r="L153" s="1"/>
  <c r="K153"/>
  <c r="M153" s="1"/>
  <c r="K216"/>
  <c r="M216" s="1"/>
  <c r="K357"/>
  <c r="M357" s="1"/>
  <c r="J278"/>
  <c r="L278" s="1"/>
  <c r="J514"/>
  <c r="L514" s="1"/>
  <c r="K135"/>
  <c r="M135" s="1"/>
  <c r="J10"/>
  <c r="L10" s="1"/>
  <c r="K10"/>
  <c r="M10" s="1"/>
  <c r="J253"/>
  <c r="L253" s="1"/>
  <c r="J123"/>
  <c r="L123" s="1"/>
  <c r="J505"/>
  <c r="L505" s="1"/>
  <c r="K505"/>
  <c r="M505" s="1"/>
  <c r="J34"/>
  <c r="L34" s="1"/>
  <c r="K34"/>
  <c r="M34" s="1"/>
  <c r="J343"/>
  <c r="L343" s="1"/>
  <c r="K343"/>
  <c r="M343" s="1"/>
  <c r="K502"/>
  <c r="M502" s="1"/>
  <c r="J81"/>
  <c r="L81" s="1"/>
  <c r="K81"/>
  <c r="M81" s="1"/>
  <c r="J492"/>
  <c r="L492" s="1"/>
  <c r="J110"/>
  <c r="L110" s="1"/>
  <c r="J45"/>
  <c r="L45" s="1"/>
  <c r="K86"/>
  <c r="M86" s="1"/>
  <c r="K47"/>
  <c r="M47" s="1"/>
  <c r="J363"/>
  <c r="L363" s="1"/>
  <c r="J151"/>
  <c r="L151" s="1"/>
  <c r="J345"/>
  <c r="L345" s="1"/>
  <c r="K323"/>
  <c r="M323" s="1"/>
  <c r="J174"/>
  <c r="L174" s="1"/>
  <c r="K365"/>
  <c r="M365" s="1"/>
  <c r="J135"/>
  <c r="L135" s="1"/>
  <c r="J248"/>
  <c r="L248" s="1"/>
  <c r="J66"/>
  <c r="L66" s="1"/>
  <c r="K66"/>
  <c r="M66" s="1"/>
  <c r="J244"/>
  <c r="L244" s="1"/>
  <c r="J62"/>
  <c r="L62" s="1"/>
  <c r="K62"/>
  <c r="M62" s="1"/>
  <c r="J17"/>
  <c r="L17" s="1"/>
  <c r="K17"/>
  <c r="M17" s="1"/>
  <c r="J525"/>
  <c r="L525" s="1"/>
  <c r="K525"/>
  <c r="M525" s="1"/>
  <c r="J189"/>
  <c r="L189" s="1"/>
  <c r="K125"/>
  <c r="M125" s="1"/>
  <c r="K242"/>
  <c r="M242" s="1"/>
  <c r="J531"/>
  <c r="L531" s="1"/>
  <c r="K531"/>
  <c r="M531" s="1"/>
  <c r="J185"/>
  <c r="L185" s="1"/>
  <c r="K74"/>
  <c r="M74" s="1"/>
  <c r="J296"/>
  <c r="L296" s="1"/>
  <c r="J209"/>
  <c r="L209" s="1"/>
  <c r="K209"/>
  <c r="M209" s="1"/>
  <c r="K83"/>
  <c r="M83" s="1"/>
  <c r="J515"/>
  <c r="L515" s="1"/>
  <c r="K515"/>
  <c r="M515" s="1"/>
  <c r="J485"/>
  <c r="L485" s="1"/>
  <c r="K172"/>
  <c r="M172" s="1"/>
  <c r="K303"/>
  <c r="M303" s="1"/>
  <c r="J320"/>
  <c r="L320" s="1"/>
  <c r="K361"/>
  <c r="M361" s="1"/>
  <c r="K98"/>
  <c r="M98" s="1"/>
  <c r="J85"/>
  <c r="L85" s="1"/>
  <c r="J222"/>
  <c r="L222" s="1"/>
  <c r="K222"/>
  <c r="M222" s="1"/>
  <c r="J90"/>
  <c r="L90" s="1"/>
  <c r="J41"/>
  <c r="L41" s="1"/>
  <c r="K41"/>
  <c r="M41" s="1"/>
  <c r="J323"/>
  <c r="L323" s="1"/>
  <c r="J125"/>
  <c r="L125" s="1"/>
  <c r="J164"/>
  <c r="L164" s="1"/>
  <c r="J238"/>
  <c r="L238" s="1"/>
  <c r="J160"/>
  <c r="L160" s="1"/>
  <c r="J31"/>
  <c r="L31" s="1"/>
  <c r="K31"/>
  <c r="M31" s="1"/>
  <c r="J92"/>
  <c r="L92" s="1"/>
  <c r="J204"/>
  <c r="L204" s="1"/>
  <c r="K204"/>
  <c r="M204" s="1"/>
  <c r="J326"/>
  <c r="L326" s="1"/>
  <c r="J262"/>
  <c r="L262" s="1"/>
  <c r="K519"/>
  <c r="M519" s="1"/>
  <c r="J113"/>
  <c r="L113" s="1"/>
  <c r="J73"/>
  <c r="L73" s="1"/>
  <c r="K73"/>
  <c r="M73" s="1"/>
  <c r="K359"/>
  <c r="M359" s="1"/>
  <c r="K188"/>
  <c r="M188" s="1"/>
  <c r="J254"/>
  <c r="L254" s="1"/>
  <c r="N254" s="1"/>
  <c r="J307"/>
  <c r="L307" s="1"/>
  <c r="K307"/>
  <c r="M307" s="1"/>
  <c r="J507"/>
  <c r="L507" s="1"/>
  <c r="K507"/>
  <c r="M507" s="1"/>
  <c r="K257"/>
  <c r="M257" s="1"/>
  <c r="K159"/>
  <c r="M159" s="1"/>
  <c r="K58"/>
  <c r="M58" s="1"/>
  <c r="J148"/>
  <c r="L148" s="1"/>
  <c r="K148"/>
  <c r="M148" s="1"/>
  <c r="J528"/>
  <c r="L528" s="1"/>
  <c r="K528"/>
  <c r="M528" s="1"/>
  <c r="J499"/>
  <c r="L499" s="1"/>
  <c r="K499"/>
  <c r="M499" s="1"/>
  <c r="J175"/>
  <c r="L175" s="1"/>
  <c r="K175"/>
  <c r="M175" s="1"/>
  <c r="K384"/>
  <c r="M384" s="1"/>
  <c r="K124"/>
  <c r="M124" s="1"/>
  <c r="J46"/>
  <c r="L46" s="1"/>
  <c r="K119"/>
  <c r="M119" s="1"/>
  <c r="J534"/>
  <c r="L534" s="1"/>
  <c r="J74"/>
  <c r="L74" s="1"/>
  <c r="J266"/>
  <c r="L266" s="1"/>
  <c r="N266" s="1"/>
  <c r="K25"/>
  <c r="M25" s="1"/>
  <c r="J257"/>
  <c r="L257" s="1"/>
  <c r="J341"/>
  <c r="L341" s="1"/>
  <c r="J50"/>
  <c r="L50" s="1"/>
  <c r="J521"/>
  <c r="L521" s="1"/>
  <c r="J83"/>
  <c r="L83" s="1"/>
  <c r="J178"/>
  <c r="L178" s="1"/>
  <c r="J98"/>
  <c r="L98" s="1"/>
  <c r="J234"/>
  <c r="L234" s="1"/>
  <c r="J275"/>
  <c r="L275" s="1"/>
  <c r="K275"/>
  <c r="M275" s="1"/>
  <c r="J109"/>
  <c r="L109" s="1"/>
  <c r="J201"/>
  <c r="L201" s="1"/>
  <c r="K201"/>
  <c r="M201" s="1"/>
  <c r="J493"/>
  <c r="L493" s="1"/>
  <c r="K493"/>
  <c r="M493" s="1"/>
  <c r="J324"/>
  <c r="L324" s="1"/>
  <c r="K324"/>
  <c r="M324" s="1"/>
  <c r="J391"/>
  <c r="L391" s="1"/>
  <c r="K311"/>
  <c r="M311" s="1"/>
  <c r="J313"/>
  <c r="L313" s="1"/>
  <c r="K36"/>
  <c r="M36" s="1"/>
  <c r="J42"/>
  <c r="L42" s="1"/>
  <c r="J19"/>
  <c r="L19" s="1"/>
  <c r="J357"/>
  <c r="L357" s="1"/>
  <c r="J301"/>
  <c r="L301" s="1"/>
  <c r="J106"/>
  <c r="L106" s="1"/>
  <c r="J306"/>
  <c r="L306" s="1"/>
  <c r="K306"/>
  <c r="M306" s="1"/>
  <c r="J210"/>
  <c r="L210" s="1"/>
  <c r="J128"/>
  <c r="L128" s="1"/>
  <c r="K128"/>
  <c r="M128" s="1"/>
  <c r="J21"/>
  <c r="L21" s="1"/>
  <c r="J84"/>
  <c r="L84" s="1"/>
  <c r="J111"/>
  <c r="L111" s="1"/>
  <c r="J277"/>
  <c r="L277" s="1"/>
  <c r="J78"/>
  <c r="L78" s="1"/>
  <c r="J240"/>
  <c r="L240" s="1"/>
  <c r="K240"/>
  <c r="M240" s="1"/>
  <c r="J335"/>
  <c r="L335" s="1"/>
  <c r="J480"/>
  <c r="L480" s="1"/>
  <c r="K480"/>
  <c r="M480" s="1"/>
  <c r="J472"/>
  <c r="L472" s="1"/>
  <c r="J64"/>
  <c r="L64" s="1"/>
  <c r="J242"/>
  <c r="L242" s="1"/>
  <c r="J361"/>
  <c r="L361" s="1"/>
  <c r="J502"/>
  <c r="L502" s="1"/>
  <c r="J246"/>
  <c r="L246" s="1"/>
  <c r="K246"/>
  <c r="M246" s="1"/>
  <c r="J276"/>
  <c r="L276" s="1"/>
  <c r="J63"/>
  <c r="L63" s="1"/>
  <c r="K63"/>
  <c r="M63" s="1"/>
  <c r="J359"/>
  <c r="L359" s="1"/>
  <c r="J188"/>
  <c r="L188" s="1"/>
  <c r="J47"/>
  <c r="L47" s="1"/>
  <c r="J166"/>
  <c r="L166" s="1"/>
  <c r="J142"/>
  <c r="L142" s="1"/>
  <c r="J159"/>
  <c r="L159" s="1"/>
  <c r="J350"/>
  <c r="L350" s="1"/>
  <c r="J517"/>
  <c r="L517" s="1"/>
  <c r="J58"/>
  <c r="L58" s="1"/>
  <c r="J337"/>
  <c r="L337" s="1"/>
  <c r="K337"/>
  <c r="M337" s="1"/>
  <c r="J102"/>
  <c r="L102" s="1"/>
  <c r="J87"/>
  <c r="L87" s="1"/>
  <c r="K309"/>
  <c r="M309" s="1"/>
  <c r="K220"/>
  <c r="M220" s="1"/>
  <c r="J67"/>
  <c r="L67" s="1"/>
  <c r="J365"/>
  <c r="L365" s="1"/>
  <c r="J237"/>
  <c r="L237" s="1"/>
  <c r="K237"/>
  <c r="M237" s="1"/>
  <c r="J327"/>
  <c r="L327" s="1"/>
  <c r="K327"/>
  <c r="M327" s="1"/>
  <c r="J292"/>
  <c r="L292" s="1"/>
  <c r="J396"/>
  <c r="L396" s="1"/>
  <c r="J69"/>
  <c r="L69" s="1"/>
  <c r="J340"/>
  <c r="L340" s="1"/>
  <c r="N340" s="1"/>
  <c r="J231"/>
  <c r="L231" s="1"/>
  <c r="J269"/>
  <c r="L269" s="1"/>
  <c r="N269" s="1"/>
  <c r="J311"/>
  <c r="L311" s="1"/>
  <c r="J533"/>
  <c r="L533" s="1"/>
  <c r="J59"/>
  <c r="L59" s="1"/>
  <c r="K59"/>
  <c r="M59" s="1"/>
  <c r="K375"/>
  <c r="M375" s="1"/>
  <c r="J180"/>
  <c r="L180" s="1"/>
  <c r="J190"/>
  <c r="L190" s="1"/>
  <c r="J375"/>
  <c r="L375" s="1"/>
  <c r="J131"/>
  <c r="L131" s="1"/>
  <c r="K131"/>
  <c r="M131" s="1"/>
  <c r="J280"/>
  <c r="L280" s="1"/>
  <c r="K280"/>
  <c r="M280" s="1"/>
  <c r="J82"/>
  <c r="L82" s="1"/>
  <c r="N82" s="1"/>
  <c r="J211"/>
  <c r="L211" s="1"/>
  <c r="J318"/>
  <c r="L318" s="1"/>
  <c r="K318"/>
  <c r="M318" s="1"/>
  <c r="K532"/>
  <c r="M532" s="1"/>
  <c r="J138"/>
  <c r="L138" s="1"/>
  <c r="J91"/>
  <c r="L91" s="1"/>
  <c r="J374"/>
  <c r="L374" s="1"/>
  <c r="K374"/>
  <c r="M374" s="1"/>
  <c r="J158"/>
  <c r="L158" s="1"/>
  <c r="J317"/>
  <c r="L317" s="1"/>
  <c r="K317"/>
  <c r="M317" s="1"/>
  <c r="K207"/>
  <c r="M207" s="1"/>
  <c r="J511"/>
  <c r="L511" s="1"/>
  <c r="J171"/>
  <c r="L171" s="1"/>
  <c r="J397"/>
  <c r="L397" s="1"/>
  <c r="J116"/>
  <c r="L116" s="1"/>
  <c r="J217"/>
  <c r="L217" s="1"/>
  <c r="J165"/>
  <c r="L165" s="1"/>
  <c r="K165"/>
  <c r="M165" s="1"/>
  <c r="K104"/>
  <c r="M104" s="1"/>
  <c r="K149"/>
  <c r="M149" s="1"/>
  <c r="J134"/>
  <c r="L134" s="1"/>
  <c r="J118"/>
  <c r="L118" s="1"/>
  <c r="J519"/>
  <c r="L519" s="1"/>
  <c r="J205"/>
  <c r="L205" s="1"/>
  <c r="K205"/>
  <c r="M205" s="1"/>
  <c r="J332"/>
  <c r="L332" s="1"/>
  <c r="J130"/>
  <c r="L130" s="1"/>
  <c r="K130"/>
  <c r="M130" s="1"/>
  <c r="K272"/>
  <c r="M272" s="1"/>
  <c r="K474"/>
  <c r="M474" s="1"/>
  <c r="J53"/>
  <c r="L53" s="1"/>
  <c r="K53"/>
  <c r="M53" s="1"/>
  <c r="J484"/>
  <c r="L484" s="1"/>
  <c r="K127"/>
  <c r="M127" s="1"/>
  <c r="K38"/>
  <c r="M38" s="1"/>
  <c r="K245"/>
  <c r="M245" s="1"/>
  <c r="J119"/>
  <c r="L119" s="1"/>
  <c r="J207"/>
  <c r="L207" s="1"/>
  <c r="J372"/>
  <c r="L372" s="1"/>
  <c r="J37"/>
  <c r="L37" s="1"/>
  <c r="K37"/>
  <c r="M37" s="1"/>
  <c r="J261"/>
  <c r="L261" s="1"/>
  <c r="J120"/>
  <c r="L120" s="1"/>
  <c r="J183"/>
  <c r="L183" s="1"/>
  <c r="K183"/>
  <c r="M183" s="1"/>
  <c r="J389"/>
  <c r="L389" s="1"/>
  <c r="J145"/>
  <c r="L145" s="1"/>
  <c r="N145" s="1"/>
  <c r="J384"/>
  <c r="L384" s="1"/>
  <c r="J241"/>
  <c r="L241" s="1"/>
  <c r="J30"/>
  <c r="L30" s="1"/>
  <c r="J202"/>
  <c r="L202" s="1"/>
  <c r="J479"/>
  <c r="L479" s="1"/>
  <c r="J228"/>
  <c r="L228" s="1"/>
  <c r="K228"/>
  <c r="M228" s="1"/>
  <c r="J226"/>
  <c r="L226" s="1"/>
  <c r="K226"/>
  <c r="M226" s="1"/>
  <c r="J500"/>
  <c r="L500" s="1"/>
  <c r="K500"/>
  <c r="M500" s="1"/>
  <c r="J267"/>
  <c r="L267" s="1"/>
  <c r="K267"/>
  <c r="M267" s="1"/>
  <c r="J26"/>
  <c r="L26" s="1"/>
  <c r="J39"/>
  <c r="L39" s="1"/>
  <c r="J235"/>
  <c r="L235" s="1"/>
  <c r="J386"/>
  <c r="L386" s="1"/>
  <c r="J192"/>
  <c r="L192" s="1"/>
  <c r="K192"/>
  <c r="M192" s="1"/>
  <c r="J107"/>
  <c r="L107" s="1"/>
  <c r="J486"/>
  <c r="L486" s="1"/>
  <c r="K486"/>
  <c r="M486" s="1"/>
  <c r="J114"/>
  <c r="L114" s="1"/>
  <c r="N114" s="1"/>
  <c r="J197"/>
  <c r="L197" s="1"/>
  <c r="J97"/>
  <c r="L97" s="1"/>
  <c r="J315"/>
  <c r="L315" s="1"/>
  <c r="K315"/>
  <c r="M315" s="1"/>
  <c r="J274"/>
  <c r="L274" s="1"/>
  <c r="J247"/>
  <c r="L247" s="1"/>
  <c r="J356"/>
  <c r="L356" s="1"/>
  <c r="N356" s="1"/>
  <c r="J526"/>
  <c r="L526" s="1"/>
  <c r="K526"/>
  <c r="M526" s="1"/>
  <c r="K55"/>
  <c r="M55" s="1"/>
  <c r="J513"/>
  <c r="L513" s="1"/>
  <c r="K513"/>
  <c r="M513" s="1"/>
  <c r="J265"/>
  <c r="L265" s="1"/>
  <c r="N265" s="1"/>
  <c r="J117"/>
  <c r="L117" s="1"/>
  <c r="J182"/>
  <c r="L182" s="1"/>
  <c r="K182"/>
  <c r="M182" s="1"/>
  <c r="J380"/>
  <c r="L380" s="1"/>
  <c r="K380"/>
  <c r="M380" s="1"/>
  <c r="J230"/>
  <c r="L230" s="1"/>
  <c r="J245"/>
  <c r="L245" s="1"/>
  <c r="J93"/>
  <c r="L93" s="1"/>
  <c r="N93" s="1"/>
  <c r="J54"/>
  <c r="L54" s="1"/>
  <c r="J297"/>
  <c r="L297" s="1"/>
  <c r="J243"/>
  <c r="L243" s="1"/>
  <c r="K258"/>
  <c r="M258" s="1"/>
  <c r="J96"/>
  <c r="L96" s="1"/>
  <c r="K96"/>
  <c r="M96" s="1"/>
  <c r="J89"/>
  <c r="L89" s="1"/>
  <c r="K89"/>
  <c r="M89" s="1"/>
  <c r="J251"/>
  <c r="L251" s="1"/>
  <c r="K251"/>
  <c r="M251" s="1"/>
  <c r="J55"/>
  <c r="L55" s="1"/>
  <c r="K48"/>
  <c r="M48" s="1"/>
  <c r="J508"/>
  <c r="L508" s="1"/>
  <c r="J298"/>
  <c r="L298" s="1"/>
  <c r="K298"/>
  <c r="M298" s="1"/>
  <c r="J398"/>
  <c r="L398" s="1"/>
  <c r="K398"/>
  <c r="M398" s="1"/>
  <c r="J503"/>
  <c r="L503" s="1"/>
  <c r="J13"/>
  <c r="L13" s="1"/>
  <c r="K293"/>
  <c r="M293" s="1"/>
  <c r="J194"/>
  <c r="L194" s="1"/>
  <c r="J490"/>
  <c r="L490" s="1"/>
  <c r="J283"/>
  <c r="L283" s="1"/>
  <c r="N283" s="1"/>
  <c r="J495"/>
  <c r="L495" s="1"/>
  <c r="K495"/>
  <c r="M495" s="1"/>
  <c r="J504"/>
  <c r="L504" s="1"/>
  <c r="K504"/>
  <c r="M504" s="1"/>
  <c r="J272"/>
  <c r="L272" s="1"/>
  <c r="J104"/>
  <c r="L104" s="1"/>
  <c r="J115"/>
  <c r="L115" s="1"/>
  <c r="K115"/>
  <c r="M115" s="1"/>
  <c r="J279"/>
  <c r="L279" s="1"/>
  <c r="J126"/>
  <c r="L126" s="1"/>
  <c r="J474"/>
  <c r="L474" s="1"/>
  <c r="K44"/>
  <c r="M44" s="1"/>
  <c r="J212"/>
  <c r="L212" s="1"/>
  <c r="K212"/>
  <c r="M212" s="1"/>
  <c r="K11"/>
  <c r="M11" s="1"/>
  <c r="J259"/>
  <c r="L259" s="1"/>
  <c r="J33"/>
  <c r="L33" s="1"/>
  <c r="K33"/>
  <c r="M33" s="1"/>
  <c r="J310"/>
  <c r="L310" s="1"/>
  <c r="J38"/>
  <c r="L38" s="1"/>
  <c r="J501"/>
  <c r="L501" s="1"/>
  <c r="K501"/>
  <c r="M501" s="1"/>
  <c r="J23"/>
  <c r="L23" s="1"/>
  <c r="K23"/>
  <c r="M23" s="1"/>
  <c r="J353"/>
  <c r="L353" s="1"/>
  <c r="K353"/>
  <c r="M353" s="1"/>
  <c r="J220"/>
  <c r="L220" s="1"/>
  <c r="J229"/>
  <c r="L229" s="1"/>
  <c r="K229"/>
  <c r="M229" s="1"/>
  <c r="J473"/>
  <c r="L473" s="1"/>
  <c r="K473"/>
  <c r="M473" s="1"/>
  <c r="J393"/>
  <c r="L393" s="1"/>
  <c r="K393"/>
  <c r="M393" s="1"/>
  <c r="J193"/>
  <c r="L193" s="1"/>
  <c r="K193"/>
  <c r="M193" s="1"/>
  <c r="J79"/>
  <c r="L79" s="1"/>
  <c r="K79"/>
  <c r="M79" s="1"/>
  <c r="J344"/>
  <c r="L344" s="1"/>
  <c r="K344"/>
  <c r="M344" s="1"/>
  <c r="J295"/>
  <c r="L295" s="1"/>
  <c r="K295"/>
  <c r="M295" s="1"/>
  <c r="J294"/>
  <c r="L294" s="1"/>
  <c r="K294"/>
  <c r="M294" s="1"/>
  <c r="K334"/>
  <c r="M334" s="1"/>
  <c r="J385"/>
  <c r="L385" s="1"/>
  <c r="J177"/>
  <c r="L177" s="1"/>
  <c r="N177" s="1"/>
  <c r="J12"/>
  <c r="L12" s="1"/>
  <c r="K12"/>
  <c r="M12" s="1"/>
  <c r="J100"/>
  <c r="L100" s="1"/>
  <c r="J470"/>
  <c r="L470" s="1"/>
  <c r="J172"/>
  <c r="L172" s="1"/>
  <c r="J99"/>
  <c r="L99" s="1"/>
  <c r="K99"/>
  <c r="M99" s="1"/>
  <c r="J250"/>
  <c r="L250" s="1"/>
  <c r="K250"/>
  <c r="M250" s="1"/>
  <c r="J532"/>
  <c r="L532" s="1"/>
  <c r="J381"/>
  <c r="L381" s="1"/>
  <c r="J61"/>
  <c r="L61" s="1"/>
  <c r="K61"/>
  <c r="M61" s="1"/>
  <c r="J290"/>
  <c r="L290" s="1"/>
  <c r="K290"/>
  <c r="M290" s="1"/>
  <c r="J161"/>
  <c r="L161" s="1"/>
  <c r="K161"/>
  <c r="M161" s="1"/>
  <c r="J303"/>
  <c r="L303" s="1"/>
  <c r="J467"/>
  <c r="L467" s="1"/>
  <c r="J25"/>
  <c r="L25" s="1"/>
  <c r="J309"/>
  <c r="L309" s="1"/>
  <c r="J127"/>
  <c r="L127" s="1"/>
  <c r="J105"/>
  <c r="L105" s="1"/>
  <c r="K105"/>
  <c r="M105" s="1"/>
  <c r="J477"/>
  <c r="L477" s="1"/>
  <c r="K477"/>
  <c r="M477" s="1"/>
  <c r="K147"/>
  <c r="M147" s="1"/>
  <c r="J184"/>
  <c r="L184" s="1"/>
  <c r="K184"/>
  <c r="M184" s="1"/>
  <c r="J28"/>
  <c r="L28" s="1"/>
  <c r="K28"/>
  <c r="M28" s="1"/>
  <c r="J208"/>
  <c r="L208" s="1"/>
  <c r="N208" s="1"/>
  <c r="J465"/>
  <c r="L465" s="1"/>
  <c r="K465"/>
  <c r="M465" s="1"/>
  <c r="J390"/>
  <c r="L390" s="1"/>
  <c r="K390"/>
  <c r="M390" s="1"/>
  <c r="J70"/>
  <c r="L70" s="1"/>
  <c r="K70"/>
  <c r="M70" s="1"/>
  <c r="J524"/>
  <c r="L524" s="1"/>
  <c r="J321"/>
  <c r="L321" s="1"/>
  <c r="K321"/>
  <c r="M321" s="1"/>
  <c r="J481"/>
  <c r="L481" s="1"/>
  <c r="K481"/>
  <c r="M481" s="1"/>
  <c r="J143"/>
  <c r="L143" s="1"/>
  <c r="K143"/>
  <c r="M143" s="1"/>
  <c r="J43"/>
  <c r="L43" s="1"/>
  <c r="K43"/>
  <c r="M43" s="1"/>
  <c r="J520"/>
  <c r="L520" s="1"/>
  <c r="K520"/>
  <c r="M520" s="1"/>
  <c r="J216"/>
  <c r="L216" s="1"/>
  <c r="J263"/>
  <c r="L263" s="1"/>
  <c r="K263"/>
  <c r="M263" s="1"/>
  <c r="J252"/>
  <c r="L252" s="1"/>
  <c r="J471"/>
  <c r="L471" s="1"/>
  <c r="J258"/>
  <c r="L258" s="1"/>
  <c r="N258" s="1"/>
  <c r="J227"/>
  <c r="L227" s="1"/>
  <c r="K227"/>
  <c r="M227" s="1"/>
  <c r="J264"/>
  <c r="L264" s="1"/>
  <c r="N264" s="1"/>
  <c r="J334"/>
  <c r="L334" s="1"/>
  <c r="J360"/>
  <c r="L360" s="1"/>
  <c r="J328"/>
  <c r="L328" s="1"/>
  <c r="N328" s="1"/>
  <c r="J147"/>
  <c r="L147" s="1"/>
  <c r="J232"/>
  <c r="L232" s="1"/>
  <c r="K232"/>
  <c r="M232" s="1"/>
  <c r="J68"/>
  <c r="L68" s="1"/>
  <c r="K68"/>
  <c r="M68" s="1"/>
  <c r="J522"/>
  <c r="L522" s="1"/>
  <c r="J523"/>
  <c r="L523" s="1"/>
  <c r="K523"/>
  <c r="M523" s="1"/>
  <c r="J282"/>
  <c r="L282" s="1"/>
  <c r="K282"/>
  <c r="M282" s="1"/>
  <c r="J488"/>
  <c r="L488" s="1"/>
  <c r="K488"/>
  <c r="M488" s="1"/>
  <c r="J44"/>
  <c r="L44" s="1"/>
  <c r="J72"/>
  <c r="L72" s="1"/>
  <c r="N72" s="1"/>
  <c r="J11"/>
  <c r="L11" s="1"/>
  <c r="J149"/>
  <c r="L149" s="1"/>
  <c r="J271"/>
  <c r="L271" s="1"/>
  <c r="K271"/>
  <c r="M271" s="1"/>
  <c r="J86"/>
  <c r="L86" s="1"/>
  <c r="J512"/>
  <c r="L512" s="1"/>
  <c r="J124"/>
  <c r="L124" s="1"/>
  <c r="J48"/>
  <c r="L48" s="1"/>
  <c r="N48" s="1"/>
  <c r="J498"/>
  <c r="L498" s="1"/>
  <c r="J293"/>
  <c r="L293" s="1"/>
  <c r="J36"/>
  <c r="L36" s="1"/>
  <c r="J60"/>
  <c r="L60" s="1"/>
  <c r="J136"/>
  <c r="L136" s="1"/>
  <c r="K136"/>
  <c r="M136" s="1"/>
  <c r="J225"/>
  <c r="L225" s="1"/>
  <c r="K225"/>
  <c r="M225" s="1"/>
  <c r="N244" l="1"/>
  <c r="N144"/>
  <c r="N162"/>
  <c r="N150"/>
  <c r="N281"/>
  <c r="N121"/>
  <c r="N369"/>
  <c r="N331"/>
  <c r="N341"/>
  <c r="N351"/>
  <c r="N371"/>
  <c r="N95"/>
  <c r="N305"/>
  <c r="N97"/>
  <c r="N384"/>
  <c r="N511"/>
  <c r="N87"/>
  <c r="N360"/>
  <c r="N30"/>
  <c r="N178"/>
  <c r="N189"/>
  <c r="N370"/>
  <c r="N171"/>
  <c r="N190"/>
  <c r="N498"/>
  <c r="N211"/>
  <c r="N372"/>
  <c r="N166"/>
  <c r="N98"/>
  <c r="N301"/>
  <c r="N534"/>
  <c r="N300"/>
  <c r="N491"/>
  <c r="N377"/>
  <c r="N329"/>
  <c r="N206"/>
  <c r="N18"/>
  <c r="N521"/>
  <c r="N101"/>
  <c r="N322"/>
  <c r="N510"/>
  <c r="N326"/>
  <c r="N474"/>
  <c r="N297"/>
  <c r="N228"/>
  <c r="N241"/>
  <c r="N317"/>
  <c r="N59"/>
  <c r="N71"/>
  <c r="N60"/>
  <c r="N385"/>
  <c r="N274"/>
  <c r="N107"/>
  <c r="N235"/>
  <c r="N202"/>
  <c r="N102"/>
  <c r="N492"/>
  <c r="N278"/>
  <c r="N535"/>
  <c r="N284"/>
  <c r="N303"/>
  <c r="N39"/>
  <c r="N350"/>
  <c r="N42"/>
  <c r="N391"/>
  <c r="N345"/>
  <c r="N494"/>
  <c r="N289"/>
  <c r="N146"/>
  <c r="N247"/>
  <c r="N486"/>
  <c r="N37"/>
  <c r="N533"/>
  <c r="N365"/>
  <c r="N174"/>
  <c r="N49"/>
  <c r="N529"/>
  <c r="N336"/>
  <c r="N367"/>
  <c r="N249"/>
  <c r="N496"/>
  <c r="N223"/>
  <c r="N195"/>
  <c r="N64"/>
  <c r="N248"/>
  <c r="N286"/>
  <c r="N273"/>
  <c r="N288"/>
  <c r="N524"/>
  <c r="N100"/>
  <c r="N197"/>
  <c r="N116"/>
  <c r="N67"/>
  <c r="N216"/>
  <c r="N259"/>
  <c r="N261"/>
  <c r="N397"/>
  <c r="N111"/>
  <c r="N46"/>
  <c r="N485"/>
  <c r="N185"/>
  <c r="N7"/>
  <c r="N140"/>
  <c r="N152"/>
  <c r="N88"/>
  <c r="N358"/>
  <c r="N14"/>
  <c r="N20"/>
  <c r="N501"/>
  <c r="N398"/>
  <c r="N306"/>
  <c r="N31"/>
  <c r="N8"/>
  <c r="N15"/>
  <c r="N155"/>
  <c r="N348"/>
  <c r="N186"/>
  <c r="N480"/>
  <c r="N34"/>
  <c r="N282"/>
  <c r="N147"/>
  <c r="N43"/>
  <c r="N28"/>
  <c r="N532"/>
  <c r="N55"/>
  <c r="N89"/>
  <c r="N243"/>
  <c r="N118"/>
  <c r="N375"/>
  <c r="N493"/>
  <c r="N175"/>
  <c r="N179"/>
  <c r="N319"/>
  <c r="N167"/>
  <c r="N163"/>
  <c r="N137"/>
  <c r="N482"/>
  <c r="N383"/>
  <c r="N465"/>
  <c r="N310"/>
  <c r="N230"/>
  <c r="N119"/>
  <c r="N276"/>
  <c r="N238"/>
  <c r="N123"/>
  <c r="N304"/>
  <c r="N347"/>
  <c r="N386"/>
  <c r="N479"/>
  <c r="N138"/>
  <c r="N58"/>
  <c r="N142"/>
  <c r="N242"/>
  <c r="N164"/>
  <c r="N296"/>
  <c r="N110"/>
  <c r="N253"/>
  <c r="N514"/>
  <c r="N173"/>
  <c r="N376"/>
  <c r="N44"/>
  <c r="N522"/>
  <c r="N61"/>
  <c r="N470"/>
  <c r="N126"/>
  <c r="N508"/>
  <c r="N117"/>
  <c r="N120"/>
  <c r="N53"/>
  <c r="N180"/>
  <c r="N337"/>
  <c r="N188"/>
  <c r="N361"/>
  <c r="N240"/>
  <c r="N210"/>
  <c r="N275"/>
  <c r="N262"/>
  <c r="N92"/>
  <c r="N222"/>
  <c r="N320"/>
  <c r="N209"/>
  <c r="N153"/>
  <c r="N16"/>
  <c r="N333"/>
  <c r="N395"/>
  <c r="N108"/>
  <c r="N65"/>
  <c r="N270"/>
  <c r="N476"/>
  <c r="N487"/>
  <c r="N272"/>
  <c r="N332"/>
  <c r="N311"/>
  <c r="N69"/>
  <c r="N359"/>
  <c r="N21"/>
  <c r="N234"/>
  <c r="N221"/>
  <c r="N368"/>
  <c r="N86"/>
  <c r="N11"/>
  <c r="N245"/>
  <c r="N26"/>
  <c r="N484"/>
  <c r="N396"/>
  <c r="N277"/>
  <c r="N109"/>
  <c r="N113"/>
  <c r="N90"/>
  <c r="N224"/>
  <c r="N379"/>
  <c r="N132"/>
  <c r="N141"/>
  <c r="N35"/>
  <c r="N516"/>
  <c r="N291"/>
  <c r="N334"/>
  <c r="N78"/>
  <c r="N355"/>
  <c r="N225"/>
  <c r="N36"/>
  <c r="N124"/>
  <c r="N232"/>
  <c r="N471"/>
  <c r="N467"/>
  <c r="N381"/>
  <c r="N79"/>
  <c r="N115"/>
  <c r="N490"/>
  <c r="N503"/>
  <c r="N192"/>
  <c r="N389"/>
  <c r="N207"/>
  <c r="N292"/>
  <c r="N237"/>
  <c r="N47"/>
  <c r="N63"/>
  <c r="N246"/>
  <c r="N335"/>
  <c r="N357"/>
  <c r="N313"/>
  <c r="N201"/>
  <c r="N499"/>
  <c r="N73"/>
  <c r="N515"/>
  <c r="N17"/>
  <c r="N135"/>
  <c r="N133"/>
  <c r="N352"/>
  <c r="N268"/>
  <c r="N176"/>
  <c r="N394"/>
  <c r="N366"/>
  <c r="N156"/>
  <c r="N518"/>
  <c r="N122"/>
  <c r="N233"/>
  <c r="N364"/>
  <c r="N497"/>
  <c r="N203"/>
  <c r="N478"/>
  <c r="N158"/>
  <c r="N287"/>
  <c r="N139"/>
  <c r="N293"/>
  <c r="N512"/>
  <c r="N149"/>
  <c r="N488"/>
  <c r="N99"/>
  <c r="N220"/>
  <c r="N194"/>
  <c r="N513"/>
  <c r="N134"/>
  <c r="N159"/>
  <c r="N502"/>
  <c r="N472"/>
  <c r="N19"/>
  <c r="N50"/>
  <c r="N151"/>
  <c r="N45"/>
  <c r="N40"/>
  <c r="N260"/>
  <c r="N483"/>
  <c r="N527"/>
  <c r="N285"/>
  <c r="N468"/>
  <c r="N22"/>
  <c r="N354"/>
  <c r="N32"/>
  <c r="N378"/>
  <c r="N330"/>
  <c r="N339"/>
  <c r="N226"/>
  <c r="N523"/>
  <c r="N279"/>
  <c r="N298"/>
  <c r="N91"/>
  <c r="N84"/>
  <c r="N106"/>
  <c r="N160"/>
  <c r="N323"/>
  <c r="N66"/>
  <c r="N363"/>
  <c r="N10"/>
  <c r="N256"/>
  <c r="N308"/>
  <c r="N373"/>
  <c r="N112"/>
  <c r="N475"/>
  <c r="N191"/>
  <c r="N187"/>
  <c r="N526"/>
  <c r="N481"/>
  <c r="N290"/>
  <c r="N251"/>
  <c r="N96"/>
  <c r="N165"/>
  <c r="N531"/>
  <c r="N227"/>
  <c r="N473"/>
  <c r="N183"/>
  <c r="N184"/>
  <c r="N294"/>
  <c r="N271"/>
  <c r="N321"/>
  <c r="N161"/>
  <c r="N12"/>
  <c r="N504"/>
  <c r="N182"/>
  <c r="N205"/>
  <c r="N263"/>
  <c r="N105"/>
  <c r="N344"/>
  <c r="N193"/>
  <c r="N229"/>
  <c r="N38"/>
  <c r="N212"/>
  <c r="N130"/>
  <c r="N519"/>
  <c r="N217"/>
  <c r="N318"/>
  <c r="N324"/>
  <c r="N74"/>
  <c r="N148"/>
  <c r="N307"/>
  <c r="N41"/>
  <c r="N505"/>
  <c r="N346"/>
  <c r="N466"/>
  <c r="N299"/>
  <c r="N349"/>
  <c r="N302"/>
  <c r="N390"/>
  <c r="N309"/>
  <c r="N250"/>
  <c r="N136"/>
  <c r="N143"/>
  <c r="N70"/>
  <c r="N25"/>
  <c r="N393"/>
  <c r="N33"/>
  <c r="N68"/>
  <c r="N252"/>
  <c r="N127"/>
  <c r="N295"/>
  <c r="N23"/>
  <c r="N495"/>
  <c r="N380"/>
  <c r="N267"/>
  <c r="N500"/>
  <c r="N231"/>
  <c r="N517"/>
  <c r="N128"/>
  <c r="N528"/>
  <c r="N125"/>
  <c r="N85"/>
  <c r="N9"/>
  <c r="N342"/>
  <c r="N29"/>
  <c r="N56"/>
  <c r="N154"/>
  <c r="N362"/>
  <c r="N103"/>
  <c r="N489"/>
  <c r="N477"/>
  <c r="N13"/>
  <c r="N54"/>
  <c r="N315"/>
  <c r="N374"/>
  <c r="N131"/>
  <c r="N327"/>
  <c r="N83"/>
  <c r="N507"/>
  <c r="N525"/>
  <c r="N387"/>
  <c r="N314"/>
  <c r="N520"/>
  <c r="N172"/>
  <c r="N353"/>
  <c r="N104"/>
  <c r="N280"/>
  <c r="N257"/>
  <c r="N204"/>
  <c r="N62"/>
  <c r="N81"/>
  <c r="N343"/>
  <c r="N399"/>
  <c r="N57"/>
  <c r="N255"/>
  <c r="N506"/>
  <c r="N181"/>
  <c r="N312"/>
  <c r="N469"/>
  <c r="N157"/>
  <c r="N338"/>
  <c r="N129"/>
  <c r="R118" i="18"/>
  <c r="V118" s="1"/>
  <c r="R117"/>
  <c r="V117" s="1"/>
  <c r="R111"/>
  <c r="V111" s="1"/>
  <c r="R103"/>
  <c r="V103" s="1"/>
  <c r="R102"/>
  <c r="V102" s="1"/>
  <c r="R97"/>
  <c r="V97" s="1"/>
  <c r="R92"/>
  <c r="R87"/>
  <c r="R82"/>
  <c r="R79"/>
  <c r="R74"/>
  <c r="R68"/>
  <c r="R66"/>
  <c r="R65"/>
  <c r="R53"/>
  <c r="R45"/>
  <c r="R38"/>
  <c r="V38" s="1"/>
  <c r="R37"/>
  <c r="V37" s="1"/>
  <c r="R35"/>
  <c r="V35" s="1"/>
  <c r="R30"/>
  <c r="V30" s="1"/>
  <c r="R28"/>
  <c r="V28" s="1"/>
  <c r="R26"/>
  <c r="R18"/>
  <c r="V18" s="1"/>
  <c r="W18" s="1"/>
  <c r="W38" l="1"/>
  <c r="X38"/>
  <c r="S82"/>
  <c r="T82" s="1"/>
  <c r="V82"/>
  <c r="S45"/>
  <c r="T45" s="1"/>
  <c r="V45"/>
  <c r="S68"/>
  <c r="T68" s="1"/>
  <c r="V68"/>
  <c r="S87"/>
  <c r="T87" s="1"/>
  <c r="V87"/>
  <c r="X103"/>
  <c r="W103"/>
  <c r="S66"/>
  <c r="T66" s="1"/>
  <c r="V66"/>
  <c r="W102"/>
  <c r="X102"/>
  <c r="Y102" s="1"/>
  <c r="X35"/>
  <c r="Y35" s="1"/>
  <c r="W35"/>
  <c r="S53"/>
  <c r="T53" s="1"/>
  <c r="V53"/>
  <c r="S74"/>
  <c r="T74" s="1"/>
  <c r="V74"/>
  <c r="S92"/>
  <c r="T92" s="1"/>
  <c r="V92"/>
  <c r="X111"/>
  <c r="W111"/>
  <c r="W28"/>
  <c r="X28"/>
  <c r="Y28" s="1"/>
  <c r="W118"/>
  <c r="X118"/>
  <c r="W30"/>
  <c r="X30"/>
  <c r="S26"/>
  <c r="T26" s="1"/>
  <c r="V26"/>
  <c r="W37"/>
  <c r="X37"/>
  <c r="Y37" s="1"/>
  <c r="S65"/>
  <c r="T65" s="1"/>
  <c r="V65"/>
  <c r="S79"/>
  <c r="T79" s="1"/>
  <c r="V79"/>
  <c r="X97"/>
  <c r="Y97" s="1"/>
  <c r="W97"/>
  <c r="W117"/>
  <c r="X117"/>
  <c r="Y117" s="1"/>
  <c r="X18"/>
  <c r="Y18" s="1"/>
  <c r="Y118"/>
  <c r="S102"/>
  <c r="T102" s="1"/>
  <c r="S35"/>
  <c r="T35" s="1"/>
  <c r="S118"/>
  <c r="T118" s="1"/>
  <c r="S28"/>
  <c r="T28" s="1"/>
  <c r="S38"/>
  <c r="T38" s="1"/>
  <c r="S103"/>
  <c r="T103" s="1"/>
  <c r="S97"/>
  <c r="T97" s="1"/>
  <c r="S117"/>
  <c r="T117" s="1"/>
  <c r="S30"/>
  <c r="T30" s="1"/>
  <c r="S18"/>
  <c r="T18" s="1"/>
  <c r="R128"/>
  <c r="S37"/>
  <c r="T37" s="1"/>
  <c r="S111"/>
  <c r="T111" s="1"/>
  <c r="X65" l="1"/>
  <c r="Y65" s="1"/>
  <c r="W65"/>
  <c r="W26"/>
  <c r="X26"/>
  <c r="Y26" s="1"/>
  <c r="W74"/>
  <c r="X74"/>
  <c r="Y74" s="1"/>
  <c r="W66"/>
  <c r="X66"/>
  <c r="Y66" s="1"/>
  <c r="X87"/>
  <c r="Y87" s="1"/>
  <c r="W87"/>
  <c r="X45"/>
  <c r="Y45" s="1"/>
  <c r="W45"/>
  <c r="W79"/>
  <c r="X79"/>
  <c r="Y79" s="1"/>
  <c r="W92"/>
  <c r="X92"/>
  <c r="Y92" s="1"/>
  <c r="W53"/>
  <c r="X53"/>
  <c r="Y53" s="1"/>
  <c r="W68"/>
  <c r="X68"/>
  <c r="Y68" s="1"/>
  <c r="W82"/>
  <c r="X82"/>
  <c r="Y82" s="1"/>
  <c r="Y103"/>
  <c r="Y111"/>
  <c r="Y30"/>
  <c r="Y38"/>
  <c r="V128"/>
</calcChain>
</file>

<file path=xl/sharedStrings.xml><?xml version="1.0" encoding="utf-8"?>
<sst xmlns="http://schemas.openxmlformats.org/spreadsheetml/2006/main" count="5882" uniqueCount="1559">
  <si>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</si>
  <si>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</si>
  <si>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</si>
  <si>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</si>
  <si>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</si>
  <si>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</si>
  <si>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</si>
  <si>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</si>
  <si>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</si>
  <si>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</si>
  <si>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</si>
  <si>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</si>
  <si>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</si>
  <si>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</si>
  <si>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</si>
  <si>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</si>
  <si>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</si>
  <si>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</si>
  <si>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</si>
  <si>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</si>
  <si>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</si>
  <si>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</si>
  <si>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</si>
  <si>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</si>
  <si>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</si>
  <si>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</si>
  <si>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</si>
  <si>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</si>
  <si>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</si>
  <si>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</si>
  <si>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</si>
  <si>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</si>
  <si>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</si>
  <si>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</si>
  <si>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</si>
  <si>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</si>
  <si>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</si>
  <si>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</si>
  <si>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</si>
  <si>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</si>
  <si>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</si>
  <si>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</si>
  <si>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</si>
  <si>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</si>
  <si>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</si>
  <si>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</si>
  <si>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</si>
  <si>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</si>
  <si>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</si>
  <si>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</si>
  <si>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</si>
  <si>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</si>
  <si>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</si>
  <si>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</si>
  <si>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</si>
  <si>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</si>
  <si>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</si>
  <si>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</si>
  <si>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</si>
  <si>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</si>
  <si>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</si>
  <si>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</si>
  <si>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</si>
  <si>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</si>
  <si>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</si>
  <si>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</si>
  <si>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</si>
  <si>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</si>
  <si>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</si>
  <si>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</si>
  <si>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</si>
  <si>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</si>
  <si>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</si>
  <si>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</si>
  <si>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</si>
  <si>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</si>
  <si>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</si>
  <si>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</si>
  <si>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</si>
  <si>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</si>
  <si>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</si>
  <si>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</si>
  <si>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</si>
  <si>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</si>
  <si>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</si>
  <si>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</si>
  <si>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</si>
  <si>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</si>
  <si>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</si>
  <si>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</si>
  <si>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</si>
  <si>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</si>
  <si>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</si>
  <si>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</si>
  <si>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</si>
  <si>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</si>
  <si>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</si>
  <si>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</si>
  <si>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</si>
  <si>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</si>
  <si>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</si>
  <si>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</si>
  <si>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</si>
  <si>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</si>
  <si>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</si>
  <si>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</si>
  <si>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</si>
  <si>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</si>
  <si>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</si>
  <si>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</si>
  <si>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</si>
  <si>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</si>
  <si>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</si>
  <si>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</si>
  <si>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</si>
  <si>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</si>
  <si>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</si>
  <si>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</si>
  <si>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</si>
  <si>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</si>
  <si>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</si>
  <si>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</si>
  <si>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</si>
  <si>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</si>
  <si>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</si>
  <si>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</si>
  <si>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</si>
  <si>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</si>
  <si>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</si>
  <si>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</si>
  <si>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</si>
  <si>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</si>
  <si>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</si>
  <si>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</si>
  <si>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</si>
  <si>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</si>
  <si>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</si>
  <si>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</si>
  <si>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</si>
  <si>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</si>
  <si>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</si>
  <si>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</si>
  <si>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</si>
  <si>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</si>
  <si>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</si>
  <si>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</si>
  <si>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</si>
  <si>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</si>
  <si>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</si>
  <si>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</si>
  <si>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</si>
  <si>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</si>
  <si>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</si>
  <si>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</si>
  <si>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</si>
  <si>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</si>
  <si>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</si>
  <si>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</si>
  <si>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</si>
  <si>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</si>
  <si>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</si>
  <si>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</si>
  <si>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</si>
  <si>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</si>
  <si>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</si>
  <si>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</si>
  <si>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</si>
  <si>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</si>
  <si>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</si>
  <si>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</si>
  <si>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</si>
  <si>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</si>
  <si>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</si>
  <si>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</si>
  <si>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</si>
  <si>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</si>
  <si>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</si>
  <si>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</si>
  <si>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</si>
  <si>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</si>
  <si>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</si>
  <si>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</si>
  <si>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</si>
  <si>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</si>
  <si>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</si>
  <si>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</si>
  <si>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</si>
  <si>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</si>
  <si>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</si>
  <si>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</si>
  <si>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</si>
  <si>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</si>
  <si>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</si>
  <si>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</si>
  <si>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</si>
  <si>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</si>
  <si>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</si>
  <si>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</si>
  <si>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</si>
  <si>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</si>
  <si>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</si>
  <si>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</si>
  <si>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</si>
  <si>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</si>
  <si>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</si>
  <si>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</si>
  <si>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</si>
  <si>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</si>
  <si>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</si>
  <si>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</si>
  <si>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</si>
  <si>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</si>
  <si>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</si>
  <si>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</si>
  <si>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</si>
  <si>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</si>
  <si>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</si>
  <si>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</si>
  <si>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</si>
  <si>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</si>
  <si>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</si>
  <si>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</si>
  <si>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</si>
  <si>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</si>
  <si>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</si>
  <si>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</si>
  <si>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</si>
  <si>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</si>
  <si>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</si>
  <si>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</si>
  <si>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</si>
  <si>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</si>
  <si>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</si>
  <si>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</si>
  <si>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</si>
  <si>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</si>
  <si>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</si>
  <si>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</si>
  <si>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</si>
  <si>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</si>
  <si>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</si>
  <si>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</si>
  <si>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</si>
  <si>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</si>
  <si>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</si>
  <si>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</si>
  <si>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</si>
  <si>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</si>
  <si>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</si>
  <si>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</si>
  <si>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</si>
  <si>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</si>
  <si>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</si>
  <si>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</si>
  <si>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</si>
  <si>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</si>
  <si>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</si>
  <si>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</si>
  <si>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</si>
  <si>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</si>
  <si>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</si>
  <si>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</si>
  <si>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</si>
  <si>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</si>
  <si>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</si>
  <si>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</si>
  <si>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</si>
  <si>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</si>
  <si>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</si>
  <si>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</si>
  <si>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</si>
  <si>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</si>
  <si>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</si>
  <si>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</si>
  <si>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</si>
  <si>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</si>
  <si>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</si>
  <si>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</si>
  <si>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</si>
  <si>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</si>
  <si>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</si>
  <si>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</si>
  <si>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</si>
  <si>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</si>
  <si>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</si>
  <si>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</si>
  <si>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</si>
  <si>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</si>
  <si>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</si>
  <si>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</si>
  <si>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</si>
  <si>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</si>
  <si>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</si>
  <si>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</si>
  <si>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</si>
  <si>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</si>
  <si>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</si>
  <si>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</si>
  <si>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</si>
  <si>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</si>
  <si>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</si>
  <si>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</si>
  <si>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</si>
  <si>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</si>
  <si>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</si>
  <si>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</si>
  <si>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</si>
  <si>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</si>
  <si>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</si>
  <si>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</si>
  <si>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</si>
  <si>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</si>
  <si>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</si>
  <si>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</si>
  <si>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</si>
  <si>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</si>
  <si>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</si>
  <si>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</si>
  <si>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</si>
  <si>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</si>
  <si>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</si>
  <si>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</si>
  <si>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</si>
  <si>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</si>
  <si>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</si>
  <si>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</si>
  <si>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</si>
  <si>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</si>
  <si>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</si>
  <si>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</si>
  <si>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</si>
  <si>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</si>
  <si>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</si>
  <si>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</si>
  <si>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</si>
  <si>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</si>
  <si>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</si>
  <si>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</si>
  <si>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</si>
  <si>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</si>
  <si>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</si>
  <si>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</si>
  <si>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</si>
  <si>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</si>
  <si>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</si>
  <si>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</si>
  <si>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</si>
  <si>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</si>
  <si>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</si>
  <si>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</si>
  <si>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</si>
  <si>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</si>
  <si>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</si>
  <si>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</si>
  <si>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</si>
  <si>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</si>
  <si>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</si>
  <si>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</si>
  <si>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</si>
  <si>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</si>
  <si>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</si>
  <si>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</si>
  <si>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</si>
  <si>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</si>
  <si>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</si>
  <si>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</si>
  <si>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</si>
  <si>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</si>
  <si>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</si>
  <si>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</si>
  <si>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</si>
  <si>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</si>
  <si>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</si>
  <si>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</si>
  <si>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</si>
  <si>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</si>
  <si>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</si>
  <si>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</si>
  <si>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</si>
  <si>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</si>
  <si>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</si>
  <si>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</si>
  <si>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</si>
  <si>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</si>
  <si>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</si>
  <si>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</si>
  <si>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</si>
  <si>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</si>
  <si>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</si>
  <si>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</si>
  <si>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</si>
  <si>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</si>
  <si>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</si>
  <si>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</si>
  <si>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</si>
  <si>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</si>
  <si>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</si>
  <si>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</si>
  <si>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</si>
  <si>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</si>
  <si>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</si>
  <si>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</si>
  <si>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</si>
  <si>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</si>
  <si>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</si>
  <si>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</si>
  <si>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</si>
  <si>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</si>
  <si>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</si>
  <si>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</si>
  <si>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</si>
  <si>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</si>
  <si>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</si>
  <si>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</si>
  <si>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</si>
  <si>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</si>
  <si>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</si>
  <si>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</si>
  <si>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</si>
  <si>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</si>
  <si>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</si>
  <si>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</si>
  <si>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</si>
  <si>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</si>
  <si>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</si>
  <si>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</si>
  <si>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</si>
  <si>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</si>
  <si>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</si>
  <si>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</si>
  <si>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</si>
  <si>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</si>
  <si>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</si>
  <si>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</si>
  <si>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</si>
  <si>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</si>
  <si>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</si>
  <si>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</si>
  <si>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</si>
  <si>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</si>
  <si>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</si>
  <si>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</si>
  <si>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</si>
  <si>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</si>
  <si>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</si>
  <si>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</si>
  <si>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</si>
  <si>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</si>
  <si>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</si>
  <si>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</si>
  <si>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</si>
  <si>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</si>
  <si>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</si>
  <si>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</si>
  <si>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</si>
  <si>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</si>
  <si>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</si>
  <si>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</si>
  <si>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</si>
  <si>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</si>
  <si>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</si>
  <si>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</si>
  <si>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</si>
  <si>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</si>
  <si>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</si>
  <si>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</si>
  <si>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</si>
  <si>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</si>
  <si>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</si>
  <si>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</si>
  <si>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</si>
  <si>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</si>
  <si>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</si>
  <si>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</si>
  <si>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</si>
  <si>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</si>
  <si>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</si>
  <si>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</si>
  <si>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</si>
  <si>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</si>
  <si>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</si>
  <si>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</si>
  <si>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</si>
  <si>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</si>
  <si>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</si>
  <si>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</si>
  <si>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</si>
  <si>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</si>
  <si>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</si>
  <si>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</si>
  <si>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</si>
  <si>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</si>
  <si>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</si>
  <si>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</si>
  <si>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</si>
  <si>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</si>
  <si>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</si>
  <si>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</si>
  <si>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</si>
  <si>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</si>
  <si>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</si>
  <si>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</si>
  <si>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</si>
  <si>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</si>
  <si>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</si>
  <si>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</si>
  <si>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</si>
  <si>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</si>
  <si>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</si>
  <si>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</si>
  <si>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</si>
  <si>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</si>
  <si>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</si>
  <si>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</si>
  <si>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</si>
  <si>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</si>
  <si>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</si>
  <si>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</si>
  <si>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</si>
  <si>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</si>
  <si>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</si>
  <si>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</si>
  <si>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</si>
  <si>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</si>
  <si>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</si>
  <si>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</si>
  <si>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</si>
  <si>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</si>
  <si>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</si>
  <si>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</si>
  <si>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</si>
  <si>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</si>
  <si>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</si>
  <si>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</si>
  <si>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</si>
  <si>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</si>
  <si>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</si>
  <si>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</si>
  <si>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</si>
  <si>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</si>
  <si>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</si>
  <si>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</si>
  <si>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</si>
  <si>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</si>
  <si>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</si>
  <si>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</si>
  <si>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</si>
  <si>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</si>
  <si>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</si>
  <si>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</si>
  <si>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</si>
  <si>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</si>
  <si>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</si>
  <si>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</si>
  <si>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</si>
  <si>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</si>
  <si>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</si>
  <si>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</si>
  <si>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</si>
  <si>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</si>
  <si>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</si>
  <si>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</si>
  <si>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</si>
  <si>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</si>
  <si>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</si>
  <si>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</si>
  <si>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</si>
  <si>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</si>
  <si>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</si>
  <si>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</si>
  <si>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</si>
  <si>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</si>
  <si>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</si>
  <si>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</si>
  <si>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</si>
  <si>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</si>
  <si>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</si>
  <si>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</si>
  <si>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</si>
  <si>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</si>
  <si>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</si>
  <si>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</si>
  <si>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</si>
  <si>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</si>
  <si>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</si>
  <si>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</si>
  <si>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</si>
  <si>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</si>
  <si>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</si>
  <si>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</si>
  <si>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</si>
  <si>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</si>
  <si>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</si>
  <si>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</si>
  <si>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</si>
  <si>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</si>
  <si>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</si>
  <si>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</si>
  <si>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</si>
  <si>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</si>
  <si>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</si>
  <si>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</si>
  <si>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</si>
  <si>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</si>
  <si>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</si>
  <si>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</si>
  <si>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</si>
  <si>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</si>
  <si>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</si>
  <si>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</si>
  <si>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</si>
  <si>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</si>
  <si>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</si>
  <si>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</si>
  <si>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</si>
  <si>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</si>
  <si>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</si>
  <si>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</si>
  <si>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</si>
  <si>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</si>
  <si>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</si>
  <si>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</si>
  <si>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</si>
  <si>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</si>
  <si>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</si>
  <si>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</si>
  <si>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</si>
  <si>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</si>
  <si>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</si>
  <si>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</si>
  <si>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</si>
  <si>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</si>
  <si>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</si>
  <si>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</si>
  <si>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</si>
  <si>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</si>
  <si>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</si>
  <si>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</si>
  <si>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</si>
  <si>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</si>
  <si>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</si>
  <si>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</si>
  <si>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</si>
  <si>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</si>
  <si>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</si>
  <si>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</si>
  <si>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</si>
  <si>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</si>
  <si>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</si>
  <si>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</si>
  <si>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</si>
  <si>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</si>
  <si>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</si>
  <si>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</si>
  <si>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</si>
  <si>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</si>
  <si>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</si>
  <si>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</si>
  <si>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</si>
  <si>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</si>
  <si>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</si>
  <si>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</si>
  <si>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</si>
  <si>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</si>
  <si>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</si>
  <si>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</si>
  <si>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</si>
  <si>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</si>
  <si>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</si>
  <si>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</si>
  <si>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</si>
  <si>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</si>
  <si>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</si>
  <si>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</si>
  <si>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</si>
  <si>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</si>
  <si>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</si>
  <si>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</si>
  <si>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</si>
  <si>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</si>
  <si>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</si>
  <si>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</si>
  <si>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</si>
  <si>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</si>
  <si>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</si>
  <si>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</si>
  <si>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</si>
  <si>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</si>
  <si>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</si>
  <si>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</si>
  <si>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</si>
  <si>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</si>
  <si>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</si>
  <si>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</si>
  <si>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</si>
  <si>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</si>
  <si>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</si>
  <si>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</si>
  <si>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</si>
  <si>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</si>
  <si>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</si>
  <si>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</si>
  <si>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</si>
  <si>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</si>
  <si>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</si>
  <si>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</si>
  <si>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</si>
  <si>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</si>
  <si>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</si>
  <si>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</si>
  <si>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</si>
  <si>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</si>
  <si>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</si>
  <si>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</si>
  <si>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</si>
  <si>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</si>
  <si>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</si>
  <si>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</si>
  <si>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</si>
  <si>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</si>
  <si>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</si>
  <si>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</si>
  <si>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</si>
  <si>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</si>
  <si>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</si>
  <si>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</si>
  <si>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</si>
  <si>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</si>
  <si>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</si>
  <si>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</si>
  <si>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</si>
  <si>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</si>
  <si>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</si>
  <si>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</si>
  <si>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</si>
  <si>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</si>
  <si>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</si>
  <si>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</si>
  <si>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</si>
  <si>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</si>
  <si>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</si>
  <si>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</si>
  <si>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</si>
  <si>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</si>
  <si>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</si>
  <si>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</si>
  <si>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</si>
  <si>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</si>
  <si>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</si>
  <si>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</si>
  <si>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</si>
  <si>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</si>
  <si>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</si>
  <si>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</si>
  <si>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</si>
  <si>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</si>
  <si>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</si>
  <si>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</si>
  <si>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</si>
  <si>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</si>
  <si>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</si>
  <si>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</si>
  <si>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</si>
  <si>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</si>
  <si>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</si>
  <si>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</si>
  <si>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</si>
  <si>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</si>
  <si>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</si>
  <si>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</si>
  <si>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</si>
  <si>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</si>
  <si>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</si>
  <si>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</si>
  <si>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</si>
  <si>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</si>
  <si>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</si>
  <si>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</si>
  <si>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</si>
  <si>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</si>
  <si>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</si>
  <si>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</si>
  <si>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</si>
  <si>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</si>
  <si>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</si>
  <si>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</si>
  <si>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</si>
  <si>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</si>
  <si>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</si>
  <si>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</si>
  <si>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</si>
  <si>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</si>
  <si>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</si>
  <si>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</si>
  <si>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</si>
  <si>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</si>
  <si>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</si>
  <si>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</si>
  <si>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</si>
  <si>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</si>
  <si>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</si>
  <si>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</si>
  <si>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</si>
  <si>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</si>
  <si>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</si>
  <si>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</si>
  <si>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</si>
  <si>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</si>
  <si>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</si>
  <si>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</si>
  <si>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</si>
  <si>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</si>
  <si>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</si>
  <si>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</si>
  <si>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</si>
  <si>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</si>
  <si>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</si>
  <si>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</si>
  <si>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</si>
  <si>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</si>
  <si>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</si>
  <si>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</si>
  <si>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</si>
  <si>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</si>
  <si>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</si>
  <si>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</si>
  <si>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</si>
  <si>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</si>
  <si>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</si>
  <si>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</si>
  <si>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</si>
  <si>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</si>
  <si>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</si>
  <si>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</si>
  <si>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</si>
  <si>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</si>
  <si>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</si>
  <si>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</si>
  <si>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</si>
  <si>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</si>
  <si>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</si>
  <si>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</si>
  <si>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</si>
  <si>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</si>
  <si>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</si>
  <si>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</si>
  <si>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</si>
  <si>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</si>
  <si>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</si>
  <si>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</si>
  <si>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</si>
  <si>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</si>
  <si>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</si>
  <si>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</si>
  <si>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</si>
  <si>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</si>
  <si>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</si>
  <si>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</si>
  <si>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</si>
  <si>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</si>
  <si>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</si>
  <si>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</si>
  <si>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</si>
  <si>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</si>
  <si>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</si>
  <si>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</si>
  <si>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</si>
  <si>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</si>
  <si>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</si>
  <si>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</si>
  <si>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</si>
  <si>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</si>
  <si>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</si>
  <si>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</si>
  <si>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</si>
  <si>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</si>
  <si>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</si>
  <si>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</si>
  <si>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</si>
  <si>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</si>
  <si>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</si>
  <si>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</si>
  <si>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</si>
  <si>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</si>
  <si>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</si>
  <si>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</si>
  <si>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</si>
  <si>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</si>
  <si>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</si>
  <si>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</si>
  <si>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</si>
  <si>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</si>
  <si>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</si>
  <si>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</si>
  <si>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</si>
  <si>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</si>
  <si>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</si>
  <si>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</si>
  <si>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</si>
  <si>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</si>
  <si>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</si>
  <si>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</si>
  <si>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</si>
  <si>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</si>
  <si>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</si>
  <si>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</si>
  <si>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</si>
  <si>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</si>
  <si>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</si>
  <si>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</si>
  <si>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</si>
  <si>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</si>
  <si>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</si>
  <si>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</si>
  <si>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</si>
  <si>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</si>
  <si>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</si>
  <si>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</si>
  <si>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</si>
  <si>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</si>
  <si>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</si>
  <si>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</si>
  <si>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</si>
  <si>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</si>
  <si>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</si>
  <si>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</si>
  <si>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</si>
  <si>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</si>
  <si>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</si>
  <si>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</si>
  <si>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</si>
  <si>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</si>
  <si>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</si>
  <si>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</si>
  <si>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</si>
  <si>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</si>
  <si>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</si>
  <si>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</si>
  <si>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</si>
  <si>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</si>
  <si>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</si>
  <si>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</si>
  <si>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</si>
  <si>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</si>
  <si>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</si>
  <si>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</si>
  <si>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</si>
  <si>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</si>
  <si>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</si>
  <si>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</si>
  <si>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</si>
  <si>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</si>
  <si>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</si>
  <si>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</si>
  <si>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</si>
  <si>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</si>
  <si>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</si>
  <si>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</si>
  <si>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</si>
  <si>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</si>
  <si>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</si>
  <si>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</si>
  <si>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</si>
  <si>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</si>
  <si>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</si>
  <si>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</si>
  <si>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</si>
  <si>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</si>
  <si>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</si>
  <si>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</si>
  <si>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</si>
  <si>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</si>
  <si>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</si>
  <si>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</si>
  <si>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</si>
  <si>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</si>
  <si>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</si>
  <si>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</si>
  <si>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</si>
  <si>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</si>
  <si>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</si>
  <si>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</si>
  <si>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</si>
  <si>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</si>
  <si>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</si>
  <si>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</si>
  <si>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</si>
  <si>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</si>
  <si>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</si>
  <si>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</si>
  <si>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</si>
  <si>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</si>
  <si>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</si>
  <si>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</si>
  <si>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</si>
  <si>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</si>
  <si>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</si>
  <si>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</si>
  <si>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</si>
  <si>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</si>
  <si>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</si>
  <si>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</si>
  <si>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</si>
  <si>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</si>
  <si>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</si>
  <si>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</si>
  <si>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</si>
  <si>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</si>
  <si>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</si>
  <si>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</si>
  <si>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</si>
  <si>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</si>
  <si>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</si>
  <si>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</si>
  <si>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</si>
  <si>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</si>
  <si>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</si>
  <si>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</si>
  <si>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</si>
  <si>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</si>
  <si>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</si>
  <si>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</si>
  <si>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</si>
  <si>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</si>
  <si>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</si>
  <si>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</si>
  <si>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</si>
  <si>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</si>
  <si>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</si>
  <si>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</si>
  <si>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</si>
  <si>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</si>
  <si>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</si>
  <si>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</si>
  <si>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</si>
  <si>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</si>
  <si>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</si>
  <si>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</si>
  <si>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</si>
  <si>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</si>
  <si>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</si>
  <si>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</si>
  <si>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</si>
  <si>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</si>
  <si>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</si>
  <si>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</si>
  <si>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</si>
  <si>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</si>
  <si>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</si>
  <si>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</si>
  <si>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</si>
  <si>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</si>
  <si>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</si>
  <si>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</si>
  <si>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</si>
  <si>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</si>
  <si>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</si>
  <si>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</si>
  <si>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</si>
  <si>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</si>
  <si>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</si>
  <si>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</si>
  <si>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</si>
  <si>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</si>
  <si>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</si>
  <si>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</si>
  <si>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</si>
  <si>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</si>
  <si>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</si>
  <si>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</si>
  <si>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</si>
  <si>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</si>
  <si>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</si>
  <si>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</si>
  <si>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</si>
  <si>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</si>
  <si>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</si>
  <si>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</si>
  <si>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</si>
  <si>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</si>
  <si>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</si>
  <si>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</si>
  <si>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</si>
  <si>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</si>
  <si>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</si>
  <si>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</si>
  <si>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</si>
  <si>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</si>
  <si>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</si>
  <si>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</si>
  <si>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</si>
  <si>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</si>
  <si>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</si>
  <si>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</si>
  <si>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</si>
  <si>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</si>
  <si>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</si>
  <si>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</si>
  <si>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</si>
  <si>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</si>
  <si>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</si>
  <si>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</si>
  <si>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</si>
  <si>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</si>
  <si>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</si>
  <si>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</si>
  <si>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</si>
  <si>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</si>
  <si>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</si>
  <si>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</si>
  <si>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</si>
  <si>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</si>
  <si>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</si>
  <si>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</si>
  <si>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</si>
  <si>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</si>
  <si>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</si>
  <si>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</si>
  <si>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</si>
  <si>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</si>
  <si>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</si>
  <si>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</si>
  <si>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</si>
  <si>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</si>
  <si>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</si>
  <si>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</si>
  <si>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</si>
  <si>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</si>
  <si>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</si>
  <si>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</si>
  <si>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</si>
  <si>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</si>
  <si>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</si>
  <si>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</si>
  <si>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</si>
  <si>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</si>
  <si>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</si>
  <si>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</si>
  <si>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</si>
  <si>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</si>
  <si>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</si>
  <si>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</si>
  <si>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</si>
  <si>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</si>
  <si>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</si>
  <si>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</si>
  <si>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</si>
  <si>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</si>
  <si>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</si>
  <si>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</si>
  <si>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</si>
  <si>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</si>
  <si>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</si>
  <si>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</si>
  <si>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</si>
  <si>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</si>
  <si>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</si>
  <si>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</si>
  <si>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</si>
  <si>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</si>
  <si>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</si>
  <si>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</si>
  <si>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</si>
  <si>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</si>
  <si>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</si>
  <si>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</si>
  <si>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</si>
  <si>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</si>
  <si>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</si>
  <si>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</si>
  <si>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</si>
  <si>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</si>
  <si>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</si>
  <si>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</si>
  <si>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</si>
  <si>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</si>
  <si>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</si>
  <si>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</si>
  <si>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</si>
  <si>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</si>
  <si>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</si>
  <si>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</si>
  <si>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</si>
  <si>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</si>
  <si>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</si>
  <si>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</si>
  <si>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</si>
  <si>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</si>
  <si>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</si>
  <si>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</si>
  <si>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</si>
  <si>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</si>
  <si>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</si>
  <si>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</si>
  <si>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</si>
  <si>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</si>
  <si>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</si>
  <si>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</si>
  <si>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</si>
  <si>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</si>
  <si>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</si>
  <si>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</si>
  <si>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</si>
  <si>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</si>
  <si>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</si>
  <si>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</si>
  <si>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</si>
  <si>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</si>
  <si>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</si>
  <si>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</si>
  <si>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</si>
  <si>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</si>
  <si>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</si>
  <si>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</si>
  <si>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</si>
  <si>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</si>
  <si>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</si>
  <si>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</si>
  <si>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</si>
  <si>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</si>
  <si>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</si>
  <si>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</si>
  <si>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</si>
  <si>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</si>
  <si>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</si>
  <si>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</si>
  <si>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</si>
  <si>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</si>
  <si>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</si>
  <si>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</si>
  <si>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</si>
  <si>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</si>
  <si>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</si>
  <si>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</si>
  <si>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</si>
  <si>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</si>
  <si>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</si>
  <si>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</si>
  <si>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</si>
  <si>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</si>
  <si>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</si>
  <si>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</si>
  <si>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</si>
  <si>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</si>
  <si>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</si>
  <si>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</si>
  <si>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</si>
  <si>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</si>
  <si>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</si>
  <si>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</si>
  <si>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</si>
  <si>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</si>
  <si>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</si>
  <si>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</si>
  <si>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</si>
  <si>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</si>
  <si>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</si>
  <si>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</si>
  <si>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</si>
  <si>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</si>
  <si>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</si>
  <si>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</si>
  <si>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</si>
  <si>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</si>
  <si>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</si>
  <si>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</si>
  <si>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</si>
  <si>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</si>
  <si>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</si>
  <si>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</si>
  <si>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</si>
  <si>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</si>
  <si>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</si>
  <si>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</si>
  <si>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</si>
  <si>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</si>
  <si>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</si>
  <si>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</si>
  <si>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</si>
  <si>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</si>
  <si>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</si>
  <si>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</si>
  <si>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</si>
  <si>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</si>
  <si>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</si>
  <si>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</si>
  <si>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</si>
  <si>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</si>
  <si>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Ratul Islam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</si>
  <si>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</si>
  <si>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</si>
  <si>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</si>
  <si>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</si>
  <si>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</si>
  <si>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</si>
  <si>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</si>
  <si>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</si>
  <si>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</si>
  <si>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</si>
  <si>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</si>
  <si>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</si>
  <si>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</si>
  <si>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</si>
  <si>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</si>
  <si>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</si>
  <si>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</si>
  <si>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</si>
  <si>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</si>
  <si>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</si>
  <si>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</si>
  <si>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</si>
  <si>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</si>
  <si>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</si>
  <si>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</si>
  <si>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</si>
  <si>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</si>
  <si>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Mr. Salim Iqbal</t>
  </si>
  <si>
    <t>Md.Musa</t>
  </si>
  <si>
    <t>MD. Riad</t>
  </si>
  <si>
    <t xml:space="preserve">Mizanur Rahman Rasel </t>
  </si>
  <si>
    <t>SL</t>
  </si>
  <si>
    <t>Anika Traders</t>
  </si>
  <si>
    <t>Mahabub Hossain</t>
  </si>
  <si>
    <t>Tutul Shaha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</si>
  <si>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</si>
  <si>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</si>
  <si>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</si>
  <si>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</si>
  <si>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</si>
  <si>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</si>
  <si>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</si>
  <si>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</si>
  <si>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</si>
  <si>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</si>
  <si>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</si>
  <si>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</si>
  <si>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</si>
  <si>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Md Salah Uddin</t>
  </si>
  <si>
    <t>Md Jalal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</si>
  <si>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</si>
  <si>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</si>
  <si>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</si>
  <si>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</si>
  <si>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</si>
  <si>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</si>
  <si>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</si>
  <si>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</si>
  <si>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</si>
  <si>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</si>
  <si>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</si>
  <si>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</si>
  <si>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</si>
  <si>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</si>
  <si>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</si>
  <si>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</si>
  <si>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</si>
  <si>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</si>
  <si>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</si>
  <si>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</si>
  <si>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</si>
  <si>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</si>
  <si>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</si>
  <si>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</si>
  <si>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</si>
  <si>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</si>
  <si>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</si>
  <si>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</si>
  <si>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</si>
  <si>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</si>
  <si>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</si>
  <si>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</si>
  <si>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</si>
  <si>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</si>
  <si>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</si>
  <si>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</si>
  <si>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</si>
  <si>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</si>
  <si>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</si>
  <si>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</si>
  <si>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DSR-0089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</si>
  <si>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</si>
  <si>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</si>
  <si>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</si>
  <si>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</si>
  <si>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</si>
  <si>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</si>
  <si>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</si>
  <si>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</si>
  <si>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</si>
  <si>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</si>
  <si>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</si>
  <si>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</si>
  <si>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</si>
  <si>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</si>
  <si>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</si>
  <si>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</si>
  <si>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</si>
  <si>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EEL</t>
  </si>
  <si>
    <t>M/S. MM Trade Link</t>
  </si>
  <si>
    <t>Dealer
Zone</t>
  </si>
  <si>
    <t>Md. Masud rana</t>
  </si>
  <si>
    <t>Md. Ashraful</t>
  </si>
  <si>
    <t>DSR-0099</t>
  </si>
  <si>
    <t>Forhad Hossain</t>
  </si>
  <si>
    <t>Md. Refat</t>
  </si>
  <si>
    <t>Md. Dilwar Hussain</t>
  </si>
  <si>
    <t>Md. Nasim Sahana (Pappu)</t>
  </si>
  <si>
    <t>Md. Shanto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</si>
  <si>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</si>
  <si>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</si>
  <si>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</si>
  <si>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</si>
  <si>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</si>
  <si>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</si>
  <si>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</si>
  <si>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</si>
  <si>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</si>
  <si>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</si>
  <si>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</si>
  <si>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</si>
  <si>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</si>
  <si>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</si>
  <si>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</si>
  <si>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</si>
  <si>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</si>
  <si>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</si>
  <si>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JAN'20</t>
  </si>
  <si>
    <t>FEB'20</t>
  </si>
  <si>
    <t>MAR'20</t>
  </si>
  <si>
    <t>Q1-2020</t>
  </si>
  <si>
    <t>Per Day</t>
  </si>
  <si>
    <t>Target</t>
  </si>
  <si>
    <t>%</t>
  </si>
  <si>
    <t>Score 
90%</t>
  </si>
  <si>
    <t>Q1
Target</t>
  </si>
  <si>
    <t>Q1
Achievement</t>
  </si>
  <si>
    <t>Q1%</t>
  </si>
  <si>
    <t>Remaining</t>
  </si>
  <si>
    <t>Q1 Achivment'20</t>
  </si>
  <si>
    <t>M/S. Alif Telecom</t>
  </si>
  <si>
    <t>Faridpur</t>
  </si>
  <si>
    <t>Patuakhali</t>
  </si>
  <si>
    <t>Rangamati</t>
  </si>
  <si>
    <t>Mirpur</t>
  </si>
  <si>
    <t>Uttara</t>
  </si>
  <si>
    <t>Gulshan</t>
  </si>
  <si>
    <t>Munshigonj</t>
  </si>
  <si>
    <t>Shantinagar</t>
  </si>
  <si>
    <t>Narshingdi</t>
  </si>
  <si>
    <t>Paltan</t>
  </si>
  <si>
    <t>JASHORE</t>
  </si>
  <si>
    <t>JHENAIDAH</t>
  </si>
  <si>
    <t>Bagerhat</t>
  </si>
  <si>
    <t>Shatkhira</t>
  </si>
  <si>
    <t>Tangail</t>
  </si>
  <si>
    <t>Naogaon</t>
  </si>
  <si>
    <t>Gaibandha</t>
  </si>
  <si>
    <t>Thakurgaon</t>
  </si>
  <si>
    <t>Lalmonirhat</t>
  </si>
  <si>
    <t>B.Bari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</si>
  <si>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</si>
  <si>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</si>
  <si>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</si>
  <si>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</si>
  <si>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</si>
  <si>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</si>
  <si>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</si>
  <si>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</si>
  <si>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</si>
  <si>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</si>
  <si>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</si>
  <si>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</si>
  <si>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</si>
  <si>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</si>
  <si>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</si>
  <si>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</si>
  <si>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</si>
  <si>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</si>
  <si>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Imran Nazir</t>
  </si>
  <si>
    <t>Pappu Kumer Roy Biddut</t>
  </si>
  <si>
    <t>Bandhan Chandro Roy Bappy</t>
  </si>
  <si>
    <t>Kamrul</t>
  </si>
  <si>
    <t>Rubel Hossain</t>
  </si>
  <si>
    <t>Md. Anower Hosen</t>
  </si>
  <si>
    <t>Daliem Bhuiyan</t>
  </si>
  <si>
    <t>April &amp; May'20</t>
  </si>
  <si>
    <t>JUNE'20</t>
  </si>
  <si>
    <t>Zone</t>
  </si>
  <si>
    <t>Q Achivment'20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</si>
  <si>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</si>
  <si>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</si>
  <si>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</si>
  <si>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</si>
  <si>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</si>
  <si>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</si>
  <si>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</si>
  <si>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</si>
  <si>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</si>
  <si>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</si>
  <si>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</si>
  <si>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</si>
  <si>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</si>
  <si>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</si>
  <si>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</si>
  <si>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Md. Insan Ali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</si>
  <si>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</si>
  <si>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</si>
  <si>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</si>
  <si>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</si>
  <si>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</si>
  <si>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</si>
  <si>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</si>
  <si>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</si>
  <si>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</si>
  <si>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</si>
  <si>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</si>
  <si>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Edison Electronics Limited</t>
  </si>
  <si>
    <t>AUG'20 Back Margin
Dealer Wise Value Achievement Status</t>
  </si>
  <si>
    <t>Target 
AUG 2020</t>
  </si>
  <si>
    <t>Achievement 
AUG 2020</t>
  </si>
  <si>
    <t>Achievement %
AUG 2020</t>
  </si>
  <si>
    <t>AUG'20 Back Margin
Region Wise Value Achievement Status</t>
  </si>
  <si>
    <t>Target AUG 2020</t>
  </si>
  <si>
    <t>Achievement
 AUG 2020</t>
  </si>
  <si>
    <t>AUG'20 Back Margin
Zone Wise Value Achievement Status</t>
  </si>
  <si>
    <t>AUG Target</t>
  </si>
  <si>
    <t>AUG Achievement</t>
  </si>
  <si>
    <t xml:space="preserve">DSR wise Back Margin  till 18 AUG'20 </t>
  </si>
  <si>
    <t>Md. Minar</t>
  </si>
  <si>
    <t>DSR-0194</t>
  </si>
  <si>
    <t>Nur Mohammad (Rubel)</t>
  </si>
  <si>
    <t>Md. Miraj</t>
  </si>
  <si>
    <t>Md. Tuhin Ahmed</t>
  </si>
  <si>
    <t>Rathura Enterprise-2</t>
  </si>
  <si>
    <t>Md. Rakib Pondit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</si>
  <si>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</si>
  <si>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</si>
  <si>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</si>
  <si>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</si>
  <si>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</si>
  <si>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</si>
  <si>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</si>
  <si>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</si>
  <si>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</si>
  <si>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</si>
  <si>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</si>
  <si>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</si>
  <si>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</si>
  <si>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</si>
  <si>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</si>
  <si>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</si>
  <si>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</si>
  <si>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</si>
  <si>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</si>
  <si>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</si>
  <si>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</si>
  <si>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</si>
  <si>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</si>
  <si>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 xml:space="preserve">Up to 19.08.2020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</si>
</sst>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b/>
      <sz val="11"/>
      <color theme="1"/>
      <name val="Calibri Light"/>
      <family val="2"/>
      <scheme val="major"/>
    </font>
    <font>
      <sz val="10"/>
      <color theme="1"/>
      <name val="Bahnschrift"/>
      <family val="2"/>
    </font>
    <font>
      <sz val="10"/>
      <color rgb="FF000000"/>
      <name val="Bahnschrift"/>
      <family val="2"/>
    </font>
    <font>
      <sz val="10"/>
      <color indexed="8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28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6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4" fillId="0" borderId="28" xfId="0" applyFont="1" applyBorder="1" applyAlignment="1"/>
    <xf numFmtId="0" fontId="4" fillId="0" borderId="9" xfId="0" applyFont="1" applyBorder="1" applyAlignment="1"/>
    <xf numFmtId="0" fontId="4" fillId="0" borderId="27" xfId="0" applyFont="1" applyBorder="1" applyAlignment="1"/>
    <xf numFmtId="0" fontId="4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5" borderId="5" xfId="0" applyFont="1" applyFill="1" applyBorder="1" applyAlignment="1">
      <alignment horizontal="center"/>
    </xf>
    <xf numFmtId="0" fontId="16" fillId="0" borderId="1" xfId="0" applyFont="1" applyBorder="1"/>
    <xf numFmtId="0" fontId="17" fillId="0" borderId="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0" xfId="0" applyFont="1"/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8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4" borderId="9" xfId="0" applyFont="1" applyFill="1" applyBorder="1"/>
    <xf numFmtId="0" fontId="18" fillId="0" borderId="9" xfId="0" applyFont="1" applyBorder="1"/>
    <xf numFmtId="166" fontId="22" fillId="3" borderId="32" xfId="1" applyNumberFormat="1" applyFont="1" applyFill="1" applyBorder="1" applyAlignment="1">
      <alignment horizontal="center" vertical="center"/>
    </xf>
    <xf numFmtId="166" fontId="18" fillId="4" borderId="9" xfId="1" applyNumberFormat="1" applyFont="1" applyFill="1" applyBorder="1" applyAlignment="1">
      <alignment horizontal="center" vertical="center"/>
    </xf>
    <xf numFmtId="9" fontId="18" fillId="4" borderId="9" xfId="2" applyNumberFormat="1" applyFont="1" applyFill="1" applyBorder="1" applyAlignment="1">
      <alignment horizontal="center" vertical="center"/>
    </xf>
    <xf numFmtId="165" fontId="18" fillId="4" borderId="9" xfId="1" applyNumberFormat="1" applyFont="1" applyFill="1" applyBorder="1" applyAlignment="1">
      <alignment horizontal="center" vertical="center"/>
    </xf>
    <xf numFmtId="166" fontId="18" fillId="4" borderId="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6" fontId="18" fillId="4" borderId="1" xfId="1" applyNumberFormat="1" applyFont="1" applyFill="1" applyBorder="1" applyAlignment="1">
      <alignment horizontal="center" vertical="center"/>
    </xf>
    <xf numFmtId="166" fontId="18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0" borderId="33" xfId="0" applyFont="1" applyBorder="1"/>
    <xf numFmtId="0" fontId="23" fillId="4" borderId="1" xfId="0" applyFont="1" applyFill="1" applyBorder="1"/>
    <xf numFmtId="0" fontId="18" fillId="5" borderId="9" xfId="0" applyFont="1" applyFill="1" applyBorder="1" applyAlignment="1">
      <alignment horizontal="center"/>
    </xf>
    <xf numFmtId="0" fontId="18" fillId="5" borderId="0" xfId="0" applyFont="1" applyFill="1"/>
    <xf numFmtId="166" fontId="18" fillId="5" borderId="9" xfId="1" applyNumberFormat="1" applyFont="1" applyFill="1" applyBorder="1" applyAlignment="1">
      <alignment horizontal="center" vertical="center"/>
    </xf>
    <xf numFmtId="166" fontId="18" fillId="5" borderId="1" xfId="1" applyNumberFormat="1" applyFont="1" applyFill="1" applyBorder="1" applyAlignment="1">
      <alignment horizontal="center" vertical="center"/>
    </xf>
    <xf numFmtId="165" fontId="18" fillId="5" borderId="9" xfId="1" applyNumberFormat="1" applyFont="1" applyFill="1" applyBorder="1" applyAlignment="1">
      <alignment horizontal="center" vertical="center"/>
    </xf>
    <xf numFmtId="166" fontId="18" fillId="5" borderId="1" xfId="0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18" fillId="7" borderId="1" xfId="0" applyFont="1" applyFill="1" applyBorder="1"/>
    <xf numFmtId="167" fontId="18" fillId="4" borderId="9" xfId="2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vertical="center"/>
    </xf>
    <xf numFmtId="166" fontId="18" fillId="4" borderId="1" xfId="1" applyNumberFormat="1" applyFont="1" applyFill="1" applyBorder="1" applyAlignment="1">
      <alignment horizontal="left" vertical="center"/>
    </xf>
    <xf numFmtId="166" fontId="20" fillId="3" borderId="13" xfId="1" applyNumberFormat="1" applyFont="1" applyFill="1" applyBorder="1"/>
    <xf numFmtId="166" fontId="20" fillId="3" borderId="13" xfId="0" applyNumberFormat="1" applyFont="1" applyFill="1" applyBorder="1"/>
    <xf numFmtId="166" fontId="20" fillId="3" borderId="14" xfId="1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center"/>
    </xf>
    <xf numFmtId="166" fontId="18" fillId="0" borderId="0" xfId="0" applyNumberFormat="1" applyFont="1"/>
    <xf numFmtId="166" fontId="18" fillId="0" borderId="0" xfId="1" applyNumberFormat="1" applyFont="1"/>
    <xf numFmtId="0" fontId="17" fillId="0" borderId="4" xfId="0" applyFont="1" applyBorder="1" applyAlignment="1">
      <alignment vertical="center" wrapText="1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10" fontId="18" fillId="4" borderId="1" xfId="2" applyNumberFormat="1" applyFont="1" applyFill="1" applyBorder="1" applyAlignment="1">
      <alignment horizontal="center" vertical="center"/>
    </xf>
    <xf numFmtId="165" fontId="18" fillId="4" borderId="1" xfId="1" applyNumberFormat="1" applyFont="1" applyFill="1" applyBorder="1" applyAlignment="1">
      <alignment horizontal="center" vertical="center"/>
    </xf>
    <xf numFmtId="0" fontId="20" fillId="3" borderId="12" xfId="0" applyFont="1" applyFill="1" applyBorder="1"/>
    <xf numFmtId="166" fontId="20" fillId="3" borderId="13" xfId="0" applyNumberFormat="1" applyFont="1" applyFill="1" applyBorder="1" applyAlignment="1">
      <alignment horizontal="center" vertical="center"/>
    </xf>
    <xf numFmtId="10" fontId="20" fillId="3" borderId="13" xfId="2" applyNumberFormat="1" applyFont="1" applyFill="1" applyBorder="1" applyAlignment="1">
      <alignment horizontal="center" vertical="center"/>
    </xf>
    <xf numFmtId="166" fontId="20" fillId="3" borderId="13" xfId="2" applyNumberFormat="1" applyFont="1" applyFill="1" applyBorder="1" applyAlignment="1">
      <alignment horizontal="center" vertical="center"/>
    </xf>
    <xf numFmtId="166" fontId="20" fillId="3" borderId="14" xfId="1" applyNumberFormat="1" applyFont="1" applyFill="1" applyBorder="1" applyAlignment="1">
      <alignment horizontal="center" vertical="center"/>
    </xf>
    <xf numFmtId="165" fontId="18" fillId="0" borderId="0" xfId="0" applyNumberFormat="1" applyFont="1"/>
    <xf numFmtId="0" fontId="17" fillId="0" borderId="0" xfId="0" applyFont="1" applyBorder="1" applyAlignment="1">
      <alignment vertical="center" wrapText="1"/>
    </xf>
    <xf numFmtId="0" fontId="20" fillId="3" borderId="34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166" fontId="18" fillId="4" borderId="1" xfId="1" applyNumberFormat="1" applyFont="1" applyFill="1" applyBorder="1"/>
    <xf numFmtId="10" fontId="18" fillId="4" borderId="1" xfId="2" applyNumberFormat="1" applyFont="1" applyFill="1" applyBorder="1"/>
    <xf numFmtId="1" fontId="18" fillId="4" borderId="1" xfId="2" applyNumberFormat="1" applyFont="1" applyFill="1" applyBorder="1"/>
    <xf numFmtId="165" fontId="18" fillId="4" borderId="1" xfId="1" applyNumberFormat="1" applyFont="1" applyFill="1" applyBorder="1"/>
    <xf numFmtId="166" fontId="20" fillId="3" borderId="15" xfId="0" applyNumberFormat="1" applyFont="1" applyFill="1" applyBorder="1"/>
    <xf numFmtId="10" fontId="20" fillId="3" borderId="15" xfId="2" applyNumberFormat="1" applyFont="1" applyFill="1" applyBorder="1"/>
    <xf numFmtId="0" fontId="20" fillId="3" borderId="25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10" fontId="18" fillId="0" borderId="1" xfId="2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10" fontId="18" fillId="0" borderId="0" xfId="0" applyNumberFormat="1" applyFont="1"/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/>
    <xf numFmtId="0" fontId="17" fillId="10" borderId="1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/>
    </xf>
    <xf numFmtId="0" fontId="23" fillId="0" borderId="1" xfId="0" applyFont="1" applyBorder="1"/>
    <xf numFmtId="166" fontId="18" fillId="0" borderId="1" xfId="1" applyNumberFormat="1" applyFont="1" applyBorder="1" applyAlignment="1">
      <alignment horizontal="center" vertical="center"/>
    </xf>
    <xf numFmtId="166" fontId="18" fillId="0" borderId="1" xfId="2" applyNumberFormat="1" applyFont="1" applyFill="1" applyBorder="1"/>
    <xf numFmtId="1" fontId="18" fillId="0" borderId="1" xfId="0" applyNumberFormat="1" applyFont="1" applyFill="1" applyBorder="1"/>
    <xf numFmtId="0" fontId="23" fillId="10" borderId="1" xfId="0" applyFont="1" applyFill="1" applyBorder="1"/>
    <xf numFmtId="0" fontId="0" fillId="10" borderId="1" xfId="0" applyFont="1" applyFill="1" applyBorder="1"/>
    <xf numFmtId="0" fontId="26" fillId="0" borderId="1" xfId="0" applyFont="1" applyBorder="1"/>
    <xf numFmtId="0" fontId="22" fillId="3" borderId="12" xfId="0" applyFont="1" applyFill="1" applyBorder="1" applyAlignment="1">
      <alignment horizontal="center"/>
    </xf>
    <xf numFmtId="0" fontId="22" fillId="3" borderId="13" xfId="0" applyFont="1" applyFill="1" applyBorder="1"/>
    <xf numFmtId="0" fontId="22" fillId="3" borderId="13" xfId="0" applyFont="1" applyFill="1" applyBorder="1" applyAlignment="1">
      <alignment horizontal="center" vertical="center"/>
    </xf>
    <xf numFmtId="166" fontId="22" fillId="3" borderId="13" xfId="0" applyNumberFormat="1" applyFont="1" applyFill="1" applyBorder="1"/>
    <xf numFmtId="0" fontId="22" fillId="3" borderId="14" xfId="0" applyFont="1" applyFill="1" applyBorder="1"/>
    <xf numFmtId="0" fontId="0" fillId="5" borderId="1" xfId="0" applyFill="1" applyBorder="1" applyAlignment="1">
      <alignment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5" borderId="1" xfId="0" applyFont="1" applyFill="1" applyBorder="1"/>
    <xf numFmtId="0" fontId="18" fillId="0" borderId="0" xfId="0" applyFont="1" applyBorder="1"/>
    <xf numFmtId="0" fontId="18" fillId="4" borderId="1" xfId="0" applyFont="1" applyFill="1" applyBorder="1" applyAlignment="1">
      <alignment horizontal="left"/>
    </xf>
    <xf numFmtId="166" fontId="27" fillId="4" borderId="1" xfId="13" applyNumberFormat="1" applyFont="1" applyFill="1" applyBorder="1" applyAlignment="1">
      <alignment horizontal="center" vertical="center"/>
    </xf>
    <xf numFmtId="166" fontId="27" fillId="4" borderId="1" xfId="10" applyNumberFormat="1" applyFont="1" applyFill="1" applyBorder="1" applyAlignment="1">
      <alignment horizontal="center"/>
    </xf>
    <xf numFmtId="166" fontId="27" fillId="4" borderId="1" xfId="1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4" borderId="1" xfId="9" applyNumberFormat="1" applyFont="1" applyFill="1" applyBorder="1" applyAlignment="1">
      <alignment horizontal="left" vertical="center"/>
    </xf>
    <xf numFmtId="0" fontId="27" fillId="4" borderId="1" xfId="6" applyNumberFormat="1" applyFont="1" applyFill="1" applyBorder="1" applyAlignment="1">
      <alignment horizontal="left" vertical="center"/>
    </xf>
    <xf numFmtId="0" fontId="27" fillId="4" borderId="1" xfId="13" applyNumberFormat="1" applyFont="1" applyFill="1" applyBorder="1" applyAlignment="1">
      <alignment horizontal="left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3" fillId="5" borderId="1" xfId="0" applyFont="1" applyFill="1" applyBorder="1"/>
    <xf numFmtId="0" fontId="18" fillId="2" borderId="1" xfId="2" applyNumberFormat="1" applyFont="1" applyFill="1" applyBorder="1" applyAlignment="1">
      <alignment horizontal="center" vertical="center"/>
    </xf>
    <xf numFmtId="166" fontId="18" fillId="11" borderId="1" xfId="1" applyNumberFormat="1" applyFont="1" applyFill="1" applyBorder="1" applyAlignment="1">
      <alignment horizontal="left" vertical="center"/>
    </xf>
    <xf numFmtId="10" fontId="18" fillId="11" borderId="1" xfId="2" applyNumberFormat="1" applyFont="1" applyFill="1" applyBorder="1" applyAlignment="1">
      <alignment horizontal="left" vertical="center"/>
    </xf>
    <xf numFmtId="166" fontId="18" fillId="12" borderId="1" xfId="1" applyNumberFormat="1" applyFont="1" applyFill="1" applyBorder="1" applyAlignment="1">
      <alignment horizontal="left" vertical="center"/>
    </xf>
    <xf numFmtId="10" fontId="18" fillId="12" borderId="1" xfId="2" applyNumberFormat="1" applyFont="1" applyFill="1" applyBorder="1" applyAlignment="1">
      <alignment horizontal="left" vertical="center"/>
    </xf>
    <xf numFmtId="166" fontId="18" fillId="10" borderId="1" xfId="1" applyNumberFormat="1" applyFont="1" applyFill="1" applyBorder="1" applyAlignment="1">
      <alignment horizontal="left" vertical="center"/>
    </xf>
    <xf numFmtId="10" fontId="18" fillId="10" borderId="1" xfId="2" applyNumberFormat="1" applyFont="1" applyFill="1" applyBorder="1" applyAlignment="1">
      <alignment horizontal="left" vertical="center"/>
    </xf>
    <xf numFmtId="0" fontId="18" fillId="2" borderId="1" xfId="2" applyNumberFormat="1" applyFont="1" applyFill="1" applyBorder="1" applyAlignment="1">
      <alignment horizontal="left" vertical="center"/>
    </xf>
    <xf numFmtId="10" fontId="18" fillId="14" borderId="1" xfId="2" applyNumberFormat="1" applyFont="1" applyFill="1" applyBorder="1" applyAlignment="1">
      <alignment horizontal="left" vertical="center"/>
    </xf>
    <xf numFmtId="0" fontId="20" fillId="3" borderId="25" xfId="0" applyNumberFormat="1" applyFont="1" applyFill="1" applyBorder="1" applyAlignment="1">
      <alignment horizontal="center" vertical="center"/>
    </xf>
    <xf numFmtId="0" fontId="18" fillId="8" borderId="1" xfId="2" applyNumberFormat="1" applyFont="1" applyFill="1" applyBorder="1" applyAlignment="1">
      <alignment horizontal="center" vertical="center"/>
    </xf>
    <xf numFmtId="10" fontId="18" fillId="8" borderId="1" xfId="2" applyNumberFormat="1" applyFont="1" applyFill="1" applyBorder="1" applyAlignment="1">
      <alignment horizontal="left" vertical="center"/>
    </xf>
    <xf numFmtId="10" fontId="20" fillId="3" borderId="13" xfId="2" applyNumberFormat="1" applyFont="1" applyFill="1" applyBorder="1"/>
    <xf numFmtId="0" fontId="17" fillId="14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6" fillId="0" borderId="6" xfId="6" applyFont="1" applyBorder="1" applyAlignment="1">
      <alignment horizontal="left" vertical="center"/>
    </xf>
    <xf numFmtId="0" fontId="16" fillId="0" borderId="1" xfId="6" applyFont="1" applyBorder="1" applyAlignment="1">
      <alignment horizontal="left" vertical="center"/>
    </xf>
    <xf numFmtId="0" fontId="27" fillId="4" borderId="1" xfId="6" applyFont="1" applyFill="1" applyBorder="1" applyAlignment="1">
      <alignment horizontal="left" vertical="center"/>
    </xf>
    <xf numFmtId="0" fontId="16" fillId="11" borderId="1" xfId="9" applyFont="1" applyFill="1" applyBorder="1" applyAlignment="1">
      <alignment horizontal="left" vertical="center"/>
    </xf>
    <xf numFmtId="0" fontId="16" fillId="4" borderId="1" xfId="6" applyFont="1" applyFill="1" applyBorder="1" applyAlignment="1">
      <alignment horizontal="left" vertical="center"/>
    </xf>
    <xf numFmtId="0" fontId="16" fillId="0" borderId="1" xfId="9" applyFont="1" applyBorder="1" applyAlignment="1">
      <alignment horizontal="left" vertical="center"/>
    </xf>
    <xf numFmtId="166" fontId="16" fillId="0" borderId="1" xfId="10" applyNumberFormat="1" applyFont="1" applyBorder="1" applyAlignment="1">
      <alignment horizontal="left" vertical="center"/>
    </xf>
    <xf numFmtId="0" fontId="16" fillId="4" borderId="27" xfId="6" applyFont="1" applyFill="1" applyBorder="1" applyAlignment="1">
      <alignment horizontal="left" vertical="center"/>
    </xf>
    <xf numFmtId="0" fontId="16" fillId="4" borderId="1" xfId="9" applyFont="1" applyFill="1" applyBorder="1" applyAlignment="1">
      <alignment horizontal="left" vertical="center"/>
    </xf>
    <xf numFmtId="49" fontId="16" fillId="4" borderId="27" xfId="6" applyNumberFormat="1" applyFont="1" applyFill="1" applyBorder="1" applyAlignment="1">
      <alignment horizontal="left" vertical="center"/>
    </xf>
    <xf numFmtId="0" fontId="27" fillId="0" borderId="27" xfId="9" applyFont="1" applyFill="1" applyBorder="1" applyAlignment="1">
      <alignment horizontal="left" vertical="center"/>
    </xf>
    <xf numFmtId="49" fontId="16" fillId="4" borderId="1" xfId="6" applyNumberFormat="1" applyFont="1" applyFill="1" applyBorder="1" applyAlignment="1">
      <alignment horizontal="left" vertical="center"/>
    </xf>
    <xf numFmtId="0" fontId="28" fillId="0" borderId="1" xfId="9" applyFont="1" applyFill="1" applyBorder="1" applyAlignment="1">
      <alignment horizontal="left" vertical="center"/>
    </xf>
    <xf numFmtId="0" fontId="27" fillId="0" borderId="1" xfId="9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0" fontId="16" fillId="0" borderId="27" xfId="9" applyFont="1" applyBorder="1" applyAlignment="1">
      <alignment horizontal="left" vertical="center"/>
    </xf>
    <xf numFmtId="0" fontId="16" fillId="0" borderId="29" xfId="9" applyFont="1" applyBorder="1" applyAlignment="1">
      <alignment horizontal="left" vertical="center"/>
    </xf>
    <xf numFmtId="0" fontId="28" fillId="4" borderId="5" xfId="0" applyFont="1" applyFill="1" applyBorder="1" applyAlignment="1">
      <alignment horizontal="left" vertical="center"/>
    </xf>
    <xf numFmtId="0" fontId="27" fillId="0" borderId="1" xfId="6" applyFont="1" applyBorder="1" applyAlignment="1">
      <alignment horizontal="left" vertical="center"/>
    </xf>
    <xf numFmtId="0" fontId="27" fillId="4" borderId="27" xfId="6" applyFont="1" applyFill="1" applyBorder="1" applyAlignment="1">
      <alignment horizontal="left" vertical="center"/>
    </xf>
    <xf numFmtId="0" fontId="27" fillId="4" borderId="6" xfId="6" applyFont="1" applyFill="1" applyBorder="1" applyAlignment="1">
      <alignment horizontal="left" vertical="center"/>
    </xf>
    <xf numFmtId="166" fontId="27" fillId="4" borderId="1" xfId="13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left" vertical="center"/>
    </xf>
    <xf numFmtId="0" fontId="29" fillId="4" borderId="5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 wrapText="1"/>
    </xf>
    <xf numFmtId="0" fontId="27" fillId="5" borderId="0" xfId="0" applyFont="1" applyFill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8" fillId="13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27" fillId="4" borderId="27" xfId="9" applyFont="1" applyFill="1" applyBorder="1" applyAlignment="1">
      <alignment horizontal="left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0" xfId="0" applyNumberFormat="1" applyFont="1" applyFill="1"/>
    <xf numFmtId="166" fontId="27" fillId="4" borderId="1" xfId="1" applyNumberFormat="1" applyFont="1" applyFill="1" applyBorder="1"/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wrapText="1"/>
    </xf>
    <xf numFmtId="0" fontId="19" fillId="6" borderId="17" xfId="0" applyFont="1" applyFill="1" applyBorder="1" applyAlignment="1">
      <alignment horizontal="center" wrapText="1"/>
    </xf>
    <xf numFmtId="0" fontId="19" fillId="5" borderId="17" xfId="0" applyFont="1" applyFill="1" applyBorder="1" applyAlignment="1">
      <alignment horizontal="center" wrapText="1"/>
    </xf>
    <xf numFmtId="0" fontId="19" fillId="6" borderId="18" xfId="0" applyFont="1" applyFill="1" applyBorder="1" applyAlignment="1">
      <alignment horizontal="center" wrapText="1"/>
    </xf>
    <xf numFmtId="0" fontId="19" fillId="6" borderId="2" xfId="0" applyFont="1" applyFill="1" applyBorder="1" applyAlignment="1">
      <alignment horizontal="center" wrapText="1"/>
    </xf>
    <xf numFmtId="0" fontId="19" fillId="6" borderId="7" xfId="0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 wrapText="1"/>
    </xf>
    <xf numFmtId="0" fontId="19" fillId="6" borderId="10" xfId="0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18" fillId="5" borderId="9" xfId="0" applyFont="1" applyFill="1" applyBorder="1"/>
    <xf numFmtId="166" fontId="22" fillId="5" borderId="32" xfId="1" applyNumberFormat="1" applyFont="1" applyFill="1" applyBorder="1" applyAlignment="1">
      <alignment horizontal="center" vertical="center"/>
    </xf>
    <xf numFmtId="9" fontId="18" fillId="5" borderId="9" xfId="2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66FF66"/>
      <color rgb="FF00FF00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 90% Distributor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2"/>
  <sheetViews>
    <sheetView showGridLines="0" tabSelected="1" zoomScale="80" zoomScaleNormal="80" workbookViewId="0">
      <pane xSplit="2" ySplit="3" topLeftCell="D74" activePane="bottomRight" state="frozen"/>
      <selection pane="topRight" activeCell="C1" sqref="C1"/>
      <selection pane="bottomLeft" activeCell="A4" sqref="A4"/>
      <selection pane="bottomRight" activeCell="I82" sqref="I82"/>
    </sheetView>
  </sheetViews>
  <sheetFormatPr defaultRowHeight="14.25"/>
  <cols>
    <col min="1" max="1" width="5.140625" style="129" bestFit="1" customWidth="1"/>
    <col min="2" max="2" width="37.85546875" style="91" bestFit="1" customWidth="1"/>
    <col min="3" max="4" width="13.42578125" style="91" bestFit="1" customWidth="1"/>
    <col min="5" max="5" width="14.85546875" style="91" bestFit="1" customWidth="1"/>
    <col min="6" max="6" width="15" style="91" bestFit="1" customWidth="1"/>
    <col min="7" max="7" width="15.7109375" style="120" bestFit="1" customWidth="1"/>
    <col min="8" max="8" width="19.42578125" style="91" bestFit="1" customWidth="1"/>
    <col min="9" max="9" width="20" style="91" bestFit="1" customWidth="1"/>
    <col min="10" max="11" width="15.7109375" style="91" bestFit="1" customWidth="1"/>
    <col min="12" max="12" width="18.7109375" style="91" bestFit="1" customWidth="1"/>
    <col min="13" max="13" width="16.28515625" style="91" bestFit="1" customWidth="1"/>
    <col min="14" max="14" width="19.140625" style="91" bestFit="1" customWidth="1"/>
    <col min="15" max="15" width="20" style="91" bestFit="1" customWidth="1"/>
    <col min="16" max="16" width="16.85546875" style="91" bestFit="1" customWidth="1"/>
    <col min="17" max="17" width="15.28515625" style="91" bestFit="1" customWidth="1"/>
    <col min="18" max="16384" width="9.140625" style="91"/>
  </cols>
  <sheetData>
    <row r="1" spans="1:17" ht="30.75" customHeight="1">
      <c r="A1" s="87"/>
      <c r="B1" s="88" t="s">
        <v>1558</v>
      </c>
      <c r="C1" s="88"/>
      <c r="D1" s="88"/>
      <c r="E1" s="88"/>
      <c r="F1" s="88"/>
      <c r="G1" s="89"/>
      <c r="H1" s="88"/>
      <c r="I1" s="88"/>
      <c r="J1" s="88"/>
      <c r="K1" s="88"/>
      <c r="L1" s="88"/>
      <c r="M1" s="214" t="s">
        <v>1491</v>
      </c>
      <c r="N1" s="214">
        <v>13</v>
      </c>
      <c r="O1" s="213" t="s">
        <v>1489</v>
      </c>
      <c r="P1" s="213">
        <v>21</v>
      </c>
      <c r="Q1" s="90"/>
    </row>
    <row r="2" spans="1:17" ht="30.75" customHeight="1">
      <c r="A2" s="255" t="s">
        <v>1517</v>
      </c>
      <c r="B2" s="256"/>
      <c r="C2" s="256"/>
      <c r="D2" s="256"/>
      <c r="E2" s="256"/>
      <c r="F2" s="256"/>
      <c r="G2" s="257"/>
      <c r="H2" s="256"/>
      <c r="I2" s="256"/>
      <c r="J2" s="256"/>
      <c r="K2" s="256"/>
      <c r="L2" s="256"/>
      <c r="M2" s="256"/>
      <c r="N2" s="256"/>
      <c r="O2" s="258"/>
      <c r="P2" s="92" t="s">
        <v>1490</v>
      </c>
      <c r="Q2" s="93">
        <f>P1-N1</f>
        <v>8</v>
      </c>
    </row>
    <row r="3" spans="1:17" s="98" customFormat="1" ht="45" customHeight="1">
      <c r="A3" s="94" t="s">
        <v>1320</v>
      </c>
      <c r="B3" s="95" t="s">
        <v>103</v>
      </c>
      <c r="C3" s="96" t="s">
        <v>1388</v>
      </c>
      <c r="D3" s="95" t="s">
        <v>1487</v>
      </c>
      <c r="E3" s="96" t="s">
        <v>1518</v>
      </c>
      <c r="F3" s="97" t="s">
        <v>1519</v>
      </c>
      <c r="G3" s="96" t="s">
        <v>1520</v>
      </c>
      <c r="H3" s="96" t="s">
        <v>146</v>
      </c>
      <c r="I3" s="96" t="s">
        <v>147</v>
      </c>
      <c r="J3" s="96" t="s">
        <v>1057</v>
      </c>
      <c r="K3" s="96" t="s">
        <v>1058</v>
      </c>
      <c r="L3" s="96" t="s">
        <v>1059</v>
      </c>
      <c r="M3" s="96" t="s">
        <v>1060</v>
      </c>
      <c r="N3" s="96" t="s">
        <v>1081</v>
      </c>
      <c r="O3" s="96" t="s">
        <v>1082</v>
      </c>
      <c r="P3" s="96" t="s">
        <v>140</v>
      </c>
      <c r="Q3" s="96" t="s">
        <v>141</v>
      </c>
    </row>
    <row r="4" spans="1:17">
      <c r="A4" s="99">
        <v>1</v>
      </c>
      <c r="B4" s="101" t="s">
        <v>13</v>
      </c>
      <c r="C4" s="101" t="s">
        <v>137</v>
      </c>
      <c r="D4" s="100" t="s">
        <v>1505</v>
      </c>
      <c r="E4" s="102">
        <v>17723074.199542858</v>
      </c>
      <c r="F4" s="103">
        <v>7498744.4616000028</v>
      </c>
      <c r="G4" s="104">
        <f t="shared" ref="G4:G66" si="0">IFERROR(F4/E4,0)</f>
        <v>0.4231063063423513</v>
      </c>
      <c r="H4" s="103">
        <f t="shared" ref="H4:H35" si="1">(E4*0.8)-F4</f>
        <v>6679714.8980342848</v>
      </c>
      <c r="I4" s="103">
        <f t="shared" ref="I4:I35" si="2">H4/$Q$2</f>
        <v>834964.3622542856</v>
      </c>
      <c r="J4" s="103">
        <f>(E4*0.86)-F4</f>
        <v>7743099.3500068551</v>
      </c>
      <c r="K4" s="103">
        <f>J4/$Q$2</f>
        <v>967887.41875085689</v>
      </c>
      <c r="L4" s="103">
        <f>(E4*0.91)-F4</f>
        <v>8629253.0599839985</v>
      </c>
      <c r="M4" s="103">
        <f>L4/$Q$2</f>
        <v>1078656.6324979998</v>
      </c>
      <c r="N4" s="105">
        <f>(E4*0.96)-F4</f>
        <v>9515406.769961141</v>
      </c>
      <c r="O4" s="103">
        <f>N4/$Q$2</f>
        <v>1189425.8462451426</v>
      </c>
      <c r="P4" s="106">
        <f t="shared" ref="P4:P35" si="3">E4-F4</f>
        <v>10224329.737942856</v>
      </c>
      <c r="Q4" s="103">
        <f>P4/$Q$2</f>
        <v>1278041.217242857</v>
      </c>
    </row>
    <row r="5" spans="1:17">
      <c r="A5" s="107">
        <v>2</v>
      </c>
      <c r="B5" s="111" t="s">
        <v>1225</v>
      </c>
      <c r="C5" s="101" t="s">
        <v>137</v>
      </c>
      <c r="D5" s="100" t="s">
        <v>1505</v>
      </c>
      <c r="E5" s="102">
        <v>6619791.3729571421</v>
      </c>
      <c r="F5" s="103">
        <v>3106759.0097999997</v>
      </c>
      <c r="G5" s="104">
        <f t="shared" si="0"/>
        <v>0.46931373434087126</v>
      </c>
      <c r="H5" s="103">
        <f t="shared" si="1"/>
        <v>2189074.0885657142</v>
      </c>
      <c r="I5" s="109">
        <f t="shared" si="2"/>
        <v>273634.26107071427</v>
      </c>
      <c r="J5" s="103">
        <f t="shared" ref="J5:J67" si="4">(E5*0.86)-F5</f>
        <v>2586261.5709431428</v>
      </c>
      <c r="K5" s="103">
        <f t="shared" ref="K5:K66" si="5">J5/$Q$2</f>
        <v>323282.69636789284</v>
      </c>
      <c r="L5" s="103">
        <f t="shared" ref="L5:L67" si="6">(E5*0.91)-F5</f>
        <v>2917251.1395909996</v>
      </c>
      <c r="M5" s="103">
        <f t="shared" ref="M5:O66" si="7">L5/$Q$2</f>
        <v>364656.39244887495</v>
      </c>
      <c r="N5" s="105">
        <f t="shared" ref="N5:N67" si="8">(E5*0.96)-F5</f>
        <v>3248240.7082388564</v>
      </c>
      <c r="O5" s="103">
        <f t="shared" si="7"/>
        <v>406030.08852985705</v>
      </c>
      <c r="P5" s="110">
        <f t="shared" si="3"/>
        <v>3513032.3631571424</v>
      </c>
      <c r="Q5" s="109">
        <f t="shared" ref="Q5:Q66" si="9">P5/$Q$2</f>
        <v>439129.0453946428</v>
      </c>
    </row>
    <row r="6" spans="1:17">
      <c r="A6" s="107">
        <v>3</v>
      </c>
      <c r="B6" s="108" t="s">
        <v>3</v>
      </c>
      <c r="C6" s="101" t="s">
        <v>137</v>
      </c>
      <c r="D6" s="100" t="s">
        <v>1440</v>
      </c>
      <c r="E6" s="102">
        <v>13583173.76772381</v>
      </c>
      <c r="F6" s="103">
        <v>7433322.5129999984</v>
      </c>
      <c r="G6" s="104">
        <f t="shared" si="0"/>
        <v>0.54724489578886037</v>
      </c>
      <c r="H6" s="103">
        <f t="shared" si="1"/>
        <v>3433216.5011790507</v>
      </c>
      <c r="I6" s="109">
        <f t="shared" si="2"/>
        <v>429152.06264738133</v>
      </c>
      <c r="J6" s="103">
        <f t="shared" si="4"/>
        <v>4248206.9272424784</v>
      </c>
      <c r="K6" s="103">
        <f t="shared" si="5"/>
        <v>531025.86590530979</v>
      </c>
      <c r="L6" s="103">
        <f t="shared" si="6"/>
        <v>4927365.615628669</v>
      </c>
      <c r="M6" s="103">
        <f t="shared" si="7"/>
        <v>615920.70195358363</v>
      </c>
      <c r="N6" s="105">
        <f t="shared" si="8"/>
        <v>5606524.3040148579</v>
      </c>
      <c r="O6" s="103">
        <f t="shared" si="7"/>
        <v>700815.53800185723</v>
      </c>
      <c r="P6" s="110">
        <f t="shared" si="3"/>
        <v>6149851.2547238115</v>
      </c>
      <c r="Q6" s="109">
        <f t="shared" si="9"/>
        <v>768731.40684047644</v>
      </c>
    </row>
    <row r="7" spans="1:17">
      <c r="A7" s="99">
        <v>4</v>
      </c>
      <c r="B7" s="108" t="s">
        <v>6</v>
      </c>
      <c r="C7" s="101" t="s">
        <v>137</v>
      </c>
      <c r="D7" s="100" t="s">
        <v>1389</v>
      </c>
      <c r="E7" s="102">
        <v>5239696.8010380957</v>
      </c>
      <c r="F7" s="103">
        <v>2153667.6904999996</v>
      </c>
      <c r="G7" s="104">
        <f t="shared" si="0"/>
        <v>0.41102906757377872</v>
      </c>
      <c r="H7" s="103">
        <f t="shared" si="1"/>
        <v>2038089.750330477</v>
      </c>
      <c r="I7" s="109">
        <f t="shared" si="2"/>
        <v>254761.21879130963</v>
      </c>
      <c r="J7" s="103">
        <f t="shared" si="4"/>
        <v>2352471.5583927631</v>
      </c>
      <c r="K7" s="103">
        <f t="shared" si="5"/>
        <v>294058.94479909539</v>
      </c>
      <c r="L7" s="103">
        <f t="shared" si="6"/>
        <v>2614456.3984446675</v>
      </c>
      <c r="M7" s="103">
        <f t="shared" si="7"/>
        <v>326807.04980558343</v>
      </c>
      <c r="N7" s="105">
        <f t="shared" si="8"/>
        <v>2876441.2384965718</v>
      </c>
      <c r="O7" s="103">
        <f t="shared" si="7"/>
        <v>359555.15481207147</v>
      </c>
      <c r="P7" s="110">
        <f t="shared" si="3"/>
        <v>3086029.1105380962</v>
      </c>
      <c r="Q7" s="109">
        <f t="shared" si="9"/>
        <v>385753.63881726202</v>
      </c>
    </row>
    <row r="8" spans="1:17">
      <c r="A8" s="107">
        <v>5</v>
      </c>
      <c r="B8" s="108" t="s">
        <v>12</v>
      </c>
      <c r="C8" s="101" t="s">
        <v>137</v>
      </c>
      <c r="D8" s="100" t="s">
        <v>1389</v>
      </c>
      <c r="E8" s="102">
        <v>6678015.474957142</v>
      </c>
      <c r="F8" s="103">
        <v>2927227.1204999997</v>
      </c>
      <c r="G8" s="104">
        <f t="shared" si="0"/>
        <v>0.43833787619648873</v>
      </c>
      <c r="H8" s="103">
        <f t="shared" si="1"/>
        <v>2415185.2594657145</v>
      </c>
      <c r="I8" s="109">
        <f t="shared" si="2"/>
        <v>301898.15743321431</v>
      </c>
      <c r="J8" s="103">
        <f t="shared" si="4"/>
        <v>2815866.1879631425</v>
      </c>
      <c r="K8" s="103">
        <f t="shared" si="5"/>
        <v>351983.27349539282</v>
      </c>
      <c r="L8" s="103">
        <f t="shared" si="6"/>
        <v>3149766.9617110002</v>
      </c>
      <c r="M8" s="103">
        <f t="shared" si="7"/>
        <v>393720.87021387502</v>
      </c>
      <c r="N8" s="105">
        <f t="shared" si="8"/>
        <v>3483667.735458856</v>
      </c>
      <c r="O8" s="103">
        <f t="shared" si="7"/>
        <v>435458.466932357</v>
      </c>
      <c r="P8" s="110">
        <f t="shared" si="3"/>
        <v>3750788.3544571423</v>
      </c>
      <c r="Q8" s="109">
        <f t="shared" si="9"/>
        <v>468848.54430714279</v>
      </c>
    </row>
    <row r="9" spans="1:17">
      <c r="A9" s="107">
        <v>6</v>
      </c>
      <c r="B9" s="111" t="s">
        <v>1267</v>
      </c>
      <c r="C9" s="101" t="s">
        <v>137</v>
      </c>
      <c r="D9" s="100" t="s">
        <v>1505</v>
      </c>
      <c r="E9" s="102">
        <v>4161774.2367666671</v>
      </c>
      <c r="F9" s="103">
        <v>2271473.4955000002</v>
      </c>
      <c r="G9" s="104">
        <f t="shared" si="0"/>
        <v>0.54579450164138055</v>
      </c>
      <c r="H9" s="103">
        <f t="shared" si="1"/>
        <v>1057945.8939133338</v>
      </c>
      <c r="I9" s="109">
        <f t="shared" si="2"/>
        <v>132243.23673916672</v>
      </c>
      <c r="J9" s="103">
        <f t="shared" si="4"/>
        <v>1307652.3481193334</v>
      </c>
      <c r="K9" s="103">
        <f t="shared" si="5"/>
        <v>163456.54351491667</v>
      </c>
      <c r="L9" s="103">
        <f t="shared" si="6"/>
        <v>1515741.0599576668</v>
      </c>
      <c r="M9" s="103">
        <f t="shared" si="7"/>
        <v>189467.63249470835</v>
      </c>
      <c r="N9" s="105">
        <f t="shared" si="8"/>
        <v>1723829.7717960002</v>
      </c>
      <c r="O9" s="103">
        <f t="shared" si="7"/>
        <v>215478.72147450002</v>
      </c>
      <c r="P9" s="110">
        <f t="shared" si="3"/>
        <v>1890300.7412666669</v>
      </c>
      <c r="Q9" s="109">
        <f t="shared" si="9"/>
        <v>236287.59265833336</v>
      </c>
    </row>
    <row r="10" spans="1:17">
      <c r="A10" s="99">
        <v>7</v>
      </c>
      <c r="B10" s="108" t="s">
        <v>5</v>
      </c>
      <c r="C10" s="101" t="s">
        <v>137</v>
      </c>
      <c r="D10" s="100" t="s">
        <v>1440</v>
      </c>
      <c r="E10" s="102">
        <v>10893710.042028572</v>
      </c>
      <c r="F10" s="103">
        <v>5204618.2689000005</v>
      </c>
      <c r="G10" s="104">
        <f t="shared" si="0"/>
        <v>0.47776361302258624</v>
      </c>
      <c r="H10" s="103">
        <f t="shared" si="1"/>
        <v>3510349.7647228586</v>
      </c>
      <c r="I10" s="109">
        <f t="shared" si="2"/>
        <v>438793.72059035732</v>
      </c>
      <c r="J10" s="103">
        <f t="shared" si="4"/>
        <v>4163972.3672445724</v>
      </c>
      <c r="K10" s="103">
        <f t="shared" si="5"/>
        <v>520496.54590557155</v>
      </c>
      <c r="L10" s="103">
        <f t="shared" si="6"/>
        <v>4708657.8693460012</v>
      </c>
      <c r="M10" s="103">
        <f t="shared" si="7"/>
        <v>588582.23366825015</v>
      </c>
      <c r="N10" s="105">
        <f t="shared" si="8"/>
        <v>5253343.3714474281</v>
      </c>
      <c r="O10" s="103">
        <f t="shared" si="7"/>
        <v>656667.92143092852</v>
      </c>
      <c r="P10" s="110">
        <f t="shared" si="3"/>
        <v>5689091.7731285719</v>
      </c>
      <c r="Q10" s="109">
        <f t="shared" si="9"/>
        <v>711136.47164107149</v>
      </c>
    </row>
    <row r="11" spans="1:17">
      <c r="A11" s="107">
        <v>8</v>
      </c>
      <c r="B11" s="108" t="s">
        <v>11</v>
      </c>
      <c r="C11" s="101" t="s">
        <v>137</v>
      </c>
      <c r="D11" s="100" t="s">
        <v>1440</v>
      </c>
      <c r="E11" s="102">
        <v>8520605.9188952371</v>
      </c>
      <c r="F11" s="103">
        <v>4120087.3545999997</v>
      </c>
      <c r="G11" s="104">
        <f t="shared" si="0"/>
        <v>0.48354393969369269</v>
      </c>
      <c r="H11" s="103">
        <f t="shared" si="1"/>
        <v>2696397.3805161905</v>
      </c>
      <c r="I11" s="109">
        <f t="shared" si="2"/>
        <v>337049.67256452382</v>
      </c>
      <c r="J11" s="103">
        <f t="shared" si="4"/>
        <v>3207633.7356499038</v>
      </c>
      <c r="K11" s="103">
        <f t="shared" si="5"/>
        <v>400954.21695623797</v>
      </c>
      <c r="L11" s="103">
        <f t="shared" si="6"/>
        <v>3633664.0315946662</v>
      </c>
      <c r="M11" s="103">
        <f t="shared" si="7"/>
        <v>454208.00394933327</v>
      </c>
      <c r="N11" s="105">
        <f t="shared" si="8"/>
        <v>4059694.3275394277</v>
      </c>
      <c r="O11" s="103">
        <f t="shared" si="7"/>
        <v>507461.79094242846</v>
      </c>
      <c r="P11" s="110">
        <f t="shared" si="3"/>
        <v>4400518.5642952379</v>
      </c>
      <c r="Q11" s="109">
        <f t="shared" si="9"/>
        <v>550064.82053690474</v>
      </c>
    </row>
    <row r="12" spans="1:17">
      <c r="A12" s="107">
        <v>9</v>
      </c>
      <c r="B12" s="108" t="s">
        <v>7</v>
      </c>
      <c r="C12" s="101" t="s">
        <v>137</v>
      </c>
      <c r="D12" s="100" t="s">
        <v>1389</v>
      </c>
      <c r="E12" s="102">
        <v>6802820.0617142841</v>
      </c>
      <c r="F12" s="103">
        <v>3133515.9994000001</v>
      </c>
      <c r="G12" s="104">
        <f t="shared" si="0"/>
        <v>0.46062015031606851</v>
      </c>
      <c r="H12" s="103">
        <f t="shared" si="1"/>
        <v>2308740.0499714278</v>
      </c>
      <c r="I12" s="109">
        <f t="shared" si="2"/>
        <v>288592.50624642847</v>
      </c>
      <c r="J12" s="103">
        <f t="shared" si="4"/>
        <v>2716909.2536742846</v>
      </c>
      <c r="K12" s="103">
        <f t="shared" si="5"/>
        <v>339613.65670928557</v>
      </c>
      <c r="L12" s="103">
        <f t="shared" si="6"/>
        <v>3057050.2567599984</v>
      </c>
      <c r="M12" s="103">
        <f t="shared" si="7"/>
        <v>382131.2820949998</v>
      </c>
      <c r="N12" s="105">
        <f t="shared" si="8"/>
        <v>3397191.2598457122</v>
      </c>
      <c r="O12" s="103">
        <f t="shared" si="7"/>
        <v>424648.90748071403</v>
      </c>
      <c r="P12" s="110">
        <f t="shared" si="3"/>
        <v>3669304.062314284</v>
      </c>
      <c r="Q12" s="109">
        <f t="shared" si="9"/>
        <v>458663.0077892855</v>
      </c>
    </row>
    <row r="13" spans="1:17">
      <c r="A13" s="99">
        <v>10</v>
      </c>
      <c r="B13" s="108" t="s">
        <v>4</v>
      </c>
      <c r="C13" s="101" t="s">
        <v>137</v>
      </c>
      <c r="D13" s="100" t="s">
        <v>1440</v>
      </c>
      <c r="E13" s="102">
        <v>4268825.4824190475</v>
      </c>
      <c r="F13" s="103">
        <v>1933116.1309</v>
      </c>
      <c r="G13" s="104">
        <f t="shared" si="0"/>
        <v>0.45284496610635544</v>
      </c>
      <c r="H13" s="103">
        <f t="shared" si="1"/>
        <v>1481944.2550352381</v>
      </c>
      <c r="I13" s="109">
        <f t="shared" si="2"/>
        <v>185243.03187940476</v>
      </c>
      <c r="J13" s="103">
        <f t="shared" si="4"/>
        <v>1738073.783980381</v>
      </c>
      <c r="K13" s="103">
        <f t="shared" si="5"/>
        <v>217259.22299754762</v>
      </c>
      <c r="L13" s="103">
        <f t="shared" si="6"/>
        <v>1951515.0581013334</v>
      </c>
      <c r="M13" s="103">
        <f t="shared" si="7"/>
        <v>243939.38226266668</v>
      </c>
      <c r="N13" s="105">
        <f t="shared" si="8"/>
        <v>2164956.3322222857</v>
      </c>
      <c r="O13" s="103">
        <f t="shared" si="7"/>
        <v>270619.54152778571</v>
      </c>
      <c r="P13" s="110">
        <f t="shared" si="3"/>
        <v>2335709.3515190473</v>
      </c>
      <c r="Q13" s="109">
        <f t="shared" si="9"/>
        <v>291963.66893988091</v>
      </c>
    </row>
    <row r="14" spans="1:17">
      <c r="A14" s="107">
        <v>11</v>
      </c>
      <c r="B14" s="108" t="s">
        <v>8</v>
      </c>
      <c r="C14" s="101" t="s">
        <v>137</v>
      </c>
      <c r="D14" s="100" t="s">
        <v>1389</v>
      </c>
      <c r="E14" s="102">
        <v>8026908.3947380949</v>
      </c>
      <c r="F14" s="103">
        <v>3876856.7678000005</v>
      </c>
      <c r="G14" s="104">
        <f t="shared" si="0"/>
        <v>0.4829825603019724</v>
      </c>
      <c r="H14" s="103">
        <f t="shared" si="1"/>
        <v>2544669.9479904762</v>
      </c>
      <c r="I14" s="109">
        <f t="shared" si="2"/>
        <v>318083.74349880952</v>
      </c>
      <c r="J14" s="103">
        <f t="shared" si="4"/>
        <v>3026284.4516747613</v>
      </c>
      <c r="K14" s="103">
        <f t="shared" si="5"/>
        <v>378285.55645934516</v>
      </c>
      <c r="L14" s="103">
        <f t="shared" si="6"/>
        <v>3427629.8714116663</v>
      </c>
      <c r="M14" s="103">
        <f t="shared" si="7"/>
        <v>428453.73392645828</v>
      </c>
      <c r="N14" s="105">
        <f t="shared" si="8"/>
        <v>3828975.2911485704</v>
      </c>
      <c r="O14" s="103">
        <f t="shared" si="7"/>
        <v>478621.9113935713</v>
      </c>
      <c r="P14" s="110">
        <f t="shared" si="3"/>
        <v>4150051.6269380944</v>
      </c>
      <c r="Q14" s="109">
        <f t="shared" si="9"/>
        <v>518756.4533672618</v>
      </c>
    </row>
    <row r="15" spans="1:17">
      <c r="A15" s="107">
        <v>12</v>
      </c>
      <c r="B15" s="108" t="s">
        <v>107</v>
      </c>
      <c r="C15" s="101" t="s">
        <v>1394</v>
      </c>
      <c r="D15" s="100" t="s">
        <v>1393</v>
      </c>
      <c r="E15" s="102">
        <v>4863941.6470476175</v>
      </c>
      <c r="F15" s="103">
        <v>1999501.4166000001</v>
      </c>
      <c r="G15" s="104">
        <f t="shared" si="0"/>
        <v>0.4110866374833434</v>
      </c>
      <c r="H15" s="103">
        <f t="shared" si="1"/>
        <v>1891651.901038094</v>
      </c>
      <c r="I15" s="109">
        <f t="shared" si="2"/>
        <v>236456.48762976174</v>
      </c>
      <c r="J15" s="103">
        <f t="shared" si="4"/>
        <v>2183488.3998609507</v>
      </c>
      <c r="K15" s="103">
        <f t="shared" si="5"/>
        <v>272936.04998261883</v>
      </c>
      <c r="L15" s="103">
        <f t="shared" si="6"/>
        <v>2426685.4822133323</v>
      </c>
      <c r="M15" s="103">
        <f t="shared" si="7"/>
        <v>303335.68527666654</v>
      </c>
      <c r="N15" s="105">
        <f t="shared" si="8"/>
        <v>2669882.5645657126</v>
      </c>
      <c r="O15" s="103">
        <f t="shared" si="7"/>
        <v>333735.32057071407</v>
      </c>
      <c r="P15" s="110">
        <f t="shared" si="3"/>
        <v>2864440.2304476174</v>
      </c>
      <c r="Q15" s="109">
        <f t="shared" si="9"/>
        <v>358055.02880595217</v>
      </c>
    </row>
    <row r="16" spans="1:17">
      <c r="A16" s="99">
        <v>13</v>
      </c>
      <c r="B16" s="108" t="s">
        <v>109</v>
      </c>
      <c r="C16" s="101" t="s">
        <v>1394</v>
      </c>
      <c r="D16" s="100" t="s">
        <v>1442</v>
      </c>
      <c r="E16" s="102">
        <v>5140774.9449095232</v>
      </c>
      <c r="F16" s="103">
        <v>2495429.9707000004</v>
      </c>
      <c r="G16" s="104">
        <f t="shared" si="0"/>
        <v>0.48541902678914484</v>
      </c>
      <c r="H16" s="103">
        <f t="shared" si="1"/>
        <v>1617189.9852276184</v>
      </c>
      <c r="I16" s="109">
        <f t="shared" si="2"/>
        <v>202148.7481534523</v>
      </c>
      <c r="J16" s="103">
        <f t="shared" si="4"/>
        <v>1925636.4819221897</v>
      </c>
      <c r="K16" s="103">
        <f t="shared" si="5"/>
        <v>240704.56024027371</v>
      </c>
      <c r="L16" s="103">
        <f t="shared" si="6"/>
        <v>2182675.2291676663</v>
      </c>
      <c r="M16" s="103">
        <f t="shared" si="7"/>
        <v>272834.40364595829</v>
      </c>
      <c r="N16" s="105">
        <f t="shared" si="8"/>
        <v>2439713.9764131419</v>
      </c>
      <c r="O16" s="103">
        <f t="shared" si="7"/>
        <v>304964.24705164274</v>
      </c>
      <c r="P16" s="110">
        <f t="shared" si="3"/>
        <v>2645344.9742095228</v>
      </c>
      <c r="Q16" s="109">
        <f t="shared" si="9"/>
        <v>330668.12177619035</v>
      </c>
    </row>
    <row r="17" spans="1:17">
      <c r="A17" s="107">
        <v>14</v>
      </c>
      <c r="B17" s="108" t="s">
        <v>123</v>
      </c>
      <c r="C17" s="101" t="s">
        <v>1394</v>
      </c>
      <c r="D17" s="100" t="s">
        <v>1394</v>
      </c>
      <c r="E17" s="102">
        <v>37734081.494771436</v>
      </c>
      <c r="F17" s="103">
        <v>18577062.681399997</v>
      </c>
      <c r="G17" s="104">
        <f t="shared" si="0"/>
        <v>0.49231522129335781</v>
      </c>
      <c r="H17" s="103">
        <f t="shared" si="1"/>
        <v>11610202.514417153</v>
      </c>
      <c r="I17" s="109">
        <f t="shared" si="2"/>
        <v>1451275.3143021441</v>
      </c>
      <c r="J17" s="103">
        <f t="shared" si="4"/>
        <v>13874247.404103436</v>
      </c>
      <c r="K17" s="103">
        <f t="shared" si="5"/>
        <v>1734280.9255129294</v>
      </c>
      <c r="L17" s="103">
        <f t="shared" si="6"/>
        <v>15760951.478842009</v>
      </c>
      <c r="M17" s="103">
        <f t="shared" si="7"/>
        <v>1970118.9348552511</v>
      </c>
      <c r="N17" s="105">
        <f t="shared" si="8"/>
        <v>17647655.553580578</v>
      </c>
      <c r="O17" s="103">
        <f t="shared" si="7"/>
        <v>2205956.9441975723</v>
      </c>
      <c r="P17" s="110">
        <f t="shared" si="3"/>
        <v>19157018.813371439</v>
      </c>
      <c r="Q17" s="109">
        <f t="shared" si="9"/>
        <v>2394627.3516714298</v>
      </c>
    </row>
    <row r="18" spans="1:17">
      <c r="A18" s="107">
        <v>15</v>
      </c>
      <c r="B18" s="108" t="s">
        <v>120</v>
      </c>
      <c r="C18" s="101" t="s">
        <v>1394</v>
      </c>
      <c r="D18" s="100" t="s">
        <v>1393</v>
      </c>
      <c r="E18" s="102">
        <v>3739627.4671857143</v>
      </c>
      <c r="F18" s="103">
        <v>1177875.7416999997</v>
      </c>
      <c r="G18" s="104">
        <f t="shared" si="0"/>
        <v>0.31497141146693397</v>
      </c>
      <c r="H18" s="103">
        <f t="shared" si="1"/>
        <v>1813826.232048572</v>
      </c>
      <c r="I18" s="109">
        <f t="shared" si="2"/>
        <v>226728.27900607151</v>
      </c>
      <c r="J18" s="103">
        <f t="shared" si="4"/>
        <v>2038203.8800797146</v>
      </c>
      <c r="K18" s="103">
        <f t="shared" si="5"/>
        <v>254775.48500996432</v>
      </c>
      <c r="L18" s="103">
        <f t="shared" si="6"/>
        <v>2225185.2534390003</v>
      </c>
      <c r="M18" s="103">
        <f t="shared" si="7"/>
        <v>278148.15667987504</v>
      </c>
      <c r="N18" s="105">
        <f t="shared" si="8"/>
        <v>2412166.6267982861</v>
      </c>
      <c r="O18" s="103">
        <f t="shared" si="7"/>
        <v>301520.82834978576</v>
      </c>
      <c r="P18" s="110">
        <f t="shared" si="3"/>
        <v>2561751.7254857146</v>
      </c>
      <c r="Q18" s="109">
        <f t="shared" si="9"/>
        <v>320218.96568571433</v>
      </c>
    </row>
    <row r="19" spans="1:17">
      <c r="A19" s="99">
        <v>16</v>
      </c>
      <c r="B19" s="188" t="s">
        <v>111</v>
      </c>
      <c r="C19" s="101" t="s">
        <v>1394</v>
      </c>
      <c r="D19" s="100" t="s">
        <v>1393</v>
      </c>
      <c r="E19" s="102">
        <v>2829231.0718285716</v>
      </c>
      <c r="F19" s="103">
        <v>1766902.5350000001</v>
      </c>
      <c r="G19" s="104">
        <f t="shared" si="0"/>
        <v>0.62451687053543714</v>
      </c>
      <c r="H19" s="103">
        <f t="shared" si="1"/>
        <v>496482.32246285724</v>
      </c>
      <c r="I19" s="109">
        <f t="shared" si="2"/>
        <v>62060.290307857154</v>
      </c>
      <c r="J19" s="103">
        <f t="shared" si="4"/>
        <v>666236.18677257141</v>
      </c>
      <c r="K19" s="103">
        <f t="shared" si="5"/>
        <v>83279.523346571426</v>
      </c>
      <c r="L19" s="103">
        <f t="shared" si="6"/>
        <v>807697.7403640002</v>
      </c>
      <c r="M19" s="103">
        <f t="shared" si="7"/>
        <v>100962.21754550003</v>
      </c>
      <c r="N19" s="105">
        <f t="shared" si="8"/>
        <v>949159.29395542853</v>
      </c>
      <c r="O19" s="103">
        <f t="shared" si="7"/>
        <v>118644.91174442857</v>
      </c>
      <c r="P19" s="110">
        <f t="shared" si="3"/>
        <v>1062328.5368285715</v>
      </c>
      <c r="Q19" s="109">
        <f t="shared" si="9"/>
        <v>132791.06710357143</v>
      </c>
    </row>
    <row r="20" spans="1:17">
      <c r="A20" s="107">
        <v>17</v>
      </c>
      <c r="B20" s="108" t="s">
        <v>112</v>
      </c>
      <c r="C20" s="101" t="s">
        <v>1394</v>
      </c>
      <c r="D20" s="100" t="s">
        <v>1394</v>
      </c>
      <c r="E20" s="102">
        <v>4415924.0834666668</v>
      </c>
      <c r="F20" s="103">
        <v>1943902.5516000006</v>
      </c>
      <c r="G20" s="104">
        <f t="shared" si="0"/>
        <v>0.44020289182008848</v>
      </c>
      <c r="H20" s="103">
        <f t="shared" si="1"/>
        <v>1588836.7151733332</v>
      </c>
      <c r="I20" s="109">
        <f t="shared" si="2"/>
        <v>198604.58939666665</v>
      </c>
      <c r="J20" s="103">
        <f t="shared" si="4"/>
        <v>1853792.1601813326</v>
      </c>
      <c r="K20" s="103">
        <f t="shared" si="5"/>
        <v>231724.02002266658</v>
      </c>
      <c r="L20" s="103">
        <f t="shared" si="6"/>
        <v>2074588.3643546661</v>
      </c>
      <c r="M20" s="103">
        <f t="shared" si="7"/>
        <v>259323.54554433326</v>
      </c>
      <c r="N20" s="105">
        <f t="shared" si="8"/>
        <v>2295384.5685279993</v>
      </c>
      <c r="O20" s="103">
        <f t="shared" si="7"/>
        <v>286923.07106599992</v>
      </c>
      <c r="P20" s="110">
        <f t="shared" si="3"/>
        <v>2472021.5318666659</v>
      </c>
      <c r="Q20" s="109">
        <f t="shared" si="9"/>
        <v>309002.69148333324</v>
      </c>
    </row>
    <row r="21" spans="1:17">
      <c r="A21" s="107">
        <v>18</v>
      </c>
      <c r="B21" s="108" t="s">
        <v>117</v>
      </c>
      <c r="C21" s="101" t="s">
        <v>1394</v>
      </c>
      <c r="D21" s="100" t="s">
        <v>1442</v>
      </c>
      <c r="E21" s="102">
        <v>5096851.8100190461</v>
      </c>
      <c r="F21" s="103">
        <v>2572186.9231000002</v>
      </c>
      <c r="G21" s="104">
        <f t="shared" si="0"/>
        <v>0.50466190090984586</v>
      </c>
      <c r="H21" s="103">
        <f t="shared" si="1"/>
        <v>1505294.524915237</v>
      </c>
      <c r="I21" s="109">
        <f t="shared" si="2"/>
        <v>188161.81561440462</v>
      </c>
      <c r="J21" s="103">
        <f t="shared" si="4"/>
        <v>1811105.6335163796</v>
      </c>
      <c r="K21" s="103">
        <f t="shared" si="5"/>
        <v>226388.20418954745</v>
      </c>
      <c r="L21" s="103">
        <f t="shared" si="6"/>
        <v>2065948.2240173314</v>
      </c>
      <c r="M21" s="103">
        <f t="shared" si="7"/>
        <v>258243.52800216642</v>
      </c>
      <c r="N21" s="105">
        <f t="shared" si="8"/>
        <v>2320790.8145182841</v>
      </c>
      <c r="O21" s="103">
        <f t="shared" si="7"/>
        <v>290098.85181478551</v>
      </c>
      <c r="P21" s="110">
        <f t="shared" si="3"/>
        <v>2524664.8869190458</v>
      </c>
      <c r="Q21" s="109">
        <f t="shared" si="9"/>
        <v>315583.11086488073</v>
      </c>
    </row>
    <row r="22" spans="1:17">
      <c r="A22" s="99">
        <v>19</v>
      </c>
      <c r="B22" s="108" t="s">
        <v>113</v>
      </c>
      <c r="C22" s="101" t="s">
        <v>1394</v>
      </c>
      <c r="D22" s="100" t="s">
        <v>1393</v>
      </c>
      <c r="E22" s="102">
        <v>4818744.7869190471</v>
      </c>
      <c r="F22" s="103">
        <v>3204215.5567999994</v>
      </c>
      <c r="G22" s="104">
        <f t="shared" si="0"/>
        <v>0.66494817602670209</v>
      </c>
      <c r="H22" s="103">
        <f t="shared" si="1"/>
        <v>650780.27273523854</v>
      </c>
      <c r="I22" s="109">
        <f t="shared" si="2"/>
        <v>81347.534091904818</v>
      </c>
      <c r="J22" s="103">
        <f t="shared" si="4"/>
        <v>939904.95995038096</v>
      </c>
      <c r="K22" s="103">
        <f t="shared" si="5"/>
        <v>117488.11999379762</v>
      </c>
      <c r="L22" s="103">
        <f t="shared" si="6"/>
        <v>1180842.1992963338</v>
      </c>
      <c r="M22" s="103">
        <f t="shared" si="7"/>
        <v>147605.27491204173</v>
      </c>
      <c r="N22" s="105">
        <f t="shared" si="8"/>
        <v>1421779.4386422858</v>
      </c>
      <c r="O22" s="103">
        <f t="shared" si="7"/>
        <v>177722.42983028572</v>
      </c>
      <c r="P22" s="110">
        <f t="shared" si="3"/>
        <v>1614529.2301190477</v>
      </c>
      <c r="Q22" s="109">
        <f t="shared" si="9"/>
        <v>201816.15376488096</v>
      </c>
    </row>
    <row r="23" spans="1:17">
      <c r="A23" s="107">
        <v>20</v>
      </c>
      <c r="B23" s="108" t="s">
        <v>118</v>
      </c>
      <c r="C23" s="101" t="s">
        <v>1394</v>
      </c>
      <c r="D23" s="100" t="s">
        <v>1442</v>
      </c>
      <c r="E23" s="102">
        <v>10328435.126966666</v>
      </c>
      <c r="F23" s="103">
        <v>4509169.3779000007</v>
      </c>
      <c r="G23" s="104">
        <f t="shared" si="0"/>
        <v>0.4365781768940914</v>
      </c>
      <c r="H23" s="103">
        <f t="shared" si="1"/>
        <v>3753578.7236733325</v>
      </c>
      <c r="I23" s="109">
        <f t="shared" si="2"/>
        <v>469197.34045916656</v>
      </c>
      <c r="J23" s="103">
        <f t="shared" si="4"/>
        <v>4373284.8312913328</v>
      </c>
      <c r="K23" s="103">
        <f t="shared" si="5"/>
        <v>546660.60391141661</v>
      </c>
      <c r="L23" s="103">
        <f t="shared" si="6"/>
        <v>4889706.5876396652</v>
      </c>
      <c r="M23" s="103">
        <f>L23/$Q$2</f>
        <v>611213.32345495815</v>
      </c>
      <c r="N23" s="105">
        <f t="shared" si="8"/>
        <v>5406128.3439879995</v>
      </c>
      <c r="O23" s="103">
        <f t="shared" si="7"/>
        <v>675766.04299849994</v>
      </c>
      <c r="P23" s="110">
        <f t="shared" si="3"/>
        <v>5819265.7490666658</v>
      </c>
      <c r="Q23" s="109">
        <f t="shared" si="9"/>
        <v>727408.21863333322</v>
      </c>
    </row>
    <row r="24" spans="1:17">
      <c r="A24" s="107">
        <v>21</v>
      </c>
      <c r="B24" s="113" t="s">
        <v>1290</v>
      </c>
      <c r="C24" s="101" t="s">
        <v>1394</v>
      </c>
      <c r="D24" s="100" t="s">
        <v>1393</v>
      </c>
      <c r="E24" s="102">
        <v>10095721.280242858</v>
      </c>
      <c r="F24" s="103">
        <v>4938898.5098999999</v>
      </c>
      <c r="G24" s="104">
        <f t="shared" si="0"/>
        <v>0.48920709801738821</v>
      </c>
      <c r="H24" s="103">
        <f t="shared" si="1"/>
        <v>3137678.5142942872</v>
      </c>
      <c r="I24" s="109">
        <f t="shared" si="2"/>
        <v>392209.8142867859</v>
      </c>
      <c r="J24" s="103">
        <f t="shared" si="4"/>
        <v>3743421.7911088578</v>
      </c>
      <c r="K24" s="103">
        <f t="shared" si="5"/>
        <v>467927.72388860723</v>
      </c>
      <c r="L24" s="103">
        <f t="shared" si="6"/>
        <v>4248207.8551210016</v>
      </c>
      <c r="M24" s="103">
        <f t="shared" si="7"/>
        <v>531025.9818901252</v>
      </c>
      <c r="N24" s="105">
        <f t="shared" si="8"/>
        <v>4752993.9191331435</v>
      </c>
      <c r="O24" s="103">
        <f t="shared" si="7"/>
        <v>594124.23989164294</v>
      </c>
      <c r="P24" s="110">
        <f t="shared" si="3"/>
        <v>5156822.7703428585</v>
      </c>
      <c r="Q24" s="109">
        <f t="shared" si="9"/>
        <v>644602.84629285731</v>
      </c>
    </row>
    <row r="25" spans="1:17">
      <c r="A25" s="99">
        <v>22</v>
      </c>
      <c r="B25" s="111" t="s">
        <v>124</v>
      </c>
      <c r="C25" s="101" t="s">
        <v>1394</v>
      </c>
      <c r="D25" s="100" t="s">
        <v>1394</v>
      </c>
      <c r="E25" s="102">
        <v>18638547.501414288</v>
      </c>
      <c r="F25" s="103">
        <v>9448993.8191999979</v>
      </c>
      <c r="G25" s="104">
        <f t="shared" si="0"/>
        <v>0.50695977347392607</v>
      </c>
      <c r="H25" s="103">
        <f t="shared" si="1"/>
        <v>5461844.1819314323</v>
      </c>
      <c r="I25" s="109">
        <f t="shared" si="2"/>
        <v>682730.52274142904</v>
      </c>
      <c r="J25" s="103">
        <f t="shared" si="4"/>
        <v>6580157.0320162885</v>
      </c>
      <c r="K25" s="103">
        <f t="shared" si="5"/>
        <v>822519.62900203606</v>
      </c>
      <c r="L25" s="103">
        <f t="shared" si="6"/>
        <v>7512084.4070870057</v>
      </c>
      <c r="M25" s="103">
        <f t="shared" si="7"/>
        <v>939010.55088587571</v>
      </c>
      <c r="N25" s="105">
        <f t="shared" si="8"/>
        <v>8444011.7821577191</v>
      </c>
      <c r="O25" s="103">
        <f t="shared" si="7"/>
        <v>1055501.4727697149</v>
      </c>
      <c r="P25" s="110">
        <f t="shared" si="3"/>
        <v>9189553.6822142899</v>
      </c>
      <c r="Q25" s="109">
        <f t="shared" si="9"/>
        <v>1148694.2102767862</v>
      </c>
    </row>
    <row r="26" spans="1:17">
      <c r="A26" s="107">
        <v>23</v>
      </c>
      <c r="B26" s="108" t="s">
        <v>119</v>
      </c>
      <c r="C26" s="101" t="s">
        <v>1394</v>
      </c>
      <c r="D26" s="100" t="s">
        <v>1442</v>
      </c>
      <c r="E26" s="102">
        <v>7025558.2004285706</v>
      </c>
      <c r="F26" s="103">
        <v>3146382.4725000011</v>
      </c>
      <c r="G26" s="104">
        <f t="shared" si="0"/>
        <v>0.44784804036041814</v>
      </c>
      <c r="H26" s="103">
        <f t="shared" si="1"/>
        <v>2474064.0878428556</v>
      </c>
      <c r="I26" s="109">
        <f t="shared" si="2"/>
        <v>309258.01098035695</v>
      </c>
      <c r="J26" s="103">
        <f t="shared" si="4"/>
        <v>2895597.57986857</v>
      </c>
      <c r="K26" s="103">
        <f t="shared" si="5"/>
        <v>361949.69748357125</v>
      </c>
      <c r="L26" s="103">
        <f t="shared" si="6"/>
        <v>3246875.489889998</v>
      </c>
      <c r="M26" s="103">
        <f t="shared" si="7"/>
        <v>405859.43623624975</v>
      </c>
      <c r="N26" s="105">
        <f t="shared" si="8"/>
        <v>3598153.399911426</v>
      </c>
      <c r="O26" s="103">
        <f t="shared" si="7"/>
        <v>449769.17498892825</v>
      </c>
      <c r="P26" s="110">
        <f t="shared" si="3"/>
        <v>3879175.7279285695</v>
      </c>
      <c r="Q26" s="109">
        <f t="shared" si="9"/>
        <v>484896.96599107119</v>
      </c>
    </row>
    <row r="27" spans="1:17">
      <c r="A27" s="107">
        <v>24</v>
      </c>
      <c r="B27" s="108" t="s">
        <v>55</v>
      </c>
      <c r="C27" s="101" t="s">
        <v>16</v>
      </c>
      <c r="D27" s="100" t="s">
        <v>51</v>
      </c>
      <c r="E27" s="102">
        <v>9612115.4344619047</v>
      </c>
      <c r="F27" s="103">
        <v>5026411.9647000013</v>
      </c>
      <c r="G27" s="104">
        <f t="shared" si="0"/>
        <v>0.52292463599417693</v>
      </c>
      <c r="H27" s="103">
        <f t="shared" si="1"/>
        <v>2663280.382869523</v>
      </c>
      <c r="I27" s="109">
        <f t="shared" si="2"/>
        <v>332910.04785869038</v>
      </c>
      <c r="J27" s="103">
        <f t="shared" si="4"/>
        <v>3240007.3089372367</v>
      </c>
      <c r="K27" s="103">
        <f t="shared" si="5"/>
        <v>405000.91361715458</v>
      </c>
      <c r="L27" s="103">
        <f t="shared" si="6"/>
        <v>3720613.0806603329</v>
      </c>
      <c r="M27" s="103">
        <f t="shared" si="7"/>
        <v>465076.63508254162</v>
      </c>
      <c r="N27" s="105">
        <f t="shared" si="8"/>
        <v>4201218.8523834264</v>
      </c>
      <c r="O27" s="103">
        <f t="shared" si="7"/>
        <v>525152.3565479283</v>
      </c>
      <c r="P27" s="110">
        <f t="shared" si="3"/>
        <v>4585703.4697619034</v>
      </c>
      <c r="Q27" s="109">
        <f t="shared" si="9"/>
        <v>573212.93372023792</v>
      </c>
    </row>
    <row r="28" spans="1:17">
      <c r="A28" s="99">
        <v>25</v>
      </c>
      <c r="B28" s="108" t="s">
        <v>42</v>
      </c>
      <c r="C28" s="101" t="s">
        <v>16</v>
      </c>
      <c r="D28" s="100" t="s">
        <v>1506</v>
      </c>
      <c r="E28" s="102">
        <v>7867735.2916285712</v>
      </c>
      <c r="F28" s="103">
        <v>2046073.1404000001</v>
      </c>
      <c r="G28" s="104">
        <f t="shared" si="0"/>
        <v>0.26005871633442768</v>
      </c>
      <c r="H28" s="103">
        <f t="shared" si="1"/>
        <v>4248115.0929028578</v>
      </c>
      <c r="I28" s="109">
        <f t="shared" si="2"/>
        <v>531014.38661285723</v>
      </c>
      <c r="J28" s="103">
        <f t="shared" si="4"/>
        <v>4720179.2104005711</v>
      </c>
      <c r="K28" s="103">
        <f t="shared" si="5"/>
        <v>590022.40130007139</v>
      </c>
      <c r="L28" s="103">
        <f t="shared" si="6"/>
        <v>5113565.974982</v>
      </c>
      <c r="M28" s="103">
        <f t="shared" si="7"/>
        <v>639195.74687274999</v>
      </c>
      <c r="N28" s="105">
        <f t="shared" si="8"/>
        <v>5506952.7395634279</v>
      </c>
      <c r="O28" s="103">
        <f t="shared" si="7"/>
        <v>688369.09244542848</v>
      </c>
      <c r="P28" s="110">
        <f t="shared" si="3"/>
        <v>5821662.1512285713</v>
      </c>
      <c r="Q28" s="109">
        <f t="shared" si="9"/>
        <v>727707.76890357141</v>
      </c>
    </row>
    <row r="29" spans="1:17">
      <c r="A29" s="107">
        <v>26</v>
      </c>
      <c r="B29" s="108" t="s">
        <v>61</v>
      </c>
      <c r="C29" s="101" t="s">
        <v>16</v>
      </c>
      <c r="D29" s="100" t="s">
        <v>43</v>
      </c>
      <c r="E29" s="102">
        <v>13537601.060814282</v>
      </c>
      <c r="F29" s="103">
        <v>9301961.4879999962</v>
      </c>
      <c r="G29" s="104">
        <f t="shared" si="0"/>
        <v>0.68712037282035898</v>
      </c>
      <c r="H29" s="103">
        <f t="shared" si="1"/>
        <v>1528119.3606514297</v>
      </c>
      <c r="I29" s="109">
        <f t="shared" si="2"/>
        <v>191014.92008142872</v>
      </c>
      <c r="J29" s="103">
        <f t="shared" si="4"/>
        <v>2340375.4243002869</v>
      </c>
      <c r="K29" s="103">
        <f t="shared" si="5"/>
        <v>292546.92803753586</v>
      </c>
      <c r="L29" s="103">
        <f t="shared" si="6"/>
        <v>3017255.477341</v>
      </c>
      <c r="M29" s="103">
        <f t="shared" si="7"/>
        <v>377156.934667625</v>
      </c>
      <c r="N29" s="105">
        <f t="shared" si="8"/>
        <v>3694135.5303817149</v>
      </c>
      <c r="O29" s="103">
        <f t="shared" si="7"/>
        <v>461766.94129771437</v>
      </c>
      <c r="P29" s="110">
        <f t="shared" si="3"/>
        <v>4235639.5728142858</v>
      </c>
      <c r="Q29" s="109">
        <f t="shared" si="9"/>
        <v>529454.94660178572</v>
      </c>
    </row>
    <row r="30" spans="1:17">
      <c r="A30" s="107">
        <v>27</v>
      </c>
      <c r="B30" s="108" t="s">
        <v>50</v>
      </c>
      <c r="C30" s="101" t="s">
        <v>16</v>
      </c>
      <c r="D30" s="100" t="s">
        <v>51</v>
      </c>
      <c r="E30" s="102">
        <v>24637029.388109528</v>
      </c>
      <c r="F30" s="103">
        <v>16417002.663000004</v>
      </c>
      <c r="G30" s="104">
        <f t="shared" si="0"/>
        <v>0.66635479482454474</v>
      </c>
      <c r="H30" s="103">
        <f t="shared" si="1"/>
        <v>3292620.8474876191</v>
      </c>
      <c r="I30" s="109">
        <f t="shared" si="2"/>
        <v>411577.60593595239</v>
      </c>
      <c r="J30" s="103">
        <f t="shared" si="4"/>
        <v>4770842.6107741874</v>
      </c>
      <c r="K30" s="103">
        <f t="shared" si="5"/>
        <v>596355.32634677342</v>
      </c>
      <c r="L30" s="103">
        <f t="shared" si="6"/>
        <v>6002694.0801796671</v>
      </c>
      <c r="M30" s="103">
        <f t="shared" si="7"/>
        <v>750336.76002245839</v>
      </c>
      <c r="N30" s="105">
        <f t="shared" si="8"/>
        <v>7234545.5495851394</v>
      </c>
      <c r="O30" s="103">
        <f t="shared" si="7"/>
        <v>904318.19369814242</v>
      </c>
      <c r="P30" s="110">
        <f t="shared" si="3"/>
        <v>8220026.7251095232</v>
      </c>
      <c r="Q30" s="109">
        <f t="shared" si="9"/>
        <v>1027503.3406386904</v>
      </c>
    </row>
    <row r="31" spans="1:17">
      <c r="A31" s="99">
        <v>28</v>
      </c>
      <c r="B31" s="112" t="s">
        <v>60</v>
      </c>
      <c r="C31" s="101" t="s">
        <v>16</v>
      </c>
      <c r="D31" s="100" t="s">
        <v>43</v>
      </c>
      <c r="E31" s="102">
        <v>19624840.693361901</v>
      </c>
      <c r="F31" s="103">
        <v>9085605.2581000011</v>
      </c>
      <c r="G31" s="104">
        <f t="shared" si="0"/>
        <v>0.46296453561394796</v>
      </c>
      <c r="H31" s="103">
        <f t="shared" si="1"/>
        <v>6614267.2965895198</v>
      </c>
      <c r="I31" s="109">
        <f t="shared" si="2"/>
        <v>826783.41207368998</v>
      </c>
      <c r="J31" s="103">
        <f t="shared" si="4"/>
        <v>7791757.7381912339</v>
      </c>
      <c r="K31" s="103">
        <f t="shared" si="5"/>
        <v>973969.71727390424</v>
      </c>
      <c r="L31" s="103">
        <f t="shared" si="6"/>
        <v>8772999.7728593294</v>
      </c>
      <c r="M31" s="103">
        <f t="shared" si="7"/>
        <v>1096624.9716074162</v>
      </c>
      <c r="N31" s="105">
        <f t="shared" si="8"/>
        <v>9754241.807527421</v>
      </c>
      <c r="O31" s="103">
        <f t="shared" si="7"/>
        <v>1219280.2259409276</v>
      </c>
      <c r="P31" s="110">
        <f t="shared" si="3"/>
        <v>10539235.4352619</v>
      </c>
      <c r="Q31" s="109">
        <f t="shared" si="9"/>
        <v>1317404.4294077375</v>
      </c>
    </row>
    <row r="32" spans="1:17">
      <c r="A32" s="107">
        <v>29</v>
      </c>
      <c r="B32" s="108" t="s">
        <v>52</v>
      </c>
      <c r="C32" s="101" t="s">
        <v>16</v>
      </c>
      <c r="D32" s="100" t="s">
        <v>51</v>
      </c>
      <c r="E32" s="102">
        <v>10146705.238619048</v>
      </c>
      <c r="F32" s="103">
        <v>5045539.6190000009</v>
      </c>
      <c r="G32" s="104">
        <f t="shared" si="0"/>
        <v>0.49725891314910137</v>
      </c>
      <c r="H32" s="103">
        <f t="shared" si="1"/>
        <v>3071824.571895238</v>
      </c>
      <c r="I32" s="109">
        <f t="shared" si="2"/>
        <v>383978.07148690475</v>
      </c>
      <c r="J32" s="103">
        <f t="shared" si="4"/>
        <v>3680626.8862123806</v>
      </c>
      <c r="K32" s="103">
        <f t="shared" si="5"/>
        <v>460078.36077654758</v>
      </c>
      <c r="L32" s="103">
        <f t="shared" si="6"/>
        <v>4187962.1481433325</v>
      </c>
      <c r="M32" s="103">
        <f t="shared" si="7"/>
        <v>523495.26851791656</v>
      </c>
      <c r="N32" s="105">
        <f t="shared" si="8"/>
        <v>4695297.4100742843</v>
      </c>
      <c r="O32" s="103">
        <f t="shared" si="7"/>
        <v>586912.17625928554</v>
      </c>
      <c r="P32" s="110">
        <f t="shared" si="3"/>
        <v>5101165.6196190473</v>
      </c>
      <c r="Q32" s="109">
        <f t="shared" si="9"/>
        <v>637645.70245238091</v>
      </c>
    </row>
    <row r="33" spans="1:17">
      <c r="A33" s="107">
        <v>30</v>
      </c>
      <c r="B33" s="188" t="s">
        <v>57</v>
      </c>
      <c r="C33" s="101" t="s">
        <v>16</v>
      </c>
      <c r="D33" s="100" t="s">
        <v>1507</v>
      </c>
      <c r="E33" s="102">
        <v>8631061.994942857</v>
      </c>
      <c r="F33" s="103">
        <v>4275519.7836999996</v>
      </c>
      <c r="G33" s="104">
        <f t="shared" si="0"/>
        <v>0.49536427686478529</v>
      </c>
      <c r="H33" s="103">
        <f t="shared" si="1"/>
        <v>2629329.8122542864</v>
      </c>
      <c r="I33" s="109">
        <f t="shared" si="2"/>
        <v>328666.2265317858</v>
      </c>
      <c r="J33" s="103">
        <f t="shared" si="4"/>
        <v>3147193.5319508575</v>
      </c>
      <c r="K33" s="103">
        <f t="shared" si="5"/>
        <v>393399.19149385719</v>
      </c>
      <c r="L33" s="103">
        <f t="shared" si="6"/>
        <v>3578746.6316980002</v>
      </c>
      <c r="M33" s="103">
        <f t="shared" si="7"/>
        <v>447343.32896225003</v>
      </c>
      <c r="N33" s="105">
        <f t="shared" si="8"/>
        <v>4010299.731445143</v>
      </c>
      <c r="O33" s="103">
        <f t="shared" si="7"/>
        <v>501287.46643064287</v>
      </c>
      <c r="P33" s="110">
        <f t="shared" si="3"/>
        <v>4355542.2112428574</v>
      </c>
      <c r="Q33" s="109">
        <f t="shared" si="9"/>
        <v>544442.77640535717</v>
      </c>
    </row>
    <row r="34" spans="1:17" s="115" customFormat="1">
      <c r="A34" s="114">
        <v>31</v>
      </c>
      <c r="B34" s="108" t="s">
        <v>44</v>
      </c>
      <c r="C34" s="101" t="s">
        <v>16</v>
      </c>
      <c r="D34" s="100" t="s">
        <v>1506</v>
      </c>
      <c r="E34" s="102">
        <v>2428748.0014904756</v>
      </c>
      <c r="F34" s="103">
        <v>896761.17669999972</v>
      </c>
      <c r="G34" s="104">
        <f t="shared" si="0"/>
        <v>0.36922775691412807</v>
      </c>
      <c r="H34" s="116">
        <f t="shared" si="1"/>
        <v>1046237.2244923809</v>
      </c>
      <c r="I34" s="117">
        <f t="shared" si="2"/>
        <v>130779.65306154761</v>
      </c>
      <c r="J34" s="116">
        <f t="shared" si="4"/>
        <v>1191962.1045818094</v>
      </c>
      <c r="K34" s="116">
        <f t="shared" si="5"/>
        <v>148995.26307272617</v>
      </c>
      <c r="L34" s="116">
        <f t="shared" si="6"/>
        <v>1313399.504656333</v>
      </c>
      <c r="M34" s="116">
        <f t="shared" si="7"/>
        <v>164174.93808204163</v>
      </c>
      <c r="N34" s="118">
        <f t="shared" si="8"/>
        <v>1434836.9047308569</v>
      </c>
      <c r="O34" s="116">
        <f t="shared" si="7"/>
        <v>179354.61309135711</v>
      </c>
      <c r="P34" s="119">
        <f t="shared" si="3"/>
        <v>1531986.8247904759</v>
      </c>
      <c r="Q34" s="117">
        <f t="shared" si="9"/>
        <v>191498.35309880949</v>
      </c>
    </row>
    <row r="35" spans="1:17">
      <c r="A35" s="107">
        <v>32</v>
      </c>
      <c r="B35" s="108" t="s">
        <v>15</v>
      </c>
      <c r="C35" s="101" t="s">
        <v>16</v>
      </c>
      <c r="D35" s="100" t="s">
        <v>1444</v>
      </c>
      <c r="E35" s="102">
        <v>16735790.769071428</v>
      </c>
      <c r="F35" s="103">
        <v>5631494.146399999</v>
      </c>
      <c r="G35" s="104">
        <f t="shared" si="0"/>
        <v>0.33649405780139652</v>
      </c>
      <c r="H35" s="103">
        <f t="shared" si="1"/>
        <v>7757138.4688571449</v>
      </c>
      <c r="I35" s="109">
        <f t="shared" si="2"/>
        <v>969642.30860714312</v>
      </c>
      <c r="J35" s="103">
        <f t="shared" si="4"/>
        <v>8761285.9150014296</v>
      </c>
      <c r="K35" s="103">
        <f t="shared" si="5"/>
        <v>1095160.7393751787</v>
      </c>
      <c r="L35" s="103">
        <f t="shared" si="6"/>
        <v>9598075.4534550011</v>
      </c>
      <c r="M35" s="103">
        <f t="shared" si="7"/>
        <v>1199759.4316818751</v>
      </c>
      <c r="N35" s="105">
        <f t="shared" si="8"/>
        <v>10434864.991908571</v>
      </c>
      <c r="O35" s="103">
        <f t="shared" si="7"/>
        <v>1304358.1239885713</v>
      </c>
      <c r="P35" s="110">
        <f t="shared" si="3"/>
        <v>11104296.622671429</v>
      </c>
      <c r="Q35" s="109">
        <f t="shared" si="9"/>
        <v>1388037.0778339286</v>
      </c>
    </row>
    <row r="36" spans="1:17" s="120" customFormat="1">
      <c r="A36" s="107">
        <v>33</v>
      </c>
      <c r="B36" s="108" t="s">
        <v>20</v>
      </c>
      <c r="C36" s="101" t="s">
        <v>16</v>
      </c>
      <c r="D36" s="100" t="s">
        <v>1443</v>
      </c>
      <c r="E36" s="102">
        <v>31031003.445838097</v>
      </c>
      <c r="F36" s="103">
        <v>17617277.133000001</v>
      </c>
      <c r="G36" s="104">
        <f t="shared" si="0"/>
        <v>0.56773146778026107</v>
      </c>
      <c r="H36" s="103">
        <f t="shared" ref="H36:H66" si="10">(E36*0.8)-F36</f>
        <v>7207525.6236704774</v>
      </c>
      <c r="I36" s="109">
        <f t="shared" ref="I36:I66" si="11">H36/$Q$2</f>
        <v>900940.70295880968</v>
      </c>
      <c r="J36" s="103">
        <f t="shared" si="4"/>
        <v>9069385.8304207623</v>
      </c>
      <c r="K36" s="103">
        <f t="shared" si="5"/>
        <v>1133673.2288025953</v>
      </c>
      <c r="L36" s="103">
        <f t="shared" si="6"/>
        <v>10620936.002712667</v>
      </c>
      <c r="M36" s="103">
        <f t="shared" si="7"/>
        <v>1327617.0003390834</v>
      </c>
      <c r="N36" s="105">
        <f t="shared" si="8"/>
        <v>12172486.175004572</v>
      </c>
      <c r="O36" s="103">
        <f t="shared" si="7"/>
        <v>1521560.7718755715</v>
      </c>
      <c r="P36" s="110">
        <f t="shared" ref="P36:P66" si="12">E36-F36</f>
        <v>13413726.312838096</v>
      </c>
      <c r="Q36" s="109">
        <f t="shared" si="9"/>
        <v>1676715.789104762</v>
      </c>
    </row>
    <row r="37" spans="1:17">
      <c r="A37" s="99">
        <v>34</v>
      </c>
      <c r="B37" s="108" t="s">
        <v>46</v>
      </c>
      <c r="C37" s="101" t="s">
        <v>16</v>
      </c>
      <c r="D37" s="100" t="s">
        <v>47</v>
      </c>
      <c r="E37" s="102">
        <v>6895228.0658142865</v>
      </c>
      <c r="F37" s="103">
        <v>4131769.2349999994</v>
      </c>
      <c r="G37" s="104">
        <f t="shared" si="0"/>
        <v>0.59922154794049753</v>
      </c>
      <c r="H37" s="103">
        <f t="shared" si="10"/>
        <v>1384413.2176514305</v>
      </c>
      <c r="I37" s="109">
        <f t="shared" si="11"/>
        <v>173051.65220642881</v>
      </c>
      <c r="J37" s="103">
        <f t="shared" si="4"/>
        <v>1798126.9016002873</v>
      </c>
      <c r="K37" s="103">
        <f t="shared" si="5"/>
        <v>224765.86270003591</v>
      </c>
      <c r="L37" s="103">
        <f t="shared" si="6"/>
        <v>2142888.3048910014</v>
      </c>
      <c r="M37" s="103">
        <f t="shared" si="7"/>
        <v>267861.03811137518</v>
      </c>
      <c r="N37" s="105">
        <f t="shared" si="8"/>
        <v>2487649.7081817156</v>
      </c>
      <c r="O37" s="103">
        <f t="shared" si="7"/>
        <v>310956.21352271445</v>
      </c>
      <c r="P37" s="110">
        <f t="shared" si="12"/>
        <v>2763458.8308142871</v>
      </c>
      <c r="Q37" s="109">
        <f t="shared" si="9"/>
        <v>345432.35385178588</v>
      </c>
    </row>
    <row r="38" spans="1:17">
      <c r="A38" s="107">
        <v>35</v>
      </c>
      <c r="B38" s="108" t="s">
        <v>19</v>
      </c>
      <c r="C38" s="101" t="s">
        <v>16</v>
      </c>
      <c r="D38" s="100" t="s">
        <v>1445</v>
      </c>
      <c r="E38" s="102">
        <v>31208094.919404767</v>
      </c>
      <c r="F38" s="103">
        <v>12439401.415400004</v>
      </c>
      <c r="G38" s="104">
        <f t="shared" si="0"/>
        <v>0.39859534673695685</v>
      </c>
      <c r="H38" s="103">
        <f t="shared" si="10"/>
        <v>12527074.520123811</v>
      </c>
      <c r="I38" s="109">
        <f t="shared" si="11"/>
        <v>1565884.3150154764</v>
      </c>
      <c r="J38" s="103">
        <f t="shared" si="4"/>
        <v>14399560.215288097</v>
      </c>
      <c r="K38" s="103">
        <f t="shared" si="5"/>
        <v>1799945.0269110121</v>
      </c>
      <c r="L38" s="103">
        <f t="shared" si="6"/>
        <v>15959964.961258335</v>
      </c>
      <c r="M38" s="103">
        <f t="shared" si="7"/>
        <v>1994995.6201572919</v>
      </c>
      <c r="N38" s="105">
        <f t="shared" si="8"/>
        <v>17520369.707228571</v>
      </c>
      <c r="O38" s="103">
        <f t="shared" si="7"/>
        <v>2190046.2134035714</v>
      </c>
      <c r="P38" s="110">
        <f t="shared" si="12"/>
        <v>18768693.504004762</v>
      </c>
      <c r="Q38" s="109">
        <f t="shared" si="9"/>
        <v>2346086.6880005952</v>
      </c>
    </row>
    <row r="39" spans="1:17">
      <c r="A39" s="107">
        <v>36</v>
      </c>
      <c r="B39" s="108" t="s">
        <v>62</v>
      </c>
      <c r="C39" s="101" t="s">
        <v>65</v>
      </c>
      <c r="D39" s="100" t="s">
        <v>1454</v>
      </c>
      <c r="E39" s="102">
        <v>6575486.4776666667</v>
      </c>
      <c r="F39" s="103">
        <v>2465163.0364999999</v>
      </c>
      <c r="G39" s="104">
        <f t="shared" si="0"/>
        <v>0.37490200076797531</v>
      </c>
      <c r="H39" s="103">
        <f t="shared" si="10"/>
        <v>2795226.1456333338</v>
      </c>
      <c r="I39" s="109">
        <f t="shared" si="11"/>
        <v>349403.26820416673</v>
      </c>
      <c r="J39" s="103">
        <f t="shared" si="4"/>
        <v>3189755.3342933333</v>
      </c>
      <c r="K39" s="103">
        <f t="shared" si="5"/>
        <v>398719.41678666667</v>
      </c>
      <c r="L39" s="103">
        <f t="shared" si="6"/>
        <v>3518529.6581766666</v>
      </c>
      <c r="M39" s="103">
        <f t="shared" si="7"/>
        <v>439816.20727208332</v>
      </c>
      <c r="N39" s="105">
        <f t="shared" si="8"/>
        <v>3847303.9820599998</v>
      </c>
      <c r="O39" s="103">
        <f t="shared" si="7"/>
        <v>480912.99775749998</v>
      </c>
      <c r="P39" s="110">
        <f t="shared" si="12"/>
        <v>4110323.4411666668</v>
      </c>
      <c r="Q39" s="109">
        <f t="shared" si="9"/>
        <v>513790.43014583335</v>
      </c>
    </row>
    <row r="40" spans="1:17">
      <c r="A40" s="99">
        <v>37</v>
      </c>
      <c r="B40" s="108" t="s">
        <v>48</v>
      </c>
      <c r="C40" s="101" t="s">
        <v>16</v>
      </c>
      <c r="D40" s="100" t="s">
        <v>47</v>
      </c>
      <c r="E40" s="102">
        <v>50352241.257371426</v>
      </c>
      <c r="F40" s="103">
        <v>24494268.501600001</v>
      </c>
      <c r="G40" s="104">
        <f t="shared" si="0"/>
        <v>0.48645835597266707</v>
      </c>
      <c r="H40" s="103">
        <f t="shared" si="10"/>
        <v>15787524.504297141</v>
      </c>
      <c r="I40" s="109">
        <f t="shared" si="11"/>
        <v>1973440.5630371426</v>
      </c>
      <c r="J40" s="103">
        <f t="shared" si="4"/>
        <v>18808658.979739424</v>
      </c>
      <c r="K40" s="103">
        <f t="shared" si="5"/>
        <v>2351082.372467428</v>
      </c>
      <c r="L40" s="103">
        <f t="shared" si="6"/>
        <v>21326271.042607997</v>
      </c>
      <c r="M40" s="103">
        <f t="shared" si="7"/>
        <v>2665783.8803259996</v>
      </c>
      <c r="N40" s="105">
        <f t="shared" si="8"/>
        <v>23843883.105476569</v>
      </c>
      <c r="O40" s="103">
        <f t="shared" si="7"/>
        <v>2980485.3881845712</v>
      </c>
      <c r="P40" s="110">
        <f t="shared" si="12"/>
        <v>25857972.755771425</v>
      </c>
      <c r="Q40" s="109">
        <f t="shared" si="9"/>
        <v>3232246.5944714281</v>
      </c>
    </row>
    <row r="41" spans="1:17">
      <c r="A41" s="107">
        <v>38</v>
      </c>
      <c r="B41" s="108" t="s">
        <v>49</v>
      </c>
      <c r="C41" s="101" t="s">
        <v>16</v>
      </c>
      <c r="D41" s="100" t="s">
        <v>1506</v>
      </c>
      <c r="E41" s="102">
        <v>16269644.782866668</v>
      </c>
      <c r="F41" s="103">
        <v>7677347.1805000007</v>
      </c>
      <c r="G41" s="104">
        <f t="shared" si="0"/>
        <v>0.47188167184724933</v>
      </c>
      <c r="H41" s="103">
        <f t="shared" si="10"/>
        <v>5338368.6457933336</v>
      </c>
      <c r="I41" s="109">
        <f t="shared" si="11"/>
        <v>667296.08072416671</v>
      </c>
      <c r="J41" s="103">
        <f t="shared" si="4"/>
        <v>6314547.3327653334</v>
      </c>
      <c r="K41" s="103">
        <f t="shared" si="5"/>
        <v>789318.41659566667</v>
      </c>
      <c r="L41" s="103">
        <f t="shared" si="6"/>
        <v>7128029.5719086677</v>
      </c>
      <c r="M41" s="103">
        <f t="shared" si="7"/>
        <v>891003.69648858346</v>
      </c>
      <c r="N41" s="105">
        <f t="shared" si="8"/>
        <v>7941511.8110520002</v>
      </c>
      <c r="O41" s="103">
        <f t="shared" si="7"/>
        <v>992688.97638150002</v>
      </c>
      <c r="P41" s="110">
        <f t="shared" si="12"/>
        <v>8592297.6023666672</v>
      </c>
      <c r="Q41" s="109">
        <f t="shared" si="9"/>
        <v>1074037.2002958334</v>
      </c>
    </row>
    <row r="42" spans="1:17">
      <c r="A42" s="107">
        <v>39</v>
      </c>
      <c r="B42" s="108" t="s">
        <v>54</v>
      </c>
      <c r="C42" s="101" t="s">
        <v>16</v>
      </c>
      <c r="D42" s="100" t="s">
        <v>1507</v>
      </c>
      <c r="E42" s="102">
        <v>18087162.688200001</v>
      </c>
      <c r="F42" s="103">
        <v>9615889.1963999998</v>
      </c>
      <c r="G42" s="104">
        <f t="shared" si="0"/>
        <v>0.53164166000858559</v>
      </c>
      <c r="H42" s="103">
        <f t="shared" si="10"/>
        <v>4853840.9541600011</v>
      </c>
      <c r="I42" s="109">
        <f t="shared" si="11"/>
        <v>606730.11927000014</v>
      </c>
      <c r="J42" s="103">
        <f t="shared" si="4"/>
        <v>5939070.7154520005</v>
      </c>
      <c r="K42" s="103">
        <f t="shared" si="5"/>
        <v>742383.83943150006</v>
      </c>
      <c r="L42" s="103">
        <f t="shared" si="6"/>
        <v>6843428.8498620018</v>
      </c>
      <c r="M42" s="103">
        <f t="shared" si="7"/>
        <v>855428.60623275023</v>
      </c>
      <c r="N42" s="105">
        <f t="shared" si="8"/>
        <v>7747786.9842720013</v>
      </c>
      <c r="O42" s="103">
        <f t="shared" si="7"/>
        <v>968473.37303400016</v>
      </c>
      <c r="P42" s="110">
        <f t="shared" si="12"/>
        <v>8471273.4918000009</v>
      </c>
      <c r="Q42" s="109">
        <f t="shared" si="9"/>
        <v>1058909.1864750001</v>
      </c>
    </row>
    <row r="43" spans="1:17">
      <c r="A43" s="99">
        <v>40</v>
      </c>
      <c r="B43" s="108" t="s">
        <v>63</v>
      </c>
      <c r="C43" s="101" t="s">
        <v>65</v>
      </c>
      <c r="D43" s="100" t="s">
        <v>1454</v>
      </c>
      <c r="E43" s="102">
        <v>22185250.009757143</v>
      </c>
      <c r="F43" s="103">
        <v>9921204.4214999992</v>
      </c>
      <c r="G43" s="104">
        <f t="shared" si="0"/>
        <v>0.44719822481768845</v>
      </c>
      <c r="H43" s="103">
        <f t="shared" si="10"/>
        <v>7826995.586305717</v>
      </c>
      <c r="I43" s="109">
        <f t="shared" si="11"/>
        <v>978374.44828821463</v>
      </c>
      <c r="J43" s="103">
        <f t="shared" si="4"/>
        <v>9158110.5868911427</v>
      </c>
      <c r="K43" s="103">
        <f t="shared" si="5"/>
        <v>1144763.8233613928</v>
      </c>
      <c r="L43" s="103">
        <f t="shared" si="6"/>
        <v>10267373.087379003</v>
      </c>
      <c r="M43" s="103">
        <f t="shared" si="7"/>
        <v>1283421.6359223754</v>
      </c>
      <c r="N43" s="105">
        <f t="shared" si="8"/>
        <v>11376635.587866856</v>
      </c>
      <c r="O43" s="103">
        <f t="shared" si="7"/>
        <v>1422079.448483357</v>
      </c>
      <c r="P43" s="110">
        <f t="shared" si="12"/>
        <v>12264045.588257143</v>
      </c>
      <c r="Q43" s="109">
        <f t="shared" si="9"/>
        <v>1533005.6985321429</v>
      </c>
    </row>
    <row r="44" spans="1:17">
      <c r="A44" s="107">
        <v>41</v>
      </c>
      <c r="B44" s="108" t="s">
        <v>59</v>
      </c>
      <c r="C44" s="101" t="s">
        <v>16</v>
      </c>
      <c r="D44" s="100" t="s">
        <v>1507</v>
      </c>
      <c r="E44" s="102">
        <v>17290674.451480951</v>
      </c>
      <c r="F44" s="103">
        <v>11233345.426900001</v>
      </c>
      <c r="G44" s="104">
        <f t="shared" si="0"/>
        <v>0.64967653277040693</v>
      </c>
      <c r="H44" s="103">
        <f t="shared" si="10"/>
        <v>2599194.1342847608</v>
      </c>
      <c r="I44" s="109">
        <f t="shared" si="11"/>
        <v>324899.2667855951</v>
      </c>
      <c r="J44" s="103">
        <f t="shared" si="4"/>
        <v>3636634.6013736166</v>
      </c>
      <c r="K44" s="103">
        <f t="shared" si="5"/>
        <v>454579.32517170208</v>
      </c>
      <c r="L44" s="103">
        <f t="shared" si="6"/>
        <v>4501168.3239476644</v>
      </c>
      <c r="M44" s="103">
        <f t="shared" si="7"/>
        <v>562646.04049345804</v>
      </c>
      <c r="N44" s="105">
        <f t="shared" si="8"/>
        <v>5365702.0465217121</v>
      </c>
      <c r="O44" s="103">
        <f t="shared" si="7"/>
        <v>670712.75581521401</v>
      </c>
      <c r="P44" s="110">
        <f t="shared" si="12"/>
        <v>6057329.0245809499</v>
      </c>
      <c r="Q44" s="109">
        <f t="shared" si="9"/>
        <v>757166.12807261874</v>
      </c>
    </row>
    <row r="45" spans="1:17">
      <c r="A45" s="107">
        <v>42</v>
      </c>
      <c r="B45" s="108" t="s">
        <v>56</v>
      </c>
      <c r="C45" s="101" t="s">
        <v>16</v>
      </c>
      <c r="D45" s="100" t="s">
        <v>43</v>
      </c>
      <c r="E45" s="102">
        <v>7375207.3012666656</v>
      </c>
      <c r="F45" s="103">
        <v>3115675.1254999996</v>
      </c>
      <c r="G45" s="104">
        <f t="shared" si="0"/>
        <v>0.42245254922731373</v>
      </c>
      <c r="H45" s="103">
        <f t="shared" si="10"/>
        <v>2784490.7155133332</v>
      </c>
      <c r="I45" s="109">
        <f t="shared" si="11"/>
        <v>348061.33943916665</v>
      </c>
      <c r="J45" s="103">
        <f t="shared" si="4"/>
        <v>3227003.1535893329</v>
      </c>
      <c r="K45" s="103">
        <f t="shared" si="5"/>
        <v>403375.39419866662</v>
      </c>
      <c r="L45" s="103">
        <f t="shared" si="6"/>
        <v>3595763.5186526659</v>
      </c>
      <c r="M45" s="103">
        <f t="shared" si="7"/>
        <v>449470.43983158324</v>
      </c>
      <c r="N45" s="105">
        <f t="shared" si="8"/>
        <v>3964523.8837159988</v>
      </c>
      <c r="O45" s="103">
        <f t="shared" si="7"/>
        <v>495565.48546449986</v>
      </c>
      <c r="P45" s="110">
        <f t="shared" si="12"/>
        <v>4259532.1757666655</v>
      </c>
      <c r="Q45" s="109">
        <f t="shared" si="9"/>
        <v>532441.52197083319</v>
      </c>
    </row>
    <row r="46" spans="1:17">
      <c r="A46" s="99">
        <v>43</v>
      </c>
      <c r="B46" s="108" t="s">
        <v>25</v>
      </c>
      <c r="C46" s="101" t="s">
        <v>16</v>
      </c>
      <c r="D46" s="100" t="s">
        <v>22</v>
      </c>
      <c r="E46" s="102">
        <v>13298946.077309525</v>
      </c>
      <c r="F46" s="103">
        <v>4644453.6322000008</v>
      </c>
      <c r="G46" s="104">
        <f t="shared" si="0"/>
        <v>0.34923471417966739</v>
      </c>
      <c r="H46" s="103">
        <f t="shared" si="10"/>
        <v>5994703.2296476196</v>
      </c>
      <c r="I46" s="109">
        <f t="shared" si="11"/>
        <v>749337.90370595246</v>
      </c>
      <c r="J46" s="103">
        <f t="shared" si="4"/>
        <v>6792639.9942861907</v>
      </c>
      <c r="K46" s="103">
        <f t="shared" si="5"/>
        <v>849079.99928577384</v>
      </c>
      <c r="L46" s="103">
        <f t="shared" si="6"/>
        <v>7457587.2981516663</v>
      </c>
      <c r="M46" s="103">
        <f t="shared" si="7"/>
        <v>932198.41226895829</v>
      </c>
      <c r="N46" s="105">
        <f t="shared" si="8"/>
        <v>8122534.6020171419</v>
      </c>
      <c r="O46" s="103">
        <f t="shared" si="7"/>
        <v>1015316.8252521427</v>
      </c>
      <c r="P46" s="110">
        <f t="shared" si="12"/>
        <v>8654492.4451095238</v>
      </c>
      <c r="Q46" s="109">
        <f t="shared" si="9"/>
        <v>1081811.5556386905</v>
      </c>
    </row>
    <row r="47" spans="1:17">
      <c r="A47" s="107">
        <v>44</v>
      </c>
      <c r="B47" s="108" t="s">
        <v>24</v>
      </c>
      <c r="C47" s="101" t="s">
        <v>16</v>
      </c>
      <c r="D47" s="100" t="s">
        <v>22</v>
      </c>
      <c r="E47" s="102">
        <v>10117510.466119049</v>
      </c>
      <c r="F47" s="103">
        <v>6819114.7844000012</v>
      </c>
      <c r="G47" s="104">
        <f t="shared" si="0"/>
        <v>0.67399137438359658</v>
      </c>
      <c r="H47" s="103">
        <f t="shared" si="10"/>
        <v>1274893.5884952387</v>
      </c>
      <c r="I47" s="109">
        <f t="shared" si="11"/>
        <v>159361.69856190484</v>
      </c>
      <c r="J47" s="103">
        <f t="shared" si="4"/>
        <v>1881944.2164623812</v>
      </c>
      <c r="K47" s="103">
        <f t="shared" si="5"/>
        <v>235243.02705779765</v>
      </c>
      <c r="L47" s="103">
        <f t="shared" si="6"/>
        <v>2387819.7397683337</v>
      </c>
      <c r="M47" s="103">
        <f t="shared" si="7"/>
        <v>298477.46747104172</v>
      </c>
      <c r="N47" s="105">
        <f t="shared" si="8"/>
        <v>2893695.2630742863</v>
      </c>
      <c r="O47" s="103">
        <f t="shared" si="7"/>
        <v>361711.90788428579</v>
      </c>
      <c r="P47" s="110">
        <f t="shared" si="12"/>
        <v>3298395.6817190479</v>
      </c>
      <c r="Q47" s="109">
        <f t="shared" si="9"/>
        <v>412299.46021488099</v>
      </c>
    </row>
    <row r="48" spans="1:17">
      <c r="A48" s="107">
        <v>45</v>
      </c>
      <c r="B48" s="108" t="s">
        <v>23</v>
      </c>
      <c r="C48" s="101" t="s">
        <v>16</v>
      </c>
      <c r="D48" s="100" t="s">
        <v>1444</v>
      </c>
      <c r="E48" s="102">
        <v>18391338.058138095</v>
      </c>
      <c r="F48" s="103">
        <v>7508607.4263000013</v>
      </c>
      <c r="G48" s="104">
        <f t="shared" si="0"/>
        <v>0.40826868619151241</v>
      </c>
      <c r="H48" s="103">
        <f t="shared" si="10"/>
        <v>7204463.0202104757</v>
      </c>
      <c r="I48" s="109">
        <f t="shared" si="11"/>
        <v>900557.87752630946</v>
      </c>
      <c r="J48" s="103">
        <f t="shared" si="4"/>
        <v>8307943.3036987605</v>
      </c>
      <c r="K48" s="103">
        <f t="shared" si="5"/>
        <v>1038492.9129623451</v>
      </c>
      <c r="L48" s="103">
        <f t="shared" si="6"/>
        <v>9227510.2066056654</v>
      </c>
      <c r="M48" s="103">
        <f t="shared" si="7"/>
        <v>1153438.7758257082</v>
      </c>
      <c r="N48" s="105">
        <f t="shared" si="8"/>
        <v>10147077.109512571</v>
      </c>
      <c r="O48" s="103">
        <f t="shared" si="7"/>
        <v>1268384.6386890714</v>
      </c>
      <c r="P48" s="110">
        <f t="shared" si="12"/>
        <v>10882730.631838094</v>
      </c>
      <c r="Q48" s="109">
        <f t="shared" si="9"/>
        <v>1360341.3289797618</v>
      </c>
    </row>
    <row r="49" spans="1:17">
      <c r="A49" s="99">
        <v>46</v>
      </c>
      <c r="B49" s="108" t="s">
        <v>18</v>
      </c>
      <c r="C49" s="101" t="s">
        <v>16</v>
      </c>
      <c r="D49" s="100" t="s">
        <v>1443</v>
      </c>
      <c r="E49" s="102">
        <v>7559254.079971429</v>
      </c>
      <c r="F49" s="103">
        <v>3734729.4271</v>
      </c>
      <c r="G49" s="104">
        <f t="shared" si="0"/>
        <v>0.49406057629354294</v>
      </c>
      <c r="H49" s="103">
        <f t="shared" si="10"/>
        <v>2312673.8368771439</v>
      </c>
      <c r="I49" s="109">
        <f t="shared" si="11"/>
        <v>289084.22960964299</v>
      </c>
      <c r="J49" s="103">
        <f t="shared" si="4"/>
        <v>2766229.0816754289</v>
      </c>
      <c r="K49" s="103">
        <f t="shared" si="5"/>
        <v>345778.63520942861</v>
      </c>
      <c r="L49" s="103">
        <f t="shared" si="6"/>
        <v>3144191.7856740002</v>
      </c>
      <c r="M49" s="103">
        <f t="shared" si="7"/>
        <v>393023.97320925002</v>
      </c>
      <c r="N49" s="105">
        <f t="shared" si="8"/>
        <v>3522154.4896725714</v>
      </c>
      <c r="O49" s="103">
        <f t="shared" si="7"/>
        <v>440269.31120907143</v>
      </c>
      <c r="P49" s="110">
        <f t="shared" si="12"/>
        <v>3824524.652871429</v>
      </c>
      <c r="Q49" s="109">
        <f t="shared" si="9"/>
        <v>478065.58160892862</v>
      </c>
    </row>
    <row r="50" spans="1:17">
      <c r="A50" s="107">
        <v>47</v>
      </c>
      <c r="B50" s="108" t="s">
        <v>21</v>
      </c>
      <c r="C50" s="101" t="s">
        <v>16</v>
      </c>
      <c r="D50" s="100" t="s">
        <v>22</v>
      </c>
      <c r="E50" s="102">
        <v>21446556.987442855</v>
      </c>
      <c r="F50" s="103">
        <v>13045818.626500003</v>
      </c>
      <c r="G50" s="104">
        <f t="shared" si="0"/>
        <v>0.6082943119559211</v>
      </c>
      <c r="H50" s="103">
        <f t="shared" si="10"/>
        <v>4111426.96345428</v>
      </c>
      <c r="I50" s="109">
        <f t="shared" si="11"/>
        <v>513928.37043178501</v>
      </c>
      <c r="J50" s="103">
        <f t="shared" si="4"/>
        <v>5398220.382700853</v>
      </c>
      <c r="K50" s="103">
        <f t="shared" si="5"/>
        <v>674777.54783760663</v>
      </c>
      <c r="L50" s="103">
        <f t="shared" si="6"/>
        <v>6470548.2320729941</v>
      </c>
      <c r="M50" s="103">
        <f t="shared" si="7"/>
        <v>808818.52900912426</v>
      </c>
      <c r="N50" s="105">
        <f t="shared" si="8"/>
        <v>7542876.0814451352</v>
      </c>
      <c r="O50" s="103">
        <f t="shared" si="7"/>
        <v>942859.5101806419</v>
      </c>
      <c r="P50" s="110">
        <f t="shared" si="12"/>
        <v>8400738.3609428518</v>
      </c>
      <c r="Q50" s="109">
        <f t="shared" si="9"/>
        <v>1050092.2951178565</v>
      </c>
    </row>
    <row r="51" spans="1:17">
      <c r="A51" s="107">
        <v>48</v>
      </c>
      <c r="B51" s="108" t="s">
        <v>39</v>
      </c>
      <c r="C51" s="101" t="s">
        <v>27</v>
      </c>
      <c r="D51" s="100" t="s">
        <v>29</v>
      </c>
      <c r="E51" s="102">
        <v>8522166.3973238096</v>
      </c>
      <c r="F51" s="103">
        <v>4577506.7765999995</v>
      </c>
      <c r="G51" s="104">
        <f t="shared" si="0"/>
        <v>0.53712947661259702</v>
      </c>
      <c r="H51" s="103">
        <f t="shared" si="10"/>
        <v>2240226.3412590483</v>
      </c>
      <c r="I51" s="109">
        <f t="shared" si="11"/>
        <v>280028.29265738104</v>
      </c>
      <c r="J51" s="103">
        <f t="shared" si="4"/>
        <v>2751556.3250984764</v>
      </c>
      <c r="K51" s="103">
        <f t="shared" si="5"/>
        <v>343944.54063730955</v>
      </c>
      <c r="L51" s="103">
        <f t="shared" si="6"/>
        <v>3177664.644964667</v>
      </c>
      <c r="M51" s="103">
        <f t="shared" si="7"/>
        <v>397208.08062058338</v>
      </c>
      <c r="N51" s="105">
        <f t="shared" si="8"/>
        <v>3603772.9648308577</v>
      </c>
      <c r="O51" s="103">
        <f t="shared" si="7"/>
        <v>450471.62060385721</v>
      </c>
      <c r="P51" s="110">
        <f t="shared" si="12"/>
        <v>3944659.62072381</v>
      </c>
      <c r="Q51" s="109">
        <f t="shared" si="9"/>
        <v>493082.45259047626</v>
      </c>
    </row>
    <row r="52" spans="1:17">
      <c r="A52" s="99">
        <v>49</v>
      </c>
      <c r="B52" s="121" t="s">
        <v>1321</v>
      </c>
      <c r="C52" s="101" t="s">
        <v>27</v>
      </c>
      <c r="D52" s="100" t="s">
        <v>1449</v>
      </c>
      <c r="E52" s="102">
        <v>6784793.5174428569</v>
      </c>
      <c r="F52" s="103">
        <v>3076056.4436999997</v>
      </c>
      <c r="G52" s="104">
        <f t="shared" si="0"/>
        <v>0.45337510062639974</v>
      </c>
      <c r="H52" s="103">
        <f t="shared" si="10"/>
        <v>2351778.3702542866</v>
      </c>
      <c r="I52" s="109">
        <f t="shared" si="11"/>
        <v>293972.29628178582</v>
      </c>
      <c r="J52" s="103">
        <f t="shared" si="4"/>
        <v>2758865.9813008569</v>
      </c>
      <c r="K52" s="103">
        <f t="shared" si="5"/>
        <v>344858.24766260711</v>
      </c>
      <c r="L52" s="103">
        <f t="shared" si="6"/>
        <v>3098105.6571730003</v>
      </c>
      <c r="M52" s="103">
        <f t="shared" si="7"/>
        <v>387263.20714662503</v>
      </c>
      <c r="N52" s="105">
        <f t="shared" si="8"/>
        <v>3437345.3330451427</v>
      </c>
      <c r="O52" s="103">
        <f t="shared" si="7"/>
        <v>429668.16663064284</v>
      </c>
      <c r="P52" s="110">
        <f t="shared" si="12"/>
        <v>3708737.0737428572</v>
      </c>
      <c r="Q52" s="109">
        <f t="shared" si="9"/>
        <v>463592.13421785715</v>
      </c>
    </row>
    <row r="53" spans="1:17">
      <c r="A53" s="107">
        <v>50</v>
      </c>
      <c r="B53" s="108" t="s">
        <v>33</v>
      </c>
      <c r="C53" s="101" t="s">
        <v>27</v>
      </c>
      <c r="D53" s="100" t="s">
        <v>1508</v>
      </c>
      <c r="E53" s="102">
        <v>5395753.9759809533</v>
      </c>
      <c r="F53" s="103">
        <v>2949835.7795000011</v>
      </c>
      <c r="G53" s="104">
        <f t="shared" si="0"/>
        <v>0.54669575236956913</v>
      </c>
      <c r="H53" s="103">
        <f t="shared" si="10"/>
        <v>1366767.4012847617</v>
      </c>
      <c r="I53" s="109">
        <f t="shared" si="11"/>
        <v>170845.92516059522</v>
      </c>
      <c r="J53" s="103">
        <f t="shared" si="4"/>
        <v>1690512.6398436185</v>
      </c>
      <c r="K53" s="103">
        <f t="shared" si="5"/>
        <v>211314.07998045231</v>
      </c>
      <c r="L53" s="103">
        <f t="shared" si="6"/>
        <v>1960300.3386426661</v>
      </c>
      <c r="M53" s="103">
        <f t="shared" si="7"/>
        <v>245037.54233033326</v>
      </c>
      <c r="N53" s="105">
        <f t="shared" si="8"/>
        <v>2230088.0374417137</v>
      </c>
      <c r="O53" s="103">
        <f t="shared" si="7"/>
        <v>278761.00468021422</v>
      </c>
      <c r="P53" s="110">
        <f t="shared" si="12"/>
        <v>2445918.1964809522</v>
      </c>
      <c r="Q53" s="109">
        <f t="shared" si="9"/>
        <v>305739.77456011903</v>
      </c>
    </row>
    <row r="54" spans="1:17">
      <c r="A54" s="107">
        <v>51</v>
      </c>
      <c r="B54" s="108" t="s">
        <v>41</v>
      </c>
      <c r="C54" s="101" t="s">
        <v>27</v>
      </c>
      <c r="D54" s="100" t="s">
        <v>1509</v>
      </c>
      <c r="E54" s="102">
        <v>9081394.3153428584</v>
      </c>
      <c r="F54" s="103">
        <v>4596661.4627</v>
      </c>
      <c r="G54" s="104">
        <f t="shared" si="0"/>
        <v>0.50616252340612722</v>
      </c>
      <c r="H54" s="103">
        <f t="shared" si="10"/>
        <v>2668453.9895742871</v>
      </c>
      <c r="I54" s="109">
        <f t="shared" si="11"/>
        <v>333556.74869678589</v>
      </c>
      <c r="J54" s="103">
        <f t="shared" si="4"/>
        <v>3213337.6484948583</v>
      </c>
      <c r="K54" s="103">
        <f t="shared" si="5"/>
        <v>401667.20606185729</v>
      </c>
      <c r="L54" s="103">
        <f t="shared" si="6"/>
        <v>3667407.3642620016</v>
      </c>
      <c r="M54" s="103">
        <f t="shared" si="7"/>
        <v>458425.9205327502</v>
      </c>
      <c r="N54" s="105">
        <f t="shared" si="8"/>
        <v>4121477.080029143</v>
      </c>
      <c r="O54" s="103">
        <f t="shared" si="7"/>
        <v>515184.63500364288</v>
      </c>
      <c r="P54" s="110">
        <f t="shared" si="12"/>
        <v>4484732.8526428584</v>
      </c>
      <c r="Q54" s="109">
        <f t="shared" si="9"/>
        <v>560591.6065803573</v>
      </c>
    </row>
    <row r="55" spans="1:17">
      <c r="A55" s="99">
        <v>52</v>
      </c>
      <c r="B55" s="188" t="s">
        <v>34</v>
      </c>
      <c r="C55" s="101" t="s">
        <v>27</v>
      </c>
      <c r="D55" s="100" t="s">
        <v>1508</v>
      </c>
      <c r="E55" s="102">
        <v>14825201.41117619</v>
      </c>
      <c r="F55" s="103">
        <v>7125225.6929000029</v>
      </c>
      <c r="G55" s="104">
        <f t="shared" si="0"/>
        <v>0.48061577683042805</v>
      </c>
      <c r="H55" s="103">
        <f t="shared" si="10"/>
        <v>4734935.43604095</v>
      </c>
      <c r="I55" s="109">
        <f t="shared" si="11"/>
        <v>591866.92950511875</v>
      </c>
      <c r="J55" s="103">
        <f t="shared" si="4"/>
        <v>5624447.5207115198</v>
      </c>
      <c r="K55" s="103">
        <f t="shared" si="5"/>
        <v>703055.94008893997</v>
      </c>
      <c r="L55" s="103">
        <f t="shared" si="6"/>
        <v>6365707.5912703304</v>
      </c>
      <c r="M55" s="103">
        <f t="shared" si="7"/>
        <v>795713.4489087913</v>
      </c>
      <c r="N55" s="105">
        <f t="shared" si="8"/>
        <v>7106967.6618291391</v>
      </c>
      <c r="O55" s="103">
        <f t="shared" si="7"/>
        <v>888370.95772864239</v>
      </c>
      <c r="P55" s="110">
        <f t="shared" si="12"/>
        <v>7699975.7182761868</v>
      </c>
      <c r="Q55" s="109">
        <f t="shared" si="9"/>
        <v>962496.96478452336</v>
      </c>
    </row>
    <row r="56" spans="1:17">
      <c r="A56" s="107">
        <v>53</v>
      </c>
      <c r="B56" s="108" t="s">
        <v>35</v>
      </c>
      <c r="C56" s="101" t="s">
        <v>27</v>
      </c>
      <c r="D56" s="100" t="s">
        <v>1508</v>
      </c>
      <c r="E56" s="102">
        <v>12614366.713061906</v>
      </c>
      <c r="F56" s="103">
        <v>5494232.0954999989</v>
      </c>
      <c r="G56" s="104">
        <f t="shared" si="0"/>
        <v>0.43555354148780528</v>
      </c>
      <c r="H56" s="103">
        <f t="shared" si="10"/>
        <v>4597261.2749495273</v>
      </c>
      <c r="I56" s="109">
        <f t="shared" si="11"/>
        <v>574657.65936869092</v>
      </c>
      <c r="J56" s="103">
        <f t="shared" si="4"/>
        <v>5354123.2777332412</v>
      </c>
      <c r="K56" s="103">
        <f t="shared" si="5"/>
        <v>669265.40971665515</v>
      </c>
      <c r="L56" s="103">
        <f t="shared" si="6"/>
        <v>5984841.6133863358</v>
      </c>
      <c r="M56" s="103">
        <f t="shared" si="7"/>
        <v>748105.20167329197</v>
      </c>
      <c r="N56" s="105">
        <f t="shared" si="8"/>
        <v>6615559.9490394304</v>
      </c>
      <c r="O56" s="103">
        <f t="shared" si="7"/>
        <v>826944.99362992879</v>
      </c>
      <c r="P56" s="110">
        <f t="shared" si="12"/>
        <v>7120134.6175619075</v>
      </c>
      <c r="Q56" s="109">
        <f t="shared" si="9"/>
        <v>890016.82719523844</v>
      </c>
    </row>
    <row r="57" spans="1:17">
      <c r="A57" s="107">
        <v>54</v>
      </c>
      <c r="B57" s="108" t="s">
        <v>53</v>
      </c>
      <c r="C57" s="101" t="s">
        <v>27</v>
      </c>
      <c r="D57" s="100" t="s">
        <v>1510</v>
      </c>
      <c r="E57" s="102">
        <v>6212286.8754619043</v>
      </c>
      <c r="F57" s="103">
        <v>2079864.0913000002</v>
      </c>
      <c r="G57" s="104">
        <f t="shared" si="0"/>
        <v>0.33479846198270669</v>
      </c>
      <c r="H57" s="103">
        <f t="shared" si="10"/>
        <v>2889965.4090695232</v>
      </c>
      <c r="I57" s="109">
        <f t="shared" si="11"/>
        <v>361245.6761336904</v>
      </c>
      <c r="J57" s="103">
        <f t="shared" si="4"/>
        <v>3262702.621597237</v>
      </c>
      <c r="K57" s="103">
        <f t="shared" si="5"/>
        <v>407837.82769965462</v>
      </c>
      <c r="L57" s="103">
        <f t="shared" si="6"/>
        <v>3573316.9653703328</v>
      </c>
      <c r="M57" s="103">
        <f t="shared" si="7"/>
        <v>446664.6206712916</v>
      </c>
      <c r="N57" s="105">
        <f t="shared" si="8"/>
        <v>3883931.3091434278</v>
      </c>
      <c r="O57" s="103">
        <f t="shared" si="7"/>
        <v>485491.41364292847</v>
      </c>
      <c r="P57" s="110">
        <f t="shared" si="12"/>
        <v>4132422.7841619039</v>
      </c>
      <c r="Q57" s="109">
        <f t="shared" si="9"/>
        <v>516552.84802023799</v>
      </c>
    </row>
    <row r="58" spans="1:17">
      <c r="A58" s="99">
        <v>55</v>
      </c>
      <c r="B58" s="108" t="s">
        <v>40</v>
      </c>
      <c r="C58" s="101" t="s">
        <v>27</v>
      </c>
      <c r="D58" s="100" t="s">
        <v>29</v>
      </c>
      <c r="E58" s="102">
        <v>14835507.450333333</v>
      </c>
      <c r="F58" s="103">
        <v>6376879.8578000003</v>
      </c>
      <c r="G58" s="104">
        <f t="shared" si="0"/>
        <v>0.42983901151670556</v>
      </c>
      <c r="H58" s="103">
        <f t="shared" si="10"/>
        <v>5491526.1024666661</v>
      </c>
      <c r="I58" s="109">
        <f t="shared" si="11"/>
        <v>686440.76280833327</v>
      </c>
      <c r="J58" s="103">
        <f t="shared" si="4"/>
        <v>6381656.549486666</v>
      </c>
      <c r="K58" s="103">
        <f t="shared" si="5"/>
        <v>797707.06868583325</v>
      </c>
      <c r="L58" s="103">
        <f t="shared" si="6"/>
        <v>7123431.9220033335</v>
      </c>
      <c r="M58" s="103">
        <f t="shared" si="7"/>
        <v>890428.99025041668</v>
      </c>
      <c r="N58" s="105">
        <f t="shared" si="8"/>
        <v>7865207.2945199991</v>
      </c>
      <c r="O58" s="103">
        <f t="shared" si="7"/>
        <v>983150.91181499988</v>
      </c>
      <c r="P58" s="110">
        <f t="shared" si="12"/>
        <v>8458627.5925333314</v>
      </c>
      <c r="Q58" s="109">
        <f t="shared" si="9"/>
        <v>1057328.4490666664</v>
      </c>
    </row>
    <row r="59" spans="1:17">
      <c r="A59" s="107">
        <v>56</v>
      </c>
      <c r="B59" s="108" t="s">
        <v>38</v>
      </c>
      <c r="C59" s="101" t="s">
        <v>27</v>
      </c>
      <c r="D59" s="100" t="s">
        <v>1449</v>
      </c>
      <c r="E59" s="102">
        <v>20184536.19845238</v>
      </c>
      <c r="F59" s="103">
        <v>12932568.655000001</v>
      </c>
      <c r="G59" s="104">
        <f t="shared" si="0"/>
        <v>0.64071666189642684</v>
      </c>
      <c r="H59" s="103">
        <f t="shared" si="10"/>
        <v>3215060.3037619032</v>
      </c>
      <c r="I59" s="109">
        <f t="shared" si="11"/>
        <v>401882.5379702379</v>
      </c>
      <c r="J59" s="103">
        <f t="shared" si="4"/>
        <v>4426132.475669045</v>
      </c>
      <c r="K59" s="103">
        <f t="shared" si="5"/>
        <v>553266.55945863063</v>
      </c>
      <c r="L59" s="103">
        <f t="shared" si="6"/>
        <v>5435359.2855916657</v>
      </c>
      <c r="M59" s="103">
        <f t="shared" si="7"/>
        <v>679419.91069895821</v>
      </c>
      <c r="N59" s="105">
        <f t="shared" si="8"/>
        <v>6444586.0955142826</v>
      </c>
      <c r="O59" s="103">
        <f t="shared" si="7"/>
        <v>805573.26193928532</v>
      </c>
      <c r="P59" s="110">
        <f t="shared" si="12"/>
        <v>7251967.5434523784</v>
      </c>
      <c r="Q59" s="109">
        <f t="shared" si="9"/>
        <v>906495.9429315473</v>
      </c>
    </row>
    <row r="60" spans="1:17">
      <c r="A60" s="107">
        <v>57</v>
      </c>
      <c r="B60" s="108" t="s">
        <v>26</v>
      </c>
      <c r="C60" s="101" t="s">
        <v>27</v>
      </c>
      <c r="D60" s="100" t="s">
        <v>1509</v>
      </c>
      <c r="E60" s="102">
        <v>18737059.255923808</v>
      </c>
      <c r="F60" s="103">
        <v>8704605.1801999975</v>
      </c>
      <c r="G60" s="104">
        <f t="shared" si="0"/>
        <v>0.46456624069478758</v>
      </c>
      <c r="H60" s="103">
        <f t="shared" si="10"/>
        <v>6285042.224539049</v>
      </c>
      <c r="I60" s="109">
        <f t="shared" si="11"/>
        <v>785630.27806738112</v>
      </c>
      <c r="J60" s="103">
        <f t="shared" si="4"/>
        <v>7409265.7798944768</v>
      </c>
      <c r="K60" s="103">
        <f t="shared" si="5"/>
        <v>926158.22248680959</v>
      </c>
      <c r="L60" s="103">
        <f t="shared" si="6"/>
        <v>8346118.7426906694</v>
      </c>
      <c r="M60" s="103">
        <f t="shared" si="7"/>
        <v>1043264.8428363337</v>
      </c>
      <c r="N60" s="105">
        <f t="shared" si="8"/>
        <v>9282971.7054868583</v>
      </c>
      <c r="O60" s="103">
        <f t="shared" si="7"/>
        <v>1160371.4631858573</v>
      </c>
      <c r="P60" s="110">
        <f t="shared" si="12"/>
        <v>10032454.07572381</v>
      </c>
      <c r="Q60" s="109">
        <f t="shared" si="9"/>
        <v>1254056.7594654763</v>
      </c>
    </row>
    <row r="61" spans="1:17">
      <c r="A61" s="99">
        <v>58</v>
      </c>
      <c r="B61" s="108" t="s">
        <v>32</v>
      </c>
      <c r="C61" s="101" t="s">
        <v>27</v>
      </c>
      <c r="D61" s="100" t="s">
        <v>1449</v>
      </c>
      <c r="E61" s="102">
        <v>12000666.639747618</v>
      </c>
      <c r="F61" s="103">
        <v>5148876.5647999998</v>
      </c>
      <c r="G61" s="104">
        <f t="shared" si="0"/>
        <v>0.42904921196180185</v>
      </c>
      <c r="H61" s="103">
        <f t="shared" si="10"/>
        <v>4451656.746998094</v>
      </c>
      <c r="I61" s="109">
        <f t="shared" si="11"/>
        <v>556457.09337476175</v>
      </c>
      <c r="J61" s="103">
        <f t="shared" si="4"/>
        <v>5171696.7453829516</v>
      </c>
      <c r="K61" s="103">
        <f t="shared" si="5"/>
        <v>646462.09317286895</v>
      </c>
      <c r="L61" s="103">
        <f t="shared" si="6"/>
        <v>5771730.0773703326</v>
      </c>
      <c r="M61" s="103">
        <f t="shared" si="7"/>
        <v>721466.25967129157</v>
      </c>
      <c r="N61" s="105">
        <f t="shared" si="8"/>
        <v>6371763.4093577135</v>
      </c>
      <c r="O61" s="103">
        <f t="shared" si="7"/>
        <v>796470.42616971419</v>
      </c>
      <c r="P61" s="110">
        <f t="shared" si="12"/>
        <v>6851790.0749476179</v>
      </c>
      <c r="Q61" s="109">
        <f t="shared" si="9"/>
        <v>856473.75936845224</v>
      </c>
    </row>
    <row r="62" spans="1:17">
      <c r="A62" s="107">
        <v>59</v>
      </c>
      <c r="B62" s="108" t="s">
        <v>36</v>
      </c>
      <c r="C62" s="101" t="s">
        <v>27</v>
      </c>
      <c r="D62" s="100" t="s">
        <v>1511</v>
      </c>
      <c r="E62" s="102">
        <v>14552075.008257141</v>
      </c>
      <c r="F62" s="103">
        <v>6772231.6891000019</v>
      </c>
      <c r="G62" s="104">
        <f t="shared" si="0"/>
        <v>0.46537910815174477</v>
      </c>
      <c r="H62" s="103">
        <f t="shared" si="10"/>
        <v>4869428.3175057126</v>
      </c>
      <c r="I62" s="109">
        <f t="shared" si="11"/>
        <v>608678.53968821408</v>
      </c>
      <c r="J62" s="103">
        <f t="shared" si="4"/>
        <v>5742552.818001139</v>
      </c>
      <c r="K62" s="103">
        <f t="shared" si="5"/>
        <v>717819.10225014237</v>
      </c>
      <c r="L62" s="103">
        <f t="shared" si="6"/>
        <v>6470156.568413998</v>
      </c>
      <c r="M62" s="103">
        <f t="shared" si="7"/>
        <v>808769.57105174975</v>
      </c>
      <c r="N62" s="105">
        <f t="shared" si="8"/>
        <v>7197760.3188268533</v>
      </c>
      <c r="O62" s="103">
        <f t="shared" si="7"/>
        <v>899720.03985335666</v>
      </c>
      <c r="P62" s="110">
        <f t="shared" si="12"/>
        <v>7779843.3191571394</v>
      </c>
      <c r="Q62" s="109">
        <f t="shared" si="9"/>
        <v>972480.41489464242</v>
      </c>
    </row>
    <row r="63" spans="1:17">
      <c r="A63" s="107">
        <v>60</v>
      </c>
      <c r="B63" s="108" t="s">
        <v>17</v>
      </c>
      <c r="C63" s="101" t="s">
        <v>27</v>
      </c>
      <c r="D63" s="100" t="s">
        <v>29</v>
      </c>
      <c r="E63" s="102">
        <v>14704959.381766666</v>
      </c>
      <c r="F63" s="103">
        <v>7519915.0704999994</v>
      </c>
      <c r="G63" s="104">
        <f t="shared" si="0"/>
        <v>0.51138632044263088</v>
      </c>
      <c r="H63" s="103">
        <f t="shared" si="10"/>
        <v>4244052.4349133335</v>
      </c>
      <c r="I63" s="109">
        <f t="shared" si="11"/>
        <v>530506.55436416669</v>
      </c>
      <c r="J63" s="103">
        <f t="shared" si="4"/>
        <v>5126349.9978193324</v>
      </c>
      <c r="K63" s="103">
        <f t="shared" si="5"/>
        <v>640793.74972741655</v>
      </c>
      <c r="L63" s="103">
        <f t="shared" si="6"/>
        <v>5861597.966907667</v>
      </c>
      <c r="M63" s="103">
        <f t="shared" si="7"/>
        <v>732699.74586345837</v>
      </c>
      <c r="N63" s="105">
        <f t="shared" si="8"/>
        <v>6596845.9359959997</v>
      </c>
      <c r="O63" s="103">
        <f t="shared" si="7"/>
        <v>824605.74199949997</v>
      </c>
      <c r="P63" s="110">
        <f t="shared" si="12"/>
        <v>7185044.3112666663</v>
      </c>
      <c r="Q63" s="109">
        <f t="shared" si="9"/>
        <v>898130.53890833328</v>
      </c>
    </row>
    <row r="64" spans="1:17">
      <c r="A64" s="99">
        <v>61</v>
      </c>
      <c r="B64" s="108" t="s">
        <v>104</v>
      </c>
      <c r="C64" s="101" t="s">
        <v>27</v>
      </c>
      <c r="D64" s="100" t="s">
        <v>1510</v>
      </c>
      <c r="E64" s="102">
        <v>15180376.908342861</v>
      </c>
      <c r="F64" s="103">
        <v>6965353.5225999998</v>
      </c>
      <c r="G64" s="104">
        <f t="shared" si="0"/>
        <v>0.45883930054279271</v>
      </c>
      <c r="H64" s="103">
        <f t="shared" si="10"/>
        <v>5178948.0040742895</v>
      </c>
      <c r="I64" s="109">
        <f t="shared" si="11"/>
        <v>647368.50050928618</v>
      </c>
      <c r="J64" s="103">
        <f t="shared" si="4"/>
        <v>6089770.6185748605</v>
      </c>
      <c r="K64" s="103">
        <f t="shared" si="5"/>
        <v>761221.32732185756</v>
      </c>
      <c r="L64" s="103">
        <f t="shared" si="6"/>
        <v>6848789.4639920043</v>
      </c>
      <c r="M64" s="103">
        <f t="shared" si="7"/>
        <v>856098.68299900054</v>
      </c>
      <c r="N64" s="105">
        <f t="shared" si="8"/>
        <v>7607808.3094091462</v>
      </c>
      <c r="O64" s="103">
        <f t="shared" si="7"/>
        <v>950976.03867614327</v>
      </c>
      <c r="P64" s="110">
        <f t="shared" si="12"/>
        <v>8215023.3857428608</v>
      </c>
      <c r="Q64" s="109">
        <f t="shared" si="9"/>
        <v>1026877.9232178576</v>
      </c>
    </row>
    <row r="65" spans="1:17">
      <c r="A65" s="107">
        <v>62</v>
      </c>
      <c r="B65" s="108" t="s">
        <v>97</v>
      </c>
      <c r="C65" s="101" t="s">
        <v>27</v>
      </c>
      <c r="D65" s="100" t="s">
        <v>1510</v>
      </c>
      <c r="E65" s="102">
        <v>6729532.4877619054</v>
      </c>
      <c r="F65" s="103">
        <v>3444612.9164</v>
      </c>
      <c r="G65" s="104">
        <f t="shared" si="0"/>
        <v>0.51186511435441517</v>
      </c>
      <c r="H65" s="103">
        <f t="shared" si="10"/>
        <v>1939013.0738095245</v>
      </c>
      <c r="I65" s="109">
        <f t="shared" si="11"/>
        <v>242376.63422619057</v>
      </c>
      <c r="J65" s="103">
        <f t="shared" si="4"/>
        <v>2342785.0230752383</v>
      </c>
      <c r="K65" s="103">
        <f t="shared" si="5"/>
        <v>292848.12788440479</v>
      </c>
      <c r="L65" s="103">
        <f t="shared" si="6"/>
        <v>2679261.6474633343</v>
      </c>
      <c r="M65" s="103">
        <f t="shared" si="7"/>
        <v>334907.70593291678</v>
      </c>
      <c r="N65" s="105">
        <f t="shared" si="8"/>
        <v>3015738.2718514293</v>
      </c>
      <c r="O65" s="103">
        <f t="shared" si="7"/>
        <v>376967.28398142866</v>
      </c>
      <c r="P65" s="110">
        <f t="shared" si="12"/>
        <v>3284919.5713619054</v>
      </c>
      <c r="Q65" s="109">
        <f t="shared" si="9"/>
        <v>410614.94642023818</v>
      </c>
    </row>
    <row r="66" spans="1:17">
      <c r="A66" s="107">
        <v>63</v>
      </c>
      <c r="B66" s="108" t="s">
        <v>143</v>
      </c>
      <c r="C66" s="101" t="s">
        <v>27</v>
      </c>
      <c r="D66" s="100" t="s">
        <v>1511</v>
      </c>
      <c r="E66" s="102">
        <v>10222551.104019048</v>
      </c>
      <c r="F66" s="103">
        <v>5205717.0200999985</v>
      </c>
      <c r="G66" s="104">
        <f t="shared" si="0"/>
        <v>0.50923854203608188</v>
      </c>
      <c r="H66" s="103">
        <f t="shared" si="10"/>
        <v>2972323.8631152399</v>
      </c>
      <c r="I66" s="109">
        <f t="shared" si="11"/>
        <v>371540.48288940499</v>
      </c>
      <c r="J66" s="103">
        <f t="shared" si="4"/>
        <v>3585676.9293563822</v>
      </c>
      <c r="K66" s="103">
        <f t="shared" si="5"/>
        <v>448209.61616954778</v>
      </c>
      <c r="L66" s="103">
        <f t="shared" si="6"/>
        <v>4096804.4845573353</v>
      </c>
      <c r="M66" s="103">
        <f t="shared" si="7"/>
        <v>512100.56056966691</v>
      </c>
      <c r="N66" s="105">
        <f t="shared" si="8"/>
        <v>4607932.0397582864</v>
      </c>
      <c r="O66" s="103">
        <f t="shared" si="7"/>
        <v>575991.5049697858</v>
      </c>
      <c r="P66" s="110">
        <f t="shared" si="12"/>
        <v>5016834.0839190492</v>
      </c>
      <c r="Q66" s="109">
        <f t="shared" si="9"/>
        <v>627104.26048988116</v>
      </c>
    </row>
    <row r="67" spans="1:17">
      <c r="A67" s="99">
        <v>64</v>
      </c>
      <c r="B67" s="189" t="s">
        <v>28</v>
      </c>
      <c r="C67" s="101" t="s">
        <v>27</v>
      </c>
      <c r="D67" s="100" t="s">
        <v>29</v>
      </c>
      <c r="E67" s="102">
        <v>4952035.1070761904</v>
      </c>
      <c r="F67" s="103">
        <v>1574832.0327000001</v>
      </c>
      <c r="G67" s="104">
        <f t="shared" ref="G67:G124" si="13">IFERROR(F67/E67,0)</f>
        <v>0.3180171381357233</v>
      </c>
      <c r="H67" s="103">
        <f t="shared" ref="H67:H95" si="14">(E67*0.8)-F67</f>
        <v>2386796.0529609527</v>
      </c>
      <c r="I67" s="109">
        <f t="shared" ref="I67:I95" si="15">H67/$Q$2</f>
        <v>298349.50662011909</v>
      </c>
      <c r="J67" s="103">
        <f t="shared" si="4"/>
        <v>2683918.1593855238</v>
      </c>
      <c r="K67" s="103">
        <f t="shared" ref="K67:K125" si="16">J67/$Q$2</f>
        <v>335489.76992319047</v>
      </c>
      <c r="L67" s="103">
        <f t="shared" si="6"/>
        <v>2931519.9147393331</v>
      </c>
      <c r="M67" s="103">
        <f t="shared" ref="M67:O125" si="17">L67/$Q$2</f>
        <v>366439.98934241664</v>
      </c>
      <c r="N67" s="105">
        <f t="shared" si="8"/>
        <v>3179121.6700931424</v>
      </c>
      <c r="O67" s="103">
        <f t="shared" si="17"/>
        <v>397390.2087616428</v>
      </c>
      <c r="P67" s="110">
        <f t="shared" ref="P67:P95" si="18">E67-F67</f>
        <v>3377203.0743761901</v>
      </c>
      <c r="Q67" s="109">
        <f t="shared" ref="Q67:Q125" si="19">P67/$Q$2</f>
        <v>422150.38429702376</v>
      </c>
    </row>
    <row r="68" spans="1:17">
      <c r="A68" s="107">
        <v>65</v>
      </c>
      <c r="B68" s="108" t="s">
        <v>131</v>
      </c>
      <c r="C68" s="101" t="s">
        <v>65</v>
      </c>
      <c r="D68" s="100" t="s">
        <v>1390</v>
      </c>
      <c r="E68" s="102">
        <v>6108861.6607047608</v>
      </c>
      <c r="F68" s="103">
        <v>2836402.4120999994</v>
      </c>
      <c r="G68" s="104">
        <f t="shared" si="13"/>
        <v>0.46430948507888986</v>
      </c>
      <c r="H68" s="103">
        <f t="shared" si="14"/>
        <v>2050686.9164638091</v>
      </c>
      <c r="I68" s="109">
        <f t="shared" si="15"/>
        <v>256335.86455797614</v>
      </c>
      <c r="J68" s="103">
        <f t="shared" ref="J68:J124" si="20">(E68*0.86)-F68</f>
        <v>2417218.6161060948</v>
      </c>
      <c r="K68" s="103">
        <f t="shared" si="16"/>
        <v>302152.32701326185</v>
      </c>
      <c r="L68" s="103">
        <f t="shared" ref="L68:L124" si="21">(E68*0.91)-F68</f>
        <v>2722661.6991413329</v>
      </c>
      <c r="M68" s="103">
        <f t="shared" si="17"/>
        <v>340332.71239266661</v>
      </c>
      <c r="N68" s="105">
        <f t="shared" ref="N68:N124" si="22">(E68*0.96)-F68</f>
        <v>3028104.782176571</v>
      </c>
      <c r="O68" s="103">
        <f t="shared" si="17"/>
        <v>378513.09777207137</v>
      </c>
      <c r="P68" s="110">
        <f t="shared" si="18"/>
        <v>3272459.2486047614</v>
      </c>
      <c r="Q68" s="109">
        <f t="shared" si="19"/>
        <v>409057.40607559518</v>
      </c>
    </row>
    <row r="69" spans="1:17">
      <c r="A69" s="107">
        <v>66</v>
      </c>
      <c r="B69" s="108" t="s">
        <v>125</v>
      </c>
      <c r="C69" s="101" t="s">
        <v>137</v>
      </c>
      <c r="D69" s="100" t="s">
        <v>1512</v>
      </c>
      <c r="E69" s="102">
        <v>6594910.2834571423</v>
      </c>
      <c r="F69" s="103">
        <v>2825065.7074000007</v>
      </c>
      <c r="G69" s="104">
        <f t="shared" si="13"/>
        <v>0.42837060490215834</v>
      </c>
      <c r="H69" s="103">
        <f t="shared" si="14"/>
        <v>2450862.5193657139</v>
      </c>
      <c r="I69" s="109">
        <f t="shared" si="15"/>
        <v>306357.81492071424</v>
      </c>
      <c r="J69" s="103">
        <f t="shared" si="20"/>
        <v>2846557.1363731418</v>
      </c>
      <c r="K69" s="103">
        <f t="shared" si="16"/>
        <v>355819.64204664272</v>
      </c>
      <c r="L69" s="103">
        <f t="shared" si="21"/>
        <v>3176302.6505459994</v>
      </c>
      <c r="M69" s="103">
        <f t="shared" si="17"/>
        <v>397037.83131824993</v>
      </c>
      <c r="N69" s="105">
        <f t="shared" si="22"/>
        <v>3506048.1647188561</v>
      </c>
      <c r="O69" s="103">
        <f t="shared" si="17"/>
        <v>438256.02058985701</v>
      </c>
      <c r="P69" s="110">
        <f t="shared" si="18"/>
        <v>3769844.5760571416</v>
      </c>
      <c r="Q69" s="109">
        <f t="shared" si="19"/>
        <v>471230.57200714271</v>
      </c>
    </row>
    <row r="70" spans="1:17">
      <c r="A70" s="99">
        <v>67</v>
      </c>
      <c r="B70" s="108" t="s">
        <v>126</v>
      </c>
      <c r="C70" s="101" t="s">
        <v>137</v>
      </c>
      <c r="D70" s="100" t="s">
        <v>1512</v>
      </c>
      <c r="E70" s="102">
        <v>32607586.716009527</v>
      </c>
      <c r="F70" s="103">
        <v>14315760.2195</v>
      </c>
      <c r="G70" s="104">
        <f t="shared" si="13"/>
        <v>0.4390315770431214</v>
      </c>
      <c r="H70" s="103">
        <f t="shared" si="14"/>
        <v>11770309.153307622</v>
      </c>
      <c r="I70" s="109">
        <f t="shared" si="15"/>
        <v>1471288.6441634528</v>
      </c>
      <c r="J70" s="103">
        <f t="shared" si="20"/>
        <v>13726764.356268192</v>
      </c>
      <c r="K70" s="103">
        <f t="shared" si="16"/>
        <v>1715845.544533524</v>
      </c>
      <c r="L70" s="103">
        <f t="shared" si="21"/>
        <v>15357143.692068672</v>
      </c>
      <c r="M70" s="103">
        <f t="shared" si="17"/>
        <v>1919642.961508584</v>
      </c>
      <c r="N70" s="105">
        <f t="shared" si="22"/>
        <v>16987523.027869143</v>
      </c>
      <c r="O70" s="103">
        <f t="shared" si="17"/>
        <v>2123440.3784836428</v>
      </c>
      <c r="P70" s="110">
        <f t="shared" si="18"/>
        <v>18291826.49650953</v>
      </c>
      <c r="Q70" s="109">
        <f t="shared" si="19"/>
        <v>2286478.3120636912</v>
      </c>
    </row>
    <row r="71" spans="1:17">
      <c r="A71" s="107">
        <v>68</v>
      </c>
      <c r="B71" s="187" t="s">
        <v>127</v>
      </c>
      <c r="C71" s="101" t="s">
        <v>137</v>
      </c>
      <c r="D71" s="100" t="s">
        <v>1513</v>
      </c>
      <c r="E71" s="102">
        <v>25899209.736942861</v>
      </c>
      <c r="F71" s="103">
        <v>11612986.161700003</v>
      </c>
      <c r="G71" s="104">
        <f t="shared" si="13"/>
        <v>0.44839152544238203</v>
      </c>
      <c r="H71" s="103">
        <f t="shared" si="14"/>
        <v>9106381.6278542876</v>
      </c>
      <c r="I71" s="109">
        <f t="shared" si="15"/>
        <v>1138297.703481786</v>
      </c>
      <c r="J71" s="103">
        <f t="shared" si="20"/>
        <v>10660334.212070856</v>
      </c>
      <c r="K71" s="103">
        <f t="shared" si="16"/>
        <v>1332541.776508857</v>
      </c>
      <c r="L71" s="103">
        <f t="shared" si="21"/>
        <v>11955294.698918</v>
      </c>
      <c r="M71" s="103">
        <f t="shared" si="17"/>
        <v>1494411.83736475</v>
      </c>
      <c r="N71" s="105">
        <f t="shared" si="22"/>
        <v>13250255.185765143</v>
      </c>
      <c r="O71" s="103">
        <f t="shared" si="17"/>
        <v>1656281.8982206429</v>
      </c>
      <c r="P71" s="110">
        <f t="shared" si="18"/>
        <v>14286223.575242858</v>
      </c>
      <c r="Q71" s="109">
        <f t="shared" si="19"/>
        <v>1785777.9469053573</v>
      </c>
    </row>
    <row r="72" spans="1:17">
      <c r="A72" s="107">
        <v>69</v>
      </c>
      <c r="B72" s="108" t="s">
        <v>132</v>
      </c>
      <c r="C72" s="101" t="s">
        <v>65</v>
      </c>
      <c r="D72" s="100" t="s">
        <v>1390</v>
      </c>
      <c r="E72" s="102">
        <v>14694162.440452382</v>
      </c>
      <c r="F72" s="103">
        <v>6652997.5483999997</v>
      </c>
      <c r="G72" s="104">
        <f t="shared" si="13"/>
        <v>0.45276466592506087</v>
      </c>
      <c r="H72" s="103">
        <f t="shared" si="14"/>
        <v>5102332.4039619062</v>
      </c>
      <c r="I72" s="109">
        <f t="shared" si="15"/>
        <v>637791.55049523828</v>
      </c>
      <c r="J72" s="103">
        <f t="shared" si="20"/>
        <v>5983982.1503890492</v>
      </c>
      <c r="K72" s="103">
        <f t="shared" si="16"/>
        <v>747997.76879863115</v>
      </c>
      <c r="L72" s="103">
        <f t="shared" si="21"/>
        <v>6718690.2724116687</v>
      </c>
      <c r="M72" s="103">
        <f t="shared" si="17"/>
        <v>839836.28405145858</v>
      </c>
      <c r="N72" s="105">
        <f t="shared" si="22"/>
        <v>7453398.3944342863</v>
      </c>
      <c r="O72" s="103">
        <f t="shared" si="17"/>
        <v>931674.79930428579</v>
      </c>
      <c r="P72" s="110">
        <f t="shared" si="18"/>
        <v>8041164.8920523822</v>
      </c>
      <c r="Q72" s="109">
        <f t="shared" si="19"/>
        <v>1005145.6115065478</v>
      </c>
    </row>
    <row r="73" spans="1:17" ht="15">
      <c r="A73" s="99">
        <v>70</v>
      </c>
      <c r="B73" s="184" t="s">
        <v>1439</v>
      </c>
      <c r="C73" s="101" t="s">
        <v>137</v>
      </c>
      <c r="D73" s="100" t="s">
        <v>1441</v>
      </c>
      <c r="E73" s="102">
        <v>7083726.5305666663</v>
      </c>
      <c r="F73" s="103">
        <v>3468465.4823000007</v>
      </c>
      <c r="G73" s="104">
        <f t="shared" si="13"/>
        <v>0.48963853521636996</v>
      </c>
      <c r="H73" s="103">
        <f t="shared" si="14"/>
        <v>2198515.742153333</v>
      </c>
      <c r="I73" s="109">
        <f t="shared" si="15"/>
        <v>274814.46776916663</v>
      </c>
      <c r="J73" s="103">
        <f t="shared" si="20"/>
        <v>2623539.3339873324</v>
      </c>
      <c r="K73" s="103">
        <f t="shared" si="16"/>
        <v>327942.41674841655</v>
      </c>
      <c r="L73" s="103">
        <f t="shared" si="21"/>
        <v>2977725.6605156655</v>
      </c>
      <c r="M73" s="103">
        <f t="shared" si="17"/>
        <v>372215.70756445819</v>
      </c>
      <c r="N73" s="105">
        <f t="shared" si="22"/>
        <v>3331911.9870439987</v>
      </c>
      <c r="O73" s="103">
        <f t="shared" si="17"/>
        <v>416488.99838049983</v>
      </c>
      <c r="P73" s="110">
        <f t="shared" si="18"/>
        <v>3615261.0482666655</v>
      </c>
      <c r="Q73" s="109">
        <f t="shared" si="19"/>
        <v>451907.63103333319</v>
      </c>
    </row>
    <row r="74" spans="1:17">
      <c r="A74" s="107">
        <v>71</v>
      </c>
      <c r="B74" s="108" t="s">
        <v>134</v>
      </c>
      <c r="C74" s="101" t="s">
        <v>137</v>
      </c>
      <c r="D74" s="100" t="s">
        <v>137</v>
      </c>
      <c r="E74" s="102">
        <v>11962199.693338094</v>
      </c>
      <c r="F74" s="103">
        <v>6180699.8673</v>
      </c>
      <c r="G74" s="104">
        <f t="shared" si="13"/>
        <v>0.51668589605155257</v>
      </c>
      <c r="H74" s="103">
        <f t="shared" si="14"/>
        <v>3389059.8873704765</v>
      </c>
      <c r="I74" s="109">
        <f t="shared" si="15"/>
        <v>423632.48592130956</v>
      </c>
      <c r="J74" s="103">
        <f t="shared" si="20"/>
        <v>4106791.8689707611</v>
      </c>
      <c r="K74" s="103">
        <f t="shared" si="16"/>
        <v>513348.98362134513</v>
      </c>
      <c r="L74" s="103">
        <f t="shared" si="21"/>
        <v>4704901.8536376655</v>
      </c>
      <c r="M74" s="103">
        <f t="shared" si="17"/>
        <v>588112.73170470819</v>
      </c>
      <c r="N74" s="105">
        <f t="shared" si="22"/>
        <v>5303011.8383045699</v>
      </c>
      <c r="O74" s="103">
        <f t="shared" si="17"/>
        <v>662876.47978807124</v>
      </c>
      <c r="P74" s="110">
        <f t="shared" si="18"/>
        <v>5781499.8260380942</v>
      </c>
      <c r="Q74" s="109">
        <f t="shared" si="19"/>
        <v>722687.47825476178</v>
      </c>
    </row>
    <row r="75" spans="1:17">
      <c r="A75" s="107">
        <v>72</v>
      </c>
      <c r="B75" s="108" t="s">
        <v>129</v>
      </c>
      <c r="C75" s="101" t="s">
        <v>137</v>
      </c>
      <c r="D75" s="100" t="s">
        <v>137</v>
      </c>
      <c r="E75" s="102">
        <v>29401144.157157142</v>
      </c>
      <c r="F75" s="103">
        <v>14423984.697199998</v>
      </c>
      <c r="G75" s="104">
        <f t="shared" si="13"/>
        <v>0.49059263204519737</v>
      </c>
      <c r="H75" s="103">
        <f t="shared" si="14"/>
        <v>9096930.6285257172</v>
      </c>
      <c r="I75" s="109">
        <f t="shared" si="15"/>
        <v>1137116.3285657146</v>
      </c>
      <c r="J75" s="103">
        <f t="shared" si="20"/>
        <v>10860999.277955143</v>
      </c>
      <c r="K75" s="103">
        <f t="shared" si="16"/>
        <v>1357624.9097443928</v>
      </c>
      <c r="L75" s="103">
        <f t="shared" si="21"/>
        <v>12331056.485813001</v>
      </c>
      <c r="M75" s="103">
        <f t="shared" si="17"/>
        <v>1541382.0607266251</v>
      </c>
      <c r="N75" s="105">
        <f t="shared" si="22"/>
        <v>13801113.693670856</v>
      </c>
      <c r="O75" s="103">
        <f t="shared" si="17"/>
        <v>1725139.211708857</v>
      </c>
      <c r="P75" s="110">
        <f t="shared" si="18"/>
        <v>14977159.459957143</v>
      </c>
      <c r="Q75" s="109">
        <f t="shared" si="19"/>
        <v>1872144.9324946429</v>
      </c>
    </row>
    <row r="76" spans="1:17">
      <c r="A76" s="99">
        <v>73</v>
      </c>
      <c r="B76" s="108" t="s">
        <v>130</v>
      </c>
      <c r="C76" s="101" t="s">
        <v>137</v>
      </c>
      <c r="D76" s="100" t="s">
        <v>1514</v>
      </c>
      <c r="E76" s="102">
        <v>22921490.748028573</v>
      </c>
      <c r="F76" s="103">
        <v>9411320.3434000015</v>
      </c>
      <c r="G76" s="104">
        <f t="shared" si="13"/>
        <v>0.41058936553720654</v>
      </c>
      <c r="H76" s="103">
        <f t="shared" si="14"/>
        <v>8925872.2550228573</v>
      </c>
      <c r="I76" s="109">
        <f t="shared" si="15"/>
        <v>1115734.0318778572</v>
      </c>
      <c r="J76" s="103">
        <f t="shared" si="20"/>
        <v>10301161.699904572</v>
      </c>
      <c r="K76" s="103">
        <f t="shared" si="16"/>
        <v>1287645.2124880715</v>
      </c>
      <c r="L76" s="103">
        <f t="shared" si="21"/>
        <v>11447236.237305999</v>
      </c>
      <c r="M76" s="103">
        <f t="shared" si="17"/>
        <v>1430904.5296632499</v>
      </c>
      <c r="N76" s="105">
        <f t="shared" si="22"/>
        <v>12593310.774707429</v>
      </c>
      <c r="O76" s="103">
        <f t="shared" si="17"/>
        <v>1574163.8468384286</v>
      </c>
      <c r="P76" s="110">
        <f t="shared" si="18"/>
        <v>13510170.404628571</v>
      </c>
      <c r="Q76" s="109">
        <f t="shared" si="19"/>
        <v>1688771.3005785714</v>
      </c>
    </row>
    <row r="77" spans="1:17">
      <c r="A77" s="107">
        <v>74</v>
      </c>
      <c r="B77" s="108" t="s">
        <v>133</v>
      </c>
      <c r="C77" s="101" t="s">
        <v>65</v>
      </c>
      <c r="D77" s="100" t="s">
        <v>1390</v>
      </c>
      <c r="E77" s="102">
        <v>14268831.258304764</v>
      </c>
      <c r="F77" s="103">
        <v>5713513.3105999976</v>
      </c>
      <c r="G77" s="104">
        <f t="shared" si="13"/>
        <v>0.40041915186813998</v>
      </c>
      <c r="H77" s="103">
        <f t="shared" si="14"/>
        <v>5701551.6960438136</v>
      </c>
      <c r="I77" s="109">
        <f t="shared" si="15"/>
        <v>712693.9620054767</v>
      </c>
      <c r="J77" s="103">
        <f t="shared" si="20"/>
        <v>6557681.5715420991</v>
      </c>
      <c r="K77" s="103">
        <f t="shared" si="16"/>
        <v>819710.19644276239</v>
      </c>
      <c r="L77" s="103">
        <f t="shared" si="21"/>
        <v>7271123.1344573367</v>
      </c>
      <c r="M77" s="103">
        <f t="shared" si="17"/>
        <v>908890.39180716709</v>
      </c>
      <c r="N77" s="105">
        <f t="shared" si="22"/>
        <v>7984564.6973725744</v>
      </c>
      <c r="O77" s="103">
        <f t="shared" si="17"/>
        <v>998070.58717157179</v>
      </c>
      <c r="P77" s="110">
        <f t="shared" si="18"/>
        <v>8555317.9477047659</v>
      </c>
      <c r="Q77" s="109">
        <f t="shared" si="19"/>
        <v>1069414.7434630957</v>
      </c>
    </row>
    <row r="78" spans="1:17">
      <c r="A78" s="107">
        <v>75</v>
      </c>
      <c r="B78" s="108" t="s">
        <v>1</v>
      </c>
      <c r="C78" s="101" t="s">
        <v>137</v>
      </c>
      <c r="D78" s="100" t="s">
        <v>1441</v>
      </c>
      <c r="E78" s="102">
        <v>15185570.736857144</v>
      </c>
      <c r="F78" s="103">
        <v>7819017.7249000017</v>
      </c>
      <c r="G78" s="104">
        <f t="shared" si="13"/>
        <v>0.51489785009675915</v>
      </c>
      <c r="H78" s="103">
        <f t="shared" si="14"/>
        <v>4329438.8645857144</v>
      </c>
      <c r="I78" s="109">
        <f t="shared" si="15"/>
        <v>541179.8580732143</v>
      </c>
      <c r="J78" s="103">
        <f t="shared" si="20"/>
        <v>5240573.1087971423</v>
      </c>
      <c r="K78" s="103">
        <f t="shared" si="16"/>
        <v>655071.63859964279</v>
      </c>
      <c r="L78" s="103">
        <f t="shared" si="21"/>
        <v>5999851.6456400007</v>
      </c>
      <c r="M78" s="103">
        <f t="shared" si="17"/>
        <v>749981.45570500009</v>
      </c>
      <c r="N78" s="105">
        <f t="shared" si="22"/>
        <v>6759130.1824828554</v>
      </c>
      <c r="O78" s="103">
        <f t="shared" si="17"/>
        <v>844891.27281035692</v>
      </c>
      <c r="P78" s="110">
        <f t="shared" si="18"/>
        <v>7366553.0119571425</v>
      </c>
      <c r="Q78" s="109">
        <f t="shared" si="19"/>
        <v>920819.12649464281</v>
      </c>
    </row>
    <row r="79" spans="1:17">
      <c r="A79" s="99">
        <v>76</v>
      </c>
      <c r="B79" s="108" t="s">
        <v>9</v>
      </c>
      <c r="C79" s="101" t="s">
        <v>137</v>
      </c>
      <c r="D79" s="100" t="s">
        <v>1441</v>
      </c>
      <c r="E79" s="102">
        <v>18144006.271961905</v>
      </c>
      <c r="F79" s="103">
        <v>8041275.034500001</v>
      </c>
      <c r="G79" s="104">
        <f t="shared" si="13"/>
        <v>0.4431918129859917</v>
      </c>
      <c r="H79" s="103">
        <f t="shared" si="14"/>
        <v>6473929.9830695242</v>
      </c>
      <c r="I79" s="109">
        <f t="shared" si="15"/>
        <v>809241.24788369052</v>
      </c>
      <c r="J79" s="103">
        <f t="shared" si="20"/>
        <v>7562570.3593872376</v>
      </c>
      <c r="K79" s="103">
        <f t="shared" si="16"/>
        <v>945321.2949234047</v>
      </c>
      <c r="L79" s="103">
        <f t="shared" si="21"/>
        <v>8469770.6729853339</v>
      </c>
      <c r="M79" s="103">
        <f t="shared" si="17"/>
        <v>1058721.3341231667</v>
      </c>
      <c r="N79" s="105">
        <f t="shared" si="22"/>
        <v>9376970.9865834285</v>
      </c>
      <c r="O79" s="103">
        <f t="shared" si="17"/>
        <v>1172121.3733229286</v>
      </c>
      <c r="P79" s="110">
        <f t="shared" si="18"/>
        <v>10102731.237461904</v>
      </c>
      <c r="Q79" s="109">
        <f t="shared" si="19"/>
        <v>1262841.404682738</v>
      </c>
    </row>
    <row r="80" spans="1:17">
      <c r="A80" s="107">
        <v>77</v>
      </c>
      <c r="B80" s="108" t="s">
        <v>128</v>
      </c>
      <c r="C80" s="101" t="s">
        <v>137</v>
      </c>
      <c r="D80" s="100" t="s">
        <v>1513</v>
      </c>
      <c r="E80" s="102">
        <v>11561176.647390477</v>
      </c>
      <c r="F80" s="103">
        <v>4656586.7442000005</v>
      </c>
      <c r="G80" s="104">
        <f t="shared" si="13"/>
        <v>0.40277792531187201</v>
      </c>
      <c r="H80" s="103">
        <f t="shared" si="14"/>
        <v>4592354.5737123825</v>
      </c>
      <c r="I80" s="109">
        <f t="shared" si="15"/>
        <v>574044.32171404781</v>
      </c>
      <c r="J80" s="103">
        <f t="shared" si="20"/>
        <v>5286025.1725558098</v>
      </c>
      <c r="K80" s="103">
        <f t="shared" si="16"/>
        <v>660753.14656947623</v>
      </c>
      <c r="L80" s="103">
        <f t="shared" si="21"/>
        <v>5864084.0049253348</v>
      </c>
      <c r="M80" s="103">
        <f t="shared" si="17"/>
        <v>733010.50061566685</v>
      </c>
      <c r="N80" s="105">
        <f t="shared" si="22"/>
        <v>6442142.8372948579</v>
      </c>
      <c r="O80" s="103">
        <f t="shared" si="17"/>
        <v>805267.85466185724</v>
      </c>
      <c r="P80" s="110">
        <f t="shared" si="18"/>
        <v>6904589.9031904768</v>
      </c>
      <c r="Q80" s="109">
        <f t="shared" si="19"/>
        <v>863073.7378988096</v>
      </c>
    </row>
    <row r="81" spans="1:17">
      <c r="A81" s="107">
        <v>78</v>
      </c>
      <c r="B81" s="108" t="s">
        <v>135</v>
      </c>
      <c r="C81" s="101" t="s">
        <v>137</v>
      </c>
      <c r="D81" s="100" t="s">
        <v>137</v>
      </c>
      <c r="E81" s="102">
        <v>11575454.107390476</v>
      </c>
      <c r="F81" s="103">
        <v>5037822.2910000011</v>
      </c>
      <c r="G81" s="104">
        <f t="shared" si="13"/>
        <v>0.43521595302110422</v>
      </c>
      <c r="H81" s="103">
        <f t="shared" si="14"/>
        <v>4222540.9949123804</v>
      </c>
      <c r="I81" s="109">
        <f t="shared" si="15"/>
        <v>527817.62436404754</v>
      </c>
      <c r="J81" s="103">
        <f t="shared" si="20"/>
        <v>4917068.2413558085</v>
      </c>
      <c r="K81" s="103">
        <f t="shared" si="16"/>
        <v>614633.53016947606</v>
      </c>
      <c r="L81" s="103">
        <f t="shared" si="21"/>
        <v>5495840.9467253331</v>
      </c>
      <c r="M81" s="103">
        <f t="shared" si="17"/>
        <v>686980.11834066664</v>
      </c>
      <c r="N81" s="105">
        <f t="shared" si="22"/>
        <v>6074613.6520948559</v>
      </c>
      <c r="O81" s="103">
        <f t="shared" si="17"/>
        <v>759326.70651185699</v>
      </c>
      <c r="P81" s="110">
        <f t="shared" si="18"/>
        <v>6537631.8163904753</v>
      </c>
      <c r="Q81" s="109">
        <f t="shared" si="19"/>
        <v>817203.97704880941</v>
      </c>
    </row>
    <row r="82" spans="1:17">
      <c r="A82" s="99">
        <v>79</v>
      </c>
      <c r="B82" s="108" t="s">
        <v>72</v>
      </c>
      <c r="C82" s="101" t="s">
        <v>65</v>
      </c>
      <c r="D82" s="100" t="s">
        <v>1455</v>
      </c>
      <c r="E82" s="102">
        <v>8397942.986742856</v>
      </c>
      <c r="F82" s="103">
        <v>3560728.4142999994</v>
      </c>
      <c r="G82" s="104">
        <f t="shared" si="13"/>
        <v>0.42400007000774231</v>
      </c>
      <c r="H82" s="103">
        <f t="shared" si="14"/>
        <v>3157625.9750942858</v>
      </c>
      <c r="I82" s="109">
        <f t="shared" si="15"/>
        <v>394703.24688678572</v>
      </c>
      <c r="J82" s="103">
        <f t="shared" si="20"/>
        <v>3661502.5542988563</v>
      </c>
      <c r="K82" s="103">
        <f t="shared" si="16"/>
        <v>457687.81928735704</v>
      </c>
      <c r="L82" s="103">
        <f t="shared" si="21"/>
        <v>4081399.7036359999</v>
      </c>
      <c r="M82" s="103">
        <f t="shared" si="17"/>
        <v>510174.96295449999</v>
      </c>
      <c r="N82" s="105">
        <f t="shared" si="22"/>
        <v>4501296.8529731417</v>
      </c>
      <c r="O82" s="103">
        <f t="shared" si="17"/>
        <v>562662.10662164271</v>
      </c>
      <c r="P82" s="110">
        <f t="shared" si="18"/>
        <v>4837214.5724428566</v>
      </c>
      <c r="Q82" s="109">
        <f t="shared" si="19"/>
        <v>604651.82155535708</v>
      </c>
    </row>
    <row r="83" spans="1:17">
      <c r="A83" s="107">
        <v>80</v>
      </c>
      <c r="B83" s="108" t="s">
        <v>64</v>
      </c>
      <c r="C83" s="101" t="s">
        <v>65</v>
      </c>
      <c r="D83" s="100" t="s">
        <v>1455</v>
      </c>
      <c r="E83" s="102">
        <v>17937488.959966667</v>
      </c>
      <c r="F83" s="103">
        <v>7146839.6822999986</v>
      </c>
      <c r="G83" s="104">
        <f t="shared" si="13"/>
        <v>0.39843033204092798</v>
      </c>
      <c r="H83" s="103">
        <f t="shared" si="14"/>
        <v>7203151.4856733354</v>
      </c>
      <c r="I83" s="109">
        <f t="shared" si="15"/>
        <v>900393.93570916692</v>
      </c>
      <c r="J83" s="103">
        <f t="shared" si="20"/>
        <v>8279400.8232713351</v>
      </c>
      <c r="K83" s="103">
        <f t="shared" si="16"/>
        <v>1034925.1029089169</v>
      </c>
      <c r="L83" s="103">
        <f t="shared" si="21"/>
        <v>9176275.2712696679</v>
      </c>
      <c r="M83" s="103">
        <f t="shared" si="17"/>
        <v>1147034.4089087085</v>
      </c>
      <c r="N83" s="105">
        <f t="shared" si="22"/>
        <v>10073149.719268002</v>
      </c>
      <c r="O83" s="103">
        <f t="shared" si="17"/>
        <v>1259143.7149085002</v>
      </c>
      <c r="P83" s="110">
        <f t="shared" si="18"/>
        <v>10790649.277666669</v>
      </c>
      <c r="Q83" s="109">
        <f t="shared" si="19"/>
        <v>1348831.1597083337</v>
      </c>
    </row>
    <row r="84" spans="1:17">
      <c r="A84" s="107">
        <v>81</v>
      </c>
      <c r="B84" s="108" t="s">
        <v>73</v>
      </c>
      <c r="C84" s="101" t="s">
        <v>65</v>
      </c>
      <c r="D84" s="100" t="s">
        <v>65</v>
      </c>
      <c r="E84" s="102">
        <v>11444240.846742857</v>
      </c>
      <c r="F84" s="103">
        <v>4575017.4411999993</v>
      </c>
      <c r="G84" s="104">
        <f t="shared" si="13"/>
        <v>0.39976591741356909</v>
      </c>
      <c r="H84" s="103">
        <f t="shared" si="14"/>
        <v>4580375.2361942865</v>
      </c>
      <c r="I84" s="109">
        <f t="shared" si="15"/>
        <v>572546.90452428581</v>
      </c>
      <c r="J84" s="103">
        <f t="shared" si="20"/>
        <v>5267029.6869988572</v>
      </c>
      <c r="K84" s="103">
        <f t="shared" si="16"/>
        <v>658378.71087485715</v>
      </c>
      <c r="L84" s="103">
        <f t="shared" si="21"/>
        <v>5839241.729336001</v>
      </c>
      <c r="M84" s="103">
        <f t="shared" si="17"/>
        <v>729905.21616700012</v>
      </c>
      <c r="N84" s="105">
        <f t="shared" si="22"/>
        <v>6411453.7716731429</v>
      </c>
      <c r="O84" s="103">
        <f t="shared" si="17"/>
        <v>801431.72145914286</v>
      </c>
      <c r="P84" s="110">
        <f t="shared" si="18"/>
        <v>6869223.4055428579</v>
      </c>
      <c r="Q84" s="109">
        <f t="shared" si="19"/>
        <v>858652.92569285724</v>
      </c>
    </row>
    <row r="85" spans="1:17" s="115" customFormat="1">
      <c r="A85" s="114">
        <v>82</v>
      </c>
      <c r="B85" s="199" t="s">
        <v>1325</v>
      </c>
      <c r="C85" s="283" t="s">
        <v>65</v>
      </c>
      <c r="D85" s="283" t="s">
        <v>65</v>
      </c>
      <c r="E85" s="284">
        <v>14983148.281328574</v>
      </c>
      <c r="F85" s="116">
        <v>7603573.0793000022</v>
      </c>
      <c r="G85" s="285">
        <f t="shared" si="13"/>
        <v>0.50747499367507987</v>
      </c>
      <c r="H85" s="116">
        <f t="shared" si="14"/>
        <v>4382945.5457628584</v>
      </c>
      <c r="I85" s="117">
        <f t="shared" si="15"/>
        <v>547868.19322035729</v>
      </c>
      <c r="J85" s="116">
        <f t="shared" si="20"/>
        <v>5281934.4426425705</v>
      </c>
      <c r="K85" s="116">
        <f t="shared" si="16"/>
        <v>660241.80533032131</v>
      </c>
      <c r="L85" s="116">
        <f t="shared" si="21"/>
        <v>6031091.8567090007</v>
      </c>
      <c r="M85" s="116">
        <f t="shared" si="17"/>
        <v>753886.48208862508</v>
      </c>
      <c r="N85" s="118">
        <f t="shared" si="22"/>
        <v>6780249.270775429</v>
      </c>
      <c r="O85" s="116">
        <f t="shared" si="17"/>
        <v>847531.15884692862</v>
      </c>
      <c r="P85" s="119">
        <f t="shared" si="18"/>
        <v>7379575.2020285716</v>
      </c>
      <c r="Q85" s="117">
        <f t="shared" si="19"/>
        <v>922446.90025357145</v>
      </c>
    </row>
    <row r="86" spans="1:17">
      <c r="A86" s="107">
        <v>83</v>
      </c>
      <c r="B86" s="108" t="s">
        <v>74</v>
      </c>
      <c r="C86" s="101" t="s">
        <v>65</v>
      </c>
      <c r="D86" s="100" t="s">
        <v>65</v>
      </c>
      <c r="E86" s="102">
        <v>4027435.5849190466</v>
      </c>
      <c r="F86" s="103">
        <v>1392549.9014000006</v>
      </c>
      <c r="G86" s="104">
        <f t="shared" si="13"/>
        <v>0.3457659029022041</v>
      </c>
      <c r="H86" s="103">
        <f t="shared" si="14"/>
        <v>1829398.566535237</v>
      </c>
      <c r="I86" s="109">
        <f t="shared" si="15"/>
        <v>228674.82081690463</v>
      </c>
      <c r="J86" s="103">
        <f t="shared" si="20"/>
        <v>2071044.7016303793</v>
      </c>
      <c r="K86" s="103">
        <f t="shared" si="16"/>
        <v>258880.58770379741</v>
      </c>
      <c r="L86" s="103">
        <f t="shared" si="21"/>
        <v>2272416.4808763321</v>
      </c>
      <c r="M86" s="103">
        <f t="shared" si="17"/>
        <v>284052.06010954152</v>
      </c>
      <c r="N86" s="105">
        <f t="shared" si="22"/>
        <v>2473788.2601222843</v>
      </c>
      <c r="O86" s="103">
        <f t="shared" si="17"/>
        <v>309223.53251528554</v>
      </c>
      <c r="P86" s="110">
        <f t="shared" si="18"/>
        <v>2634885.6835190458</v>
      </c>
      <c r="Q86" s="109">
        <f t="shared" si="19"/>
        <v>329360.71043988073</v>
      </c>
    </row>
    <row r="87" spans="1:17">
      <c r="A87" s="107">
        <v>84</v>
      </c>
      <c r="B87" s="108" t="s">
        <v>75</v>
      </c>
      <c r="C87" s="101" t="s">
        <v>65</v>
      </c>
      <c r="D87" s="100" t="s">
        <v>70</v>
      </c>
      <c r="E87" s="102">
        <v>11930667.060009521</v>
      </c>
      <c r="F87" s="103">
        <v>5238370.3237000005</v>
      </c>
      <c r="G87" s="104">
        <f t="shared" si="13"/>
        <v>0.43906768140890695</v>
      </c>
      <c r="H87" s="103">
        <f t="shared" si="14"/>
        <v>4306163.3243076159</v>
      </c>
      <c r="I87" s="109">
        <f t="shared" si="15"/>
        <v>538270.41553845198</v>
      </c>
      <c r="J87" s="103">
        <f t="shared" si="20"/>
        <v>5022003.3479081867</v>
      </c>
      <c r="K87" s="103">
        <f t="shared" si="16"/>
        <v>627750.41848852334</v>
      </c>
      <c r="L87" s="103">
        <f t="shared" si="21"/>
        <v>5618536.7009086637</v>
      </c>
      <c r="M87" s="103">
        <f t="shared" si="17"/>
        <v>702317.08761358296</v>
      </c>
      <c r="N87" s="105">
        <f t="shared" si="22"/>
        <v>6215070.0539091388</v>
      </c>
      <c r="O87" s="103">
        <f t="shared" si="17"/>
        <v>776883.75673864235</v>
      </c>
      <c r="P87" s="110">
        <f t="shared" si="18"/>
        <v>6692296.73630952</v>
      </c>
      <c r="Q87" s="109">
        <f t="shared" si="19"/>
        <v>836537.09203869</v>
      </c>
    </row>
    <row r="88" spans="1:17">
      <c r="A88" s="99">
        <v>85</v>
      </c>
      <c r="B88" s="108" t="s">
        <v>76</v>
      </c>
      <c r="C88" s="101" t="s">
        <v>65</v>
      </c>
      <c r="D88" s="100" t="s">
        <v>70</v>
      </c>
      <c r="E88" s="102">
        <v>9860285.8349238075</v>
      </c>
      <c r="F88" s="103">
        <v>4306853.2328000003</v>
      </c>
      <c r="G88" s="104">
        <f t="shared" si="13"/>
        <v>0.43678786851651957</v>
      </c>
      <c r="H88" s="103">
        <f t="shared" si="14"/>
        <v>3581375.4351390461</v>
      </c>
      <c r="I88" s="109">
        <f t="shared" si="15"/>
        <v>447671.92939238076</v>
      </c>
      <c r="J88" s="103">
        <f t="shared" si="20"/>
        <v>4172992.5852344735</v>
      </c>
      <c r="K88" s="103">
        <f t="shared" si="16"/>
        <v>521624.07315430918</v>
      </c>
      <c r="L88" s="103">
        <f t="shared" si="21"/>
        <v>4666006.8769806651</v>
      </c>
      <c r="M88" s="103">
        <f t="shared" si="17"/>
        <v>583250.85962258314</v>
      </c>
      <c r="N88" s="105">
        <f t="shared" si="22"/>
        <v>5159021.168726855</v>
      </c>
      <c r="O88" s="103">
        <f t="shared" si="17"/>
        <v>644877.64609085687</v>
      </c>
      <c r="P88" s="110">
        <f t="shared" si="18"/>
        <v>5553432.6021238072</v>
      </c>
      <c r="Q88" s="109">
        <f t="shared" si="19"/>
        <v>694179.0752654759</v>
      </c>
    </row>
    <row r="89" spans="1:17">
      <c r="A89" s="107">
        <v>86</v>
      </c>
      <c r="B89" s="108" t="s">
        <v>71</v>
      </c>
      <c r="C89" s="101" t="s">
        <v>65</v>
      </c>
      <c r="D89" s="100" t="s">
        <v>70</v>
      </c>
      <c r="E89" s="102">
        <v>7589375.8323333338</v>
      </c>
      <c r="F89" s="103">
        <v>4099386.6754000001</v>
      </c>
      <c r="G89" s="104">
        <f t="shared" si="13"/>
        <v>0.54014806565978879</v>
      </c>
      <c r="H89" s="103">
        <f t="shared" si="14"/>
        <v>1972113.9904666673</v>
      </c>
      <c r="I89" s="109">
        <f t="shared" si="15"/>
        <v>246514.24880833342</v>
      </c>
      <c r="J89" s="103">
        <f t="shared" si="20"/>
        <v>2427476.5404066667</v>
      </c>
      <c r="K89" s="103">
        <f t="shared" si="16"/>
        <v>303434.56755083334</v>
      </c>
      <c r="L89" s="103">
        <f t="shared" si="21"/>
        <v>2806945.3320233338</v>
      </c>
      <c r="M89" s="103">
        <f t="shared" si="17"/>
        <v>350868.16650291672</v>
      </c>
      <c r="N89" s="105">
        <f t="shared" si="22"/>
        <v>3186414.1236399999</v>
      </c>
      <c r="O89" s="103">
        <f t="shared" si="17"/>
        <v>398301.76545499999</v>
      </c>
      <c r="P89" s="110">
        <f t="shared" si="18"/>
        <v>3489989.1569333337</v>
      </c>
      <c r="Q89" s="109">
        <f t="shared" si="19"/>
        <v>436248.64461666672</v>
      </c>
    </row>
    <row r="90" spans="1:17">
      <c r="A90" s="107">
        <v>87</v>
      </c>
      <c r="B90" s="108" t="s">
        <v>69</v>
      </c>
      <c r="C90" s="101" t="s">
        <v>65</v>
      </c>
      <c r="D90" s="100" t="s">
        <v>70</v>
      </c>
      <c r="E90" s="102">
        <v>11728272.17240476</v>
      </c>
      <c r="F90" s="103">
        <v>5271174.1873999992</v>
      </c>
      <c r="G90" s="104">
        <f t="shared" si="13"/>
        <v>0.44944166625007642</v>
      </c>
      <c r="H90" s="103">
        <f t="shared" si="14"/>
        <v>4111443.5505238092</v>
      </c>
      <c r="I90" s="109">
        <f t="shared" si="15"/>
        <v>513930.44381547614</v>
      </c>
      <c r="J90" s="103">
        <f t="shared" si="20"/>
        <v>4815139.880868095</v>
      </c>
      <c r="K90" s="103">
        <f t="shared" si="16"/>
        <v>601892.48510851187</v>
      </c>
      <c r="L90" s="103">
        <f t="shared" si="21"/>
        <v>5401553.4894883325</v>
      </c>
      <c r="M90" s="103">
        <f t="shared" si="17"/>
        <v>675194.18618604157</v>
      </c>
      <c r="N90" s="105">
        <f t="shared" si="22"/>
        <v>5987967.0981085701</v>
      </c>
      <c r="O90" s="103">
        <f t="shared" si="17"/>
        <v>748495.88726357126</v>
      </c>
      <c r="P90" s="110">
        <f t="shared" si="18"/>
        <v>6457097.9850047613</v>
      </c>
      <c r="Q90" s="109">
        <f t="shared" si="19"/>
        <v>807137.24812559516</v>
      </c>
    </row>
    <row r="91" spans="1:17" s="115" customFormat="1">
      <c r="A91" s="114">
        <v>88</v>
      </c>
      <c r="B91" s="187" t="s">
        <v>1266</v>
      </c>
      <c r="C91" s="283" t="s">
        <v>65</v>
      </c>
      <c r="D91" s="283" t="s">
        <v>65</v>
      </c>
      <c r="E91" s="284">
        <v>6340489.8774095234</v>
      </c>
      <c r="F91" s="116">
        <v>2613574.0119000003</v>
      </c>
      <c r="G91" s="285">
        <f t="shared" si="13"/>
        <v>0.41220379851277433</v>
      </c>
      <c r="H91" s="116">
        <f t="shared" si="14"/>
        <v>2458817.890027619</v>
      </c>
      <c r="I91" s="117">
        <f t="shared" si="15"/>
        <v>307352.23625345237</v>
      </c>
      <c r="J91" s="116">
        <f t="shared" si="20"/>
        <v>2839247.2826721901</v>
      </c>
      <c r="K91" s="116">
        <f t="shared" si="16"/>
        <v>354905.91033402376</v>
      </c>
      <c r="L91" s="116">
        <f t="shared" si="21"/>
        <v>3156271.7765426664</v>
      </c>
      <c r="M91" s="116">
        <f t="shared" si="17"/>
        <v>394533.9720678333</v>
      </c>
      <c r="N91" s="118">
        <f t="shared" si="22"/>
        <v>3473296.2704131417</v>
      </c>
      <c r="O91" s="116">
        <f t="shared" si="17"/>
        <v>434162.03380164271</v>
      </c>
      <c r="P91" s="119">
        <f t="shared" si="18"/>
        <v>3726915.8655095231</v>
      </c>
      <c r="Q91" s="117">
        <f t="shared" si="19"/>
        <v>465864.48318869038</v>
      </c>
    </row>
    <row r="92" spans="1:17">
      <c r="A92" s="107">
        <v>89</v>
      </c>
      <c r="B92" s="111" t="s">
        <v>83</v>
      </c>
      <c r="C92" s="101" t="s">
        <v>80</v>
      </c>
      <c r="D92" s="100" t="s">
        <v>1458</v>
      </c>
      <c r="E92" s="102">
        <v>15038034.842609523</v>
      </c>
      <c r="F92" s="103">
        <v>7903161.7747000009</v>
      </c>
      <c r="G92" s="104">
        <f t="shared" si="13"/>
        <v>0.52554485060154177</v>
      </c>
      <c r="H92" s="103">
        <f t="shared" si="14"/>
        <v>4127266.0993876178</v>
      </c>
      <c r="I92" s="109">
        <f t="shared" si="15"/>
        <v>515908.26242345222</v>
      </c>
      <c r="J92" s="103">
        <f t="shared" si="20"/>
        <v>5029548.189944189</v>
      </c>
      <c r="K92" s="103">
        <f t="shared" si="16"/>
        <v>628693.52374302363</v>
      </c>
      <c r="L92" s="103">
        <f t="shared" si="21"/>
        <v>5781449.932074666</v>
      </c>
      <c r="M92" s="103">
        <f t="shared" si="17"/>
        <v>722681.24150933325</v>
      </c>
      <c r="N92" s="105">
        <f t="shared" si="22"/>
        <v>6533351.6742051411</v>
      </c>
      <c r="O92" s="103">
        <f t="shared" si="17"/>
        <v>816668.95927564264</v>
      </c>
      <c r="P92" s="110">
        <f t="shared" si="18"/>
        <v>7134873.067909522</v>
      </c>
      <c r="Q92" s="109">
        <f t="shared" si="19"/>
        <v>891859.13348869025</v>
      </c>
    </row>
    <row r="93" spans="1:17">
      <c r="A93" s="107">
        <v>90</v>
      </c>
      <c r="B93" s="108" t="s">
        <v>66</v>
      </c>
      <c r="C93" s="101" t="s">
        <v>65</v>
      </c>
      <c r="D93" s="100" t="s">
        <v>1395</v>
      </c>
      <c r="E93" s="102">
        <v>11047568.80864762</v>
      </c>
      <c r="F93" s="103">
        <v>5254836.3681000005</v>
      </c>
      <c r="G93" s="104">
        <f t="shared" si="13"/>
        <v>0.47565545497998735</v>
      </c>
      <c r="H93" s="103">
        <f t="shared" si="14"/>
        <v>3583218.6788180955</v>
      </c>
      <c r="I93" s="109">
        <f t="shared" si="15"/>
        <v>447902.33485226193</v>
      </c>
      <c r="J93" s="103">
        <f t="shared" si="20"/>
        <v>4246072.8073369525</v>
      </c>
      <c r="K93" s="103">
        <f t="shared" si="16"/>
        <v>530759.10091711907</v>
      </c>
      <c r="L93" s="103">
        <f t="shared" si="21"/>
        <v>4798451.2477693334</v>
      </c>
      <c r="M93" s="103">
        <f t="shared" si="17"/>
        <v>599806.40597116668</v>
      </c>
      <c r="N93" s="105">
        <f t="shared" si="22"/>
        <v>5350829.6882017143</v>
      </c>
      <c r="O93" s="103">
        <f t="shared" si="17"/>
        <v>668853.71102521429</v>
      </c>
      <c r="P93" s="110">
        <f t="shared" si="18"/>
        <v>5792732.440547619</v>
      </c>
      <c r="Q93" s="109">
        <f t="shared" si="19"/>
        <v>724091.55506845238</v>
      </c>
    </row>
    <row r="94" spans="1:17">
      <c r="A94" s="99">
        <v>91</v>
      </c>
      <c r="B94" s="123" t="s">
        <v>1398</v>
      </c>
      <c r="C94" s="101" t="s">
        <v>80</v>
      </c>
      <c r="D94" s="100" t="s">
        <v>1458</v>
      </c>
      <c r="E94" s="102">
        <v>12200552.08592381</v>
      </c>
      <c r="F94" s="103">
        <v>4301818.9792000018</v>
      </c>
      <c r="G94" s="104">
        <f t="shared" si="13"/>
        <v>0.35259215721583259</v>
      </c>
      <c r="H94" s="103">
        <f t="shared" si="14"/>
        <v>5458622.689539047</v>
      </c>
      <c r="I94" s="109">
        <f t="shared" si="15"/>
        <v>682327.83619238087</v>
      </c>
      <c r="J94" s="103">
        <f t="shared" si="20"/>
        <v>6190655.8146944735</v>
      </c>
      <c r="K94" s="103">
        <f t="shared" si="16"/>
        <v>773831.97683680919</v>
      </c>
      <c r="L94" s="103">
        <f t="shared" si="21"/>
        <v>6800683.418990666</v>
      </c>
      <c r="M94" s="103">
        <f t="shared" si="17"/>
        <v>850085.42737383326</v>
      </c>
      <c r="N94" s="105">
        <f t="shared" si="22"/>
        <v>7410711.0232868548</v>
      </c>
      <c r="O94" s="103">
        <f t="shared" si="17"/>
        <v>926338.87791085686</v>
      </c>
      <c r="P94" s="110">
        <f t="shared" si="18"/>
        <v>7898733.1067238078</v>
      </c>
      <c r="Q94" s="109">
        <f t="shared" si="19"/>
        <v>987341.63834047597</v>
      </c>
    </row>
    <row r="95" spans="1:17">
      <c r="A95" s="107">
        <v>92</v>
      </c>
      <c r="B95" s="108" t="s">
        <v>90</v>
      </c>
      <c r="C95" s="101" t="s">
        <v>80</v>
      </c>
      <c r="D95" s="100" t="s">
        <v>91</v>
      </c>
      <c r="E95" s="102">
        <v>10918131.267414285</v>
      </c>
      <c r="F95" s="103">
        <v>4827209.595300002</v>
      </c>
      <c r="G95" s="122">
        <f t="shared" si="13"/>
        <v>0.44212782179190802</v>
      </c>
      <c r="H95" s="103">
        <f t="shared" si="14"/>
        <v>3907295.418631427</v>
      </c>
      <c r="I95" s="109">
        <f t="shared" si="15"/>
        <v>488411.92732892837</v>
      </c>
      <c r="J95" s="103">
        <f t="shared" si="20"/>
        <v>4562383.2946762834</v>
      </c>
      <c r="K95" s="103">
        <f t="shared" si="16"/>
        <v>570297.91183453542</v>
      </c>
      <c r="L95" s="103">
        <f t="shared" si="21"/>
        <v>5108289.8580469973</v>
      </c>
      <c r="M95" s="103">
        <f t="shared" si="17"/>
        <v>638536.23225587467</v>
      </c>
      <c r="N95" s="105">
        <f t="shared" si="22"/>
        <v>5654196.4214177113</v>
      </c>
      <c r="O95" s="103">
        <f t="shared" si="17"/>
        <v>706774.55267721391</v>
      </c>
      <c r="P95" s="110">
        <f t="shared" si="18"/>
        <v>6090921.6721142828</v>
      </c>
      <c r="Q95" s="109">
        <f t="shared" si="19"/>
        <v>761365.20901428536</v>
      </c>
    </row>
    <row r="96" spans="1:17">
      <c r="A96" s="107">
        <v>93</v>
      </c>
      <c r="B96" s="108" t="s">
        <v>1346</v>
      </c>
      <c r="C96" s="101" t="s">
        <v>80</v>
      </c>
      <c r="D96" s="100" t="s">
        <v>91</v>
      </c>
      <c r="E96" s="102">
        <v>22129925.026061904</v>
      </c>
      <c r="F96" s="103">
        <v>7954772.9506999999</v>
      </c>
      <c r="G96" s="104">
        <f t="shared" si="13"/>
        <v>0.35945774517228807</v>
      </c>
      <c r="H96" s="103">
        <f t="shared" ref="H96:H124" si="23">(E96*0.8)-F96</f>
        <v>9749167.0701495223</v>
      </c>
      <c r="I96" s="109">
        <f t="shared" ref="I96:I125" si="24">H96/$Q$2</f>
        <v>1218645.8837686903</v>
      </c>
      <c r="J96" s="103">
        <f t="shared" si="20"/>
        <v>11076962.571713235</v>
      </c>
      <c r="K96" s="103">
        <f t="shared" si="16"/>
        <v>1384620.3214641544</v>
      </c>
      <c r="L96" s="103">
        <f t="shared" si="21"/>
        <v>12183458.823016334</v>
      </c>
      <c r="M96" s="103">
        <f t="shared" si="17"/>
        <v>1522932.3528770418</v>
      </c>
      <c r="N96" s="105">
        <f t="shared" si="22"/>
        <v>13289955.074319426</v>
      </c>
      <c r="O96" s="103">
        <f t="shared" si="17"/>
        <v>1661244.3842899282</v>
      </c>
      <c r="P96" s="110">
        <f t="shared" ref="P96:P125" si="25">E96-F96</f>
        <v>14175152.075361904</v>
      </c>
      <c r="Q96" s="109">
        <f t="shared" si="19"/>
        <v>1771894.009420238</v>
      </c>
    </row>
    <row r="97" spans="1:17">
      <c r="A97" s="99">
        <v>94</v>
      </c>
      <c r="B97" s="108" t="s">
        <v>84</v>
      </c>
      <c r="C97" s="101" t="s">
        <v>80</v>
      </c>
      <c r="D97" s="100" t="s">
        <v>80</v>
      </c>
      <c r="E97" s="102">
        <v>13143934.865785714</v>
      </c>
      <c r="F97" s="103">
        <v>5753433.572300001</v>
      </c>
      <c r="G97" s="104">
        <f t="shared" si="13"/>
        <v>0.43772535629923587</v>
      </c>
      <c r="H97" s="103">
        <f t="shared" si="23"/>
        <v>4761714.3203285718</v>
      </c>
      <c r="I97" s="109">
        <f t="shared" si="24"/>
        <v>595214.29004107148</v>
      </c>
      <c r="J97" s="103">
        <f t="shared" si="20"/>
        <v>5550350.4122757139</v>
      </c>
      <c r="K97" s="103">
        <f t="shared" si="16"/>
        <v>693793.80153446423</v>
      </c>
      <c r="L97" s="103">
        <f t="shared" si="21"/>
        <v>6207547.1555650001</v>
      </c>
      <c r="M97" s="103">
        <f t="shared" si="17"/>
        <v>775943.39444562502</v>
      </c>
      <c r="N97" s="105">
        <f t="shared" si="22"/>
        <v>6864743.8988542845</v>
      </c>
      <c r="O97" s="103">
        <f t="shared" si="17"/>
        <v>858092.98735678557</v>
      </c>
      <c r="P97" s="110">
        <f t="shared" si="25"/>
        <v>7390501.2934857132</v>
      </c>
      <c r="Q97" s="109">
        <f t="shared" si="19"/>
        <v>923812.66168571415</v>
      </c>
    </row>
    <row r="98" spans="1:17">
      <c r="A98" s="107">
        <v>95</v>
      </c>
      <c r="B98" s="111" t="s">
        <v>136</v>
      </c>
      <c r="C98" s="101" t="s">
        <v>65</v>
      </c>
      <c r="D98" s="100" t="s">
        <v>1395</v>
      </c>
      <c r="E98" s="102">
        <v>9026941.0582095236</v>
      </c>
      <c r="F98" s="103">
        <v>4397129.4462000001</v>
      </c>
      <c r="G98" s="104">
        <f t="shared" si="13"/>
        <v>0.48711179322490916</v>
      </c>
      <c r="H98" s="103">
        <f t="shared" si="23"/>
        <v>2824423.4003676195</v>
      </c>
      <c r="I98" s="109">
        <f t="shared" si="24"/>
        <v>353052.92504595243</v>
      </c>
      <c r="J98" s="103">
        <f t="shared" si="20"/>
        <v>3366039.8638601899</v>
      </c>
      <c r="K98" s="103">
        <f t="shared" si="16"/>
        <v>420754.98298252374</v>
      </c>
      <c r="L98" s="103">
        <f t="shared" si="21"/>
        <v>3817386.9167706668</v>
      </c>
      <c r="M98" s="103">
        <f t="shared" si="17"/>
        <v>477173.36459633335</v>
      </c>
      <c r="N98" s="105">
        <f t="shared" si="22"/>
        <v>4268733.9696811419</v>
      </c>
      <c r="O98" s="103">
        <f t="shared" si="17"/>
        <v>533591.74621014274</v>
      </c>
      <c r="P98" s="110">
        <f t="shared" si="25"/>
        <v>4629811.6120095234</v>
      </c>
      <c r="Q98" s="109">
        <f t="shared" si="19"/>
        <v>578726.45150119043</v>
      </c>
    </row>
    <row r="99" spans="1:17">
      <c r="A99" s="107">
        <v>96</v>
      </c>
      <c r="B99" s="108" t="s">
        <v>77</v>
      </c>
      <c r="C99" s="101" t="s">
        <v>65</v>
      </c>
      <c r="D99" s="100" t="s">
        <v>1395</v>
      </c>
      <c r="E99" s="102">
        <v>22425293.405799996</v>
      </c>
      <c r="F99" s="103">
        <v>11872189.078800002</v>
      </c>
      <c r="G99" s="104">
        <f t="shared" si="13"/>
        <v>0.52941064645020086</v>
      </c>
      <c r="H99" s="103">
        <f t="shared" si="23"/>
        <v>6068045.6458399948</v>
      </c>
      <c r="I99" s="109">
        <f t="shared" si="24"/>
        <v>758505.70572999935</v>
      </c>
      <c r="J99" s="103">
        <f t="shared" si="20"/>
        <v>7413563.2501879949</v>
      </c>
      <c r="K99" s="103">
        <f t="shared" si="16"/>
        <v>926695.40627349936</v>
      </c>
      <c r="L99" s="103">
        <f t="shared" si="21"/>
        <v>8534827.9204779956</v>
      </c>
      <c r="M99" s="103">
        <f t="shared" si="17"/>
        <v>1066853.4900597495</v>
      </c>
      <c r="N99" s="105">
        <f t="shared" si="22"/>
        <v>9656092.5907679927</v>
      </c>
      <c r="O99" s="103">
        <f t="shared" si="17"/>
        <v>1207011.5738459991</v>
      </c>
      <c r="P99" s="110">
        <f t="shared" si="25"/>
        <v>10553104.326999994</v>
      </c>
      <c r="Q99" s="109">
        <f t="shared" si="19"/>
        <v>1319138.0408749992</v>
      </c>
    </row>
    <row r="100" spans="1:17">
      <c r="A100" s="99">
        <v>97</v>
      </c>
      <c r="B100" s="108" t="s">
        <v>79</v>
      </c>
      <c r="C100" s="101" t="s">
        <v>80</v>
      </c>
      <c r="D100" s="100" t="s">
        <v>80</v>
      </c>
      <c r="E100" s="102">
        <v>11505314.029490476</v>
      </c>
      <c r="F100" s="103">
        <v>5303896.6322000008</v>
      </c>
      <c r="G100" s="104">
        <f t="shared" si="13"/>
        <v>0.46099538166494436</v>
      </c>
      <c r="H100" s="103">
        <f t="shared" si="23"/>
        <v>3900354.5913923811</v>
      </c>
      <c r="I100" s="109">
        <f t="shared" si="24"/>
        <v>487544.32392404764</v>
      </c>
      <c r="J100" s="103">
        <f t="shared" si="20"/>
        <v>4590673.4331618082</v>
      </c>
      <c r="K100" s="103">
        <f t="shared" si="16"/>
        <v>573834.17914522602</v>
      </c>
      <c r="L100" s="103">
        <f t="shared" si="21"/>
        <v>5165939.1346363332</v>
      </c>
      <c r="M100" s="103">
        <f t="shared" si="17"/>
        <v>645742.39182954165</v>
      </c>
      <c r="N100" s="105">
        <f t="shared" si="22"/>
        <v>5741204.8361108564</v>
      </c>
      <c r="O100" s="103">
        <f t="shared" si="17"/>
        <v>717650.60451385705</v>
      </c>
      <c r="P100" s="110">
        <f t="shared" si="25"/>
        <v>6201417.3972904757</v>
      </c>
      <c r="Q100" s="109">
        <f t="shared" si="19"/>
        <v>775177.17466130946</v>
      </c>
    </row>
    <row r="101" spans="1:17">
      <c r="A101" s="107">
        <v>98</v>
      </c>
      <c r="B101" s="108" t="s">
        <v>88</v>
      </c>
      <c r="C101" s="101" t="s">
        <v>80</v>
      </c>
      <c r="D101" s="100" t="s">
        <v>80</v>
      </c>
      <c r="E101" s="102">
        <v>9178425.1405904777</v>
      </c>
      <c r="F101" s="103">
        <v>4541758.8120000018</v>
      </c>
      <c r="G101" s="104">
        <f t="shared" si="13"/>
        <v>0.49482985832881299</v>
      </c>
      <c r="H101" s="103">
        <f t="shared" si="23"/>
        <v>2800981.3004723806</v>
      </c>
      <c r="I101" s="109">
        <f t="shared" si="24"/>
        <v>350122.66255904757</v>
      </c>
      <c r="J101" s="103">
        <f t="shared" si="20"/>
        <v>3351686.8089078087</v>
      </c>
      <c r="K101" s="103">
        <f t="shared" si="16"/>
        <v>418960.85111347609</v>
      </c>
      <c r="L101" s="103">
        <f t="shared" si="21"/>
        <v>3810608.0659373328</v>
      </c>
      <c r="M101" s="103">
        <f t="shared" si="17"/>
        <v>476326.0082421666</v>
      </c>
      <c r="N101" s="105">
        <f t="shared" si="22"/>
        <v>4269529.322966856</v>
      </c>
      <c r="O101" s="103">
        <f t="shared" si="17"/>
        <v>533691.16537085699</v>
      </c>
      <c r="P101" s="110">
        <f t="shared" si="25"/>
        <v>4636666.328590476</v>
      </c>
      <c r="Q101" s="109">
        <f t="shared" si="19"/>
        <v>579583.29107380949</v>
      </c>
    </row>
    <row r="102" spans="1:17">
      <c r="A102" s="107">
        <v>99</v>
      </c>
      <c r="B102" s="108" t="s">
        <v>85</v>
      </c>
      <c r="C102" s="101" t="s">
        <v>80</v>
      </c>
      <c r="D102" s="100" t="s">
        <v>91</v>
      </c>
      <c r="E102" s="102">
        <v>4759305.7026380943</v>
      </c>
      <c r="F102" s="103">
        <v>1841175.5456999999</v>
      </c>
      <c r="G102" s="104">
        <f t="shared" si="13"/>
        <v>0.38685801264655723</v>
      </c>
      <c r="H102" s="103">
        <f t="shared" si="23"/>
        <v>1966269.0164104758</v>
      </c>
      <c r="I102" s="109">
        <f t="shared" si="24"/>
        <v>245783.62705130948</v>
      </c>
      <c r="J102" s="103">
        <f t="shared" si="20"/>
        <v>2251827.3585687615</v>
      </c>
      <c r="K102" s="103">
        <f t="shared" si="16"/>
        <v>281478.41982109519</v>
      </c>
      <c r="L102" s="103">
        <f t="shared" si="21"/>
        <v>2489792.6437006667</v>
      </c>
      <c r="M102" s="103">
        <f t="shared" si="17"/>
        <v>311224.08046258334</v>
      </c>
      <c r="N102" s="105">
        <f t="shared" si="22"/>
        <v>2727757.928832571</v>
      </c>
      <c r="O102" s="103">
        <f t="shared" si="17"/>
        <v>340969.74110407138</v>
      </c>
      <c r="P102" s="110">
        <f t="shared" si="25"/>
        <v>2918130.1569380946</v>
      </c>
      <c r="Q102" s="109">
        <f t="shared" si="19"/>
        <v>364766.26961726183</v>
      </c>
    </row>
    <row r="103" spans="1:17">
      <c r="A103" s="99">
        <v>100</v>
      </c>
      <c r="B103" s="108" t="s">
        <v>87</v>
      </c>
      <c r="C103" s="101" t="s">
        <v>80</v>
      </c>
      <c r="D103" s="100" t="s">
        <v>1457</v>
      </c>
      <c r="E103" s="102">
        <v>19083935.465219047</v>
      </c>
      <c r="F103" s="103">
        <v>8375961.7058000006</v>
      </c>
      <c r="G103" s="104">
        <f t="shared" si="13"/>
        <v>0.43890117534013895</v>
      </c>
      <c r="H103" s="103">
        <f t="shared" si="23"/>
        <v>6891186.6663752384</v>
      </c>
      <c r="I103" s="109">
        <f t="shared" si="24"/>
        <v>861398.33329690481</v>
      </c>
      <c r="J103" s="103">
        <f t="shared" si="20"/>
        <v>8036222.7942883801</v>
      </c>
      <c r="K103" s="103">
        <f t="shared" si="16"/>
        <v>1004527.8492860475</v>
      </c>
      <c r="L103" s="103">
        <f t="shared" si="21"/>
        <v>8990419.567549333</v>
      </c>
      <c r="M103" s="103">
        <f t="shared" si="17"/>
        <v>1123802.4459436666</v>
      </c>
      <c r="N103" s="105">
        <f t="shared" si="22"/>
        <v>9944616.340810284</v>
      </c>
      <c r="O103" s="103">
        <f t="shared" si="17"/>
        <v>1243077.0426012855</v>
      </c>
      <c r="P103" s="110">
        <f t="shared" si="25"/>
        <v>10707973.759419046</v>
      </c>
      <c r="Q103" s="109">
        <f t="shared" si="19"/>
        <v>1338496.7199273808</v>
      </c>
    </row>
    <row r="104" spans="1:17">
      <c r="A104" s="107">
        <v>101</v>
      </c>
      <c r="B104" s="108" t="s">
        <v>89</v>
      </c>
      <c r="C104" s="101" t="s">
        <v>80</v>
      </c>
      <c r="D104" s="100" t="s">
        <v>1457</v>
      </c>
      <c r="E104" s="102">
        <v>13957507.624209525</v>
      </c>
      <c r="F104" s="103">
        <v>6286816.8582000015</v>
      </c>
      <c r="G104" s="104">
        <f t="shared" si="13"/>
        <v>0.45042546473665651</v>
      </c>
      <c r="H104" s="103">
        <f t="shared" si="23"/>
        <v>4879189.2411676189</v>
      </c>
      <c r="I104" s="109">
        <f t="shared" si="24"/>
        <v>609898.65514595236</v>
      </c>
      <c r="J104" s="103">
        <f t="shared" si="20"/>
        <v>5716639.6986201899</v>
      </c>
      <c r="K104" s="103">
        <f t="shared" si="16"/>
        <v>714579.96232752374</v>
      </c>
      <c r="L104" s="103">
        <f t="shared" si="21"/>
        <v>6414515.0798306661</v>
      </c>
      <c r="M104" s="103">
        <f t="shared" si="17"/>
        <v>801814.38497883326</v>
      </c>
      <c r="N104" s="105">
        <f t="shared" si="22"/>
        <v>7112390.4610411422</v>
      </c>
      <c r="O104" s="103">
        <f t="shared" si="17"/>
        <v>889048.80763014278</v>
      </c>
      <c r="P104" s="110">
        <f t="shared" si="25"/>
        <v>7670690.7660095235</v>
      </c>
      <c r="Q104" s="109">
        <f t="shared" si="19"/>
        <v>958836.34575119044</v>
      </c>
    </row>
    <row r="105" spans="1:17">
      <c r="A105" s="107">
        <v>102</v>
      </c>
      <c r="B105" s="108" t="s">
        <v>86</v>
      </c>
      <c r="C105" s="101" t="s">
        <v>80</v>
      </c>
      <c r="D105" s="100" t="s">
        <v>91</v>
      </c>
      <c r="E105" s="102">
        <v>23699770.064090479</v>
      </c>
      <c r="F105" s="103">
        <v>10342058.930700002</v>
      </c>
      <c r="G105" s="104">
        <f t="shared" si="13"/>
        <v>0.43637802825649047</v>
      </c>
      <c r="H105" s="103">
        <f t="shared" si="23"/>
        <v>8617757.1205723826</v>
      </c>
      <c r="I105" s="109">
        <f t="shared" si="24"/>
        <v>1077219.6400715478</v>
      </c>
      <c r="J105" s="103">
        <f t="shared" si="20"/>
        <v>10039743.324417809</v>
      </c>
      <c r="K105" s="103">
        <f t="shared" si="16"/>
        <v>1254967.9155522261</v>
      </c>
      <c r="L105" s="103">
        <f t="shared" si="21"/>
        <v>11224731.827622334</v>
      </c>
      <c r="M105" s="103">
        <f t="shared" si="17"/>
        <v>1403091.4784527917</v>
      </c>
      <c r="N105" s="105">
        <f t="shared" si="22"/>
        <v>12409720.330826858</v>
      </c>
      <c r="O105" s="103">
        <f t="shared" si="17"/>
        <v>1551215.0413533573</v>
      </c>
      <c r="P105" s="110">
        <f t="shared" si="25"/>
        <v>13357711.133390477</v>
      </c>
      <c r="Q105" s="109">
        <f t="shared" si="19"/>
        <v>1669713.8916738096</v>
      </c>
    </row>
    <row r="106" spans="1:17" s="120" customFormat="1">
      <c r="A106" s="99">
        <v>103</v>
      </c>
      <c r="B106" s="108" t="s">
        <v>81</v>
      </c>
      <c r="C106" s="101" t="s">
        <v>80</v>
      </c>
      <c r="D106" s="100" t="s">
        <v>80</v>
      </c>
      <c r="E106" s="102">
        <v>20613659.363619044</v>
      </c>
      <c r="F106" s="103">
        <v>8299300.462199999</v>
      </c>
      <c r="G106" s="104">
        <f t="shared" si="13"/>
        <v>0.40261170109599259</v>
      </c>
      <c r="H106" s="103">
        <f t="shared" si="23"/>
        <v>8191627.0286952369</v>
      </c>
      <c r="I106" s="109">
        <f t="shared" si="24"/>
        <v>1023953.3785869046</v>
      </c>
      <c r="J106" s="103">
        <f t="shared" si="20"/>
        <v>9428446.5905123781</v>
      </c>
      <c r="K106" s="103">
        <f t="shared" si="16"/>
        <v>1178555.8238140473</v>
      </c>
      <c r="L106" s="103">
        <f t="shared" si="21"/>
        <v>10459129.558693333</v>
      </c>
      <c r="M106" s="103">
        <f t="shared" si="17"/>
        <v>1307391.1948366666</v>
      </c>
      <c r="N106" s="105">
        <f t="shared" si="22"/>
        <v>11489812.526874283</v>
      </c>
      <c r="O106" s="103">
        <f t="shared" si="17"/>
        <v>1436226.5658592854</v>
      </c>
      <c r="P106" s="110">
        <f t="shared" si="25"/>
        <v>12314358.901419045</v>
      </c>
      <c r="Q106" s="109">
        <f t="shared" si="19"/>
        <v>1539294.8626773807</v>
      </c>
    </row>
    <row r="107" spans="1:17">
      <c r="A107" s="107">
        <v>104</v>
      </c>
      <c r="B107" s="108" t="s">
        <v>114</v>
      </c>
      <c r="C107" s="101" t="s">
        <v>1394</v>
      </c>
      <c r="D107" s="100" t="s">
        <v>1392</v>
      </c>
      <c r="E107" s="102">
        <v>8687831.6267190482</v>
      </c>
      <c r="F107" s="103">
        <v>4039278.0507000005</v>
      </c>
      <c r="G107" s="104">
        <f t="shared" si="13"/>
        <v>0.46493512124214936</v>
      </c>
      <c r="H107" s="103">
        <f t="shared" si="23"/>
        <v>2910987.2506752387</v>
      </c>
      <c r="I107" s="109">
        <f t="shared" si="24"/>
        <v>363873.40633440483</v>
      </c>
      <c r="J107" s="103">
        <f t="shared" si="20"/>
        <v>3432257.1482783807</v>
      </c>
      <c r="K107" s="103">
        <f t="shared" si="16"/>
        <v>429032.14353479759</v>
      </c>
      <c r="L107" s="103">
        <f t="shared" si="21"/>
        <v>3866648.7296143332</v>
      </c>
      <c r="M107" s="103">
        <f t="shared" si="17"/>
        <v>483331.09120179166</v>
      </c>
      <c r="N107" s="105">
        <f t="shared" si="22"/>
        <v>4301040.3109502858</v>
      </c>
      <c r="O107" s="103">
        <f t="shared" si="17"/>
        <v>537630.03886878572</v>
      </c>
      <c r="P107" s="110">
        <f t="shared" si="25"/>
        <v>4648553.5760190478</v>
      </c>
      <c r="Q107" s="109">
        <f t="shared" si="19"/>
        <v>581069.19700238097</v>
      </c>
    </row>
    <row r="108" spans="1:17">
      <c r="A108" s="107">
        <v>105</v>
      </c>
      <c r="B108" s="112" t="s">
        <v>101</v>
      </c>
      <c r="C108" s="101" t="s">
        <v>27</v>
      </c>
      <c r="D108" s="100" t="s">
        <v>94</v>
      </c>
      <c r="E108" s="102">
        <v>14627076.189571429</v>
      </c>
      <c r="F108" s="103">
        <v>7642231.4825999988</v>
      </c>
      <c r="G108" s="104">
        <f t="shared" si="13"/>
        <v>0.52247157145791245</v>
      </c>
      <c r="H108" s="103">
        <f t="shared" si="23"/>
        <v>4059429.4690571455</v>
      </c>
      <c r="I108" s="109">
        <f t="shared" si="24"/>
        <v>507428.68363214319</v>
      </c>
      <c r="J108" s="103">
        <f t="shared" si="20"/>
        <v>4937054.0404314296</v>
      </c>
      <c r="K108" s="103">
        <f t="shared" si="16"/>
        <v>617131.7550539287</v>
      </c>
      <c r="L108" s="103">
        <f t="shared" si="21"/>
        <v>5668407.8499100013</v>
      </c>
      <c r="M108" s="103">
        <f t="shared" si="17"/>
        <v>708550.98123875016</v>
      </c>
      <c r="N108" s="105">
        <f t="shared" si="22"/>
        <v>6399761.6593885729</v>
      </c>
      <c r="O108" s="103">
        <f t="shared" si="17"/>
        <v>799970.20742357161</v>
      </c>
      <c r="P108" s="110">
        <f t="shared" si="25"/>
        <v>6984844.7069714302</v>
      </c>
      <c r="Q108" s="109">
        <f t="shared" si="19"/>
        <v>873105.58837142878</v>
      </c>
    </row>
    <row r="109" spans="1:17">
      <c r="A109" s="99">
        <v>106</v>
      </c>
      <c r="B109" s="189" t="s">
        <v>1046</v>
      </c>
      <c r="C109" s="101" t="s">
        <v>1394</v>
      </c>
      <c r="D109" s="100" t="s">
        <v>1392</v>
      </c>
      <c r="E109" s="102">
        <v>3523007.8677000003</v>
      </c>
      <c r="F109" s="103">
        <v>2632695.5892999996</v>
      </c>
      <c r="G109" s="104">
        <f t="shared" si="13"/>
        <v>0.74728632128169448</v>
      </c>
      <c r="H109" s="103">
        <f t="shared" si="23"/>
        <v>185710.70486000087</v>
      </c>
      <c r="I109" s="109">
        <f t="shared" si="24"/>
        <v>23213.838107500109</v>
      </c>
      <c r="J109" s="103">
        <f t="shared" si="20"/>
        <v>397091.17692200048</v>
      </c>
      <c r="K109" s="103">
        <f t="shared" si="16"/>
        <v>49636.39711525006</v>
      </c>
      <c r="L109" s="103">
        <f t="shared" si="21"/>
        <v>573241.57030700054</v>
      </c>
      <c r="M109" s="103">
        <f t="shared" si="17"/>
        <v>71655.196288375068</v>
      </c>
      <c r="N109" s="105">
        <f t="shared" si="22"/>
        <v>749391.9636920006</v>
      </c>
      <c r="O109" s="103">
        <f t="shared" si="17"/>
        <v>93673.995461500075</v>
      </c>
      <c r="P109" s="110">
        <f t="shared" si="25"/>
        <v>890312.27840000065</v>
      </c>
      <c r="Q109" s="109">
        <f t="shared" si="19"/>
        <v>111289.03480000008</v>
      </c>
    </row>
    <row r="110" spans="1:17">
      <c r="A110" s="107">
        <v>107</v>
      </c>
      <c r="B110" s="108" t="s">
        <v>106</v>
      </c>
      <c r="C110" s="101" t="s">
        <v>1394</v>
      </c>
      <c r="D110" s="100" t="s">
        <v>1391</v>
      </c>
      <c r="E110" s="102">
        <v>7826988.284976189</v>
      </c>
      <c r="F110" s="103">
        <v>3922041.9546000017</v>
      </c>
      <c r="G110" s="104">
        <f t="shared" si="13"/>
        <v>0.50109209466025584</v>
      </c>
      <c r="H110" s="103">
        <f t="shared" si="23"/>
        <v>2339548.6733809495</v>
      </c>
      <c r="I110" s="109">
        <f t="shared" si="24"/>
        <v>292443.58417261869</v>
      </c>
      <c r="J110" s="103">
        <f t="shared" si="20"/>
        <v>2809167.970479521</v>
      </c>
      <c r="K110" s="103">
        <f t="shared" si="16"/>
        <v>351145.99630994012</v>
      </c>
      <c r="L110" s="103">
        <f t="shared" si="21"/>
        <v>3200517.3847283302</v>
      </c>
      <c r="M110" s="103">
        <f t="shared" si="17"/>
        <v>400064.67309104127</v>
      </c>
      <c r="N110" s="105">
        <f t="shared" si="22"/>
        <v>3591866.7989771394</v>
      </c>
      <c r="O110" s="103">
        <f t="shared" si="17"/>
        <v>448983.34987214243</v>
      </c>
      <c r="P110" s="110">
        <f t="shared" si="25"/>
        <v>3904946.3303761873</v>
      </c>
      <c r="Q110" s="109">
        <f t="shared" si="19"/>
        <v>488118.29129702342</v>
      </c>
    </row>
    <row r="111" spans="1:17">
      <c r="A111" s="107">
        <v>108</v>
      </c>
      <c r="B111" s="108" t="s">
        <v>121</v>
      </c>
      <c r="C111" s="101" t="s">
        <v>1394</v>
      </c>
      <c r="D111" s="100" t="s">
        <v>1391</v>
      </c>
      <c r="E111" s="102">
        <v>10020037.20444762</v>
      </c>
      <c r="F111" s="103">
        <v>5740611.5157000003</v>
      </c>
      <c r="G111" s="104">
        <f t="shared" si="13"/>
        <v>0.57291319369072802</v>
      </c>
      <c r="H111" s="103">
        <f t="shared" si="23"/>
        <v>2275418.2478580959</v>
      </c>
      <c r="I111" s="109">
        <f t="shared" si="24"/>
        <v>284427.28098226199</v>
      </c>
      <c r="J111" s="103">
        <f t="shared" si="20"/>
        <v>2876620.4801249532</v>
      </c>
      <c r="K111" s="103">
        <f t="shared" si="16"/>
        <v>359577.56001561915</v>
      </c>
      <c r="L111" s="103">
        <f t="shared" si="21"/>
        <v>3377622.3403473338</v>
      </c>
      <c r="M111" s="103">
        <f t="shared" si="17"/>
        <v>422202.79254341673</v>
      </c>
      <c r="N111" s="105">
        <f t="shared" si="22"/>
        <v>3878624.2005697144</v>
      </c>
      <c r="O111" s="103">
        <f t="shared" si="17"/>
        <v>484828.0250712143</v>
      </c>
      <c r="P111" s="110">
        <f t="shared" si="25"/>
        <v>4279425.6887476193</v>
      </c>
      <c r="Q111" s="109">
        <f t="shared" si="19"/>
        <v>534928.21109345241</v>
      </c>
    </row>
    <row r="112" spans="1:17">
      <c r="A112" s="99">
        <v>109</v>
      </c>
      <c r="B112" s="108" t="s">
        <v>1126</v>
      </c>
      <c r="C112" s="101" t="s">
        <v>1394</v>
      </c>
      <c r="D112" s="100" t="s">
        <v>1391</v>
      </c>
      <c r="E112" s="102">
        <v>6494866.6613523811</v>
      </c>
      <c r="F112" s="103">
        <v>3780398.4207000011</v>
      </c>
      <c r="G112" s="104">
        <f t="shared" si="13"/>
        <v>0.58205943521446135</v>
      </c>
      <c r="H112" s="103">
        <f t="shared" si="23"/>
        <v>1415494.908381904</v>
      </c>
      <c r="I112" s="109">
        <f t="shared" si="24"/>
        <v>176936.863547738</v>
      </c>
      <c r="J112" s="103">
        <f t="shared" si="20"/>
        <v>1805186.9080630462</v>
      </c>
      <c r="K112" s="103">
        <f t="shared" si="16"/>
        <v>225648.36350788077</v>
      </c>
      <c r="L112" s="103">
        <f t="shared" si="21"/>
        <v>2129930.2411306663</v>
      </c>
      <c r="M112" s="103">
        <f t="shared" si="17"/>
        <v>266241.28014133329</v>
      </c>
      <c r="N112" s="105">
        <f t="shared" si="22"/>
        <v>2454673.5741982847</v>
      </c>
      <c r="O112" s="103">
        <f t="shared" si="17"/>
        <v>306834.19677478558</v>
      </c>
      <c r="P112" s="110">
        <f t="shared" si="25"/>
        <v>2714468.24065238</v>
      </c>
      <c r="Q112" s="109">
        <f t="shared" si="19"/>
        <v>339308.53008154751</v>
      </c>
    </row>
    <row r="113" spans="1:17">
      <c r="A113" s="107">
        <v>110</v>
      </c>
      <c r="B113" s="108" t="s">
        <v>95</v>
      </c>
      <c r="C113" s="101" t="s">
        <v>1394</v>
      </c>
      <c r="D113" s="100" t="s">
        <v>1396</v>
      </c>
      <c r="E113" s="102">
        <v>5082212.2031190479</v>
      </c>
      <c r="F113" s="103">
        <v>2364270.7345000003</v>
      </c>
      <c r="G113" s="104">
        <f t="shared" si="13"/>
        <v>0.46520504064135759</v>
      </c>
      <c r="H113" s="103">
        <f t="shared" si="23"/>
        <v>1701499.0279952381</v>
      </c>
      <c r="I113" s="109">
        <f t="shared" si="24"/>
        <v>212687.37849940476</v>
      </c>
      <c r="J113" s="103">
        <f t="shared" si="20"/>
        <v>2006431.7601823807</v>
      </c>
      <c r="K113" s="103">
        <f t="shared" si="16"/>
        <v>250803.97002279758</v>
      </c>
      <c r="L113" s="103">
        <f t="shared" si="21"/>
        <v>2260542.3703383338</v>
      </c>
      <c r="M113" s="103">
        <f t="shared" si="17"/>
        <v>282567.79629229172</v>
      </c>
      <c r="N113" s="105">
        <f t="shared" si="22"/>
        <v>2514652.9804942859</v>
      </c>
      <c r="O113" s="103">
        <f t="shared" si="17"/>
        <v>314331.62256178574</v>
      </c>
      <c r="P113" s="110">
        <f t="shared" si="25"/>
        <v>2717941.4686190477</v>
      </c>
      <c r="Q113" s="109">
        <f t="shared" si="19"/>
        <v>339742.68357738096</v>
      </c>
    </row>
    <row r="114" spans="1:17">
      <c r="A114" s="107">
        <v>111</v>
      </c>
      <c r="B114" s="108" t="s">
        <v>110</v>
      </c>
      <c r="C114" s="101" t="s">
        <v>1394</v>
      </c>
      <c r="D114" s="100" t="s">
        <v>1392</v>
      </c>
      <c r="E114" s="102">
        <v>11727163.986004762</v>
      </c>
      <c r="F114" s="103">
        <v>6349659.647900003</v>
      </c>
      <c r="G114" s="104">
        <f t="shared" si="13"/>
        <v>0.5414488665356525</v>
      </c>
      <c r="H114" s="103">
        <f t="shared" si="23"/>
        <v>3032071.5409038076</v>
      </c>
      <c r="I114" s="109">
        <f t="shared" si="24"/>
        <v>379008.94261297595</v>
      </c>
      <c r="J114" s="103">
        <f t="shared" si="20"/>
        <v>3735701.3800640916</v>
      </c>
      <c r="K114" s="103">
        <f t="shared" si="16"/>
        <v>466962.67250801146</v>
      </c>
      <c r="L114" s="103">
        <f t="shared" si="21"/>
        <v>4322059.5793643305</v>
      </c>
      <c r="M114" s="103">
        <f t="shared" si="17"/>
        <v>540257.44742054131</v>
      </c>
      <c r="N114" s="105">
        <f t="shared" si="22"/>
        <v>4908417.7786645675</v>
      </c>
      <c r="O114" s="103">
        <f t="shared" si="17"/>
        <v>613552.22233307094</v>
      </c>
      <c r="P114" s="110">
        <f t="shared" si="25"/>
        <v>5377504.3381047593</v>
      </c>
      <c r="Q114" s="109">
        <f t="shared" si="19"/>
        <v>672188.04226309492</v>
      </c>
    </row>
    <row r="115" spans="1:17">
      <c r="A115" s="99">
        <v>112</v>
      </c>
      <c r="B115" s="108" t="s">
        <v>96</v>
      </c>
      <c r="C115" s="101" t="s">
        <v>1394</v>
      </c>
      <c r="D115" s="100" t="s">
        <v>1396</v>
      </c>
      <c r="E115" s="102">
        <v>16650089.371947622</v>
      </c>
      <c r="F115" s="103">
        <v>7663176.0070000002</v>
      </c>
      <c r="G115" s="104">
        <f t="shared" si="13"/>
        <v>0.4602483407633271</v>
      </c>
      <c r="H115" s="103">
        <f t="shared" si="23"/>
        <v>5656895.4905580981</v>
      </c>
      <c r="I115" s="109">
        <f t="shared" si="24"/>
        <v>707111.93631976226</v>
      </c>
      <c r="J115" s="103">
        <f t="shared" si="20"/>
        <v>6655900.8528749542</v>
      </c>
      <c r="K115" s="103">
        <f t="shared" si="16"/>
        <v>831987.60660936928</v>
      </c>
      <c r="L115" s="103">
        <f t="shared" si="21"/>
        <v>7488405.3214723365</v>
      </c>
      <c r="M115" s="103">
        <f t="shared" si="17"/>
        <v>936050.66518404207</v>
      </c>
      <c r="N115" s="105">
        <f t="shared" si="22"/>
        <v>8320909.790069717</v>
      </c>
      <c r="O115" s="103">
        <f t="shared" si="17"/>
        <v>1040113.7237587146</v>
      </c>
      <c r="P115" s="110">
        <f t="shared" si="25"/>
        <v>8986913.3649476208</v>
      </c>
      <c r="Q115" s="109">
        <f t="shared" si="19"/>
        <v>1123364.1706184526</v>
      </c>
    </row>
    <row r="116" spans="1:17">
      <c r="A116" s="107">
        <v>113</v>
      </c>
      <c r="B116" s="108" t="s">
        <v>100</v>
      </c>
      <c r="C116" s="101" t="s">
        <v>27</v>
      </c>
      <c r="D116" s="100" t="s">
        <v>94</v>
      </c>
      <c r="E116" s="102">
        <v>8525479.228757143</v>
      </c>
      <c r="F116" s="103">
        <v>4254469.6467000004</v>
      </c>
      <c r="G116" s="104">
        <f t="shared" si="13"/>
        <v>0.49902997034457891</v>
      </c>
      <c r="H116" s="103">
        <f t="shared" si="23"/>
        <v>2565913.7363057146</v>
      </c>
      <c r="I116" s="109">
        <f t="shared" si="24"/>
        <v>320739.21703821432</v>
      </c>
      <c r="J116" s="103">
        <f t="shared" si="20"/>
        <v>3077442.4900311427</v>
      </c>
      <c r="K116" s="103">
        <f t="shared" si="16"/>
        <v>384680.31125389284</v>
      </c>
      <c r="L116" s="103">
        <f t="shared" si="21"/>
        <v>3503716.4514690004</v>
      </c>
      <c r="M116" s="103">
        <f t="shared" si="17"/>
        <v>437964.55643362505</v>
      </c>
      <c r="N116" s="105">
        <f t="shared" si="22"/>
        <v>3929990.4129068563</v>
      </c>
      <c r="O116" s="103">
        <f t="shared" si="17"/>
        <v>491248.80161335703</v>
      </c>
      <c r="P116" s="110">
        <f t="shared" si="25"/>
        <v>4271009.5820571426</v>
      </c>
      <c r="Q116" s="109">
        <f t="shared" si="19"/>
        <v>533876.19775714283</v>
      </c>
    </row>
    <row r="117" spans="1:17">
      <c r="A117" s="107">
        <v>114</v>
      </c>
      <c r="B117" s="108" t="s">
        <v>1387</v>
      </c>
      <c r="C117" s="101" t="s">
        <v>1394</v>
      </c>
      <c r="D117" s="100" t="s">
        <v>1392</v>
      </c>
      <c r="E117" s="102">
        <v>13438586.46135238</v>
      </c>
      <c r="F117" s="103">
        <v>6522361.6026999997</v>
      </c>
      <c r="G117" s="104">
        <f t="shared" si="13"/>
        <v>0.48534580786881565</v>
      </c>
      <c r="H117" s="103">
        <f t="shared" si="23"/>
        <v>4228507.5663819043</v>
      </c>
      <c r="I117" s="109">
        <f t="shared" si="24"/>
        <v>528563.44579773804</v>
      </c>
      <c r="J117" s="103">
        <f t="shared" si="20"/>
        <v>5034822.7540630465</v>
      </c>
      <c r="K117" s="103">
        <f t="shared" si="16"/>
        <v>629352.84425788082</v>
      </c>
      <c r="L117" s="103">
        <f t="shared" si="21"/>
        <v>5706752.0771306669</v>
      </c>
      <c r="M117" s="103">
        <f t="shared" si="17"/>
        <v>713344.00964133337</v>
      </c>
      <c r="N117" s="105">
        <f t="shared" si="22"/>
        <v>6378681.4001982855</v>
      </c>
      <c r="O117" s="103">
        <f t="shared" si="17"/>
        <v>797335.17502478568</v>
      </c>
      <c r="P117" s="110">
        <f t="shared" si="25"/>
        <v>6916224.8586523803</v>
      </c>
      <c r="Q117" s="109">
        <f t="shared" si="19"/>
        <v>864528.10733154754</v>
      </c>
    </row>
    <row r="118" spans="1:17">
      <c r="A118" s="99">
        <v>115</v>
      </c>
      <c r="B118" s="187" t="s">
        <v>116</v>
      </c>
      <c r="C118" s="101" t="s">
        <v>1394</v>
      </c>
      <c r="D118" s="100" t="s">
        <v>1391</v>
      </c>
      <c r="E118" s="102">
        <v>11313127.494628569</v>
      </c>
      <c r="F118" s="103">
        <v>6058491.5369999995</v>
      </c>
      <c r="G118" s="104">
        <f t="shared" si="13"/>
        <v>0.53552755768699234</v>
      </c>
      <c r="H118" s="103">
        <f t="shared" si="23"/>
        <v>2992010.4587028557</v>
      </c>
      <c r="I118" s="109">
        <f t="shared" si="24"/>
        <v>374001.30733785697</v>
      </c>
      <c r="J118" s="103">
        <f t="shared" si="20"/>
        <v>3670798.1083805701</v>
      </c>
      <c r="K118" s="103">
        <f t="shared" si="16"/>
        <v>458849.76354757126</v>
      </c>
      <c r="L118" s="103">
        <f t="shared" si="21"/>
        <v>4236454.483111999</v>
      </c>
      <c r="M118" s="103">
        <f t="shared" si="17"/>
        <v>529556.81038899987</v>
      </c>
      <c r="N118" s="105">
        <f t="shared" si="22"/>
        <v>4802110.8578434261</v>
      </c>
      <c r="O118" s="103">
        <f t="shared" si="17"/>
        <v>600263.85723042826</v>
      </c>
      <c r="P118" s="110">
        <f t="shared" si="25"/>
        <v>5254635.9576285696</v>
      </c>
      <c r="Q118" s="109">
        <f t="shared" si="19"/>
        <v>656829.4947035712</v>
      </c>
    </row>
    <row r="119" spans="1:17">
      <c r="A119" s="107">
        <v>116</v>
      </c>
      <c r="B119" s="108" t="s">
        <v>93</v>
      </c>
      <c r="C119" s="101" t="s">
        <v>1394</v>
      </c>
      <c r="D119" s="100" t="s">
        <v>1396</v>
      </c>
      <c r="E119" s="102">
        <v>9266427.2017142847</v>
      </c>
      <c r="F119" s="103">
        <v>3331183.3420999995</v>
      </c>
      <c r="G119" s="104">
        <f t="shared" si="13"/>
        <v>0.35948950653642781</v>
      </c>
      <c r="H119" s="103">
        <f t="shared" si="23"/>
        <v>4081958.4192714286</v>
      </c>
      <c r="I119" s="109">
        <f t="shared" si="24"/>
        <v>510244.80240892858</v>
      </c>
      <c r="J119" s="103">
        <f t="shared" si="20"/>
        <v>4637944.0513742846</v>
      </c>
      <c r="K119" s="103">
        <f t="shared" si="16"/>
        <v>579743.00642178557</v>
      </c>
      <c r="L119" s="103">
        <f t="shared" si="21"/>
        <v>5101265.4114599992</v>
      </c>
      <c r="M119" s="103">
        <f t="shared" si="17"/>
        <v>637658.17643249989</v>
      </c>
      <c r="N119" s="105">
        <f t="shared" si="22"/>
        <v>5564586.7715457138</v>
      </c>
      <c r="O119" s="103">
        <f t="shared" si="17"/>
        <v>695573.34644321422</v>
      </c>
      <c r="P119" s="110">
        <f t="shared" si="25"/>
        <v>5935243.8596142847</v>
      </c>
      <c r="Q119" s="109">
        <f t="shared" si="19"/>
        <v>741905.48245178559</v>
      </c>
    </row>
    <row r="120" spans="1:17">
      <c r="A120" s="107">
        <v>117</v>
      </c>
      <c r="B120" s="108" t="s">
        <v>98</v>
      </c>
      <c r="C120" s="101" t="s">
        <v>27</v>
      </c>
      <c r="D120" s="100" t="s">
        <v>1515</v>
      </c>
      <c r="E120" s="102">
        <v>9631205.1537380964</v>
      </c>
      <c r="F120" s="103">
        <v>4702515.2607999993</v>
      </c>
      <c r="G120" s="104">
        <f t="shared" si="13"/>
        <v>0.48825823827196152</v>
      </c>
      <c r="H120" s="103">
        <f t="shared" si="23"/>
        <v>3002448.8621904785</v>
      </c>
      <c r="I120" s="109">
        <f t="shared" si="24"/>
        <v>375306.10777380981</v>
      </c>
      <c r="J120" s="103">
        <f t="shared" si="20"/>
        <v>3580321.1714147637</v>
      </c>
      <c r="K120" s="103">
        <f t="shared" si="16"/>
        <v>447540.14642684546</v>
      </c>
      <c r="L120" s="103">
        <f t="shared" si="21"/>
        <v>4061881.4291016692</v>
      </c>
      <c r="M120" s="103">
        <f t="shared" si="17"/>
        <v>507735.17863770865</v>
      </c>
      <c r="N120" s="105">
        <f t="shared" si="22"/>
        <v>4543441.6867885729</v>
      </c>
      <c r="O120" s="103">
        <f t="shared" si="17"/>
        <v>567930.21084857162</v>
      </c>
      <c r="P120" s="110">
        <f t="shared" si="25"/>
        <v>4928689.892938097</v>
      </c>
      <c r="Q120" s="109">
        <f t="shared" si="19"/>
        <v>616086.23661726213</v>
      </c>
    </row>
    <row r="121" spans="1:17">
      <c r="A121" s="99">
        <v>118</v>
      </c>
      <c r="B121" s="108" t="s">
        <v>102</v>
      </c>
      <c r="C121" s="101" t="s">
        <v>27</v>
      </c>
      <c r="D121" s="100" t="s">
        <v>94</v>
      </c>
      <c r="E121" s="102">
        <v>19134025.148957141</v>
      </c>
      <c r="F121" s="103">
        <v>12351497.622500001</v>
      </c>
      <c r="G121" s="104">
        <f t="shared" si="13"/>
        <v>0.64552531557497161</v>
      </c>
      <c r="H121" s="103">
        <f t="shared" si="23"/>
        <v>2955722.4966657124</v>
      </c>
      <c r="I121" s="109">
        <f t="shared" si="24"/>
        <v>369465.31208321406</v>
      </c>
      <c r="J121" s="103">
        <f t="shared" si="20"/>
        <v>4103764.0056031402</v>
      </c>
      <c r="K121" s="103">
        <f t="shared" si="16"/>
        <v>512970.50070039253</v>
      </c>
      <c r="L121" s="103">
        <f t="shared" si="21"/>
        <v>5060465.2630509976</v>
      </c>
      <c r="M121" s="103">
        <f t="shared" si="17"/>
        <v>632558.1578813747</v>
      </c>
      <c r="N121" s="105">
        <f t="shared" si="22"/>
        <v>6017166.520498855</v>
      </c>
      <c r="O121" s="103">
        <f t="shared" si="17"/>
        <v>752145.81506235688</v>
      </c>
      <c r="P121" s="110">
        <f t="shared" si="25"/>
        <v>6782527.5264571402</v>
      </c>
      <c r="Q121" s="109">
        <f t="shared" si="19"/>
        <v>847815.94080714253</v>
      </c>
    </row>
    <row r="122" spans="1:17">
      <c r="A122" s="107">
        <v>119</v>
      </c>
      <c r="B122" s="108" t="s">
        <v>105</v>
      </c>
      <c r="C122" s="101" t="s">
        <v>27</v>
      </c>
      <c r="D122" s="100" t="s">
        <v>94</v>
      </c>
      <c r="E122" s="102">
        <v>6682164.8067952376</v>
      </c>
      <c r="F122" s="103">
        <v>3882689.6853</v>
      </c>
      <c r="G122" s="104">
        <f t="shared" si="13"/>
        <v>0.58105266744567707</v>
      </c>
      <c r="H122" s="103">
        <f t="shared" si="23"/>
        <v>1463042.1601361902</v>
      </c>
      <c r="I122" s="109">
        <f t="shared" si="24"/>
        <v>182880.27001702378</v>
      </c>
      <c r="J122" s="103">
        <f t="shared" si="20"/>
        <v>1863972.048543904</v>
      </c>
      <c r="K122" s="103">
        <f t="shared" si="16"/>
        <v>232996.506067988</v>
      </c>
      <c r="L122" s="103">
        <f t="shared" si="21"/>
        <v>2198080.2888836665</v>
      </c>
      <c r="M122" s="103">
        <f t="shared" si="17"/>
        <v>274760.03611045831</v>
      </c>
      <c r="N122" s="105">
        <f t="shared" si="22"/>
        <v>2532188.5292234281</v>
      </c>
      <c r="O122" s="103">
        <f t="shared" si="17"/>
        <v>316523.56615292851</v>
      </c>
      <c r="P122" s="110">
        <f t="shared" si="25"/>
        <v>2799475.1214952376</v>
      </c>
      <c r="Q122" s="109">
        <f t="shared" si="19"/>
        <v>349934.3901869047</v>
      </c>
    </row>
    <row r="123" spans="1:17">
      <c r="A123" s="107">
        <v>120</v>
      </c>
      <c r="B123" s="108" t="s">
        <v>99</v>
      </c>
      <c r="C123" s="101" t="s">
        <v>27</v>
      </c>
      <c r="D123" s="100" t="s">
        <v>1515</v>
      </c>
      <c r="E123" s="102">
        <v>10519115.573819049</v>
      </c>
      <c r="F123" s="103">
        <v>6242129.5853999993</v>
      </c>
      <c r="G123" s="104">
        <f t="shared" si="13"/>
        <v>0.59340821398863519</v>
      </c>
      <c r="H123" s="103">
        <f t="shared" si="23"/>
        <v>2173162.8736552401</v>
      </c>
      <c r="I123" s="109">
        <f t="shared" si="24"/>
        <v>271645.35920690501</v>
      </c>
      <c r="J123" s="103">
        <f t="shared" si="20"/>
        <v>2804309.8080843827</v>
      </c>
      <c r="K123" s="103">
        <f t="shared" si="16"/>
        <v>350538.72601054783</v>
      </c>
      <c r="L123" s="103">
        <f t="shared" si="21"/>
        <v>3330265.5867753355</v>
      </c>
      <c r="M123" s="103">
        <f t="shared" si="17"/>
        <v>416283.19834691694</v>
      </c>
      <c r="N123" s="105">
        <f t="shared" si="22"/>
        <v>3856221.3654662864</v>
      </c>
      <c r="O123" s="103">
        <f t="shared" si="17"/>
        <v>482027.6706832858</v>
      </c>
      <c r="P123" s="110">
        <f t="shared" si="25"/>
        <v>4276985.9884190494</v>
      </c>
      <c r="Q123" s="109">
        <f t="shared" si="19"/>
        <v>534623.24855238118</v>
      </c>
    </row>
    <row r="124" spans="1:17">
      <c r="A124" s="99">
        <v>121</v>
      </c>
      <c r="B124" s="124" t="s">
        <v>144</v>
      </c>
      <c r="C124" s="101" t="s">
        <v>1516</v>
      </c>
      <c r="D124" s="100" t="s">
        <v>144</v>
      </c>
      <c r="E124" s="102">
        <v>32154104.154938087</v>
      </c>
      <c r="F124" s="103">
        <v>13775638</v>
      </c>
      <c r="G124" s="104">
        <f t="shared" si="13"/>
        <v>0.42842549534642838</v>
      </c>
      <c r="H124" s="103">
        <f t="shared" si="23"/>
        <v>11947645.323950469</v>
      </c>
      <c r="I124" s="109">
        <f t="shared" si="24"/>
        <v>1493455.6654938087</v>
      </c>
      <c r="J124" s="103">
        <f t="shared" si="20"/>
        <v>13876891.573246755</v>
      </c>
      <c r="K124" s="103">
        <f t="shared" si="16"/>
        <v>1734611.4466558443</v>
      </c>
      <c r="L124" s="103">
        <f t="shared" si="21"/>
        <v>15484596.780993659</v>
      </c>
      <c r="M124" s="103">
        <f t="shared" si="17"/>
        <v>1935574.5976242074</v>
      </c>
      <c r="N124" s="105">
        <f t="shared" si="22"/>
        <v>17092301.988740563</v>
      </c>
      <c r="O124" s="103">
        <f t="shared" si="17"/>
        <v>2136537.7485925704</v>
      </c>
      <c r="P124" s="110">
        <f t="shared" si="25"/>
        <v>18378466.154938087</v>
      </c>
      <c r="Q124" s="109">
        <f t="shared" si="19"/>
        <v>2297308.2693672609</v>
      </c>
    </row>
    <row r="125" spans="1:17" s="128" customFormat="1">
      <c r="A125" s="253" t="s">
        <v>139</v>
      </c>
      <c r="B125" s="254"/>
      <c r="C125" s="254"/>
      <c r="D125" s="254"/>
      <c r="E125" s="125">
        <f>SUM(E4:E124)</f>
        <v>1550365810.6527905</v>
      </c>
      <c r="F125" s="125">
        <f>SUM(F4:F124)</f>
        <v>741490143.92089999</v>
      </c>
      <c r="G125" s="212">
        <f t="shared" ref="G125" si="26">IFERROR(F125/E125,0)</f>
        <v>0.47826786351067124</v>
      </c>
      <c r="H125" s="125">
        <f>(E125*0.9)-F125</f>
        <v>653839085.66661155</v>
      </c>
      <c r="I125" s="125">
        <f t="shared" si="24"/>
        <v>81729885.708326444</v>
      </c>
      <c r="J125" s="125">
        <f t="shared" ref="J125" si="27">(E125*0.85)-F125</f>
        <v>576320795.13397205</v>
      </c>
      <c r="K125" s="125">
        <f t="shared" si="16"/>
        <v>72040099.391746506</v>
      </c>
      <c r="L125" s="125">
        <f t="shared" ref="L125:N125" si="28">(E125*0.9)-F125</f>
        <v>653839085.66661155</v>
      </c>
      <c r="M125" s="125">
        <f t="shared" si="17"/>
        <v>81729885.708326444</v>
      </c>
      <c r="N125" s="125">
        <f t="shared" si="28"/>
        <v>-653839085.23617053</v>
      </c>
      <c r="O125" s="125">
        <f t="shared" si="17"/>
        <v>-81729885.654521316</v>
      </c>
      <c r="P125" s="126">
        <f t="shared" si="25"/>
        <v>808875666.73189056</v>
      </c>
      <c r="Q125" s="127">
        <f t="shared" si="19"/>
        <v>101109458.34148632</v>
      </c>
    </row>
    <row r="127" spans="1:17">
      <c r="E127" s="130"/>
    </row>
    <row r="129" spans="5:6">
      <c r="F129" s="130"/>
    </row>
    <row r="130" spans="5:6">
      <c r="E130" s="130"/>
    </row>
    <row r="132" spans="5:6">
      <c r="F132" s="131"/>
    </row>
  </sheetData>
  <mergeCells count="2">
    <mergeCell ref="A125:D125"/>
    <mergeCell ref="A2:O2"/>
  </mergeCells>
  <conditionalFormatting sqref="G4:G125">
    <cfRule type="cellIs" dxfId="74" priority="1" operator="greaterThan">
      <formula>0.795</formula>
    </cfRule>
    <cfRule type="cellIs" dxfId="7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22 N125 N4:N38 P39:P66 J39:J73 L39:L73 M39:M73 N39:N73 P74:P90 J74:J90 L74:L85 M74:M90 N74:N90 L91:L124 P91:P124 J91:J124 M91:M124 N91:N124 P125 M125 M24:M3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1267</v>
      </c>
      <c r="B1" t="s">
        <v>2</v>
      </c>
    </row>
    <row r="2" spans="1:2">
      <c r="A2" t="s">
        <v>4</v>
      </c>
      <c r="B2" t="s">
        <v>2</v>
      </c>
    </row>
    <row r="3" spans="1:2">
      <c r="A3" t="s">
        <v>1225</v>
      </c>
      <c r="B3" t="s">
        <v>2</v>
      </c>
    </row>
    <row r="4" spans="1:2">
      <c r="A4" t="s">
        <v>6</v>
      </c>
      <c r="B4" t="s">
        <v>2</v>
      </c>
    </row>
    <row r="5" spans="1:2">
      <c r="A5" t="s">
        <v>10</v>
      </c>
      <c r="B5" t="s">
        <v>2</v>
      </c>
    </row>
    <row r="6" spans="1:2">
      <c r="A6" t="s">
        <v>7</v>
      </c>
      <c r="B6" t="s">
        <v>2</v>
      </c>
    </row>
    <row r="7" spans="1:2">
      <c r="A7" t="s">
        <v>11</v>
      </c>
      <c r="B7" t="s">
        <v>2</v>
      </c>
    </row>
    <row r="8" spans="1:2">
      <c r="A8" t="s">
        <v>12</v>
      </c>
      <c r="B8" t="s">
        <v>2</v>
      </c>
    </row>
    <row r="9" spans="1:2">
      <c r="A9" t="s">
        <v>8</v>
      </c>
      <c r="B9" t="s">
        <v>2</v>
      </c>
    </row>
    <row r="10" spans="1:2">
      <c r="A10" t="s">
        <v>5</v>
      </c>
      <c r="B10" t="s">
        <v>2</v>
      </c>
    </row>
    <row r="11" spans="1:2">
      <c r="A11" t="s">
        <v>3</v>
      </c>
      <c r="B11" t="s">
        <v>2</v>
      </c>
    </row>
    <row r="12" spans="1:2">
      <c r="A12" t="s">
        <v>1</v>
      </c>
      <c r="B12" t="s">
        <v>2</v>
      </c>
    </row>
    <row r="13" spans="1:2">
      <c r="A13" t="s">
        <v>9</v>
      </c>
      <c r="B13" t="s">
        <v>2</v>
      </c>
    </row>
    <row r="14" spans="1:2">
      <c r="A14" t="s">
        <v>13</v>
      </c>
      <c r="B14" t="s">
        <v>2</v>
      </c>
    </row>
    <row r="15" spans="1:2">
      <c r="A15" t="s">
        <v>1126</v>
      </c>
      <c r="B15" t="s">
        <v>138</v>
      </c>
    </row>
    <row r="16" spans="1:2">
      <c r="A16" t="s">
        <v>1046</v>
      </c>
      <c r="B16" t="s">
        <v>138</v>
      </c>
    </row>
    <row r="17" spans="1:2">
      <c r="A17" t="s">
        <v>111</v>
      </c>
      <c r="B17" t="s">
        <v>138</v>
      </c>
    </row>
    <row r="18" spans="1:2">
      <c r="A18" t="s">
        <v>112</v>
      </c>
      <c r="B18" t="s">
        <v>138</v>
      </c>
    </row>
    <row r="19" spans="1:2">
      <c r="A19" t="s">
        <v>109</v>
      </c>
      <c r="B19" t="s">
        <v>138</v>
      </c>
    </row>
    <row r="20" spans="1:2">
      <c r="A20" t="s">
        <v>117</v>
      </c>
      <c r="B20" t="s">
        <v>138</v>
      </c>
    </row>
    <row r="21" spans="1:2">
      <c r="A21" t="s">
        <v>107</v>
      </c>
      <c r="B21" t="s">
        <v>138</v>
      </c>
    </row>
    <row r="22" spans="1:2">
      <c r="A22" t="s">
        <v>113</v>
      </c>
      <c r="B22" t="s">
        <v>138</v>
      </c>
    </row>
    <row r="23" spans="1:2">
      <c r="A23" t="s">
        <v>120</v>
      </c>
      <c r="B23" t="s">
        <v>138</v>
      </c>
    </row>
    <row r="24" spans="1:2">
      <c r="A24" t="s">
        <v>119</v>
      </c>
      <c r="B24" t="s">
        <v>138</v>
      </c>
    </row>
    <row r="25" spans="1:2">
      <c r="A25" t="s">
        <v>118</v>
      </c>
      <c r="B25" t="s">
        <v>138</v>
      </c>
    </row>
    <row r="26" spans="1:2">
      <c r="A26" t="s">
        <v>114</v>
      </c>
      <c r="B26" t="s">
        <v>138</v>
      </c>
    </row>
    <row r="27" spans="1:2">
      <c r="A27" t="s">
        <v>121</v>
      </c>
      <c r="B27" t="s">
        <v>138</v>
      </c>
    </row>
    <row r="28" spans="1:2">
      <c r="A28" t="s">
        <v>122</v>
      </c>
      <c r="B28" t="s">
        <v>138</v>
      </c>
    </row>
    <row r="29" spans="1:2">
      <c r="A29" t="s">
        <v>115</v>
      </c>
      <c r="B29" t="s">
        <v>138</v>
      </c>
    </row>
    <row r="30" spans="1:2">
      <c r="A30" t="s">
        <v>1290</v>
      </c>
      <c r="B30" t="s">
        <v>138</v>
      </c>
    </row>
    <row r="31" spans="1:2">
      <c r="A31" t="s">
        <v>116</v>
      </c>
      <c r="B31" t="s">
        <v>138</v>
      </c>
    </row>
    <row r="32" spans="1:2">
      <c r="A32" t="s">
        <v>110</v>
      </c>
      <c r="B32" t="s">
        <v>138</v>
      </c>
    </row>
    <row r="33" spans="1:2">
      <c r="A33" t="s">
        <v>124</v>
      </c>
      <c r="B33" t="s">
        <v>138</v>
      </c>
    </row>
    <row r="34" spans="1:2">
      <c r="A34" t="s">
        <v>123</v>
      </c>
      <c r="B34" t="s">
        <v>138</v>
      </c>
    </row>
    <row r="35" spans="1:2">
      <c r="A35" t="s">
        <v>24</v>
      </c>
      <c r="B35" t="s">
        <v>16</v>
      </c>
    </row>
    <row r="36" spans="1:2">
      <c r="A36" t="s">
        <v>18</v>
      </c>
      <c r="B36" t="s">
        <v>16</v>
      </c>
    </row>
    <row r="37" spans="1:2">
      <c r="A37" t="s">
        <v>25</v>
      </c>
      <c r="B37" t="s">
        <v>16</v>
      </c>
    </row>
    <row r="38" spans="1:2">
      <c r="A38" t="s">
        <v>17</v>
      </c>
      <c r="B38" t="s">
        <v>16</v>
      </c>
    </row>
    <row r="39" spans="1:2">
      <c r="A39" t="s">
        <v>15</v>
      </c>
      <c r="B39" t="s">
        <v>16</v>
      </c>
    </row>
    <row r="40" spans="1:2">
      <c r="A40" t="s">
        <v>23</v>
      </c>
      <c r="B40" t="s">
        <v>16</v>
      </c>
    </row>
    <row r="41" spans="1:2">
      <c r="A41" t="s">
        <v>21</v>
      </c>
      <c r="B41" t="s">
        <v>16</v>
      </c>
    </row>
    <row r="42" spans="1:2">
      <c r="A42" t="s">
        <v>20</v>
      </c>
      <c r="B42" t="s">
        <v>16</v>
      </c>
    </row>
    <row r="43" spans="1:2">
      <c r="A43" t="s">
        <v>19</v>
      </c>
      <c r="B43" t="s">
        <v>16</v>
      </c>
    </row>
    <row r="44" spans="1:2">
      <c r="A44" t="s">
        <v>143</v>
      </c>
      <c r="B44" t="s">
        <v>27</v>
      </c>
    </row>
    <row r="45" spans="1:2">
      <c r="A45" t="s">
        <v>33</v>
      </c>
      <c r="B45" t="s">
        <v>27</v>
      </c>
    </row>
    <row r="46" spans="1:2">
      <c r="A46" t="s">
        <v>39</v>
      </c>
      <c r="B46" t="s">
        <v>27</v>
      </c>
    </row>
    <row r="47" spans="1:2">
      <c r="A47" t="s">
        <v>41</v>
      </c>
      <c r="B47" t="s">
        <v>27</v>
      </c>
    </row>
    <row r="48" spans="1:2">
      <c r="A48" t="s">
        <v>35</v>
      </c>
      <c r="B48" t="s">
        <v>27</v>
      </c>
    </row>
    <row r="49" spans="1:2">
      <c r="A49" t="s">
        <v>40</v>
      </c>
      <c r="B49" t="s">
        <v>27</v>
      </c>
    </row>
    <row r="50" spans="1:2">
      <c r="A50" t="s">
        <v>1321</v>
      </c>
      <c r="B50" t="s">
        <v>27</v>
      </c>
    </row>
    <row r="51" spans="1:2">
      <c r="A51" t="s">
        <v>32</v>
      </c>
      <c r="B51" t="s">
        <v>27</v>
      </c>
    </row>
    <row r="52" spans="1:2">
      <c r="A52" t="s">
        <v>34</v>
      </c>
      <c r="B52" t="s">
        <v>27</v>
      </c>
    </row>
    <row r="53" spans="1:2">
      <c r="A53" t="s">
        <v>28</v>
      </c>
      <c r="B53" t="s">
        <v>27</v>
      </c>
    </row>
    <row r="54" spans="1:2">
      <c r="A54" t="s">
        <v>36</v>
      </c>
      <c r="B54" t="s">
        <v>27</v>
      </c>
    </row>
    <row r="55" spans="1:2">
      <c r="A55" t="s">
        <v>38</v>
      </c>
      <c r="B55" t="s">
        <v>27</v>
      </c>
    </row>
    <row r="56" spans="1:2">
      <c r="A56" t="s">
        <v>26</v>
      </c>
      <c r="B56" t="s">
        <v>27</v>
      </c>
    </row>
    <row r="57" spans="1:2">
      <c r="A57" t="s">
        <v>131</v>
      </c>
      <c r="B57" t="s">
        <v>137</v>
      </c>
    </row>
    <row r="58" spans="1:2">
      <c r="A58" t="s">
        <v>125</v>
      </c>
      <c r="B58" t="s">
        <v>137</v>
      </c>
    </row>
    <row r="59" spans="1:2">
      <c r="A59" t="s">
        <v>128</v>
      </c>
      <c r="B59" t="s">
        <v>137</v>
      </c>
    </row>
    <row r="60" spans="1:2">
      <c r="A60" t="s">
        <v>134</v>
      </c>
      <c r="B60" t="s">
        <v>137</v>
      </c>
    </row>
    <row r="61" spans="1:2">
      <c r="A61" t="s">
        <v>135</v>
      </c>
      <c r="B61" t="s">
        <v>137</v>
      </c>
    </row>
    <row r="62" spans="1:2">
      <c r="A62" t="s">
        <v>133</v>
      </c>
      <c r="B62" t="s">
        <v>137</v>
      </c>
    </row>
    <row r="63" spans="1:2">
      <c r="A63" t="s">
        <v>132</v>
      </c>
      <c r="B63" t="s">
        <v>137</v>
      </c>
    </row>
    <row r="64" spans="1:2">
      <c r="A64" t="s">
        <v>130</v>
      </c>
      <c r="B64" t="s">
        <v>137</v>
      </c>
    </row>
    <row r="65" spans="1:2">
      <c r="A65" t="s">
        <v>127</v>
      </c>
      <c r="B65" t="s">
        <v>137</v>
      </c>
    </row>
    <row r="66" spans="1:2">
      <c r="A66" t="s">
        <v>129</v>
      </c>
      <c r="B66" t="s">
        <v>137</v>
      </c>
    </row>
    <row r="67" spans="1:2">
      <c r="A67" t="s">
        <v>126</v>
      </c>
      <c r="B67" t="s">
        <v>137</v>
      </c>
    </row>
    <row r="68" spans="1:2">
      <c r="A68" t="s">
        <v>44</v>
      </c>
      <c r="B68" t="s">
        <v>43</v>
      </c>
    </row>
    <row r="69" spans="1:2">
      <c r="A69" t="s">
        <v>57</v>
      </c>
      <c r="B69" t="s">
        <v>43</v>
      </c>
    </row>
    <row r="70" spans="1:2">
      <c r="A70" t="s">
        <v>62</v>
      </c>
      <c r="B70" t="s">
        <v>43</v>
      </c>
    </row>
    <row r="71" spans="1:2">
      <c r="A71" t="s">
        <v>55</v>
      </c>
      <c r="B71" t="s">
        <v>43</v>
      </c>
    </row>
    <row r="72" spans="1:2">
      <c r="A72" t="s">
        <v>56</v>
      </c>
      <c r="B72" t="s">
        <v>43</v>
      </c>
    </row>
    <row r="73" spans="1:2">
      <c r="A73" t="s">
        <v>52</v>
      </c>
      <c r="B73" t="s">
        <v>43</v>
      </c>
    </row>
    <row r="74" spans="1:2">
      <c r="A74" t="s">
        <v>46</v>
      </c>
      <c r="B74" t="s">
        <v>43</v>
      </c>
    </row>
    <row r="75" spans="1:2">
      <c r="A75" t="s">
        <v>42</v>
      </c>
      <c r="B75" t="s">
        <v>43</v>
      </c>
    </row>
    <row r="76" spans="1:2">
      <c r="A76" t="s">
        <v>49</v>
      </c>
      <c r="B76" t="s">
        <v>43</v>
      </c>
    </row>
    <row r="77" spans="1:2">
      <c r="A77" t="s">
        <v>61</v>
      </c>
      <c r="B77" t="s">
        <v>43</v>
      </c>
    </row>
    <row r="78" spans="1:2">
      <c r="A78" t="s">
        <v>59</v>
      </c>
      <c r="B78" t="s">
        <v>43</v>
      </c>
    </row>
    <row r="79" spans="1:2">
      <c r="A79" t="s">
        <v>54</v>
      </c>
      <c r="B79" t="s">
        <v>43</v>
      </c>
    </row>
    <row r="80" spans="1:2">
      <c r="A80" t="s">
        <v>60</v>
      </c>
      <c r="B80" t="s">
        <v>43</v>
      </c>
    </row>
    <row r="81" spans="1:2">
      <c r="A81" t="s">
        <v>50</v>
      </c>
      <c r="B81" t="s">
        <v>43</v>
      </c>
    </row>
    <row r="82" spans="1:2">
      <c r="A82" t="s">
        <v>63</v>
      </c>
      <c r="B82" t="s">
        <v>43</v>
      </c>
    </row>
    <row r="83" spans="1:2">
      <c r="A83" t="s">
        <v>48</v>
      </c>
      <c r="B83" t="s">
        <v>43</v>
      </c>
    </row>
    <row r="84" spans="1:2">
      <c r="A84" t="s">
        <v>74</v>
      </c>
      <c r="B84" t="s">
        <v>65</v>
      </c>
    </row>
    <row r="85" spans="1:2">
      <c r="A85" t="s">
        <v>1266</v>
      </c>
      <c r="B85" t="s">
        <v>65</v>
      </c>
    </row>
    <row r="86" spans="1:2">
      <c r="A86" t="s">
        <v>71</v>
      </c>
      <c r="B86" t="s">
        <v>65</v>
      </c>
    </row>
    <row r="87" spans="1:2">
      <c r="A87" t="s">
        <v>136</v>
      </c>
      <c r="B87" t="s">
        <v>65</v>
      </c>
    </row>
    <row r="88" spans="1:2">
      <c r="A88" t="s">
        <v>66</v>
      </c>
      <c r="B88" t="s">
        <v>65</v>
      </c>
    </row>
    <row r="89" spans="1:2">
      <c r="A89" t="s">
        <v>72</v>
      </c>
      <c r="B89" t="s">
        <v>65</v>
      </c>
    </row>
    <row r="90" spans="1:2">
      <c r="A90" t="s">
        <v>76</v>
      </c>
      <c r="B90" t="s">
        <v>65</v>
      </c>
    </row>
    <row r="91" spans="1:2">
      <c r="A91" t="s">
        <v>75</v>
      </c>
      <c r="B91" t="s">
        <v>65</v>
      </c>
    </row>
    <row r="92" spans="1:2">
      <c r="A92" t="s">
        <v>67</v>
      </c>
      <c r="B92" t="s">
        <v>65</v>
      </c>
    </row>
    <row r="93" spans="1:2">
      <c r="A93" t="s">
        <v>69</v>
      </c>
      <c r="B93" t="s">
        <v>65</v>
      </c>
    </row>
    <row r="94" spans="1:2">
      <c r="A94" t="s">
        <v>73</v>
      </c>
      <c r="B94" t="s">
        <v>65</v>
      </c>
    </row>
    <row r="95" spans="1:2">
      <c r="A95" t="s">
        <v>77</v>
      </c>
      <c r="B95" t="s">
        <v>65</v>
      </c>
    </row>
    <row r="96" spans="1:2">
      <c r="A96" t="s">
        <v>64</v>
      </c>
      <c r="B96" t="s">
        <v>65</v>
      </c>
    </row>
    <row r="97" spans="1:2">
      <c r="A97" t="s">
        <v>85</v>
      </c>
      <c r="B97" t="s">
        <v>80</v>
      </c>
    </row>
    <row r="98" spans="1:2">
      <c r="A98" t="s">
        <v>90</v>
      </c>
      <c r="B98" t="s">
        <v>80</v>
      </c>
    </row>
    <row r="99" spans="1:2">
      <c r="A99" t="s">
        <v>88</v>
      </c>
      <c r="B99" t="s">
        <v>80</v>
      </c>
    </row>
    <row r="100" spans="1:2">
      <c r="A100" t="s">
        <v>89</v>
      </c>
      <c r="B100" t="s">
        <v>80</v>
      </c>
    </row>
    <row r="101" spans="1:2">
      <c r="A101" t="s">
        <v>82</v>
      </c>
      <c r="B101" t="s">
        <v>80</v>
      </c>
    </row>
    <row r="102" spans="1:2">
      <c r="A102" t="s">
        <v>79</v>
      </c>
      <c r="B102" t="s">
        <v>80</v>
      </c>
    </row>
    <row r="103" spans="1:2">
      <c r="A103" t="s">
        <v>83</v>
      </c>
      <c r="B103" t="s">
        <v>80</v>
      </c>
    </row>
    <row r="104" spans="1:2">
      <c r="A104" t="s">
        <v>81</v>
      </c>
      <c r="B104" t="s">
        <v>80</v>
      </c>
    </row>
    <row r="105" spans="1:2">
      <c r="A105" t="s">
        <v>84</v>
      </c>
      <c r="B105" t="s">
        <v>80</v>
      </c>
    </row>
    <row r="106" spans="1:2">
      <c r="A106" t="s">
        <v>92</v>
      </c>
      <c r="B106" t="s">
        <v>80</v>
      </c>
    </row>
    <row r="107" spans="1:2">
      <c r="A107" t="s">
        <v>87</v>
      </c>
      <c r="B107" t="s">
        <v>80</v>
      </c>
    </row>
    <row r="108" spans="1:2">
      <c r="A108" t="s">
        <v>86</v>
      </c>
      <c r="B108" t="s">
        <v>80</v>
      </c>
    </row>
    <row r="109" spans="1:2">
      <c r="A109" t="s">
        <v>95</v>
      </c>
      <c r="B109" t="s">
        <v>94</v>
      </c>
    </row>
    <row r="110" spans="1:2">
      <c r="A110" t="s">
        <v>105</v>
      </c>
      <c r="B110" t="s">
        <v>94</v>
      </c>
    </row>
    <row r="111" spans="1:2">
      <c r="A111" t="s">
        <v>97</v>
      </c>
      <c r="B111" t="s">
        <v>94</v>
      </c>
    </row>
    <row r="112" spans="1:2">
      <c r="A112" t="s">
        <v>99</v>
      </c>
      <c r="B112" t="s">
        <v>94</v>
      </c>
    </row>
    <row r="113" spans="1:2">
      <c r="A113" t="s">
        <v>98</v>
      </c>
      <c r="B113" t="s">
        <v>94</v>
      </c>
    </row>
    <row r="114" spans="1:2">
      <c r="A114" t="s">
        <v>93</v>
      </c>
      <c r="B114" t="s">
        <v>94</v>
      </c>
    </row>
    <row r="115" spans="1:2">
      <c r="A115" t="s">
        <v>100</v>
      </c>
      <c r="B115" t="s">
        <v>94</v>
      </c>
    </row>
    <row r="116" spans="1:2">
      <c r="A116" t="s">
        <v>101</v>
      </c>
      <c r="B116" t="s">
        <v>94</v>
      </c>
    </row>
    <row r="117" spans="1:2">
      <c r="A117" t="s">
        <v>104</v>
      </c>
      <c r="B117" t="s">
        <v>94</v>
      </c>
    </row>
    <row r="118" spans="1:2">
      <c r="A118" t="s">
        <v>96</v>
      </c>
      <c r="B118" t="s">
        <v>94</v>
      </c>
    </row>
    <row r="119" spans="1:2">
      <c r="A119" t="s">
        <v>106</v>
      </c>
      <c r="B119" t="s">
        <v>94</v>
      </c>
    </row>
    <row r="120" spans="1:2">
      <c r="A120" t="s">
        <v>53</v>
      </c>
      <c r="B120" t="s">
        <v>94</v>
      </c>
    </row>
    <row r="121" spans="1:2">
      <c r="A121" t="s">
        <v>102</v>
      </c>
      <c r="B121" t="s">
        <v>94</v>
      </c>
    </row>
    <row r="122" spans="1:2">
      <c r="A122" t="s">
        <v>144</v>
      </c>
      <c r="B122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XFD3"/>
    </sheetView>
  </sheetViews>
  <sheetFormatPr defaultRowHeight="14.25"/>
  <cols>
    <col min="1" max="1" width="21" style="91" bestFit="1" customWidth="1"/>
    <col min="2" max="2" width="15.28515625" style="91" bestFit="1" customWidth="1"/>
    <col min="3" max="3" width="14.7109375" style="91" bestFit="1" customWidth="1"/>
    <col min="4" max="4" width="16.42578125" style="91" customWidth="1"/>
    <col min="5" max="5" width="13.42578125" style="91" customWidth="1"/>
    <col min="6" max="10" width="15.28515625" style="91" customWidth="1"/>
    <col min="11" max="11" width="16.140625" style="91" bestFit="1" customWidth="1"/>
    <col min="12" max="12" width="15.28515625" style="91" customWidth="1"/>
    <col min="13" max="13" width="15.140625" style="91" bestFit="1" customWidth="1"/>
    <col min="14" max="14" width="14.7109375" style="91" customWidth="1"/>
    <col min="15" max="16384" width="9.140625" style="91"/>
  </cols>
  <sheetData>
    <row r="1" spans="1:14" ht="32.25" customHeight="1">
      <c r="A1" s="132" t="str">
        <f>'Dealer Wise'!B1</f>
        <v xml:space="preserve">Up to 19.08.2020 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ht="32.25" customHeight="1">
      <c r="A2" s="259" t="s">
        <v>1521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92" t="s">
        <v>149</v>
      </c>
      <c r="N2" s="92">
        <f>'Dealer Wise'!Q2</f>
        <v>8</v>
      </c>
    </row>
    <row r="3" spans="1:14" ht="36.75" customHeight="1">
      <c r="A3" s="133" t="s">
        <v>0</v>
      </c>
      <c r="B3" s="134" t="s">
        <v>1522</v>
      </c>
      <c r="C3" s="134" t="s">
        <v>1523</v>
      </c>
      <c r="D3" s="134" t="s">
        <v>1520</v>
      </c>
      <c r="E3" s="134" t="s">
        <v>146</v>
      </c>
      <c r="F3" s="134" t="s">
        <v>148</v>
      </c>
      <c r="G3" s="134" t="s">
        <v>1057</v>
      </c>
      <c r="H3" s="134" t="s">
        <v>1061</v>
      </c>
      <c r="I3" s="134" t="s">
        <v>1059</v>
      </c>
      <c r="J3" s="134" t="s">
        <v>1062</v>
      </c>
      <c r="K3" s="134" t="s">
        <v>1081</v>
      </c>
      <c r="L3" s="134" t="s">
        <v>1083</v>
      </c>
      <c r="M3" s="134" t="s">
        <v>140</v>
      </c>
      <c r="N3" s="135" t="s">
        <v>142</v>
      </c>
    </row>
    <row r="4" spans="1:14">
      <c r="A4" s="86" t="s">
        <v>1394</v>
      </c>
      <c r="B4" s="109">
        <f>SUMIFS('Dealer Wise'!E$4:E$124,'Dealer Wise'!$C$4:$C$124,'Region Wise'!$A4)</f>
        <v>218757777.7791619</v>
      </c>
      <c r="C4" s="109">
        <f>SUMIFS('Dealer Wise'!F$4:F$124,'Dealer Wise'!$C$4:$C$124,'Region Wise'!$A4)</f>
        <v>108184689.9586</v>
      </c>
      <c r="D4" s="136">
        <f t="shared" ref="D4:D10" si="0">C4/B4</f>
        <v>0.49454099898479265</v>
      </c>
      <c r="E4" s="109">
        <f t="shared" ref="E4:E8" si="1">(B4*0.8)-C4</f>
        <v>66821532.264729545</v>
      </c>
      <c r="F4" s="109">
        <f t="shared" ref="F4:F8" si="2">E4/$N$2</f>
        <v>8352691.5330911931</v>
      </c>
      <c r="G4" s="109">
        <f t="shared" ref="G4:G8" si="3">(B4*0.86)-C4</f>
        <v>79946998.931479231</v>
      </c>
      <c r="H4" s="109">
        <f t="shared" ref="H4:H8" si="4">G4/$N$2</f>
        <v>9993374.8664349038</v>
      </c>
      <c r="I4" s="109">
        <f t="shared" ref="I4:I8" si="5">(B4*0.91)-C4</f>
        <v>90884887.820437327</v>
      </c>
      <c r="J4" s="109">
        <f t="shared" ref="J4:J8" si="6">I4/$N$2</f>
        <v>11360610.977554666</v>
      </c>
      <c r="K4" s="137">
        <f t="shared" ref="K4:K8" si="7">(B4*0.96)-C4</f>
        <v>101822776.70939542</v>
      </c>
      <c r="L4" s="109">
        <f t="shared" ref="L4:L8" si="8">K4/$N$2</f>
        <v>12727847.088674428</v>
      </c>
      <c r="M4" s="109">
        <f t="shared" ref="M4:M9" si="9">B4-C4</f>
        <v>110573087.8205619</v>
      </c>
      <c r="N4" s="109">
        <f t="shared" ref="N4:N8" si="10">M4/$N$2</f>
        <v>13821635.977570238</v>
      </c>
    </row>
    <row r="5" spans="1:14">
      <c r="A5" s="86" t="s">
        <v>16</v>
      </c>
      <c r="B5" s="109">
        <f>SUMIFS('Dealer Wise'!E$4:E$124,'Dealer Wise'!$C$4:$C$124,'Region Wise'!$A5)</f>
        <v>362544490.45372379</v>
      </c>
      <c r="C5" s="109">
        <f>SUMIFS('Dealer Wise'!F$4:F$124,'Dealer Wise'!$C$4:$C$124,'Region Wise'!$A5)</f>
        <v>183804066.35079998</v>
      </c>
      <c r="D5" s="136">
        <f t="shared" si="0"/>
        <v>0.50698347703689972</v>
      </c>
      <c r="E5" s="109">
        <f t="shared" si="1"/>
        <v>106231526.01217908</v>
      </c>
      <c r="F5" s="109">
        <f t="shared" si="2"/>
        <v>13278940.751522385</v>
      </c>
      <c r="G5" s="109">
        <f t="shared" si="3"/>
        <v>127984195.43940246</v>
      </c>
      <c r="H5" s="109">
        <f t="shared" si="4"/>
        <v>15998024.429925308</v>
      </c>
      <c r="I5" s="109">
        <f t="shared" si="5"/>
        <v>146111419.9620887</v>
      </c>
      <c r="J5" s="109">
        <f t="shared" si="6"/>
        <v>18263927.495261088</v>
      </c>
      <c r="K5" s="137">
        <f t="shared" si="7"/>
        <v>164238644.48477483</v>
      </c>
      <c r="L5" s="109">
        <f t="shared" si="8"/>
        <v>20529830.560596853</v>
      </c>
      <c r="M5" s="109">
        <f t="shared" si="9"/>
        <v>178740424.10292381</v>
      </c>
      <c r="N5" s="109">
        <f t="shared" si="10"/>
        <v>22342553.012865476</v>
      </c>
    </row>
    <row r="6" spans="1:14">
      <c r="A6" s="86" t="s">
        <v>27</v>
      </c>
      <c r="B6" s="109">
        <f>SUMIFS('Dealer Wise'!E$4:E$124,'Dealer Wise'!$C$4:$C$124,'Region Wise'!$A6)</f>
        <v>264654328.84910959</v>
      </c>
      <c r="C6" s="109">
        <f>SUMIFS('Dealer Wise'!F$4:F$124,'Dealer Wise'!$C$4:$C$124,'Region Wise'!$A6)</f>
        <v>133620508.13470002</v>
      </c>
      <c r="D6" s="136">
        <f t="shared" ref="D6" si="11">C6/B6</f>
        <v>0.50488691689181708</v>
      </c>
      <c r="E6" s="109">
        <f t="shared" si="1"/>
        <v>78102954.944587663</v>
      </c>
      <c r="F6" s="109">
        <f t="shared" si="2"/>
        <v>9762869.3680734579</v>
      </c>
      <c r="G6" s="109">
        <f t="shared" si="3"/>
        <v>93982214.675534233</v>
      </c>
      <c r="H6" s="109">
        <f t="shared" si="4"/>
        <v>11747776.834441779</v>
      </c>
      <c r="I6" s="109">
        <f t="shared" si="5"/>
        <v>107214931.11798973</v>
      </c>
      <c r="J6" s="109">
        <f t="shared" si="6"/>
        <v>13401866.389748717</v>
      </c>
      <c r="K6" s="137">
        <f t="shared" si="7"/>
        <v>120447647.56044517</v>
      </c>
      <c r="L6" s="109">
        <f t="shared" si="8"/>
        <v>15055955.945055647</v>
      </c>
      <c r="M6" s="109">
        <f t="shared" ref="M6" si="12">B6-C6</f>
        <v>131033820.71440957</v>
      </c>
      <c r="N6" s="109">
        <f t="shared" si="10"/>
        <v>16379227.589301197</v>
      </c>
    </row>
    <row r="7" spans="1:14" ht="11.25" customHeight="1">
      <c r="A7" s="86" t="s">
        <v>137</v>
      </c>
      <c r="B7" s="109">
        <f>SUMIFS('Dealer Wise'!E$4:E$124,'Dealer Wise'!$C$4:$C$124,'Region Wise'!$A7)</f>
        <v>285454871.38188094</v>
      </c>
      <c r="C7" s="109">
        <f>SUMIFS('Dealer Wise'!F$4:F$124,'Dealer Wise'!$C$4:$C$124,'Region Wise'!$A7)</f>
        <v>131452373.08590004</v>
      </c>
      <c r="D7" s="136">
        <f t="shared" si="0"/>
        <v>0.46050141813850259</v>
      </c>
      <c r="E7" s="109">
        <f t="shared" si="1"/>
        <v>96911524.019604713</v>
      </c>
      <c r="F7" s="109">
        <f t="shared" si="2"/>
        <v>12113940.502450589</v>
      </c>
      <c r="G7" s="109">
        <f t="shared" si="3"/>
        <v>114038816.30251756</v>
      </c>
      <c r="H7" s="109">
        <f t="shared" si="4"/>
        <v>14254852.037814695</v>
      </c>
      <c r="I7" s="109">
        <f t="shared" si="5"/>
        <v>128311559.87161162</v>
      </c>
      <c r="J7" s="109">
        <f t="shared" si="6"/>
        <v>16038944.983951453</v>
      </c>
      <c r="K7" s="137">
        <f t="shared" si="7"/>
        <v>142584303.44070563</v>
      </c>
      <c r="L7" s="109">
        <f t="shared" si="8"/>
        <v>17823037.930088203</v>
      </c>
      <c r="M7" s="109">
        <f t="shared" si="9"/>
        <v>154002498.2959809</v>
      </c>
      <c r="N7" s="109">
        <f t="shared" si="10"/>
        <v>19250312.286997613</v>
      </c>
    </row>
    <row r="8" spans="1:14" ht="11.25" customHeight="1">
      <c r="A8" s="86" t="s">
        <v>65</v>
      </c>
      <c r="B8" s="109">
        <f>SUMIFS('Dealer Wise'!E$4:E$124,'Dealer Wise'!$C$4:$C$124,'Region Wise'!$A8)</f>
        <v>210571742.55632377</v>
      </c>
      <c r="C8" s="109">
        <f>SUMIFS('Dealer Wise'!F$4:F$124,'Dealer Wise'!$C$4:$C$124,'Region Wise'!$A8)</f>
        <v>94921502.571899995</v>
      </c>
      <c r="D8" s="136">
        <f t="shared" ref="D8" si="13">C8/B8</f>
        <v>0.45077986922443014</v>
      </c>
      <c r="E8" s="109">
        <f t="shared" si="1"/>
        <v>73535891.47315903</v>
      </c>
      <c r="F8" s="109">
        <f t="shared" si="2"/>
        <v>9191986.4341448788</v>
      </c>
      <c r="G8" s="109">
        <f t="shared" si="3"/>
        <v>86170196.026538447</v>
      </c>
      <c r="H8" s="109">
        <f t="shared" si="4"/>
        <v>10771274.503317306</v>
      </c>
      <c r="I8" s="109">
        <f t="shared" si="5"/>
        <v>96698783.154354647</v>
      </c>
      <c r="J8" s="109">
        <f t="shared" si="6"/>
        <v>12087347.894294331</v>
      </c>
      <c r="K8" s="137">
        <f t="shared" si="7"/>
        <v>107227370.28217082</v>
      </c>
      <c r="L8" s="109">
        <f t="shared" si="8"/>
        <v>13403421.285271352</v>
      </c>
      <c r="M8" s="109">
        <f t="shared" ref="M8" si="14">B8-C8</f>
        <v>115650239.98442377</v>
      </c>
      <c r="N8" s="109">
        <f t="shared" si="10"/>
        <v>14456279.998052971</v>
      </c>
    </row>
    <row r="9" spans="1:14">
      <c r="A9" s="86" t="s">
        <v>80</v>
      </c>
      <c r="B9" s="109">
        <f>SUMIFS('Dealer Wise'!E$4:E$124,'Dealer Wise'!$C$4:$C$124,'Region Wise'!$A9)</f>
        <v>176228495.47765237</v>
      </c>
      <c r="C9" s="109">
        <f>SUMIFS('Dealer Wise'!F$4:F$124,'Dealer Wise'!$C$4:$C$124,'Region Wise'!$A9)</f>
        <v>75731365.819000006</v>
      </c>
      <c r="D9" s="136">
        <f t="shared" si="0"/>
        <v>0.42973394066457055</v>
      </c>
      <c r="E9" s="109">
        <f t="shared" ref="E9" si="15">(B9*0.8)-C9</f>
        <v>65251430.563121885</v>
      </c>
      <c r="F9" s="109">
        <f t="shared" ref="F9" si="16">E9/$N$2</f>
        <v>8156428.8203902356</v>
      </c>
      <c r="G9" s="109">
        <f t="shared" ref="G9" si="17">(B9*0.86)-C9</f>
        <v>75825140.291781038</v>
      </c>
      <c r="H9" s="109">
        <f t="shared" ref="H9" si="18">G9/$N$2</f>
        <v>9478142.5364726298</v>
      </c>
      <c r="I9" s="109">
        <f t="shared" ref="I9" si="19">(B9*0.91)-C9</f>
        <v>84636565.065663666</v>
      </c>
      <c r="J9" s="109">
        <f t="shared" ref="J9:J10" si="20">I9/$N$2</f>
        <v>10579570.633207958</v>
      </c>
      <c r="K9" s="137">
        <f t="shared" ref="K9" si="21">(B9*0.96)-C9</f>
        <v>93447989.839546263</v>
      </c>
      <c r="L9" s="109">
        <f t="shared" ref="L9:L10" si="22">K9/$N$2</f>
        <v>11680998.729943283</v>
      </c>
      <c r="M9" s="109">
        <f t="shared" si="9"/>
        <v>100497129.65865237</v>
      </c>
      <c r="N9" s="109">
        <f t="shared" ref="N9" si="23">M9/$N$2</f>
        <v>12562141.207331546</v>
      </c>
    </row>
    <row r="10" spans="1:14">
      <c r="A10" s="138" t="s">
        <v>139</v>
      </c>
      <c r="B10" s="139">
        <f>SUM(B4:B9)</f>
        <v>1518211706.4978523</v>
      </c>
      <c r="C10" s="139">
        <f>SUM(C4:C9)</f>
        <v>727714505.92089999</v>
      </c>
      <c r="D10" s="140">
        <f t="shared" si="0"/>
        <v>0.47932347169128448</v>
      </c>
      <c r="E10" s="141">
        <f>SUM(E4:E9)</f>
        <v>486854859.2773819</v>
      </c>
      <c r="F10" s="141">
        <f>SUM(F4:F9)</f>
        <v>60856857.409672737</v>
      </c>
      <c r="G10" s="141">
        <f>SUM(G4:G9)</f>
        <v>577947561.6672529</v>
      </c>
      <c r="H10" s="141">
        <f>SUM(H4:H9)</f>
        <v>72243445.208406612</v>
      </c>
      <c r="I10" s="141">
        <f>SUM(I4:I9)</f>
        <v>653858146.99214578</v>
      </c>
      <c r="J10" s="141">
        <f t="shared" si="20"/>
        <v>81732268.374018222</v>
      </c>
      <c r="K10" s="141">
        <f>SUM(K4:K9)</f>
        <v>729768732.31703806</v>
      </c>
      <c r="L10" s="141">
        <f t="shared" si="22"/>
        <v>91221091.539629757</v>
      </c>
      <c r="M10" s="139">
        <f>SUM(M4:M9)</f>
        <v>790497200.57695222</v>
      </c>
      <c r="N10" s="142">
        <f>M10/N2</f>
        <v>98812150.072119027</v>
      </c>
    </row>
    <row r="11" spans="1:14">
      <c r="N11" s="130"/>
    </row>
    <row r="12" spans="1:14">
      <c r="B12" s="130"/>
      <c r="C12" s="130"/>
      <c r="F12" s="143"/>
      <c r="G12" s="143"/>
      <c r="H12" s="143"/>
      <c r="I12" s="143"/>
      <c r="J12" s="143"/>
      <c r="K12" s="143"/>
      <c r="L12" s="1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4.25"/>
  <cols>
    <col min="1" max="1" width="3.85546875" style="91" bestFit="1" customWidth="1"/>
    <col min="2" max="2" width="17.140625" style="91" bestFit="1" customWidth="1"/>
    <col min="3" max="3" width="15.85546875" style="91" bestFit="1" customWidth="1"/>
    <col min="4" max="4" width="16" style="91" bestFit="1" customWidth="1"/>
    <col min="5" max="5" width="15.28515625" style="91" bestFit="1" customWidth="1"/>
    <col min="6" max="6" width="13.42578125" style="91" bestFit="1" customWidth="1"/>
    <col min="7" max="7" width="16" style="91" bestFit="1" customWidth="1"/>
    <col min="8" max="8" width="17" style="91" bestFit="1" customWidth="1"/>
    <col min="9" max="9" width="16" style="91" bestFit="1" customWidth="1"/>
    <col min="10" max="10" width="17" style="91" bestFit="1" customWidth="1"/>
    <col min="11" max="11" width="16" style="91" bestFit="1" customWidth="1"/>
    <col min="12" max="12" width="15" style="91" bestFit="1" customWidth="1"/>
    <col min="13" max="13" width="16.5703125" style="91" bestFit="1" customWidth="1"/>
    <col min="14" max="14" width="15" style="91" bestFit="1" customWidth="1"/>
    <col min="15" max="15" width="17.140625" style="91" bestFit="1" customWidth="1"/>
    <col min="16" max="16" width="15" style="91" bestFit="1" customWidth="1"/>
    <col min="17" max="16384" width="9.140625" style="91"/>
  </cols>
  <sheetData>
    <row r="1" spans="1:16" ht="32.25" customHeight="1">
      <c r="B1" s="144" t="str">
        <f>'Dealer Wise'!B1</f>
        <v xml:space="preserve">Up to 19.08.2020 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32"/>
      <c r="P1" s="132"/>
    </row>
    <row r="2" spans="1:16" ht="32.25" customHeight="1">
      <c r="A2" s="263" t="s">
        <v>1524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92" t="s">
        <v>149</v>
      </c>
      <c r="P2" s="92">
        <f>'Dealer Wise'!Q2</f>
        <v>8</v>
      </c>
    </row>
    <row r="3" spans="1:16" ht="60.75" customHeight="1" thickBot="1">
      <c r="A3" s="145" t="s">
        <v>1226</v>
      </c>
      <c r="B3" s="146" t="s">
        <v>1388</v>
      </c>
      <c r="C3" s="147" t="s">
        <v>1399</v>
      </c>
      <c r="D3" s="147" t="s">
        <v>1518</v>
      </c>
      <c r="E3" s="147" t="s">
        <v>1519</v>
      </c>
      <c r="F3" s="147" t="s">
        <v>1520</v>
      </c>
      <c r="G3" s="147" t="s">
        <v>146</v>
      </c>
      <c r="H3" s="147" t="s">
        <v>148</v>
      </c>
      <c r="I3" s="147" t="s">
        <v>1057</v>
      </c>
      <c r="J3" s="147" t="s">
        <v>1061</v>
      </c>
      <c r="K3" s="147" t="s">
        <v>1059</v>
      </c>
      <c r="L3" s="147" t="s">
        <v>1062</v>
      </c>
      <c r="M3" s="147" t="s">
        <v>1081</v>
      </c>
      <c r="N3" s="147" t="s">
        <v>1083</v>
      </c>
      <c r="O3" s="148" t="s">
        <v>140</v>
      </c>
      <c r="P3" s="149" t="s">
        <v>142</v>
      </c>
    </row>
    <row r="4" spans="1:16">
      <c r="A4" s="185">
        <v>1</v>
      </c>
      <c r="B4" s="108" t="s">
        <v>1394</v>
      </c>
      <c r="C4" s="108" t="s">
        <v>1391</v>
      </c>
      <c r="D4" s="150">
        <f>SUMIFS('Dealer Wise'!E$4:E$124,'Dealer Wise'!$D$4:$D$124,'Zone Wise'!$C4)</f>
        <v>35655019.645404756</v>
      </c>
      <c r="E4" s="150">
        <f>SUMIFS('Dealer Wise'!F$4:F$124,'Dealer Wise'!$D$4:$D$124,'Zone Wise'!$C4)</f>
        <v>19501543.428000003</v>
      </c>
      <c r="F4" s="151">
        <f t="shared" ref="F4:F31" si="0">E4/D4</f>
        <v>0.5469508535388895</v>
      </c>
      <c r="G4" s="152">
        <f>(D4*0.8)-E4</f>
        <v>9022472.2883238047</v>
      </c>
      <c r="H4" s="150">
        <f t="shared" ref="H4:H31" si="1">G4/$P$2</f>
        <v>1127809.0360404756</v>
      </c>
      <c r="I4" s="152">
        <f>(D4*0.86)-E4</f>
        <v>11161773.467048086</v>
      </c>
      <c r="J4" s="150">
        <f t="shared" ref="J4:J31" si="2">I4/$P$2</f>
        <v>1395221.6833810108</v>
      </c>
      <c r="K4" s="150">
        <f>(D4*0.91)-E4</f>
        <v>12944524.449318327</v>
      </c>
      <c r="L4" s="150">
        <f t="shared" ref="L4:L31" si="3">K4/$P$2</f>
        <v>1618065.5561647909</v>
      </c>
      <c r="M4" s="153">
        <f>(D4*0.96)-E4</f>
        <v>14727275.43158856</v>
      </c>
      <c r="N4" s="150">
        <f t="shared" ref="N4:N31" si="4">M4/$P$2</f>
        <v>1840909.42894857</v>
      </c>
      <c r="O4" s="150">
        <f t="shared" ref="O4:O31" si="5">D4-E4</f>
        <v>16153476.217404753</v>
      </c>
      <c r="P4" s="150">
        <f t="shared" ref="P4:P31" si="6">O4/$P$2</f>
        <v>2019184.5271755941</v>
      </c>
    </row>
    <row r="5" spans="1:16">
      <c r="A5" s="186">
        <v>2</v>
      </c>
      <c r="B5" s="108" t="s">
        <v>1394</v>
      </c>
      <c r="C5" s="108" t="s">
        <v>1394</v>
      </c>
      <c r="D5" s="150">
        <f>SUMIFS('Dealer Wise'!E$4:E$124,'Dealer Wise'!$D$4:$D$124,'Zone Wise'!$C5)</f>
        <v>60788553.079652384</v>
      </c>
      <c r="E5" s="150">
        <f>SUMIFS('Dealer Wise'!F$4:F$124,'Dealer Wise'!$D$4:$D$124,'Zone Wise'!$C5)</f>
        <v>29969959.052199997</v>
      </c>
      <c r="F5" s="151">
        <f t="shared" si="0"/>
        <v>0.49301977977547512</v>
      </c>
      <c r="G5" s="152">
        <f t="shared" ref="G5:G31" si="7">(D5*0.8)-E5</f>
        <v>18660883.411521912</v>
      </c>
      <c r="H5" s="150">
        <f t="shared" si="1"/>
        <v>2332610.426440239</v>
      </c>
      <c r="I5" s="152">
        <f t="shared" ref="I5:I31" si="8">(D5*0.86)-E5</f>
        <v>22308196.596301049</v>
      </c>
      <c r="J5" s="150">
        <f t="shared" si="2"/>
        <v>2788524.5745376311</v>
      </c>
      <c r="K5" s="150">
        <f t="shared" ref="K5:K31" si="9">(D5*0.91)-E5</f>
        <v>25347624.250283673</v>
      </c>
      <c r="L5" s="150">
        <f t="shared" si="3"/>
        <v>3168453.0312854592</v>
      </c>
      <c r="M5" s="153">
        <f t="shared" ref="M5:M31" si="10">(D5*0.96)-E5</f>
        <v>28387051.90426629</v>
      </c>
      <c r="N5" s="150">
        <f t="shared" si="4"/>
        <v>3548381.4880332863</v>
      </c>
      <c r="O5" s="150">
        <f t="shared" si="5"/>
        <v>30818594.027452387</v>
      </c>
      <c r="P5" s="150">
        <f t="shared" si="6"/>
        <v>3852324.2534315484</v>
      </c>
    </row>
    <row r="6" spans="1:16">
      <c r="A6" s="186">
        <v>3</v>
      </c>
      <c r="B6" s="108" t="s">
        <v>1394</v>
      </c>
      <c r="C6" s="108" t="s">
        <v>1393</v>
      </c>
      <c r="D6" s="150">
        <f>SUMIFS('Dealer Wise'!E$4:E$124,'Dealer Wise'!$D$4:$D$124,'Zone Wise'!$C6)</f>
        <v>26347266.253223807</v>
      </c>
      <c r="E6" s="150">
        <f>SUMIFS('Dealer Wise'!F$4:F$124,'Dealer Wise'!$D$4:$D$124,'Zone Wise'!$C6)</f>
        <v>13087393.759999998</v>
      </c>
      <c r="F6" s="151">
        <f t="shared" si="0"/>
        <v>0.49672681917801043</v>
      </c>
      <c r="G6" s="152">
        <f t="shared" si="7"/>
        <v>7990419.2425790504</v>
      </c>
      <c r="H6" s="150">
        <f t="shared" si="1"/>
        <v>998802.4053223813</v>
      </c>
      <c r="I6" s="152">
        <f t="shared" si="8"/>
        <v>9571255.2177724764</v>
      </c>
      <c r="J6" s="150">
        <f t="shared" si="2"/>
        <v>1196406.9022215595</v>
      </c>
      <c r="K6" s="150">
        <f t="shared" si="9"/>
        <v>10888618.530433666</v>
      </c>
      <c r="L6" s="150">
        <f t="shared" si="3"/>
        <v>1361077.3163042082</v>
      </c>
      <c r="M6" s="153">
        <f t="shared" si="10"/>
        <v>12205981.843094856</v>
      </c>
      <c r="N6" s="150">
        <f t="shared" si="4"/>
        <v>1525747.7303868569</v>
      </c>
      <c r="O6" s="150">
        <f t="shared" si="5"/>
        <v>13259872.493223809</v>
      </c>
      <c r="P6" s="150">
        <f t="shared" si="6"/>
        <v>1657484.0616529761</v>
      </c>
    </row>
    <row r="7" spans="1:16" ht="15" thickBot="1">
      <c r="A7" s="186">
        <v>4</v>
      </c>
      <c r="B7" s="108" t="s">
        <v>1394</v>
      </c>
      <c r="C7" s="108" t="s">
        <v>1396</v>
      </c>
      <c r="D7" s="150">
        <f>SUMIFS('Dealer Wise'!E$4:E$124,'Dealer Wise'!$D$4:$D$124,'Zone Wise'!$C7)</f>
        <v>30998728.776780955</v>
      </c>
      <c r="E7" s="150">
        <f>SUMIFS('Dealer Wise'!F$4:F$124,'Dealer Wise'!$D$4:$D$124,'Zone Wise'!$C7)</f>
        <v>13358630.083600001</v>
      </c>
      <c r="F7" s="151">
        <f t="shared" si="0"/>
        <v>0.43094122277704644</v>
      </c>
      <c r="G7" s="152">
        <f t="shared" si="7"/>
        <v>11440352.937824765</v>
      </c>
      <c r="H7" s="150">
        <f t="shared" si="1"/>
        <v>1430044.1172280957</v>
      </c>
      <c r="I7" s="152">
        <f t="shared" si="8"/>
        <v>13300276.664431619</v>
      </c>
      <c r="J7" s="150">
        <f t="shared" si="2"/>
        <v>1662534.5830539523</v>
      </c>
      <c r="K7" s="150">
        <f t="shared" si="9"/>
        <v>14850213.10327067</v>
      </c>
      <c r="L7" s="150">
        <f t="shared" si="3"/>
        <v>1856276.6379088338</v>
      </c>
      <c r="M7" s="153">
        <f t="shared" si="10"/>
        <v>16400149.542109715</v>
      </c>
      <c r="N7" s="150">
        <f t="shared" si="4"/>
        <v>2050018.6927637144</v>
      </c>
      <c r="O7" s="150">
        <f t="shared" si="5"/>
        <v>17640098.693180956</v>
      </c>
      <c r="P7" s="150">
        <f t="shared" si="6"/>
        <v>2205012.3366476195</v>
      </c>
    </row>
    <row r="8" spans="1:16">
      <c r="A8" s="185">
        <v>5</v>
      </c>
      <c r="B8" s="108" t="s">
        <v>1394</v>
      </c>
      <c r="C8" s="108" t="s">
        <v>1392</v>
      </c>
      <c r="D8" s="150">
        <f>SUMIFS('Dealer Wise'!E$4:E$124,'Dealer Wise'!$D$4:$D$124,'Zone Wise'!$C8)</f>
        <v>37376589.941776194</v>
      </c>
      <c r="E8" s="150">
        <f>SUMIFS('Dealer Wise'!F$4:F$124,'Dealer Wise'!$D$4:$D$124,'Zone Wise'!$C8)</f>
        <v>19543994.890600003</v>
      </c>
      <c r="F8" s="151">
        <f t="shared" si="0"/>
        <v>0.52289400721266666</v>
      </c>
      <c r="G8" s="152">
        <f t="shared" si="7"/>
        <v>10357277.062820952</v>
      </c>
      <c r="H8" s="150">
        <f t="shared" si="1"/>
        <v>1294659.632852619</v>
      </c>
      <c r="I8" s="152">
        <f t="shared" si="8"/>
        <v>12599872.459327523</v>
      </c>
      <c r="J8" s="150">
        <f t="shared" si="2"/>
        <v>1574984.0574159403</v>
      </c>
      <c r="K8" s="150">
        <f t="shared" si="9"/>
        <v>14468701.956416331</v>
      </c>
      <c r="L8" s="150">
        <f t="shared" si="3"/>
        <v>1808587.7445520414</v>
      </c>
      <c r="M8" s="153">
        <f t="shared" si="10"/>
        <v>16337531.453505144</v>
      </c>
      <c r="N8" s="150">
        <f t="shared" si="4"/>
        <v>2042191.4316881429</v>
      </c>
      <c r="O8" s="150">
        <f t="shared" si="5"/>
        <v>17832595.05117619</v>
      </c>
      <c r="P8" s="150">
        <f t="shared" si="6"/>
        <v>2229074.3813970238</v>
      </c>
    </row>
    <row r="9" spans="1:16">
      <c r="A9" s="186">
        <v>6</v>
      </c>
      <c r="B9" s="108" t="s">
        <v>1394</v>
      </c>
      <c r="C9" s="108" t="s">
        <v>1442</v>
      </c>
      <c r="D9" s="150">
        <f>SUMIFS('Dealer Wise'!E$4:E$124,'Dealer Wise'!$D$4:$D$124,'Zone Wise'!$C9)</f>
        <v>27591620.082323808</v>
      </c>
      <c r="E9" s="150">
        <f>SUMIFS('Dealer Wise'!F$4:F$124,'Dealer Wise'!$D$4:$D$124,'Zone Wise'!$C9)</f>
        <v>12723168.744200002</v>
      </c>
      <c r="F9" s="151">
        <f t="shared" si="0"/>
        <v>0.46112438146939133</v>
      </c>
      <c r="G9" s="152">
        <f t="shared" si="7"/>
        <v>9350127.3216590472</v>
      </c>
      <c r="H9" s="150">
        <f t="shared" si="1"/>
        <v>1168765.9152073809</v>
      </c>
      <c r="I9" s="152">
        <f t="shared" si="8"/>
        <v>11005624.526598472</v>
      </c>
      <c r="J9" s="150">
        <f t="shared" si="2"/>
        <v>1375703.065824809</v>
      </c>
      <c r="K9" s="150">
        <f t="shared" si="9"/>
        <v>12385205.530714665</v>
      </c>
      <c r="L9" s="150">
        <f t="shared" si="3"/>
        <v>1548150.6913393331</v>
      </c>
      <c r="M9" s="153">
        <f t="shared" si="10"/>
        <v>13764786.534830853</v>
      </c>
      <c r="N9" s="150">
        <f t="shared" si="4"/>
        <v>1720598.3168538567</v>
      </c>
      <c r="O9" s="150">
        <f t="shared" si="5"/>
        <v>14868451.338123806</v>
      </c>
      <c r="P9" s="150">
        <f t="shared" si="6"/>
        <v>1858556.4172654757</v>
      </c>
    </row>
    <row r="10" spans="1:16">
      <c r="A10" s="186">
        <v>7</v>
      </c>
      <c r="B10" s="108" t="s">
        <v>16</v>
      </c>
      <c r="C10" s="108" t="s">
        <v>47</v>
      </c>
      <c r="D10" s="150">
        <f>SUMIFS('Dealer Wise'!E$4:E$124,'Dealer Wise'!$D$4:$D$124,'Zone Wise'!$C10)</f>
        <v>57247469.323185712</v>
      </c>
      <c r="E10" s="150">
        <f>SUMIFS('Dealer Wise'!F$4:F$124,'Dealer Wise'!$D$4:$D$124,'Zone Wise'!$C10)</f>
        <v>28626037.7366</v>
      </c>
      <c r="F10" s="151">
        <f t="shared" si="0"/>
        <v>0.5000402301627368</v>
      </c>
      <c r="G10" s="152">
        <f t="shared" si="7"/>
        <v>17171937.721948575</v>
      </c>
      <c r="H10" s="150">
        <f t="shared" si="1"/>
        <v>2146492.2152435719</v>
      </c>
      <c r="I10" s="152">
        <f t="shared" si="8"/>
        <v>20606785.88133971</v>
      </c>
      <c r="J10" s="150">
        <f t="shared" si="2"/>
        <v>2575848.2351674638</v>
      </c>
      <c r="K10" s="150">
        <f t="shared" si="9"/>
        <v>23469159.347499002</v>
      </c>
      <c r="L10" s="150">
        <f t="shared" si="3"/>
        <v>2933644.9184373752</v>
      </c>
      <c r="M10" s="153">
        <f t="shared" si="10"/>
        <v>26331532.813658278</v>
      </c>
      <c r="N10" s="150">
        <f t="shared" si="4"/>
        <v>3291441.6017072848</v>
      </c>
      <c r="O10" s="150">
        <f t="shared" si="5"/>
        <v>28621431.586585712</v>
      </c>
      <c r="P10" s="150">
        <f t="shared" si="6"/>
        <v>3577678.948323214</v>
      </c>
    </row>
    <row r="11" spans="1:16" ht="15" thickBot="1">
      <c r="A11" s="186">
        <v>8</v>
      </c>
      <c r="B11" s="108" t="s">
        <v>16</v>
      </c>
      <c r="C11" s="108" t="s">
        <v>1445</v>
      </c>
      <c r="D11" s="150">
        <f>SUMIFS('Dealer Wise'!E$4:E$124,'Dealer Wise'!$D$4:$D$124,'Zone Wise'!$C11)</f>
        <v>31208094.919404767</v>
      </c>
      <c r="E11" s="150">
        <f>SUMIFS('Dealer Wise'!F$4:F$124,'Dealer Wise'!$D$4:$D$124,'Zone Wise'!$C11)</f>
        <v>12439401.415400004</v>
      </c>
      <c r="F11" s="151">
        <f t="shared" si="0"/>
        <v>0.39859534673695685</v>
      </c>
      <c r="G11" s="152">
        <f t="shared" si="7"/>
        <v>12527074.520123811</v>
      </c>
      <c r="H11" s="150">
        <f t="shared" si="1"/>
        <v>1565884.3150154764</v>
      </c>
      <c r="I11" s="152">
        <f t="shared" si="8"/>
        <v>14399560.215288097</v>
      </c>
      <c r="J11" s="150">
        <f t="shared" si="2"/>
        <v>1799945.0269110121</v>
      </c>
      <c r="K11" s="150">
        <f t="shared" si="9"/>
        <v>15959964.961258335</v>
      </c>
      <c r="L11" s="150">
        <f t="shared" si="3"/>
        <v>1994995.6201572919</v>
      </c>
      <c r="M11" s="153">
        <f t="shared" si="10"/>
        <v>17520369.707228571</v>
      </c>
      <c r="N11" s="150">
        <f t="shared" si="4"/>
        <v>2190046.2134035714</v>
      </c>
      <c r="O11" s="150">
        <f t="shared" si="5"/>
        <v>18768693.504004762</v>
      </c>
      <c r="P11" s="150">
        <f t="shared" si="6"/>
        <v>2346086.6880005952</v>
      </c>
    </row>
    <row r="12" spans="1:16">
      <c r="A12" s="185">
        <v>9</v>
      </c>
      <c r="B12" s="108" t="s">
        <v>16</v>
      </c>
      <c r="C12" s="108" t="s">
        <v>51</v>
      </c>
      <c r="D12" s="150">
        <f>SUMIFS('Dealer Wise'!E$4:E$124,'Dealer Wise'!$D$4:$D$124,'Zone Wise'!$C12)</f>
        <v>44395850.061190486</v>
      </c>
      <c r="E12" s="150">
        <f>SUMIFS('Dealer Wise'!F$4:F$124,'Dealer Wise'!$D$4:$D$124,'Zone Wise'!$C12)</f>
        <v>26488954.246700004</v>
      </c>
      <c r="F12" s="151">
        <f t="shared" si="0"/>
        <v>0.59665383611735023</v>
      </c>
      <c r="G12" s="152">
        <f t="shared" si="7"/>
        <v>9027725.8022523895</v>
      </c>
      <c r="H12" s="150">
        <f t="shared" si="1"/>
        <v>1128465.7252815487</v>
      </c>
      <c r="I12" s="152">
        <f t="shared" si="8"/>
        <v>11691476.805923812</v>
      </c>
      <c r="J12" s="150">
        <f t="shared" si="2"/>
        <v>1461434.6007404765</v>
      </c>
      <c r="K12" s="150">
        <f t="shared" si="9"/>
        <v>13911269.308983341</v>
      </c>
      <c r="L12" s="150">
        <f t="shared" si="3"/>
        <v>1738908.6636229176</v>
      </c>
      <c r="M12" s="153">
        <f t="shared" si="10"/>
        <v>16131061.812042862</v>
      </c>
      <c r="N12" s="150">
        <f t="shared" si="4"/>
        <v>2016382.7265053578</v>
      </c>
      <c r="O12" s="150">
        <f t="shared" si="5"/>
        <v>17906895.814490482</v>
      </c>
      <c r="P12" s="150">
        <f t="shared" si="6"/>
        <v>2238361.9768113103</v>
      </c>
    </row>
    <row r="13" spans="1:16">
      <c r="A13" s="186">
        <v>10</v>
      </c>
      <c r="B13" s="108" t="s">
        <v>16</v>
      </c>
      <c r="C13" s="108" t="s">
        <v>1507</v>
      </c>
      <c r="D13" s="150">
        <f>SUMIFS('Dealer Wise'!E$4:E$124,'Dealer Wise'!$D$4:$D$124,'Zone Wise'!$C13)</f>
        <v>44008899.134623811</v>
      </c>
      <c r="E13" s="150">
        <f>SUMIFS('Dealer Wise'!F$4:F$124,'Dealer Wise'!$D$4:$D$124,'Zone Wise'!$C13)</f>
        <v>25124754.406999998</v>
      </c>
      <c r="F13" s="151">
        <f t="shared" si="0"/>
        <v>0.57090167900230904</v>
      </c>
      <c r="G13" s="152">
        <f t="shared" si="7"/>
        <v>10082364.900699049</v>
      </c>
      <c r="H13" s="150">
        <f t="shared" si="1"/>
        <v>1260295.6125873812</v>
      </c>
      <c r="I13" s="152">
        <f t="shared" si="8"/>
        <v>12722898.848776482</v>
      </c>
      <c r="J13" s="150">
        <f t="shared" si="2"/>
        <v>1590362.3560970603</v>
      </c>
      <c r="K13" s="150">
        <f t="shared" si="9"/>
        <v>14923343.805507675</v>
      </c>
      <c r="L13" s="150">
        <f t="shared" si="3"/>
        <v>1865417.9756884594</v>
      </c>
      <c r="M13" s="153">
        <f t="shared" si="10"/>
        <v>17123788.76223886</v>
      </c>
      <c r="N13" s="150">
        <f t="shared" si="4"/>
        <v>2140473.5952798575</v>
      </c>
      <c r="O13" s="150">
        <f t="shared" si="5"/>
        <v>18884144.727623813</v>
      </c>
      <c r="P13" s="150">
        <f t="shared" si="6"/>
        <v>2360518.0909529766</v>
      </c>
    </row>
    <row r="14" spans="1:16">
      <c r="A14" s="186">
        <v>11</v>
      </c>
      <c r="B14" s="108" t="s">
        <v>16</v>
      </c>
      <c r="C14" s="108" t="s">
        <v>1506</v>
      </c>
      <c r="D14" s="150">
        <f>SUMIFS('Dealer Wise'!E$4:E$124,'Dealer Wise'!$D$4:$D$124,'Zone Wise'!$C14)</f>
        <v>26566128.075985715</v>
      </c>
      <c r="E14" s="150">
        <f>SUMIFS('Dealer Wise'!F$4:F$124,'Dealer Wise'!$D$4:$D$124,'Zone Wise'!$C14)</f>
        <v>10620181.4976</v>
      </c>
      <c r="F14" s="151">
        <f t="shared" si="0"/>
        <v>0.39976399523572453</v>
      </c>
      <c r="G14" s="152">
        <f t="shared" si="7"/>
        <v>10632720.963188574</v>
      </c>
      <c r="H14" s="150">
        <f t="shared" si="1"/>
        <v>1329090.1203985717</v>
      </c>
      <c r="I14" s="152">
        <f t="shared" si="8"/>
        <v>12226688.647747714</v>
      </c>
      <c r="J14" s="150">
        <f t="shared" si="2"/>
        <v>1528336.0809684643</v>
      </c>
      <c r="K14" s="150">
        <f t="shared" si="9"/>
        <v>13554995.051547002</v>
      </c>
      <c r="L14" s="150">
        <f t="shared" si="3"/>
        <v>1694374.3814433753</v>
      </c>
      <c r="M14" s="153">
        <f t="shared" si="10"/>
        <v>14883301.455346286</v>
      </c>
      <c r="N14" s="150">
        <f t="shared" si="4"/>
        <v>1860412.6819182858</v>
      </c>
      <c r="O14" s="150">
        <f t="shared" si="5"/>
        <v>15945946.578385714</v>
      </c>
      <c r="P14" s="150">
        <f t="shared" si="6"/>
        <v>1993243.3222982143</v>
      </c>
    </row>
    <row r="15" spans="1:16" ht="15" thickBot="1">
      <c r="A15" s="186">
        <v>12</v>
      </c>
      <c r="B15" s="108" t="s">
        <v>16</v>
      </c>
      <c r="C15" s="108" t="s">
        <v>1443</v>
      </c>
      <c r="D15" s="150">
        <f>SUMIFS('Dealer Wise'!E$4:E$124,'Dealer Wise'!$D$4:$D$124,'Zone Wise'!$C15)</f>
        <v>38590257.525809526</v>
      </c>
      <c r="E15" s="150">
        <f>SUMIFS('Dealer Wise'!F$4:F$124,'Dealer Wise'!$D$4:$D$124,'Zone Wise'!$C15)</f>
        <v>21352006.5601</v>
      </c>
      <c r="F15" s="151">
        <f t="shared" si="0"/>
        <v>0.55330044236734044</v>
      </c>
      <c r="G15" s="152">
        <f t="shared" si="7"/>
        <v>9520199.4605476223</v>
      </c>
      <c r="H15" s="150">
        <f t="shared" si="1"/>
        <v>1190024.9325684528</v>
      </c>
      <c r="I15" s="152">
        <f t="shared" si="8"/>
        <v>11835614.912096191</v>
      </c>
      <c r="J15" s="150">
        <f t="shared" si="2"/>
        <v>1479451.8640120239</v>
      </c>
      <c r="K15" s="150">
        <f t="shared" si="9"/>
        <v>13765127.788386669</v>
      </c>
      <c r="L15" s="150">
        <f t="shared" si="3"/>
        <v>1720640.9735483336</v>
      </c>
      <c r="M15" s="153">
        <f t="shared" si="10"/>
        <v>15694640.664677147</v>
      </c>
      <c r="N15" s="150">
        <f t="shared" si="4"/>
        <v>1961830.0830846434</v>
      </c>
      <c r="O15" s="150">
        <f t="shared" si="5"/>
        <v>17238250.965709526</v>
      </c>
      <c r="P15" s="150">
        <f t="shared" si="6"/>
        <v>2154781.3707136908</v>
      </c>
    </row>
    <row r="16" spans="1:16">
      <c r="A16" s="185">
        <v>13</v>
      </c>
      <c r="B16" s="108" t="s">
        <v>16</v>
      </c>
      <c r="C16" s="108" t="s">
        <v>43</v>
      </c>
      <c r="D16" s="150">
        <f>SUMIFS('Dealer Wise'!E$4:E$124,'Dealer Wise'!$D$4:$D$124,'Zone Wise'!$C16)</f>
        <v>40537649.055442847</v>
      </c>
      <c r="E16" s="150">
        <f>SUMIFS('Dealer Wise'!F$4:F$124,'Dealer Wise'!$D$4:$D$124,'Zone Wise'!$C16)</f>
        <v>21503241.871599998</v>
      </c>
      <c r="F16" s="151">
        <f t="shared" si="0"/>
        <v>0.53045113302427271</v>
      </c>
      <c r="G16" s="152">
        <f t="shared" si="7"/>
        <v>10926877.37275428</v>
      </c>
      <c r="H16" s="150">
        <f t="shared" si="1"/>
        <v>1365859.6715942849</v>
      </c>
      <c r="I16" s="152">
        <f t="shared" si="8"/>
        <v>13359136.31608085</v>
      </c>
      <c r="J16" s="150">
        <f t="shared" si="2"/>
        <v>1669892.0395101062</v>
      </c>
      <c r="K16" s="150">
        <f t="shared" si="9"/>
        <v>15386018.768852998</v>
      </c>
      <c r="L16" s="150">
        <f t="shared" si="3"/>
        <v>1923252.3461066247</v>
      </c>
      <c r="M16" s="153">
        <f t="shared" si="10"/>
        <v>17412901.221625131</v>
      </c>
      <c r="N16" s="150">
        <f t="shared" si="4"/>
        <v>2176612.6527031413</v>
      </c>
      <c r="O16" s="150">
        <f t="shared" si="5"/>
        <v>19034407.183842849</v>
      </c>
      <c r="P16" s="150">
        <f t="shared" si="6"/>
        <v>2379300.8979803561</v>
      </c>
    </row>
    <row r="17" spans="1:16">
      <c r="A17" s="186">
        <v>14</v>
      </c>
      <c r="B17" s="108" t="s">
        <v>16</v>
      </c>
      <c r="C17" s="108" t="s">
        <v>22</v>
      </c>
      <c r="D17" s="150">
        <f>SUMIFS('Dealer Wise'!E$4:E$124,'Dealer Wise'!$D$4:$D$124,'Zone Wise'!$C17)</f>
        <v>44863013.530871429</v>
      </c>
      <c r="E17" s="150">
        <f>SUMIFS('Dealer Wise'!F$4:F$124,'Dealer Wise'!$D$4:$D$124,'Zone Wise'!$C17)</f>
        <v>24509387.043100007</v>
      </c>
      <c r="F17" s="151">
        <f t="shared" si="0"/>
        <v>0.5463161101791445</v>
      </c>
      <c r="G17" s="152">
        <f t="shared" si="7"/>
        <v>11381023.781597137</v>
      </c>
      <c r="H17" s="150">
        <f t="shared" si="1"/>
        <v>1422627.9726996422</v>
      </c>
      <c r="I17" s="152">
        <f t="shared" si="8"/>
        <v>14072804.593449421</v>
      </c>
      <c r="J17" s="150">
        <f t="shared" si="2"/>
        <v>1759100.5741811777</v>
      </c>
      <c r="K17" s="150">
        <f t="shared" si="9"/>
        <v>16315955.269992992</v>
      </c>
      <c r="L17" s="150">
        <f t="shared" si="3"/>
        <v>2039494.408749124</v>
      </c>
      <c r="M17" s="153">
        <f t="shared" si="10"/>
        <v>18559105.946536563</v>
      </c>
      <c r="N17" s="150">
        <f t="shared" si="4"/>
        <v>2319888.2433170704</v>
      </c>
      <c r="O17" s="150">
        <f t="shared" si="5"/>
        <v>20353626.487771422</v>
      </c>
      <c r="P17" s="150">
        <f t="shared" si="6"/>
        <v>2544203.3109714277</v>
      </c>
    </row>
    <row r="18" spans="1:16">
      <c r="A18" s="186">
        <v>15</v>
      </c>
      <c r="B18" s="108" t="s">
        <v>16</v>
      </c>
      <c r="C18" s="108" t="s">
        <v>1444</v>
      </c>
      <c r="D18" s="150">
        <f>SUMIFS('Dealer Wise'!E$4:E$124,'Dealer Wise'!$D$4:$D$124,'Zone Wise'!$C18)</f>
        <v>35127128.827209525</v>
      </c>
      <c r="E18" s="150">
        <f>SUMIFS('Dealer Wise'!F$4:F$124,'Dealer Wise'!$D$4:$D$124,'Zone Wise'!$C18)</f>
        <v>13140101.572700001</v>
      </c>
      <c r="F18" s="151">
        <f t="shared" si="0"/>
        <v>0.37407274694542242</v>
      </c>
      <c r="G18" s="152">
        <f t="shared" si="7"/>
        <v>14961601.489067622</v>
      </c>
      <c r="H18" s="150">
        <f t="shared" si="1"/>
        <v>1870200.1861334527</v>
      </c>
      <c r="I18" s="152">
        <f t="shared" si="8"/>
        <v>17069229.218700189</v>
      </c>
      <c r="J18" s="150">
        <f t="shared" si="2"/>
        <v>2133653.6523375236</v>
      </c>
      <c r="K18" s="150">
        <f t="shared" si="9"/>
        <v>18825585.660060667</v>
      </c>
      <c r="L18" s="150">
        <f t="shared" si="3"/>
        <v>2353198.2075075833</v>
      </c>
      <c r="M18" s="153">
        <f t="shared" si="10"/>
        <v>20581942.10142114</v>
      </c>
      <c r="N18" s="150">
        <f t="shared" si="4"/>
        <v>2572742.7626776425</v>
      </c>
      <c r="O18" s="150">
        <f t="shared" si="5"/>
        <v>21987027.254509524</v>
      </c>
      <c r="P18" s="150">
        <f t="shared" si="6"/>
        <v>2748378.4068136904</v>
      </c>
    </row>
    <row r="19" spans="1:16" ht="15" thickBot="1">
      <c r="A19" s="186">
        <v>16</v>
      </c>
      <c r="B19" s="108" t="s">
        <v>27</v>
      </c>
      <c r="C19" s="108" t="s">
        <v>1509</v>
      </c>
      <c r="D19" s="150">
        <f>SUMIFS('Dealer Wise'!E$4:E$124,'Dealer Wise'!$D$4:$D$124,'Zone Wise'!$C19)</f>
        <v>27818453.571266666</v>
      </c>
      <c r="E19" s="150">
        <f>SUMIFS('Dealer Wise'!F$4:F$124,'Dealer Wise'!$D$4:$D$124,'Zone Wise'!$C19)</f>
        <v>13301266.642899998</v>
      </c>
      <c r="F19" s="151">
        <f t="shared" si="0"/>
        <v>0.47814543712231045</v>
      </c>
      <c r="G19" s="152">
        <f t="shared" si="7"/>
        <v>8953496.2141133361</v>
      </c>
      <c r="H19" s="150">
        <f t="shared" si="1"/>
        <v>1119187.026764167</v>
      </c>
      <c r="I19" s="152">
        <f t="shared" si="8"/>
        <v>10622603.428389333</v>
      </c>
      <c r="J19" s="150">
        <f t="shared" si="2"/>
        <v>1327825.4285486666</v>
      </c>
      <c r="K19" s="150">
        <f t="shared" si="9"/>
        <v>12013526.106952671</v>
      </c>
      <c r="L19" s="150">
        <f t="shared" si="3"/>
        <v>1501690.7633690839</v>
      </c>
      <c r="M19" s="153">
        <f t="shared" si="10"/>
        <v>13404448.785516001</v>
      </c>
      <c r="N19" s="150">
        <f t="shared" si="4"/>
        <v>1675556.0981895002</v>
      </c>
      <c r="O19" s="150">
        <f t="shared" si="5"/>
        <v>14517186.928366669</v>
      </c>
      <c r="P19" s="150">
        <f t="shared" si="6"/>
        <v>1814648.3660458336</v>
      </c>
    </row>
    <row r="20" spans="1:16">
      <c r="A20" s="185">
        <v>17</v>
      </c>
      <c r="B20" s="108" t="s">
        <v>27</v>
      </c>
      <c r="C20" s="108" t="s">
        <v>29</v>
      </c>
      <c r="D20" s="150">
        <f>SUMIFS('Dealer Wise'!E$4:E$124,'Dealer Wise'!$D$4:$D$124,'Zone Wise'!$C20)</f>
        <v>43014668.336499996</v>
      </c>
      <c r="E20" s="150">
        <f>SUMIFS('Dealer Wise'!F$4:F$124,'Dealer Wise'!$D$4:$D$124,'Zone Wise'!$C20)</f>
        <v>20049133.737599995</v>
      </c>
      <c r="F20" s="151">
        <f t="shared" si="0"/>
        <v>0.46609992621022606</v>
      </c>
      <c r="G20" s="152">
        <f t="shared" si="7"/>
        <v>14362600.931600001</v>
      </c>
      <c r="H20" s="150">
        <f t="shared" si="1"/>
        <v>1795325.1164500001</v>
      </c>
      <c r="I20" s="152">
        <f t="shared" si="8"/>
        <v>16943481.031789999</v>
      </c>
      <c r="J20" s="150">
        <f t="shared" si="2"/>
        <v>2117935.1289737499</v>
      </c>
      <c r="K20" s="150">
        <f t="shared" si="9"/>
        <v>19094214.448615003</v>
      </c>
      <c r="L20" s="150">
        <f t="shared" si="3"/>
        <v>2386776.8060768754</v>
      </c>
      <c r="M20" s="153">
        <f t="shared" si="10"/>
        <v>21244947.86544</v>
      </c>
      <c r="N20" s="150">
        <f t="shared" si="4"/>
        <v>2655618.48318</v>
      </c>
      <c r="O20" s="150">
        <f t="shared" si="5"/>
        <v>22965534.598900001</v>
      </c>
      <c r="P20" s="150">
        <f t="shared" si="6"/>
        <v>2870691.8248625002</v>
      </c>
    </row>
    <row r="21" spans="1:16">
      <c r="A21" s="186">
        <v>18</v>
      </c>
      <c r="B21" s="86" t="s">
        <v>27</v>
      </c>
      <c r="C21" s="108" t="s">
        <v>1515</v>
      </c>
      <c r="D21" s="150">
        <f>SUMIFS('Dealer Wise'!E$4:E$124,'Dealer Wise'!$D$4:$D$124,'Zone Wise'!$C21)</f>
        <v>20150320.727557145</v>
      </c>
      <c r="E21" s="150">
        <f>SUMIFS('Dealer Wise'!F$4:F$124,'Dealer Wise'!$D$4:$D$124,'Zone Wise'!$C21)</f>
        <v>10944644.846199999</v>
      </c>
      <c r="F21" s="151">
        <f t="shared" si="0"/>
        <v>0.54314990784401451</v>
      </c>
      <c r="G21" s="152">
        <f t="shared" si="7"/>
        <v>5175611.7358457185</v>
      </c>
      <c r="H21" s="150">
        <f t="shared" si="1"/>
        <v>646951.46698071482</v>
      </c>
      <c r="I21" s="152">
        <f t="shared" si="8"/>
        <v>6384630.9794991445</v>
      </c>
      <c r="J21" s="150">
        <f t="shared" si="2"/>
        <v>798078.87243739306</v>
      </c>
      <c r="K21" s="150">
        <f t="shared" si="9"/>
        <v>7392147.0158770029</v>
      </c>
      <c r="L21" s="150">
        <f t="shared" si="3"/>
        <v>924018.37698462536</v>
      </c>
      <c r="M21" s="153">
        <f t="shared" si="10"/>
        <v>8399663.0522548612</v>
      </c>
      <c r="N21" s="150">
        <f t="shared" si="4"/>
        <v>1049957.8815318577</v>
      </c>
      <c r="O21" s="150">
        <f t="shared" si="5"/>
        <v>9205675.8813571464</v>
      </c>
      <c r="P21" s="150">
        <f t="shared" si="6"/>
        <v>1150709.4851696433</v>
      </c>
    </row>
    <row r="22" spans="1:16">
      <c r="A22" s="186">
        <v>19</v>
      </c>
      <c r="B22" s="108" t="s">
        <v>27</v>
      </c>
      <c r="C22" s="108" t="s">
        <v>1508</v>
      </c>
      <c r="D22" s="150">
        <f>SUMIFS('Dealer Wise'!E$4:E$124,'Dealer Wise'!$D$4:$D$124,'Zone Wise'!$C22)</f>
        <v>32835322.100219049</v>
      </c>
      <c r="E22" s="150">
        <f>SUMIFS('Dealer Wise'!F$4:F$124,'Dealer Wise'!$D$4:$D$124,'Zone Wise'!$C22)</f>
        <v>15569293.567900002</v>
      </c>
      <c r="F22" s="151">
        <f t="shared" si="0"/>
        <v>0.47416296147118159</v>
      </c>
      <c r="G22" s="152">
        <f t="shared" si="7"/>
        <v>10698964.112275239</v>
      </c>
      <c r="H22" s="150">
        <f t="shared" si="1"/>
        <v>1337370.5140344049</v>
      </c>
      <c r="I22" s="152">
        <f t="shared" si="8"/>
        <v>12669083.438288379</v>
      </c>
      <c r="J22" s="150">
        <f t="shared" si="2"/>
        <v>1583635.4297860474</v>
      </c>
      <c r="K22" s="150">
        <f t="shared" si="9"/>
        <v>14310849.543299332</v>
      </c>
      <c r="L22" s="150">
        <f t="shared" si="3"/>
        <v>1788856.1929124165</v>
      </c>
      <c r="M22" s="153">
        <f t="shared" si="10"/>
        <v>15952615.648310285</v>
      </c>
      <c r="N22" s="150">
        <f t="shared" si="4"/>
        <v>1994076.9560387856</v>
      </c>
      <c r="O22" s="150">
        <f t="shared" si="5"/>
        <v>17266028.532319047</v>
      </c>
      <c r="P22" s="150">
        <f t="shared" si="6"/>
        <v>2158253.5665398808</v>
      </c>
    </row>
    <row r="23" spans="1:16" ht="15" thickBot="1">
      <c r="A23" s="186">
        <v>20</v>
      </c>
      <c r="B23" s="108" t="s">
        <v>27</v>
      </c>
      <c r="C23" s="108" t="s">
        <v>1511</v>
      </c>
      <c r="D23" s="150">
        <f>SUMIFS('Dealer Wise'!E$4:E$124,'Dealer Wise'!$D$4:$D$124,'Zone Wise'!$C23)</f>
        <v>24774626.112276189</v>
      </c>
      <c r="E23" s="150">
        <f>SUMIFS('Dealer Wise'!F$4:F$124,'Dealer Wise'!$D$4:$D$124,'Zone Wise'!$C23)</f>
        <v>11977948.7092</v>
      </c>
      <c r="F23" s="151">
        <f t="shared" si="0"/>
        <v>0.48347646720951931</v>
      </c>
      <c r="G23" s="152">
        <f t="shared" si="7"/>
        <v>7841752.1806209516</v>
      </c>
      <c r="H23" s="150">
        <f t="shared" si="1"/>
        <v>980219.02257761895</v>
      </c>
      <c r="I23" s="152">
        <f t="shared" si="8"/>
        <v>9328229.7473575231</v>
      </c>
      <c r="J23" s="150">
        <f t="shared" si="2"/>
        <v>1166028.7184196904</v>
      </c>
      <c r="K23" s="150">
        <f t="shared" si="9"/>
        <v>10566961.052971331</v>
      </c>
      <c r="L23" s="150">
        <f t="shared" si="3"/>
        <v>1320870.1316214164</v>
      </c>
      <c r="M23" s="153">
        <f t="shared" si="10"/>
        <v>11805692.35858514</v>
      </c>
      <c r="N23" s="150">
        <f t="shared" si="4"/>
        <v>1475711.5448231425</v>
      </c>
      <c r="O23" s="150">
        <f t="shared" si="5"/>
        <v>12796677.403076189</v>
      </c>
      <c r="P23" s="150">
        <f t="shared" si="6"/>
        <v>1599584.6753845236</v>
      </c>
    </row>
    <row r="24" spans="1:16">
      <c r="A24" s="185">
        <v>21</v>
      </c>
      <c r="B24" s="108" t="s">
        <v>27</v>
      </c>
      <c r="C24" s="108" t="s">
        <v>1510</v>
      </c>
      <c r="D24" s="150">
        <f>SUMIFS('Dealer Wise'!E$4:E$124,'Dealer Wise'!$D$4:$D$124,'Zone Wise'!$C24)</f>
        <v>28122196.271566674</v>
      </c>
      <c r="E24" s="150">
        <f>SUMIFS('Dealer Wise'!F$4:F$124,'Dealer Wise'!$D$4:$D$124,'Zone Wise'!$C24)</f>
        <v>12489830.530300001</v>
      </c>
      <c r="F24" s="151">
        <f t="shared" si="0"/>
        <v>0.44412713749985494</v>
      </c>
      <c r="G24" s="152">
        <f t="shared" si="7"/>
        <v>10007926.486953339</v>
      </c>
      <c r="H24" s="150">
        <f t="shared" si="1"/>
        <v>1250990.8108691673</v>
      </c>
      <c r="I24" s="152">
        <f t="shared" si="8"/>
        <v>11695258.263247339</v>
      </c>
      <c r="J24" s="150">
        <f t="shared" si="2"/>
        <v>1461907.2829059174</v>
      </c>
      <c r="K24" s="150">
        <f t="shared" si="9"/>
        <v>13101368.076825673</v>
      </c>
      <c r="L24" s="150">
        <f t="shared" si="3"/>
        <v>1637671.0096032091</v>
      </c>
      <c r="M24" s="153">
        <f t="shared" si="10"/>
        <v>14507477.890404006</v>
      </c>
      <c r="N24" s="150">
        <f t="shared" si="4"/>
        <v>1813434.7363005008</v>
      </c>
      <c r="O24" s="150">
        <f t="shared" si="5"/>
        <v>15632365.741266673</v>
      </c>
      <c r="P24" s="150">
        <f t="shared" si="6"/>
        <v>1954045.7176583342</v>
      </c>
    </row>
    <row r="25" spans="1:16">
      <c r="A25" s="186">
        <v>22</v>
      </c>
      <c r="B25" s="108" t="s">
        <v>27</v>
      </c>
      <c r="C25" s="108" t="s">
        <v>1449</v>
      </c>
      <c r="D25" s="150">
        <f>SUMIFS('Dealer Wise'!E$4:E$124,'Dealer Wise'!$D$4:$D$124,'Zone Wise'!$C25)</f>
        <v>38969996.355642855</v>
      </c>
      <c r="E25" s="150">
        <f>SUMIFS('Dealer Wise'!F$4:F$124,'Dealer Wise'!$D$4:$D$124,'Zone Wise'!$C25)</f>
        <v>21157501.663500004</v>
      </c>
      <c r="F25" s="151">
        <f t="shared" si="0"/>
        <v>0.54291772240405656</v>
      </c>
      <c r="G25" s="152">
        <f t="shared" si="7"/>
        <v>10018495.421014283</v>
      </c>
      <c r="H25" s="150">
        <f t="shared" si="1"/>
        <v>1252311.9276267854</v>
      </c>
      <c r="I25" s="152">
        <f t="shared" si="8"/>
        <v>12356695.202352852</v>
      </c>
      <c r="J25" s="150">
        <f t="shared" si="2"/>
        <v>1544586.9002941065</v>
      </c>
      <c r="K25" s="150">
        <f t="shared" si="9"/>
        <v>14305195.020134993</v>
      </c>
      <c r="L25" s="150">
        <f t="shared" si="3"/>
        <v>1788149.3775168741</v>
      </c>
      <c r="M25" s="153">
        <f t="shared" si="10"/>
        <v>16253694.837917134</v>
      </c>
      <c r="N25" s="150">
        <f t="shared" si="4"/>
        <v>2031711.8547396418</v>
      </c>
      <c r="O25" s="150">
        <f t="shared" si="5"/>
        <v>17812494.692142852</v>
      </c>
      <c r="P25" s="150">
        <f t="shared" si="6"/>
        <v>2226561.8365178565</v>
      </c>
    </row>
    <row r="26" spans="1:16">
      <c r="A26" s="186">
        <v>23</v>
      </c>
      <c r="B26" s="86" t="s">
        <v>27</v>
      </c>
      <c r="C26" s="108" t="s">
        <v>94</v>
      </c>
      <c r="D26" s="150">
        <f>SUMIFS('Dealer Wise'!E$4:E$124,'Dealer Wise'!$D$4:$D$124,'Zone Wise'!$C26)</f>
        <v>48968745.374080956</v>
      </c>
      <c r="E26" s="150">
        <f>SUMIFS('Dealer Wise'!F$4:F$124,'Dealer Wise'!$D$4:$D$124,'Zone Wise'!$C26)</f>
        <v>28130888.437100001</v>
      </c>
      <c r="F26" s="151">
        <f t="shared" si="0"/>
        <v>0.57446618699750507</v>
      </c>
      <c r="G26" s="152">
        <f t="shared" si="7"/>
        <v>11044107.862164766</v>
      </c>
      <c r="H26" s="150">
        <f t="shared" si="1"/>
        <v>1380513.4827705957</v>
      </c>
      <c r="I26" s="152">
        <f t="shared" si="8"/>
        <v>13982232.58460962</v>
      </c>
      <c r="J26" s="150">
        <f t="shared" si="2"/>
        <v>1747779.0730762025</v>
      </c>
      <c r="K26" s="150">
        <f t="shared" si="9"/>
        <v>16430669.85331367</v>
      </c>
      <c r="L26" s="150">
        <f t="shared" si="3"/>
        <v>2053833.7316642087</v>
      </c>
      <c r="M26" s="153">
        <f t="shared" si="10"/>
        <v>18879107.122017719</v>
      </c>
      <c r="N26" s="150">
        <f t="shared" si="4"/>
        <v>2359888.3902522149</v>
      </c>
      <c r="O26" s="150">
        <f t="shared" si="5"/>
        <v>20837856.936980955</v>
      </c>
      <c r="P26" s="150">
        <f t="shared" si="6"/>
        <v>2604732.1171226194</v>
      </c>
    </row>
    <row r="27" spans="1:16" ht="15" thickBot="1">
      <c r="A27" s="186">
        <v>24</v>
      </c>
      <c r="B27" s="108" t="s">
        <v>137</v>
      </c>
      <c r="C27" s="108" t="s">
        <v>1505</v>
      </c>
      <c r="D27" s="150">
        <f>SUMIFS('Dealer Wise'!E$4:E$124,'Dealer Wise'!$D$4:$D$124,'Zone Wise'!$C27)</f>
        <v>28504639.809266664</v>
      </c>
      <c r="E27" s="150">
        <f>SUMIFS('Dealer Wise'!F$4:F$124,'Dealer Wise'!$D$4:$D$124,'Zone Wise'!$C27)</f>
        <v>12876976.966900002</v>
      </c>
      <c r="F27" s="151">
        <f t="shared" si="0"/>
        <v>0.45175020814379085</v>
      </c>
      <c r="G27" s="152">
        <f t="shared" si="7"/>
        <v>9926734.8805133291</v>
      </c>
      <c r="H27" s="150">
        <f t="shared" si="1"/>
        <v>1240841.8600641661</v>
      </c>
      <c r="I27" s="152">
        <f t="shared" si="8"/>
        <v>11637013.269069329</v>
      </c>
      <c r="J27" s="150">
        <f t="shared" si="2"/>
        <v>1454626.6586336661</v>
      </c>
      <c r="K27" s="150">
        <f t="shared" si="9"/>
        <v>13062245.259532664</v>
      </c>
      <c r="L27" s="150">
        <f t="shared" si="3"/>
        <v>1632780.657441583</v>
      </c>
      <c r="M27" s="153">
        <f t="shared" si="10"/>
        <v>14487477.249995995</v>
      </c>
      <c r="N27" s="150">
        <f t="shared" si="4"/>
        <v>1810934.6562494994</v>
      </c>
      <c r="O27" s="150">
        <f t="shared" si="5"/>
        <v>15627662.842366662</v>
      </c>
      <c r="P27" s="150">
        <f t="shared" si="6"/>
        <v>1953457.8552958327</v>
      </c>
    </row>
    <row r="28" spans="1:16">
      <c r="A28" s="185">
        <v>25</v>
      </c>
      <c r="B28" s="108" t="s">
        <v>137</v>
      </c>
      <c r="C28" s="108" t="s">
        <v>1440</v>
      </c>
      <c r="D28" s="150">
        <f>SUMIFS('Dealer Wise'!E$4:E$124,'Dealer Wise'!$D$4:$D$124,'Zone Wise'!$C28)</f>
        <v>37266315.211066663</v>
      </c>
      <c r="E28" s="150">
        <f>SUMIFS('Dealer Wise'!F$4:F$124,'Dealer Wise'!$D$4:$D$124,'Zone Wise'!$C28)</f>
        <v>18691144.2674</v>
      </c>
      <c r="F28" s="151">
        <f t="shared" si="0"/>
        <v>0.50155600739000483</v>
      </c>
      <c r="G28" s="152">
        <f t="shared" si="7"/>
        <v>11121907.901453331</v>
      </c>
      <c r="H28" s="150">
        <f t="shared" si="1"/>
        <v>1390238.4876816664</v>
      </c>
      <c r="I28" s="152">
        <f t="shared" si="8"/>
        <v>13357886.814117331</v>
      </c>
      <c r="J28" s="150">
        <f t="shared" si="2"/>
        <v>1669735.8517646664</v>
      </c>
      <c r="K28" s="150">
        <f t="shared" si="9"/>
        <v>15221202.574670661</v>
      </c>
      <c r="L28" s="150">
        <f t="shared" si="3"/>
        <v>1902650.3218338327</v>
      </c>
      <c r="M28" s="153">
        <f t="shared" si="10"/>
        <v>17084518.335223999</v>
      </c>
      <c r="N28" s="150">
        <f t="shared" si="4"/>
        <v>2135564.7919029999</v>
      </c>
      <c r="O28" s="150">
        <f t="shared" si="5"/>
        <v>18575170.943666663</v>
      </c>
      <c r="P28" s="150">
        <f t="shared" si="6"/>
        <v>2321896.3679583329</v>
      </c>
    </row>
    <row r="29" spans="1:16">
      <c r="A29" s="186">
        <v>26</v>
      </c>
      <c r="B29" s="108" t="s">
        <v>137</v>
      </c>
      <c r="C29" s="108" t="s">
        <v>1512</v>
      </c>
      <c r="D29" s="150">
        <f>SUMIFS('Dealer Wise'!E$4:E$124,'Dealer Wise'!$D$4:$D$124,'Zone Wise'!$C29)</f>
        <v>39202496.999466673</v>
      </c>
      <c r="E29" s="150">
        <f>SUMIFS('Dealer Wise'!F$4:F$124,'Dealer Wise'!$D$4:$D$124,'Zone Wise'!$C29)</f>
        <v>17140825.926899999</v>
      </c>
      <c r="F29" s="151">
        <f t="shared" si="0"/>
        <v>0.437238115907086</v>
      </c>
      <c r="G29" s="152">
        <f t="shared" si="7"/>
        <v>14221171.672673341</v>
      </c>
      <c r="H29" s="150">
        <f t="shared" si="1"/>
        <v>1777646.4590841676</v>
      </c>
      <c r="I29" s="152">
        <f t="shared" si="8"/>
        <v>16573321.492641337</v>
      </c>
      <c r="J29" s="150">
        <f t="shared" si="2"/>
        <v>2071665.1865801672</v>
      </c>
      <c r="K29" s="150">
        <f t="shared" si="9"/>
        <v>18533446.342614673</v>
      </c>
      <c r="L29" s="150">
        <f t="shared" si="3"/>
        <v>2316680.7928268341</v>
      </c>
      <c r="M29" s="153">
        <f t="shared" si="10"/>
        <v>20493571.192588001</v>
      </c>
      <c r="N29" s="150">
        <f t="shared" si="4"/>
        <v>2561696.3990735002</v>
      </c>
      <c r="O29" s="150">
        <f t="shared" si="5"/>
        <v>22061671.072566673</v>
      </c>
      <c r="P29" s="150">
        <f t="shared" si="6"/>
        <v>2757708.8840708341</v>
      </c>
    </row>
    <row r="30" spans="1:16">
      <c r="A30" s="186">
        <v>27</v>
      </c>
      <c r="B30" s="108" t="s">
        <v>137</v>
      </c>
      <c r="C30" s="108" t="s">
        <v>1513</v>
      </c>
      <c r="D30" s="150">
        <f>SUMIFS('Dealer Wise'!E$4:E$124,'Dealer Wise'!$D$4:$D$124,'Zone Wise'!$C30)</f>
        <v>37460386.384333342</v>
      </c>
      <c r="E30" s="150">
        <f>SUMIFS('Dealer Wise'!F$4:F$124,'Dealer Wise'!$D$4:$D$124,'Zone Wise'!$C30)</f>
        <v>16269572.905900003</v>
      </c>
      <c r="F30" s="151">
        <f t="shared" si="0"/>
        <v>0.43431407084215912</v>
      </c>
      <c r="G30" s="152">
        <f t="shared" si="7"/>
        <v>13698736.201566672</v>
      </c>
      <c r="H30" s="150">
        <f t="shared" si="1"/>
        <v>1712342.025195834</v>
      </c>
      <c r="I30" s="152">
        <f t="shared" si="8"/>
        <v>15946359.38462667</v>
      </c>
      <c r="J30" s="150">
        <f t="shared" si="2"/>
        <v>1993294.9230783337</v>
      </c>
      <c r="K30" s="150">
        <f t="shared" si="9"/>
        <v>17819378.70384334</v>
      </c>
      <c r="L30" s="150">
        <f t="shared" si="3"/>
        <v>2227422.3379804175</v>
      </c>
      <c r="M30" s="153">
        <f t="shared" si="10"/>
        <v>19692398.023060009</v>
      </c>
      <c r="N30" s="150">
        <f t="shared" si="4"/>
        <v>2461549.7528825011</v>
      </c>
      <c r="O30" s="150">
        <f t="shared" si="5"/>
        <v>21190813.478433341</v>
      </c>
      <c r="P30" s="150">
        <f t="shared" si="6"/>
        <v>2648851.6848041676</v>
      </c>
    </row>
    <row r="31" spans="1:16" ht="15" thickBot="1">
      <c r="A31" s="186">
        <v>28</v>
      </c>
      <c r="B31" s="86" t="s">
        <v>137</v>
      </c>
      <c r="C31" s="108" t="s">
        <v>137</v>
      </c>
      <c r="D31" s="150">
        <f>SUMIFS('Dealer Wise'!E$4:E$124,'Dealer Wise'!$D$4:$D$124,'Zone Wise'!$C31)</f>
        <v>52938797.957885712</v>
      </c>
      <c r="E31" s="150">
        <f>SUMIFS('Dealer Wise'!F$4:F$124,'Dealer Wise'!$D$4:$D$124,'Zone Wise'!$C31)</f>
        <v>25642506.855499998</v>
      </c>
      <c r="F31" s="151">
        <f t="shared" si="0"/>
        <v>0.48438022480033122</v>
      </c>
      <c r="G31" s="152">
        <f t="shared" si="7"/>
        <v>16708531.510808572</v>
      </c>
      <c r="H31" s="150">
        <f t="shared" si="1"/>
        <v>2088566.4388510715</v>
      </c>
      <c r="I31" s="152">
        <f t="shared" si="8"/>
        <v>19884859.388281718</v>
      </c>
      <c r="J31" s="150">
        <f t="shared" si="2"/>
        <v>2485607.4235352147</v>
      </c>
      <c r="K31" s="150">
        <f t="shared" si="9"/>
        <v>22531799.286176004</v>
      </c>
      <c r="L31" s="150">
        <f t="shared" si="3"/>
        <v>2816474.9107720004</v>
      </c>
      <c r="M31" s="153">
        <f t="shared" si="10"/>
        <v>25178739.184070282</v>
      </c>
      <c r="N31" s="150">
        <f t="shared" si="4"/>
        <v>3147342.3980087852</v>
      </c>
      <c r="O31" s="150">
        <f t="shared" si="5"/>
        <v>27296291.102385715</v>
      </c>
      <c r="P31" s="150">
        <f t="shared" si="6"/>
        <v>3412036.3877982143</v>
      </c>
    </row>
    <row r="32" spans="1:16">
      <c r="A32" s="185">
        <v>29</v>
      </c>
      <c r="B32" s="86" t="s">
        <v>137</v>
      </c>
      <c r="C32" s="108" t="s">
        <v>1389</v>
      </c>
      <c r="D32" s="150">
        <f>SUMIFS('Dealer Wise'!E$4:E$124,'Dealer Wise'!$D$4:$D$124,'Zone Wise'!$C32)</f>
        <v>26747440.732447617</v>
      </c>
      <c r="E32" s="150">
        <f>SUMIFS('Dealer Wise'!F$4:F$124,'Dealer Wise'!$D$4:$D$124,'Zone Wise'!$C32)</f>
        <v>12091267.578199999</v>
      </c>
      <c r="F32" s="151">
        <f t="shared" ref="F32:F44" si="11">E32/D32</f>
        <v>0.45205325246433575</v>
      </c>
      <c r="G32" s="152">
        <f t="shared" ref="G32:G44" si="12">(D32*0.8)-E32</f>
        <v>9306685.007758094</v>
      </c>
      <c r="H32" s="150">
        <f t="shared" ref="H32:H44" si="13">G32/$P$2</f>
        <v>1163335.6259697617</v>
      </c>
      <c r="I32" s="152">
        <f t="shared" ref="I32:I44" si="14">(D32*0.86)-E32</f>
        <v>10911531.451704951</v>
      </c>
      <c r="J32" s="150">
        <f t="shared" ref="J32:J44" si="15">I32/$P$2</f>
        <v>1363941.4314631189</v>
      </c>
      <c r="K32" s="150">
        <f t="shared" ref="K32:K44" si="16">(D32*0.91)-E32</f>
        <v>12248903.488327334</v>
      </c>
      <c r="L32" s="150">
        <f t="shared" ref="L32:L44" si="17">K32/$P$2</f>
        <v>1531112.9360409167</v>
      </c>
      <c r="M32" s="153">
        <f t="shared" ref="M32:M44" si="18">(D32*0.96)-E32</f>
        <v>13586275.524949713</v>
      </c>
      <c r="N32" s="150">
        <f t="shared" ref="N32:N44" si="19">M32/$P$2</f>
        <v>1698284.4406187141</v>
      </c>
      <c r="O32" s="150">
        <f t="shared" ref="O32:O44" si="20">D32-E32</f>
        <v>14656173.154247617</v>
      </c>
      <c r="P32" s="150">
        <f t="shared" ref="P32:P44" si="21">O32/$P$2</f>
        <v>1832021.6442809522</v>
      </c>
    </row>
    <row r="33" spans="1:16">
      <c r="A33" s="186">
        <v>30</v>
      </c>
      <c r="B33" s="86" t="s">
        <v>137</v>
      </c>
      <c r="C33" s="108" t="s">
        <v>1441</v>
      </c>
      <c r="D33" s="150">
        <f>SUMIFS('Dealer Wise'!E$4:E$124,'Dealer Wise'!$D$4:$D$124,'Zone Wise'!$C33)</f>
        <v>40413303.539385714</v>
      </c>
      <c r="E33" s="150">
        <f>SUMIFS('Dealer Wise'!F$4:F$124,'Dealer Wise'!$D$4:$D$124,'Zone Wise'!$C33)</f>
        <v>19328758.241700001</v>
      </c>
      <c r="F33" s="151">
        <f t="shared" si="11"/>
        <v>0.47827711542716905</v>
      </c>
      <c r="G33" s="152">
        <f t="shared" si="12"/>
        <v>13001884.589808572</v>
      </c>
      <c r="H33" s="150">
        <f t="shared" si="13"/>
        <v>1625235.5737260715</v>
      </c>
      <c r="I33" s="152">
        <f t="shared" si="14"/>
        <v>15426682.802171715</v>
      </c>
      <c r="J33" s="150">
        <f t="shared" si="15"/>
        <v>1928335.3502714643</v>
      </c>
      <c r="K33" s="150">
        <f t="shared" si="16"/>
        <v>17447347.979140997</v>
      </c>
      <c r="L33" s="150">
        <f t="shared" si="17"/>
        <v>2180918.4973926246</v>
      </c>
      <c r="M33" s="153">
        <f t="shared" si="18"/>
        <v>19468013.156110279</v>
      </c>
      <c r="N33" s="150">
        <f t="shared" si="19"/>
        <v>2433501.6445137849</v>
      </c>
      <c r="O33" s="150">
        <f t="shared" si="20"/>
        <v>21084545.297685713</v>
      </c>
      <c r="P33" s="150">
        <f t="shared" si="21"/>
        <v>2635568.1622107141</v>
      </c>
    </row>
    <row r="34" spans="1:16">
      <c r="A34" s="186">
        <v>31</v>
      </c>
      <c r="B34" s="86" t="s">
        <v>137</v>
      </c>
      <c r="C34" s="108" t="s">
        <v>1514</v>
      </c>
      <c r="D34" s="150">
        <f>SUMIFS('Dealer Wise'!E$4:E$124,'Dealer Wise'!$D$4:$D$124,'Zone Wise'!$C34)</f>
        <v>22921490.748028573</v>
      </c>
      <c r="E34" s="150">
        <f>SUMIFS('Dealer Wise'!F$4:F$124,'Dealer Wise'!$D$4:$D$124,'Zone Wise'!$C34)</f>
        <v>9411320.3434000015</v>
      </c>
      <c r="F34" s="151">
        <f t="shared" si="11"/>
        <v>0.41058936553720654</v>
      </c>
      <c r="G34" s="152">
        <f t="shared" si="12"/>
        <v>8925872.2550228573</v>
      </c>
      <c r="H34" s="150">
        <f t="shared" si="13"/>
        <v>1115734.0318778572</v>
      </c>
      <c r="I34" s="152">
        <f t="shared" si="14"/>
        <v>10301161.699904572</v>
      </c>
      <c r="J34" s="150">
        <f t="shared" si="15"/>
        <v>1287645.2124880715</v>
      </c>
      <c r="K34" s="150">
        <f t="shared" si="16"/>
        <v>11447236.237305999</v>
      </c>
      <c r="L34" s="150">
        <f t="shared" si="17"/>
        <v>1430904.5296632499</v>
      </c>
      <c r="M34" s="153">
        <f t="shared" si="18"/>
        <v>12593310.774707429</v>
      </c>
      <c r="N34" s="150">
        <f t="shared" si="19"/>
        <v>1574163.8468384286</v>
      </c>
      <c r="O34" s="150">
        <f t="shared" si="20"/>
        <v>13510170.404628571</v>
      </c>
      <c r="P34" s="150">
        <f t="shared" si="21"/>
        <v>1688771.3005785714</v>
      </c>
    </row>
    <row r="35" spans="1:16" ht="15" thickBot="1">
      <c r="A35" s="186">
        <v>32</v>
      </c>
      <c r="B35" s="86" t="s">
        <v>65</v>
      </c>
      <c r="C35" s="108" t="s">
        <v>1395</v>
      </c>
      <c r="D35" s="150">
        <f>SUMIFS('Dealer Wise'!E$4:E$124,'Dealer Wise'!$D$4:$D$124,'Zone Wise'!$C35)</f>
        <v>42499803.272657141</v>
      </c>
      <c r="E35" s="150">
        <f>SUMIFS('Dealer Wise'!F$4:F$124,'Dealer Wise'!$D$4:$D$124,'Zone Wise'!$C35)</f>
        <v>21524154.893100001</v>
      </c>
      <c r="F35" s="151">
        <f t="shared" si="11"/>
        <v>0.50645304767676125</v>
      </c>
      <c r="G35" s="152">
        <f t="shared" si="12"/>
        <v>12475687.725025713</v>
      </c>
      <c r="H35" s="150">
        <f t="shared" si="13"/>
        <v>1559460.9656282142</v>
      </c>
      <c r="I35" s="152">
        <f t="shared" si="14"/>
        <v>15025675.921385139</v>
      </c>
      <c r="J35" s="150">
        <f t="shared" si="15"/>
        <v>1878209.4901731424</v>
      </c>
      <c r="K35" s="150">
        <f t="shared" si="16"/>
        <v>17150666.085018001</v>
      </c>
      <c r="L35" s="150">
        <f t="shared" si="17"/>
        <v>2143833.2606272502</v>
      </c>
      <c r="M35" s="153">
        <f t="shared" si="18"/>
        <v>19275656.248650856</v>
      </c>
      <c r="N35" s="150">
        <f t="shared" si="19"/>
        <v>2409457.031081357</v>
      </c>
      <c r="O35" s="150">
        <f t="shared" si="20"/>
        <v>20975648.37955714</v>
      </c>
      <c r="P35" s="150">
        <f t="shared" si="21"/>
        <v>2621956.0474446425</v>
      </c>
    </row>
    <row r="36" spans="1:16">
      <c r="A36" s="185">
        <v>33</v>
      </c>
      <c r="B36" s="86" t="s">
        <v>65</v>
      </c>
      <c r="C36" s="108" t="s">
        <v>1390</v>
      </c>
      <c r="D36" s="150">
        <f>SUMIFS('Dealer Wise'!E$4:E$124,'Dealer Wise'!$D$4:$D$124,'Zone Wise'!$C36)</f>
        <v>35071855.359461904</v>
      </c>
      <c r="E36" s="150">
        <f>SUMIFS('Dealer Wise'!F$4:F$124,'Dealer Wise'!$D$4:$D$124,'Zone Wise'!$C36)</f>
        <v>15202913.271099996</v>
      </c>
      <c r="F36" s="151">
        <f t="shared" si="11"/>
        <v>0.43347901373568076</v>
      </c>
      <c r="G36" s="152">
        <f t="shared" si="12"/>
        <v>12854571.016469527</v>
      </c>
      <c r="H36" s="150">
        <f t="shared" si="13"/>
        <v>1606821.3770586909</v>
      </c>
      <c r="I36" s="152">
        <f t="shared" si="14"/>
        <v>14958882.338037241</v>
      </c>
      <c r="J36" s="150">
        <f t="shared" si="15"/>
        <v>1869860.2922546552</v>
      </c>
      <c r="K36" s="150">
        <f t="shared" si="16"/>
        <v>16712475.106010336</v>
      </c>
      <c r="L36" s="150">
        <f t="shared" si="17"/>
        <v>2089059.3882512921</v>
      </c>
      <c r="M36" s="153">
        <f t="shared" si="18"/>
        <v>18466067.873983432</v>
      </c>
      <c r="N36" s="150">
        <f t="shared" si="19"/>
        <v>2308258.484247929</v>
      </c>
      <c r="O36" s="150">
        <f t="shared" si="20"/>
        <v>19868942.088361908</v>
      </c>
      <c r="P36" s="150">
        <f t="shared" si="21"/>
        <v>2483617.7610452385</v>
      </c>
    </row>
    <row r="37" spans="1:16">
      <c r="A37" s="186">
        <v>34</v>
      </c>
      <c r="B37" s="86" t="s">
        <v>65</v>
      </c>
      <c r="C37" s="108" t="s">
        <v>1455</v>
      </c>
      <c r="D37" s="150">
        <f>SUMIFS('Dealer Wise'!E$4:E$124,'Dealer Wise'!$D$4:$D$124,'Zone Wise'!$C37)</f>
        <v>26335431.946709521</v>
      </c>
      <c r="E37" s="150">
        <f>SUMIFS('Dealer Wise'!F$4:F$124,'Dealer Wise'!$D$4:$D$124,'Zone Wise'!$C37)</f>
        <v>10707568.096599998</v>
      </c>
      <c r="F37" s="151">
        <f t="shared" si="11"/>
        <v>0.40658410761088176</v>
      </c>
      <c r="G37" s="152">
        <f t="shared" si="12"/>
        <v>10360777.460767621</v>
      </c>
      <c r="H37" s="150">
        <f t="shared" si="13"/>
        <v>1295097.1825959526</v>
      </c>
      <c r="I37" s="152">
        <f t="shared" si="14"/>
        <v>11940903.377570191</v>
      </c>
      <c r="J37" s="150">
        <f t="shared" si="15"/>
        <v>1492612.9221962739</v>
      </c>
      <c r="K37" s="150">
        <f t="shared" si="16"/>
        <v>13257674.974905668</v>
      </c>
      <c r="L37" s="150">
        <f t="shared" si="17"/>
        <v>1657209.3718632085</v>
      </c>
      <c r="M37" s="153">
        <f t="shared" si="18"/>
        <v>14574446.572241141</v>
      </c>
      <c r="N37" s="150">
        <f t="shared" si="19"/>
        <v>1821805.8215301426</v>
      </c>
      <c r="O37" s="150">
        <f t="shared" si="20"/>
        <v>15627863.850109523</v>
      </c>
      <c r="P37" s="150">
        <f t="shared" si="21"/>
        <v>1953482.9812636904</v>
      </c>
    </row>
    <row r="38" spans="1:16">
      <c r="A38" s="186">
        <v>35</v>
      </c>
      <c r="B38" s="86" t="s">
        <v>65</v>
      </c>
      <c r="C38" s="108" t="s">
        <v>70</v>
      </c>
      <c r="D38" s="150">
        <f>SUMIFS('Dealer Wise'!E$4:E$124,'Dealer Wise'!$D$4:$D$124,'Zone Wise'!$C38)</f>
        <v>41108600.89967142</v>
      </c>
      <c r="E38" s="150">
        <f>SUMIFS('Dealer Wise'!F$4:F$124,'Dealer Wise'!$D$4:$D$124,'Zone Wise'!$C38)</f>
        <v>18915784.419300001</v>
      </c>
      <c r="F38" s="151">
        <f t="shared" si="11"/>
        <v>0.46014177095117809</v>
      </c>
      <c r="G38" s="152">
        <f t="shared" si="12"/>
        <v>13971096.300437137</v>
      </c>
      <c r="H38" s="150">
        <f t="shared" si="13"/>
        <v>1746387.0375546422</v>
      </c>
      <c r="I38" s="152">
        <f t="shared" si="14"/>
        <v>16437612.354417417</v>
      </c>
      <c r="J38" s="150">
        <f t="shared" si="15"/>
        <v>2054701.5443021771</v>
      </c>
      <c r="K38" s="150">
        <f t="shared" si="16"/>
        <v>18493042.39940099</v>
      </c>
      <c r="L38" s="150">
        <f t="shared" si="17"/>
        <v>2311630.2999251238</v>
      </c>
      <c r="M38" s="153">
        <f t="shared" si="18"/>
        <v>20548472.444384564</v>
      </c>
      <c r="N38" s="150">
        <f t="shared" si="19"/>
        <v>2568559.0555480705</v>
      </c>
      <c r="O38" s="150">
        <f t="shared" si="20"/>
        <v>22192816.480371419</v>
      </c>
      <c r="P38" s="150">
        <f t="shared" si="21"/>
        <v>2774102.0600464274</v>
      </c>
    </row>
    <row r="39" spans="1:16" ht="15" thickBot="1">
      <c r="A39" s="186">
        <v>36</v>
      </c>
      <c r="B39" s="86" t="s">
        <v>65</v>
      </c>
      <c r="C39" s="108" t="s">
        <v>65</v>
      </c>
      <c r="D39" s="150">
        <f>SUMIFS('Dealer Wise'!E$4:E$124,'Dealer Wise'!$D$4:$D$124,'Zone Wise'!$C39)</f>
        <v>36795314.590400003</v>
      </c>
      <c r="E39" s="150">
        <f>SUMIFS('Dealer Wise'!F$4:F$124,'Dealer Wise'!$D$4:$D$124,'Zone Wise'!$C39)</f>
        <v>16184714.433800001</v>
      </c>
      <c r="F39" s="151">
        <f t="shared" si="11"/>
        <v>0.43985802578306088</v>
      </c>
      <c r="G39" s="152">
        <f t="shared" si="12"/>
        <v>13251537.238520004</v>
      </c>
      <c r="H39" s="150">
        <f t="shared" si="13"/>
        <v>1656442.1548150005</v>
      </c>
      <c r="I39" s="152">
        <f t="shared" si="14"/>
        <v>15459256.113944001</v>
      </c>
      <c r="J39" s="150">
        <f t="shared" si="15"/>
        <v>1932407.0142430002</v>
      </c>
      <c r="K39" s="150">
        <f t="shared" si="16"/>
        <v>17299021.843464002</v>
      </c>
      <c r="L39" s="150">
        <f t="shared" si="17"/>
        <v>2162377.7304330003</v>
      </c>
      <c r="M39" s="153">
        <f t="shared" si="18"/>
        <v>19138787.572983999</v>
      </c>
      <c r="N39" s="150">
        <f t="shared" si="19"/>
        <v>2392348.4466229999</v>
      </c>
      <c r="O39" s="150">
        <f t="shared" si="20"/>
        <v>20610600.156600002</v>
      </c>
      <c r="P39" s="150">
        <f t="shared" si="21"/>
        <v>2576325.0195750003</v>
      </c>
    </row>
    <row r="40" spans="1:16">
      <c r="A40" s="185">
        <v>37</v>
      </c>
      <c r="B40" s="86" t="s">
        <v>65</v>
      </c>
      <c r="C40" s="108" t="s">
        <v>1454</v>
      </c>
      <c r="D40" s="150">
        <f>SUMIFS('Dealer Wise'!E$4:E$124,'Dealer Wise'!$D$4:$D$124,'Zone Wise'!$C40)</f>
        <v>28760736.487423807</v>
      </c>
      <c r="E40" s="150">
        <f>SUMIFS('Dealer Wise'!F$4:F$124,'Dealer Wise'!$D$4:$D$124,'Zone Wise'!$C40)</f>
        <v>12386367.457999999</v>
      </c>
      <c r="F40" s="151">
        <f t="shared" si="11"/>
        <v>0.43066934198351209</v>
      </c>
      <c r="G40" s="152">
        <f t="shared" si="12"/>
        <v>10622221.731939049</v>
      </c>
      <c r="H40" s="150">
        <f t="shared" si="13"/>
        <v>1327777.7164923812</v>
      </c>
      <c r="I40" s="152">
        <f t="shared" si="14"/>
        <v>12347865.921184475</v>
      </c>
      <c r="J40" s="150">
        <f t="shared" si="15"/>
        <v>1543483.2401480593</v>
      </c>
      <c r="K40" s="150">
        <f t="shared" si="16"/>
        <v>13785902.745555667</v>
      </c>
      <c r="L40" s="150">
        <f t="shared" si="17"/>
        <v>1723237.8431944584</v>
      </c>
      <c r="M40" s="153">
        <f t="shared" si="18"/>
        <v>15223939.569926856</v>
      </c>
      <c r="N40" s="150">
        <f t="shared" si="19"/>
        <v>1902992.446240857</v>
      </c>
      <c r="O40" s="150">
        <f t="shared" si="20"/>
        <v>16374369.029423809</v>
      </c>
      <c r="P40" s="150">
        <f t="shared" si="21"/>
        <v>2046796.1286779761</v>
      </c>
    </row>
    <row r="41" spans="1:16">
      <c r="A41" s="186">
        <v>38</v>
      </c>
      <c r="B41" s="86" t="s">
        <v>80</v>
      </c>
      <c r="C41" s="108" t="s">
        <v>91</v>
      </c>
      <c r="D41" s="150">
        <f>SUMIFS('Dealer Wise'!E$4:E$124,'Dealer Wise'!$D$4:$D$124,'Zone Wise'!$C41)</f>
        <v>61507132.060204759</v>
      </c>
      <c r="E41" s="150">
        <f>SUMIFS('Dealer Wise'!F$4:F$124,'Dealer Wise'!$D$4:$D$124,'Zone Wise'!$C41)</f>
        <v>24965217.022400007</v>
      </c>
      <c r="F41" s="151">
        <f t="shared" si="11"/>
        <v>0.40589141756704589</v>
      </c>
      <c r="G41" s="152">
        <f t="shared" si="12"/>
        <v>24240488.625763804</v>
      </c>
      <c r="H41" s="150">
        <f t="shared" si="13"/>
        <v>3030061.0782204755</v>
      </c>
      <c r="I41" s="152">
        <f t="shared" si="14"/>
        <v>27930916.549376085</v>
      </c>
      <c r="J41" s="150">
        <f t="shared" si="15"/>
        <v>3491364.5686720107</v>
      </c>
      <c r="K41" s="150">
        <f t="shared" si="16"/>
        <v>31006273.152386323</v>
      </c>
      <c r="L41" s="150">
        <f t="shared" si="17"/>
        <v>3875784.1440482903</v>
      </c>
      <c r="M41" s="153">
        <f t="shared" si="18"/>
        <v>34081629.75539656</v>
      </c>
      <c r="N41" s="150">
        <f t="shared" si="19"/>
        <v>4260203.71942457</v>
      </c>
      <c r="O41" s="150">
        <f t="shared" si="20"/>
        <v>36541915.037804753</v>
      </c>
      <c r="P41" s="150">
        <f t="shared" si="21"/>
        <v>4567739.3797255941</v>
      </c>
    </row>
    <row r="42" spans="1:16">
      <c r="A42" s="186">
        <v>39</v>
      </c>
      <c r="B42" s="86" t="s">
        <v>80</v>
      </c>
      <c r="C42" s="108" t="s">
        <v>1458</v>
      </c>
      <c r="D42" s="150">
        <f>SUMIFS('Dealer Wise'!E$4:E$124,'Dealer Wise'!$D$4:$D$124,'Zone Wise'!$C42)</f>
        <v>27238586.928533331</v>
      </c>
      <c r="E42" s="150">
        <f>SUMIFS('Dealer Wise'!F$4:F$124,'Dealer Wise'!$D$4:$D$124,'Zone Wise'!$C42)</f>
        <v>12204980.753900003</v>
      </c>
      <c r="F42" s="151">
        <f t="shared" si="11"/>
        <v>0.44807686925619761</v>
      </c>
      <c r="G42" s="152">
        <f t="shared" si="12"/>
        <v>9585888.7889266647</v>
      </c>
      <c r="H42" s="150">
        <f t="shared" si="13"/>
        <v>1198236.0986158331</v>
      </c>
      <c r="I42" s="152">
        <f t="shared" si="14"/>
        <v>11220204.004638661</v>
      </c>
      <c r="J42" s="150">
        <f t="shared" si="15"/>
        <v>1402525.5005798326</v>
      </c>
      <c r="K42" s="150">
        <f t="shared" si="16"/>
        <v>12582133.35106533</v>
      </c>
      <c r="L42" s="150">
        <f t="shared" si="17"/>
        <v>1572766.6688831663</v>
      </c>
      <c r="M42" s="153">
        <f t="shared" si="18"/>
        <v>13944062.697491992</v>
      </c>
      <c r="N42" s="150">
        <f t="shared" si="19"/>
        <v>1743007.837186499</v>
      </c>
      <c r="O42" s="150">
        <f t="shared" si="20"/>
        <v>15033606.174633328</v>
      </c>
      <c r="P42" s="150">
        <f t="shared" si="21"/>
        <v>1879200.771829166</v>
      </c>
    </row>
    <row r="43" spans="1:16" ht="15" thickBot="1">
      <c r="A43" s="186">
        <v>40</v>
      </c>
      <c r="B43" s="86" t="s">
        <v>80</v>
      </c>
      <c r="C43" s="108" t="s">
        <v>80</v>
      </c>
      <c r="D43" s="150">
        <f>SUMIFS('Dealer Wise'!E$4:E$124,'Dealer Wise'!$D$4:$D$124,'Zone Wise'!$C43)</f>
        <v>54441333.399485707</v>
      </c>
      <c r="E43" s="150">
        <f>SUMIFS('Dealer Wise'!F$4:F$124,'Dealer Wise'!$D$4:$D$124,'Zone Wise'!$C43)</f>
        <v>23898389.478700005</v>
      </c>
      <c r="F43" s="151">
        <f t="shared" si="11"/>
        <v>0.43897509459101097</v>
      </c>
      <c r="G43" s="152">
        <f t="shared" si="12"/>
        <v>19654677.240888566</v>
      </c>
      <c r="H43" s="150">
        <f t="shared" si="13"/>
        <v>2456834.6551110707</v>
      </c>
      <c r="I43" s="152">
        <f t="shared" si="14"/>
        <v>22921157.244857706</v>
      </c>
      <c r="J43" s="150">
        <f t="shared" si="15"/>
        <v>2865144.6556072133</v>
      </c>
      <c r="K43" s="150">
        <f t="shared" si="16"/>
        <v>25643223.914831989</v>
      </c>
      <c r="L43" s="150">
        <f t="shared" si="17"/>
        <v>3205402.9893539986</v>
      </c>
      <c r="M43" s="153">
        <f t="shared" si="18"/>
        <v>28365290.584806271</v>
      </c>
      <c r="N43" s="150">
        <f t="shared" si="19"/>
        <v>3545661.3231007839</v>
      </c>
      <c r="O43" s="150">
        <f t="shared" si="20"/>
        <v>30542943.920785703</v>
      </c>
      <c r="P43" s="150">
        <f t="shared" si="21"/>
        <v>3817867.9900982128</v>
      </c>
    </row>
    <row r="44" spans="1:16">
      <c r="A44" s="185">
        <v>41</v>
      </c>
      <c r="B44" s="86" t="s">
        <v>80</v>
      </c>
      <c r="C44" s="108" t="s">
        <v>1457</v>
      </c>
      <c r="D44" s="150">
        <f>SUMIFS('Dealer Wise'!E$4:E$124,'Dealer Wise'!$D$4:$D$124,'Zone Wise'!$C44)</f>
        <v>33041443.089428574</v>
      </c>
      <c r="E44" s="150">
        <f>SUMIFS('Dealer Wise'!F$4:F$124,'Dealer Wise'!$D$4:$D$124,'Zone Wise'!$C44)</f>
        <v>14662778.564000003</v>
      </c>
      <c r="F44" s="151">
        <f t="shared" si="11"/>
        <v>0.44376931492714605</v>
      </c>
      <c r="G44" s="152">
        <f t="shared" si="12"/>
        <v>11770375.907542858</v>
      </c>
      <c r="H44" s="150">
        <f t="shared" si="13"/>
        <v>1471296.9884428573</v>
      </c>
      <c r="I44" s="152">
        <f t="shared" si="14"/>
        <v>13752862.492908571</v>
      </c>
      <c r="J44" s="150">
        <f t="shared" si="15"/>
        <v>1719107.8116135714</v>
      </c>
      <c r="K44" s="150">
        <f t="shared" si="16"/>
        <v>15404934.647380002</v>
      </c>
      <c r="L44" s="150">
        <f t="shared" si="17"/>
        <v>1925616.8309225002</v>
      </c>
      <c r="M44" s="153">
        <f t="shared" si="18"/>
        <v>17057006.801851425</v>
      </c>
      <c r="N44" s="150">
        <f t="shared" si="19"/>
        <v>2132125.8502314282</v>
      </c>
      <c r="O44" s="150">
        <f t="shared" si="20"/>
        <v>18378664.525428571</v>
      </c>
      <c r="P44" s="150">
        <f t="shared" si="21"/>
        <v>2297333.0656785714</v>
      </c>
    </row>
    <row r="45" spans="1:16">
      <c r="A45" s="261" t="s">
        <v>139</v>
      </c>
      <c r="B45" s="261"/>
      <c r="C45" s="262"/>
      <c r="D45" s="154">
        <f>SUM(D4:D44)</f>
        <v>1518211706.4978526</v>
      </c>
      <c r="E45" s="154">
        <f>SUM(E4:E44)</f>
        <v>727714505.92090023</v>
      </c>
      <c r="F45" s="155">
        <f t="shared" ref="F45" si="22">E45/D45</f>
        <v>0.47932347169128453</v>
      </c>
      <c r="G45" s="154">
        <f t="shared" ref="G45:P45" si="23">SUM(G4:G44)</f>
        <v>486854859.27738208</v>
      </c>
      <c r="H45" s="154">
        <f t="shared" si="23"/>
        <v>60856857.409672759</v>
      </c>
      <c r="I45" s="154">
        <f t="shared" si="23"/>
        <v>577947561.66725302</v>
      </c>
      <c r="J45" s="154">
        <f t="shared" si="23"/>
        <v>72243445.208406627</v>
      </c>
      <c r="K45" s="154">
        <f t="shared" si="23"/>
        <v>653858146.99214554</v>
      </c>
      <c r="L45" s="154">
        <f t="shared" si="23"/>
        <v>81732268.374018192</v>
      </c>
      <c r="M45" s="154">
        <f t="shared" si="23"/>
        <v>729768732.3170383</v>
      </c>
      <c r="N45" s="154">
        <f t="shared" si="23"/>
        <v>91221091.539629787</v>
      </c>
      <c r="O45" s="154">
        <f t="shared" si="23"/>
        <v>790497200.57695222</v>
      </c>
      <c r="P45" s="154">
        <f t="shared" si="23"/>
        <v>98812150.072119027</v>
      </c>
    </row>
    <row r="49" spans="4:4">
      <c r="D49" s="130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44"/>
  <sheetViews>
    <sheetView showGridLines="0" zoomScale="90" zoomScaleNormal="90" workbookViewId="0">
      <pane ySplit="6" topLeftCell="A7" activePane="bottomLeft" state="frozen"/>
      <selection pane="bottomLeft" activeCell="D7" sqref="D7:D538"/>
    </sheetView>
  </sheetViews>
  <sheetFormatPr defaultRowHeight="14.25"/>
  <cols>
    <col min="1" max="1" width="4.85546875" style="129" customWidth="1"/>
    <col min="2" max="2" width="32.28515625" style="120" customWidth="1"/>
    <col min="3" max="3" width="14.28515625" style="120" customWidth="1"/>
    <col min="4" max="4" width="10.7109375" style="163" customWidth="1"/>
    <col min="5" max="5" width="28.42578125" style="120" customWidth="1"/>
    <col min="6" max="6" width="12.28515625" style="120" bestFit="1" customWidth="1"/>
    <col min="7" max="7" width="16.28515625" style="91" customWidth="1"/>
    <col min="8" max="8" width="10.140625" style="91" bestFit="1" customWidth="1"/>
    <col min="9" max="9" width="15" style="91" bestFit="1" customWidth="1"/>
    <col min="10" max="10" width="8.7109375" style="91" bestFit="1" customWidth="1"/>
    <col min="11" max="11" width="13" style="91" bestFit="1" customWidth="1"/>
    <col min="12" max="12" width="15" style="91" bestFit="1" customWidth="1"/>
    <col min="13" max="13" width="12.28515625" style="91" bestFit="1" customWidth="1"/>
    <col min="14" max="14" width="8.5703125" style="91" bestFit="1" customWidth="1"/>
    <col min="15" max="16384" width="9.140625" style="91"/>
  </cols>
  <sheetData>
    <row r="1" spans="1:16">
      <c r="F1" s="91"/>
    </row>
    <row r="2" spans="1:16">
      <c r="F2" s="91"/>
    </row>
    <row r="3" spans="1:16">
      <c r="F3" s="91"/>
    </row>
    <row r="4" spans="1:16" s="98" customFormat="1">
      <c r="A4" s="273" t="s">
        <v>1045</v>
      </c>
      <c r="B4" s="272" t="s">
        <v>150</v>
      </c>
      <c r="C4" s="272" t="s">
        <v>0</v>
      </c>
      <c r="D4" s="277" t="s">
        <v>151</v>
      </c>
      <c r="E4" s="272" t="s">
        <v>152</v>
      </c>
      <c r="F4" s="272" t="s">
        <v>1527</v>
      </c>
      <c r="G4" s="272"/>
      <c r="H4" s="272"/>
      <c r="I4" s="272"/>
      <c r="J4" s="272"/>
      <c r="K4" s="272"/>
      <c r="L4" s="265" t="s">
        <v>153</v>
      </c>
      <c r="M4" s="265"/>
      <c r="N4" s="267" t="s">
        <v>154</v>
      </c>
    </row>
    <row r="5" spans="1:16" s="98" customFormat="1" ht="13.5" customHeight="1">
      <c r="A5" s="274"/>
      <c r="B5" s="270"/>
      <c r="C5" s="270"/>
      <c r="D5" s="278"/>
      <c r="E5" s="270"/>
      <c r="F5" s="270" t="s">
        <v>1525</v>
      </c>
      <c r="G5" s="270"/>
      <c r="H5" s="271" t="s">
        <v>1526</v>
      </c>
      <c r="I5" s="271"/>
      <c r="J5" s="270" t="s">
        <v>155</v>
      </c>
      <c r="K5" s="270"/>
      <c r="L5" s="266"/>
      <c r="M5" s="266"/>
      <c r="N5" s="268"/>
    </row>
    <row r="6" spans="1:16" s="98" customFormat="1">
      <c r="A6" s="275"/>
      <c r="B6" s="276"/>
      <c r="C6" s="276"/>
      <c r="D6" s="279"/>
      <c r="E6" s="276"/>
      <c r="F6" s="156" t="s">
        <v>156</v>
      </c>
      <c r="G6" s="156" t="s">
        <v>157</v>
      </c>
      <c r="H6" s="157" t="s">
        <v>156</v>
      </c>
      <c r="I6" s="157" t="s">
        <v>157</v>
      </c>
      <c r="J6" s="156" t="s">
        <v>156</v>
      </c>
      <c r="K6" s="156" t="s">
        <v>157</v>
      </c>
      <c r="L6" s="156" t="s">
        <v>158</v>
      </c>
      <c r="M6" s="156" t="s">
        <v>159</v>
      </c>
      <c r="N6" s="269"/>
    </row>
    <row r="7" spans="1:16">
      <c r="A7" s="164">
        <v>1</v>
      </c>
      <c r="B7" s="215" t="s">
        <v>123</v>
      </c>
      <c r="C7" s="216" t="s">
        <v>1394</v>
      </c>
      <c r="D7" s="216" t="s">
        <v>252</v>
      </c>
      <c r="E7" s="216" t="s">
        <v>1129</v>
      </c>
      <c r="F7" s="190">
        <v>9620</v>
      </c>
      <c r="G7" s="190">
        <v>14661930</v>
      </c>
      <c r="H7" s="109">
        <v>5099</v>
      </c>
      <c r="I7" s="109">
        <v>6190730</v>
      </c>
      <c r="J7" s="158">
        <f t="shared" ref="J7:J70" si="0">IFERROR(H7/F7,0)</f>
        <v>0.53004158004158008</v>
      </c>
      <c r="K7" s="158">
        <f t="shared" ref="K7:K70" si="1">IFERROR(I7/G7,0)</f>
        <v>0.42223158888359175</v>
      </c>
      <c r="L7" s="158">
        <f>IF((J7*0.3)&gt;30%,30%,(J7*0.3))</f>
        <v>0.15901247401247401</v>
      </c>
      <c r="M7" s="158">
        <f>IF((K7*0.7)&gt;70%,70%,(K7*0.7))</f>
        <v>0.29556211221851419</v>
      </c>
      <c r="N7" s="159">
        <f>L7+M7</f>
        <v>0.45457458623098823</v>
      </c>
      <c r="O7" s="160"/>
      <c r="P7" s="160"/>
    </row>
    <row r="8" spans="1:16">
      <c r="A8" s="164">
        <v>2</v>
      </c>
      <c r="B8" s="215" t="s">
        <v>123</v>
      </c>
      <c r="C8" s="216" t="s">
        <v>1394</v>
      </c>
      <c r="D8" s="216" t="s">
        <v>253</v>
      </c>
      <c r="E8" s="216" t="s">
        <v>254</v>
      </c>
      <c r="F8" s="190">
        <v>8482</v>
      </c>
      <c r="G8" s="190">
        <v>12922023</v>
      </c>
      <c r="H8" s="109">
        <v>4911</v>
      </c>
      <c r="I8" s="109">
        <v>6685115</v>
      </c>
      <c r="J8" s="158">
        <f t="shared" si="0"/>
        <v>0.57899080405564729</v>
      </c>
      <c r="K8" s="158">
        <f t="shared" si="1"/>
        <v>0.51734275662564599</v>
      </c>
      <c r="L8" s="158">
        <f t="shared" ref="L8:L71" si="2">IF((J8*0.3)&gt;30%,30%,(J8*0.3))</f>
        <v>0.17369724121669419</v>
      </c>
      <c r="M8" s="158">
        <f t="shared" ref="M8:M71" si="3">IF((K8*0.7)&gt;70%,70%,(K8*0.7))</f>
        <v>0.36213992963795216</v>
      </c>
      <c r="N8" s="159">
        <f t="shared" ref="N8:N71" si="4">L8+M8</f>
        <v>0.53583717085464633</v>
      </c>
      <c r="O8" s="160"/>
      <c r="P8" s="160"/>
    </row>
    <row r="9" spans="1:16">
      <c r="A9" s="164">
        <v>3</v>
      </c>
      <c r="B9" s="216" t="s">
        <v>123</v>
      </c>
      <c r="C9" s="216" t="s">
        <v>1394</v>
      </c>
      <c r="D9" s="216" t="s">
        <v>255</v>
      </c>
      <c r="E9" s="216" t="s">
        <v>1304</v>
      </c>
      <c r="F9" s="190">
        <v>508</v>
      </c>
      <c r="G9" s="190">
        <v>770210</v>
      </c>
      <c r="H9" s="109">
        <v>137</v>
      </c>
      <c r="I9" s="109">
        <v>202700</v>
      </c>
      <c r="J9" s="158">
        <f t="shared" si="0"/>
        <v>0.26968503937007876</v>
      </c>
      <c r="K9" s="158">
        <f t="shared" si="1"/>
        <v>0.26317497825268432</v>
      </c>
      <c r="L9" s="158">
        <f t="shared" si="2"/>
        <v>8.0905511811023623E-2</v>
      </c>
      <c r="M9" s="158">
        <f t="shared" si="3"/>
        <v>0.18422248477687903</v>
      </c>
      <c r="N9" s="159">
        <f t="shared" si="4"/>
        <v>0.26512799658790265</v>
      </c>
      <c r="O9" s="160"/>
      <c r="P9" s="160"/>
    </row>
    <row r="10" spans="1:16">
      <c r="A10" s="164">
        <v>4</v>
      </c>
      <c r="B10" s="216" t="s">
        <v>123</v>
      </c>
      <c r="C10" s="216" t="s">
        <v>1394</v>
      </c>
      <c r="D10" s="216" t="s">
        <v>259</v>
      </c>
      <c r="E10" s="216" t="s">
        <v>1528</v>
      </c>
      <c r="F10" s="190">
        <v>2913</v>
      </c>
      <c r="G10" s="190">
        <v>4435558</v>
      </c>
      <c r="H10" s="109">
        <v>1530</v>
      </c>
      <c r="I10" s="109">
        <v>2642200</v>
      </c>
      <c r="J10" s="158">
        <f t="shared" si="0"/>
        <v>0.52523171987641604</v>
      </c>
      <c r="K10" s="158">
        <f t="shared" si="1"/>
        <v>0.59568604446159878</v>
      </c>
      <c r="L10" s="158">
        <f t="shared" si="2"/>
        <v>0.15756951596292482</v>
      </c>
      <c r="M10" s="158">
        <f t="shared" si="3"/>
        <v>0.4169802311231191</v>
      </c>
      <c r="N10" s="159">
        <f t="shared" si="4"/>
        <v>0.57454974708604389</v>
      </c>
      <c r="O10" s="160"/>
      <c r="P10" s="160"/>
    </row>
    <row r="11" spans="1:16">
      <c r="A11" s="164">
        <v>5</v>
      </c>
      <c r="B11" s="215" t="s">
        <v>123</v>
      </c>
      <c r="C11" s="216" t="s">
        <v>1394</v>
      </c>
      <c r="D11" s="216" t="s">
        <v>257</v>
      </c>
      <c r="E11" s="216" t="s">
        <v>640</v>
      </c>
      <c r="F11" s="190">
        <v>2280</v>
      </c>
      <c r="G11" s="190">
        <v>3478474</v>
      </c>
      <c r="H11" s="109">
        <v>183</v>
      </c>
      <c r="I11" s="109">
        <v>276880</v>
      </c>
      <c r="J11" s="158">
        <f t="shared" si="0"/>
        <v>8.0263157894736842E-2</v>
      </c>
      <c r="K11" s="158">
        <f t="shared" si="1"/>
        <v>7.9598122625036155E-2</v>
      </c>
      <c r="L11" s="158">
        <f t="shared" si="2"/>
        <v>2.407894736842105E-2</v>
      </c>
      <c r="M11" s="158">
        <f t="shared" si="3"/>
        <v>5.5718685837525303E-2</v>
      </c>
      <c r="N11" s="159">
        <f t="shared" si="4"/>
        <v>7.979763320594635E-2</v>
      </c>
      <c r="O11" s="160"/>
      <c r="P11" s="160"/>
    </row>
    <row r="12" spans="1:16">
      <c r="A12" s="164">
        <v>6</v>
      </c>
      <c r="B12" s="216" t="s">
        <v>123</v>
      </c>
      <c r="C12" s="216" t="s">
        <v>1394</v>
      </c>
      <c r="D12" s="216" t="s">
        <v>260</v>
      </c>
      <c r="E12" s="216" t="s">
        <v>1356</v>
      </c>
      <c r="F12" s="190">
        <v>1520</v>
      </c>
      <c r="G12" s="190">
        <v>2316935</v>
      </c>
      <c r="H12" s="109">
        <v>497</v>
      </c>
      <c r="I12" s="109">
        <v>687720</v>
      </c>
      <c r="J12" s="158">
        <f t="shared" si="0"/>
        <v>0.32697368421052631</v>
      </c>
      <c r="K12" s="158">
        <f t="shared" si="1"/>
        <v>0.29682317371872752</v>
      </c>
      <c r="L12" s="158">
        <f t="shared" si="2"/>
        <v>9.8092105263157883E-2</v>
      </c>
      <c r="M12" s="158">
        <f t="shared" si="3"/>
        <v>0.20777622160310924</v>
      </c>
      <c r="N12" s="159">
        <f t="shared" si="4"/>
        <v>0.30586832686626714</v>
      </c>
      <c r="O12" s="160"/>
      <c r="P12" s="160"/>
    </row>
    <row r="13" spans="1:16">
      <c r="A13" s="164">
        <v>7</v>
      </c>
      <c r="B13" s="215" t="s">
        <v>124</v>
      </c>
      <c r="C13" s="216" t="s">
        <v>1394</v>
      </c>
      <c r="D13" s="216" t="s">
        <v>250</v>
      </c>
      <c r="E13" s="216" t="s">
        <v>251</v>
      </c>
      <c r="F13" s="190">
        <v>3972</v>
      </c>
      <c r="G13" s="190">
        <v>7058204</v>
      </c>
      <c r="H13" s="109">
        <v>1799</v>
      </c>
      <c r="I13" s="109">
        <v>2750450</v>
      </c>
      <c r="J13" s="158">
        <f t="shared" si="0"/>
        <v>0.45292044310171198</v>
      </c>
      <c r="K13" s="158">
        <f t="shared" si="1"/>
        <v>0.38968128436072408</v>
      </c>
      <c r="L13" s="158">
        <f t="shared" si="2"/>
        <v>0.13587613293051359</v>
      </c>
      <c r="M13" s="158">
        <f t="shared" si="3"/>
        <v>0.27277689905250685</v>
      </c>
      <c r="N13" s="159">
        <f t="shared" si="4"/>
        <v>0.40865303198302044</v>
      </c>
      <c r="O13" s="160"/>
      <c r="P13" s="160"/>
    </row>
    <row r="14" spans="1:16">
      <c r="A14" s="164">
        <v>8</v>
      </c>
      <c r="B14" s="216" t="s">
        <v>124</v>
      </c>
      <c r="C14" s="216" t="s">
        <v>1394</v>
      </c>
      <c r="D14" s="216" t="s">
        <v>248</v>
      </c>
      <c r="E14" s="216" t="s">
        <v>249</v>
      </c>
      <c r="F14" s="190">
        <v>1505</v>
      </c>
      <c r="G14" s="190">
        <v>2682208</v>
      </c>
      <c r="H14" s="109">
        <v>629</v>
      </c>
      <c r="I14" s="109">
        <v>1182580</v>
      </c>
      <c r="J14" s="158">
        <f t="shared" si="0"/>
        <v>0.41794019933554816</v>
      </c>
      <c r="K14" s="158">
        <f t="shared" si="1"/>
        <v>0.44089794676624633</v>
      </c>
      <c r="L14" s="158">
        <f t="shared" si="2"/>
        <v>0.12538205980066444</v>
      </c>
      <c r="M14" s="158">
        <f t="shared" si="3"/>
        <v>0.3086285627363724</v>
      </c>
      <c r="N14" s="159">
        <f t="shared" si="4"/>
        <v>0.43401062253703682</v>
      </c>
      <c r="O14" s="160"/>
      <c r="P14" s="160"/>
    </row>
    <row r="15" spans="1:16">
      <c r="A15" s="164">
        <v>9</v>
      </c>
      <c r="B15" s="216" t="s">
        <v>124</v>
      </c>
      <c r="C15" s="216" t="s">
        <v>1394</v>
      </c>
      <c r="D15" s="216" t="s">
        <v>246</v>
      </c>
      <c r="E15" s="216" t="s">
        <v>247</v>
      </c>
      <c r="F15" s="190">
        <v>3003</v>
      </c>
      <c r="G15" s="190">
        <v>5340781</v>
      </c>
      <c r="H15" s="109">
        <v>2169</v>
      </c>
      <c r="I15" s="109">
        <v>2974965</v>
      </c>
      <c r="J15" s="158">
        <f t="shared" si="0"/>
        <v>0.72227772227772225</v>
      </c>
      <c r="K15" s="158">
        <f t="shared" si="1"/>
        <v>0.55702808259690861</v>
      </c>
      <c r="L15" s="158">
        <f t="shared" si="2"/>
        <v>0.21668331668331667</v>
      </c>
      <c r="M15" s="158">
        <f t="shared" si="3"/>
        <v>0.389919657817836</v>
      </c>
      <c r="N15" s="159">
        <f t="shared" si="4"/>
        <v>0.60660297450115264</v>
      </c>
      <c r="O15" s="160"/>
      <c r="P15" s="160"/>
    </row>
    <row r="16" spans="1:16">
      <c r="A16" s="164">
        <v>10</v>
      </c>
      <c r="B16" s="216" t="s">
        <v>124</v>
      </c>
      <c r="C16" s="216" t="s">
        <v>1394</v>
      </c>
      <c r="D16" s="216" t="s">
        <v>972</v>
      </c>
      <c r="E16" s="216" t="s">
        <v>973</v>
      </c>
      <c r="F16" s="190">
        <v>700</v>
      </c>
      <c r="G16" s="190">
        <v>1249048</v>
      </c>
      <c r="H16" s="109">
        <v>695</v>
      </c>
      <c r="I16" s="109">
        <v>1127670</v>
      </c>
      <c r="J16" s="158">
        <f t="shared" si="0"/>
        <v>0.99285714285714288</v>
      </c>
      <c r="K16" s="158">
        <f t="shared" si="1"/>
        <v>0.90282359044648408</v>
      </c>
      <c r="L16" s="158">
        <f t="shared" si="2"/>
        <v>0.29785714285714288</v>
      </c>
      <c r="M16" s="158">
        <f t="shared" si="3"/>
        <v>0.63197651331253879</v>
      </c>
      <c r="N16" s="159">
        <f t="shared" si="4"/>
        <v>0.92983365616968161</v>
      </c>
      <c r="O16" s="160"/>
      <c r="P16" s="160"/>
    </row>
    <row r="17" spans="1:16">
      <c r="A17" s="164">
        <v>11</v>
      </c>
      <c r="B17" s="216" t="s">
        <v>124</v>
      </c>
      <c r="C17" s="216" t="s">
        <v>1394</v>
      </c>
      <c r="D17" s="216" t="s">
        <v>245</v>
      </c>
      <c r="E17" s="216" t="s">
        <v>1098</v>
      </c>
      <c r="F17" s="190">
        <v>589</v>
      </c>
      <c r="G17" s="190">
        <v>1044228</v>
      </c>
      <c r="H17" s="109">
        <v>301</v>
      </c>
      <c r="I17" s="109">
        <v>463320</v>
      </c>
      <c r="J17" s="158">
        <f t="shared" si="0"/>
        <v>0.51103565365025472</v>
      </c>
      <c r="K17" s="158">
        <f t="shared" si="1"/>
        <v>0.44369620427722684</v>
      </c>
      <c r="L17" s="158">
        <f t="shared" si="2"/>
        <v>0.15331069609507642</v>
      </c>
      <c r="M17" s="158">
        <f t="shared" si="3"/>
        <v>0.31058734299405877</v>
      </c>
      <c r="N17" s="159">
        <f t="shared" si="4"/>
        <v>0.46389803908913518</v>
      </c>
      <c r="O17" s="160"/>
      <c r="P17" s="160"/>
    </row>
    <row r="18" spans="1:16">
      <c r="A18" s="164">
        <v>12</v>
      </c>
      <c r="B18" s="216" t="s">
        <v>124</v>
      </c>
      <c r="C18" s="216" t="s">
        <v>1394</v>
      </c>
      <c r="D18" s="216" t="s">
        <v>244</v>
      </c>
      <c r="E18" s="216" t="s">
        <v>1099</v>
      </c>
      <c r="F18" s="190">
        <v>970</v>
      </c>
      <c r="G18" s="190">
        <v>1728140</v>
      </c>
      <c r="H18" s="109">
        <v>617</v>
      </c>
      <c r="I18" s="109">
        <v>1159430</v>
      </c>
      <c r="J18" s="158">
        <f t="shared" si="0"/>
        <v>0.63608247422680408</v>
      </c>
      <c r="K18" s="158">
        <f t="shared" si="1"/>
        <v>0.67091207888249793</v>
      </c>
      <c r="L18" s="158">
        <f t="shared" si="2"/>
        <v>0.19082474226804122</v>
      </c>
      <c r="M18" s="158">
        <f t="shared" si="3"/>
        <v>0.4696384552177485</v>
      </c>
      <c r="N18" s="159">
        <f t="shared" si="4"/>
        <v>0.66046319748578974</v>
      </c>
      <c r="O18" s="160"/>
      <c r="P18" s="160"/>
    </row>
    <row r="19" spans="1:16">
      <c r="A19" s="164">
        <v>13</v>
      </c>
      <c r="B19" s="216" t="s">
        <v>112</v>
      </c>
      <c r="C19" s="216" t="s">
        <v>1394</v>
      </c>
      <c r="D19" s="216" t="s">
        <v>301</v>
      </c>
      <c r="E19" s="216" t="s">
        <v>1305</v>
      </c>
      <c r="F19" s="190">
        <v>1346</v>
      </c>
      <c r="G19" s="190">
        <v>2381391</v>
      </c>
      <c r="H19" s="109">
        <v>684</v>
      </c>
      <c r="I19" s="109">
        <v>937770</v>
      </c>
      <c r="J19" s="158">
        <f t="shared" si="0"/>
        <v>0.50817236255572062</v>
      </c>
      <c r="K19" s="158">
        <f t="shared" si="1"/>
        <v>0.39379085584853557</v>
      </c>
      <c r="L19" s="158">
        <f t="shared" si="2"/>
        <v>0.15245170876671618</v>
      </c>
      <c r="M19" s="158">
        <f t="shared" si="3"/>
        <v>0.27565359909397485</v>
      </c>
      <c r="N19" s="159">
        <f t="shared" si="4"/>
        <v>0.42810530786069101</v>
      </c>
      <c r="O19" s="160"/>
      <c r="P19" s="160"/>
    </row>
    <row r="20" spans="1:16">
      <c r="A20" s="164">
        <v>14</v>
      </c>
      <c r="B20" s="216" t="s">
        <v>112</v>
      </c>
      <c r="C20" s="216" t="s">
        <v>1394</v>
      </c>
      <c r="D20" s="216" t="s">
        <v>303</v>
      </c>
      <c r="E20" s="216" t="s">
        <v>304</v>
      </c>
      <c r="F20" s="190">
        <v>1468</v>
      </c>
      <c r="G20" s="190">
        <v>2131765</v>
      </c>
      <c r="H20" s="109">
        <v>901</v>
      </c>
      <c r="I20" s="109">
        <v>1168790</v>
      </c>
      <c r="J20" s="158">
        <f t="shared" si="0"/>
        <v>0.61376021798365121</v>
      </c>
      <c r="K20" s="158">
        <f t="shared" si="1"/>
        <v>0.54827337910135499</v>
      </c>
      <c r="L20" s="158">
        <f t="shared" si="2"/>
        <v>0.18412806539509535</v>
      </c>
      <c r="M20" s="158">
        <f t="shared" si="3"/>
        <v>0.38379136537094849</v>
      </c>
      <c r="N20" s="159">
        <f t="shared" si="4"/>
        <v>0.56791943076604379</v>
      </c>
      <c r="O20" s="160"/>
      <c r="P20" s="160"/>
    </row>
    <row r="21" spans="1:16">
      <c r="A21" s="164">
        <v>15</v>
      </c>
      <c r="B21" s="216" t="s">
        <v>1290</v>
      </c>
      <c r="C21" s="216" t="s">
        <v>1394</v>
      </c>
      <c r="D21" s="216" t="s">
        <v>1306</v>
      </c>
      <c r="E21" s="216" t="s">
        <v>1307</v>
      </c>
      <c r="F21" s="190">
        <v>2194</v>
      </c>
      <c r="G21" s="190">
        <v>2651807</v>
      </c>
      <c r="H21" s="109">
        <v>1341</v>
      </c>
      <c r="I21" s="109">
        <v>1548750</v>
      </c>
      <c r="J21" s="158">
        <f t="shared" si="0"/>
        <v>0.61121239744758427</v>
      </c>
      <c r="K21" s="158">
        <f t="shared" si="1"/>
        <v>0.58403571602307403</v>
      </c>
      <c r="L21" s="158">
        <f t="shared" si="2"/>
        <v>0.18336371923427527</v>
      </c>
      <c r="M21" s="158">
        <f t="shared" si="3"/>
        <v>0.40882500121615178</v>
      </c>
      <c r="N21" s="159">
        <f t="shared" si="4"/>
        <v>0.59218872045042703</v>
      </c>
      <c r="O21" s="160"/>
      <c r="P21" s="160"/>
    </row>
    <row r="22" spans="1:16">
      <c r="A22" s="164">
        <v>16</v>
      </c>
      <c r="B22" s="216" t="s">
        <v>1290</v>
      </c>
      <c r="C22" s="216" t="s">
        <v>1394</v>
      </c>
      <c r="D22" s="216" t="s">
        <v>271</v>
      </c>
      <c r="E22" s="216" t="s">
        <v>1296</v>
      </c>
      <c r="F22" s="190">
        <v>2536</v>
      </c>
      <c r="G22" s="190">
        <v>3085769</v>
      </c>
      <c r="H22" s="109">
        <v>1038</v>
      </c>
      <c r="I22" s="109">
        <v>1324410</v>
      </c>
      <c r="J22" s="158">
        <f t="shared" si="0"/>
        <v>0.40930599369085174</v>
      </c>
      <c r="K22" s="158">
        <f t="shared" si="1"/>
        <v>0.42919933410439992</v>
      </c>
      <c r="L22" s="158">
        <f t="shared" si="2"/>
        <v>0.12279179810725552</v>
      </c>
      <c r="M22" s="158">
        <f t="shared" si="3"/>
        <v>0.30043953387307992</v>
      </c>
      <c r="N22" s="159">
        <f t="shared" si="4"/>
        <v>0.42323133198033547</v>
      </c>
      <c r="O22" s="160"/>
      <c r="P22" s="160"/>
    </row>
    <row r="23" spans="1:16">
      <c r="A23" s="164">
        <v>17</v>
      </c>
      <c r="B23" s="216" t="s">
        <v>1290</v>
      </c>
      <c r="C23" s="216" t="s">
        <v>1394</v>
      </c>
      <c r="D23" s="216" t="s">
        <v>276</v>
      </c>
      <c r="E23" s="216" t="s">
        <v>277</v>
      </c>
      <c r="F23" s="190">
        <v>1274</v>
      </c>
      <c r="G23" s="190">
        <v>1535657</v>
      </c>
      <c r="H23" s="109">
        <v>354</v>
      </c>
      <c r="I23" s="109">
        <v>528690</v>
      </c>
      <c r="J23" s="158">
        <f t="shared" si="0"/>
        <v>0.27786499215070642</v>
      </c>
      <c r="K23" s="158">
        <f t="shared" si="1"/>
        <v>0.34427609811305521</v>
      </c>
      <c r="L23" s="158">
        <f t="shared" si="2"/>
        <v>8.335949764521193E-2</v>
      </c>
      <c r="M23" s="158">
        <f t="shared" si="3"/>
        <v>0.24099326867913862</v>
      </c>
      <c r="N23" s="159">
        <f t="shared" si="4"/>
        <v>0.32435276632435056</v>
      </c>
      <c r="O23" s="160"/>
      <c r="P23" s="160"/>
    </row>
    <row r="24" spans="1:16">
      <c r="A24" s="164">
        <v>18</v>
      </c>
      <c r="B24" s="216" t="s">
        <v>1290</v>
      </c>
      <c r="C24" s="216" t="s">
        <v>1394</v>
      </c>
      <c r="D24" s="216" t="s">
        <v>272</v>
      </c>
      <c r="E24" s="216" t="s">
        <v>273</v>
      </c>
      <c r="F24" s="190">
        <v>1971</v>
      </c>
      <c r="G24" s="190">
        <v>3091347</v>
      </c>
      <c r="H24" s="109">
        <v>1913</v>
      </c>
      <c r="I24" s="109">
        <v>2182540</v>
      </c>
      <c r="J24" s="158">
        <f t="shared" si="0"/>
        <v>0.97057331303906647</v>
      </c>
      <c r="K24" s="158">
        <f t="shared" si="1"/>
        <v>0.70601585651821031</v>
      </c>
      <c r="L24" s="158">
        <f t="shared" si="2"/>
        <v>0.29117199391171994</v>
      </c>
      <c r="M24" s="158">
        <f t="shared" si="3"/>
        <v>0.49421109956274717</v>
      </c>
      <c r="N24" s="159">
        <f t="shared" si="4"/>
        <v>0.78538309347446711</v>
      </c>
      <c r="O24" s="160"/>
      <c r="P24" s="160"/>
    </row>
    <row r="25" spans="1:16">
      <c r="A25" s="164">
        <v>19</v>
      </c>
      <c r="B25" s="216" t="s">
        <v>120</v>
      </c>
      <c r="C25" s="216" t="s">
        <v>1394</v>
      </c>
      <c r="D25" s="216" t="s">
        <v>278</v>
      </c>
      <c r="E25" s="216" t="s">
        <v>1460</v>
      </c>
      <c r="F25" s="190">
        <v>1059</v>
      </c>
      <c r="G25" s="190">
        <v>1602575</v>
      </c>
      <c r="H25" s="109">
        <v>476</v>
      </c>
      <c r="I25" s="109">
        <v>586530</v>
      </c>
      <c r="J25" s="158">
        <f t="shared" si="0"/>
        <v>0.449480642115203</v>
      </c>
      <c r="K25" s="158">
        <f t="shared" si="1"/>
        <v>0.36599223125282748</v>
      </c>
      <c r="L25" s="158">
        <f t="shared" si="2"/>
        <v>0.13484419263456091</v>
      </c>
      <c r="M25" s="158">
        <f t="shared" si="3"/>
        <v>0.2561945618769792</v>
      </c>
      <c r="N25" s="159">
        <f t="shared" si="4"/>
        <v>0.39103875451154013</v>
      </c>
      <c r="O25" s="160"/>
      <c r="P25" s="160"/>
    </row>
    <row r="26" spans="1:16">
      <c r="A26" s="164">
        <v>20</v>
      </c>
      <c r="B26" s="216" t="s">
        <v>120</v>
      </c>
      <c r="C26" s="216" t="s">
        <v>1394</v>
      </c>
      <c r="D26" s="216" t="s">
        <v>282</v>
      </c>
      <c r="E26" s="216" t="s">
        <v>283</v>
      </c>
      <c r="F26" s="190">
        <v>781</v>
      </c>
      <c r="G26" s="190">
        <v>1054449</v>
      </c>
      <c r="H26" s="109">
        <v>251</v>
      </c>
      <c r="I26" s="109">
        <v>292350</v>
      </c>
      <c r="J26" s="158">
        <f t="shared" si="0"/>
        <v>0.32138284250960308</v>
      </c>
      <c r="K26" s="158">
        <f t="shared" si="1"/>
        <v>0.2772538074387666</v>
      </c>
      <c r="L26" s="158">
        <f t="shared" si="2"/>
        <v>9.641485275288092E-2</v>
      </c>
      <c r="M26" s="158">
        <f t="shared" si="3"/>
        <v>0.1940776652071366</v>
      </c>
      <c r="N26" s="159">
        <f t="shared" si="4"/>
        <v>0.29049251796001752</v>
      </c>
      <c r="O26" s="160"/>
      <c r="P26" s="160"/>
    </row>
    <row r="27" spans="1:16">
      <c r="A27" s="164">
        <v>21</v>
      </c>
      <c r="B27" s="216" t="s">
        <v>120</v>
      </c>
      <c r="C27" s="216" t="s">
        <v>1394</v>
      </c>
      <c r="D27" s="216" t="s">
        <v>280</v>
      </c>
      <c r="E27" s="216" t="s">
        <v>1461</v>
      </c>
      <c r="F27" s="190">
        <v>815</v>
      </c>
      <c r="G27" s="190">
        <v>1167009</v>
      </c>
      <c r="H27" s="109">
        <v>222</v>
      </c>
      <c r="I27" s="109">
        <v>212345</v>
      </c>
      <c r="J27" s="158">
        <f t="shared" si="0"/>
        <v>0.2723926380368098</v>
      </c>
      <c r="K27" s="158">
        <f t="shared" si="1"/>
        <v>0.18195660873223771</v>
      </c>
      <c r="L27" s="158">
        <f t="shared" si="2"/>
        <v>8.1717791411042934E-2</v>
      </c>
      <c r="M27" s="158">
        <f t="shared" si="3"/>
        <v>0.12736962611256639</v>
      </c>
      <c r="N27" s="159">
        <f t="shared" si="4"/>
        <v>0.20908741752360932</v>
      </c>
      <c r="O27" s="160"/>
      <c r="P27" s="160"/>
    </row>
    <row r="28" spans="1:16">
      <c r="A28" s="164">
        <v>22</v>
      </c>
      <c r="B28" s="216" t="s">
        <v>107</v>
      </c>
      <c r="C28" s="216" t="s">
        <v>1394</v>
      </c>
      <c r="D28" s="216" t="s">
        <v>264</v>
      </c>
      <c r="E28" s="216" t="s">
        <v>265</v>
      </c>
      <c r="F28" s="190">
        <v>781</v>
      </c>
      <c r="G28" s="190">
        <v>1124972</v>
      </c>
      <c r="H28" s="109">
        <v>565</v>
      </c>
      <c r="I28" s="109">
        <v>676950</v>
      </c>
      <c r="J28" s="158">
        <f t="shared" si="0"/>
        <v>0.72343149807938545</v>
      </c>
      <c r="K28" s="158">
        <f t="shared" si="1"/>
        <v>0.6017483101801645</v>
      </c>
      <c r="L28" s="158">
        <f t="shared" si="2"/>
        <v>0.21702944942381563</v>
      </c>
      <c r="M28" s="158">
        <f t="shared" si="3"/>
        <v>0.42122381712611512</v>
      </c>
      <c r="N28" s="159">
        <f t="shared" si="4"/>
        <v>0.63825326654993075</v>
      </c>
      <c r="O28" s="160"/>
      <c r="P28" s="160"/>
    </row>
    <row r="29" spans="1:16">
      <c r="A29" s="164">
        <v>23</v>
      </c>
      <c r="B29" s="217" t="s">
        <v>107</v>
      </c>
      <c r="C29" s="217" t="s">
        <v>1394</v>
      </c>
      <c r="D29" s="216" t="s">
        <v>268</v>
      </c>
      <c r="E29" s="217" t="s">
        <v>269</v>
      </c>
      <c r="F29" s="190">
        <v>1205</v>
      </c>
      <c r="G29" s="190">
        <v>1652249</v>
      </c>
      <c r="H29" s="109">
        <v>688</v>
      </c>
      <c r="I29" s="109">
        <v>1024680</v>
      </c>
      <c r="J29" s="158">
        <f t="shared" si="0"/>
        <v>0.570954356846473</v>
      </c>
      <c r="K29" s="158">
        <f t="shared" si="1"/>
        <v>0.62017286740678912</v>
      </c>
      <c r="L29" s="158">
        <f t="shared" si="2"/>
        <v>0.17128630705394191</v>
      </c>
      <c r="M29" s="158">
        <f t="shared" si="3"/>
        <v>0.43412100718475238</v>
      </c>
      <c r="N29" s="159">
        <f t="shared" si="4"/>
        <v>0.60540731423869432</v>
      </c>
      <c r="O29" s="160"/>
      <c r="P29" s="160"/>
    </row>
    <row r="30" spans="1:16">
      <c r="A30" s="164">
        <v>24</v>
      </c>
      <c r="B30" s="217" t="s">
        <v>107</v>
      </c>
      <c r="C30" s="217" t="s">
        <v>1394</v>
      </c>
      <c r="D30" s="216" t="s">
        <v>262</v>
      </c>
      <c r="E30" s="217" t="s">
        <v>263</v>
      </c>
      <c r="F30" s="190">
        <v>731</v>
      </c>
      <c r="G30" s="190">
        <v>994308</v>
      </c>
      <c r="H30" s="109">
        <v>535</v>
      </c>
      <c r="I30" s="109">
        <v>579290</v>
      </c>
      <c r="J30" s="158">
        <f t="shared" si="0"/>
        <v>0.73187414500683989</v>
      </c>
      <c r="K30" s="158">
        <f t="shared" si="1"/>
        <v>0.58260619445885986</v>
      </c>
      <c r="L30" s="158">
        <f t="shared" si="2"/>
        <v>0.21956224350205197</v>
      </c>
      <c r="M30" s="158">
        <f t="shared" si="3"/>
        <v>0.40782433612120189</v>
      </c>
      <c r="N30" s="159">
        <f t="shared" si="4"/>
        <v>0.62738657962325384</v>
      </c>
      <c r="O30" s="160"/>
      <c r="P30" s="160"/>
    </row>
    <row r="31" spans="1:16">
      <c r="A31" s="164">
        <v>25</v>
      </c>
      <c r="B31" s="217" t="s">
        <v>107</v>
      </c>
      <c r="C31" s="217" t="s">
        <v>1394</v>
      </c>
      <c r="D31" s="216" t="s">
        <v>266</v>
      </c>
      <c r="E31" s="217" t="s">
        <v>267</v>
      </c>
      <c r="F31" s="190">
        <v>937</v>
      </c>
      <c r="G31" s="190">
        <v>1216583</v>
      </c>
      <c r="H31" s="109">
        <v>601</v>
      </c>
      <c r="I31" s="109">
        <v>607030</v>
      </c>
      <c r="J31" s="158">
        <f t="shared" si="0"/>
        <v>0.64140875133404485</v>
      </c>
      <c r="K31" s="158">
        <f t="shared" si="1"/>
        <v>0.49896307937888329</v>
      </c>
      <c r="L31" s="158">
        <f t="shared" si="2"/>
        <v>0.19242262540021346</v>
      </c>
      <c r="M31" s="158">
        <f t="shared" si="3"/>
        <v>0.34927415556521829</v>
      </c>
      <c r="N31" s="159">
        <f t="shared" si="4"/>
        <v>0.54169678096543172</v>
      </c>
      <c r="O31" s="160"/>
      <c r="P31" s="160"/>
    </row>
    <row r="32" spans="1:16">
      <c r="A32" s="164">
        <v>26</v>
      </c>
      <c r="B32" s="217" t="s">
        <v>113</v>
      </c>
      <c r="C32" s="217" t="s">
        <v>1394</v>
      </c>
      <c r="D32" s="216" t="s">
        <v>309</v>
      </c>
      <c r="E32" s="217" t="s">
        <v>1295</v>
      </c>
      <c r="F32" s="190">
        <v>941</v>
      </c>
      <c r="G32" s="190">
        <v>1421746</v>
      </c>
      <c r="H32" s="109">
        <v>383</v>
      </c>
      <c r="I32" s="109">
        <v>518740</v>
      </c>
      <c r="J32" s="158">
        <f t="shared" si="0"/>
        <v>0.40701381509032941</v>
      </c>
      <c r="K32" s="158">
        <f t="shared" si="1"/>
        <v>0.36486123400382348</v>
      </c>
      <c r="L32" s="158">
        <f t="shared" si="2"/>
        <v>0.12210414452709882</v>
      </c>
      <c r="M32" s="158">
        <f t="shared" si="3"/>
        <v>0.25540286380267641</v>
      </c>
      <c r="N32" s="159">
        <f t="shared" si="4"/>
        <v>0.37750700832977524</v>
      </c>
      <c r="O32" s="160"/>
      <c r="P32" s="160"/>
    </row>
    <row r="33" spans="1:16">
      <c r="A33" s="164">
        <v>27</v>
      </c>
      <c r="B33" s="216" t="s">
        <v>113</v>
      </c>
      <c r="C33" s="216" t="s">
        <v>1394</v>
      </c>
      <c r="D33" s="216" t="s">
        <v>310</v>
      </c>
      <c r="E33" s="216" t="s">
        <v>311</v>
      </c>
      <c r="F33" s="190">
        <v>1467</v>
      </c>
      <c r="G33" s="190">
        <v>2624643</v>
      </c>
      <c r="H33" s="109">
        <v>2347</v>
      </c>
      <c r="I33" s="109">
        <v>3731150</v>
      </c>
      <c r="J33" s="158">
        <f t="shared" si="0"/>
        <v>1.59986366734833</v>
      </c>
      <c r="K33" s="158">
        <f t="shared" si="1"/>
        <v>1.4215838115888522</v>
      </c>
      <c r="L33" s="158">
        <f t="shared" si="2"/>
        <v>0.3</v>
      </c>
      <c r="M33" s="158">
        <f t="shared" si="3"/>
        <v>0.7</v>
      </c>
      <c r="N33" s="159">
        <f t="shared" si="4"/>
        <v>1</v>
      </c>
      <c r="O33" s="160"/>
      <c r="P33" s="160"/>
    </row>
    <row r="34" spans="1:16">
      <c r="A34" s="164">
        <v>28</v>
      </c>
      <c r="B34" s="216" t="s">
        <v>113</v>
      </c>
      <c r="C34" s="216" t="s">
        <v>1394</v>
      </c>
      <c r="D34" s="216" t="s">
        <v>307</v>
      </c>
      <c r="E34" s="216" t="s">
        <v>308</v>
      </c>
      <c r="F34" s="190">
        <v>697</v>
      </c>
      <c r="G34" s="190">
        <v>902669</v>
      </c>
      <c r="H34" s="109">
        <v>43</v>
      </c>
      <c r="I34" s="109">
        <v>44800</v>
      </c>
      <c r="J34" s="158">
        <f t="shared" si="0"/>
        <v>6.1692969870875178E-2</v>
      </c>
      <c r="K34" s="158">
        <f t="shared" si="1"/>
        <v>4.963059548959807E-2</v>
      </c>
      <c r="L34" s="158">
        <f t="shared" si="2"/>
        <v>1.8507890961262551E-2</v>
      </c>
      <c r="M34" s="158">
        <f t="shared" si="3"/>
        <v>3.4741416842718649E-2</v>
      </c>
      <c r="N34" s="159">
        <f t="shared" si="4"/>
        <v>5.3249307803981197E-2</v>
      </c>
      <c r="O34" s="160"/>
      <c r="P34" s="160"/>
    </row>
    <row r="35" spans="1:16">
      <c r="A35" s="164">
        <v>29</v>
      </c>
      <c r="B35" s="216" t="s">
        <v>111</v>
      </c>
      <c r="C35" s="216" t="s">
        <v>1394</v>
      </c>
      <c r="D35" s="216" t="s">
        <v>298</v>
      </c>
      <c r="E35" s="216" t="s">
        <v>1462</v>
      </c>
      <c r="F35" s="190">
        <v>1738</v>
      </c>
      <c r="G35" s="190">
        <v>2889984</v>
      </c>
      <c r="H35" s="109">
        <v>850</v>
      </c>
      <c r="I35" s="109">
        <v>1487850</v>
      </c>
      <c r="J35" s="158">
        <f t="shared" si="0"/>
        <v>0.48906789413118529</v>
      </c>
      <c r="K35" s="158">
        <f t="shared" si="1"/>
        <v>0.51482983988838693</v>
      </c>
      <c r="L35" s="158">
        <f t="shared" si="2"/>
        <v>0.14672036823935558</v>
      </c>
      <c r="M35" s="158">
        <f t="shared" si="3"/>
        <v>0.36038088792187084</v>
      </c>
      <c r="N35" s="159">
        <f t="shared" si="4"/>
        <v>0.50710125616122648</v>
      </c>
      <c r="O35" s="160"/>
      <c r="P35" s="160"/>
    </row>
    <row r="36" spans="1:16">
      <c r="A36" s="164">
        <v>30</v>
      </c>
      <c r="B36" s="216" t="s">
        <v>109</v>
      </c>
      <c r="C36" s="216" t="s">
        <v>1394</v>
      </c>
      <c r="D36" s="216" t="s">
        <v>285</v>
      </c>
      <c r="E36" s="216" t="s">
        <v>286</v>
      </c>
      <c r="F36" s="190">
        <v>1766</v>
      </c>
      <c r="G36" s="190">
        <v>2870253</v>
      </c>
      <c r="H36" s="109">
        <v>913</v>
      </c>
      <c r="I36" s="109">
        <v>1577170</v>
      </c>
      <c r="J36" s="158">
        <f t="shared" si="0"/>
        <v>0.51698754246885614</v>
      </c>
      <c r="K36" s="158">
        <f t="shared" si="1"/>
        <v>0.54948814616690589</v>
      </c>
      <c r="L36" s="158">
        <f t="shared" si="2"/>
        <v>0.15509626274065683</v>
      </c>
      <c r="M36" s="158">
        <f t="shared" si="3"/>
        <v>0.38464170231683409</v>
      </c>
      <c r="N36" s="159">
        <f t="shared" si="4"/>
        <v>0.53973796505749094</v>
      </c>
      <c r="O36" s="160"/>
      <c r="P36" s="160"/>
    </row>
    <row r="37" spans="1:16">
      <c r="A37" s="164">
        <v>31</v>
      </c>
      <c r="B37" s="216" t="s">
        <v>109</v>
      </c>
      <c r="C37" s="216" t="s">
        <v>1394</v>
      </c>
      <c r="D37" s="216" t="s">
        <v>284</v>
      </c>
      <c r="E37" s="216" t="s">
        <v>971</v>
      </c>
      <c r="F37" s="190">
        <v>1495</v>
      </c>
      <c r="G37" s="190">
        <v>2384652</v>
      </c>
      <c r="H37" s="109">
        <v>570</v>
      </c>
      <c r="I37" s="109">
        <v>624280</v>
      </c>
      <c r="J37" s="158">
        <f t="shared" si="0"/>
        <v>0.38127090301003347</v>
      </c>
      <c r="K37" s="158">
        <f t="shared" si="1"/>
        <v>0.26179081895387668</v>
      </c>
      <c r="L37" s="158">
        <f t="shared" si="2"/>
        <v>0.11438127090301003</v>
      </c>
      <c r="M37" s="158">
        <f t="shared" si="3"/>
        <v>0.18325357326771366</v>
      </c>
      <c r="N37" s="159">
        <f t="shared" si="4"/>
        <v>0.29763484417072372</v>
      </c>
      <c r="O37" s="160"/>
      <c r="P37" s="160"/>
    </row>
    <row r="38" spans="1:16">
      <c r="A38" s="164">
        <v>32</v>
      </c>
      <c r="B38" s="216" t="s">
        <v>117</v>
      </c>
      <c r="C38" s="216" t="s">
        <v>1394</v>
      </c>
      <c r="D38" s="216" t="s">
        <v>314</v>
      </c>
      <c r="E38" s="216" t="s">
        <v>315</v>
      </c>
      <c r="F38" s="190">
        <v>1027</v>
      </c>
      <c r="G38" s="190">
        <v>1618920</v>
      </c>
      <c r="H38" s="109">
        <v>261</v>
      </c>
      <c r="I38" s="109">
        <v>285320</v>
      </c>
      <c r="J38" s="158">
        <f t="shared" si="0"/>
        <v>0.25413826679649465</v>
      </c>
      <c r="K38" s="158">
        <f t="shared" si="1"/>
        <v>0.17624095075729498</v>
      </c>
      <c r="L38" s="158">
        <f t="shared" si="2"/>
        <v>7.6241480038948387E-2</v>
      </c>
      <c r="M38" s="158">
        <f t="shared" si="3"/>
        <v>0.12336866553010647</v>
      </c>
      <c r="N38" s="159">
        <f t="shared" si="4"/>
        <v>0.19961014556905488</v>
      </c>
      <c r="O38" s="160"/>
      <c r="P38" s="160"/>
    </row>
    <row r="39" spans="1:16">
      <c r="A39" s="164">
        <v>33</v>
      </c>
      <c r="B39" s="216" t="s">
        <v>117</v>
      </c>
      <c r="C39" s="216" t="s">
        <v>1394</v>
      </c>
      <c r="D39" s="216" t="s">
        <v>318</v>
      </c>
      <c r="E39" s="216" t="s">
        <v>317</v>
      </c>
      <c r="F39" s="190">
        <v>956</v>
      </c>
      <c r="G39" s="190">
        <v>1536568</v>
      </c>
      <c r="H39" s="109">
        <v>233</v>
      </c>
      <c r="I39" s="109">
        <v>287010</v>
      </c>
      <c r="J39" s="158">
        <f t="shared" si="0"/>
        <v>0.24372384937238495</v>
      </c>
      <c r="K39" s="158">
        <f t="shared" si="1"/>
        <v>0.18678639669705474</v>
      </c>
      <c r="L39" s="158">
        <f t="shared" si="2"/>
        <v>7.3117154811715476E-2</v>
      </c>
      <c r="M39" s="158">
        <f t="shared" si="3"/>
        <v>0.13075047768793832</v>
      </c>
      <c r="N39" s="159">
        <f t="shared" si="4"/>
        <v>0.20386763249965378</v>
      </c>
      <c r="O39" s="160"/>
      <c r="P39" s="160"/>
    </row>
    <row r="40" spans="1:16">
      <c r="A40" s="164">
        <v>34</v>
      </c>
      <c r="B40" s="216" t="s">
        <v>117</v>
      </c>
      <c r="C40" s="216" t="s">
        <v>1394</v>
      </c>
      <c r="D40" s="216" t="s">
        <v>316</v>
      </c>
      <c r="E40" s="216" t="s">
        <v>1335</v>
      </c>
      <c r="F40" s="190">
        <v>1259</v>
      </c>
      <c r="G40" s="190">
        <v>2079983</v>
      </c>
      <c r="H40" s="109">
        <v>352</v>
      </c>
      <c r="I40" s="109">
        <v>699850</v>
      </c>
      <c r="J40" s="158">
        <f t="shared" si="0"/>
        <v>0.27958697378872122</v>
      </c>
      <c r="K40" s="158">
        <f t="shared" si="1"/>
        <v>0.33646909614165116</v>
      </c>
      <c r="L40" s="158">
        <f t="shared" si="2"/>
        <v>8.3876092136616356E-2</v>
      </c>
      <c r="M40" s="158">
        <f t="shared" si="3"/>
        <v>0.2355283672991558</v>
      </c>
      <c r="N40" s="159">
        <f t="shared" si="4"/>
        <v>0.31940445943577217</v>
      </c>
      <c r="O40" s="160"/>
      <c r="P40" s="160"/>
    </row>
    <row r="41" spans="1:16">
      <c r="A41" s="164">
        <v>35</v>
      </c>
      <c r="B41" s="216" t="s">
        <v>119</v>
      </c>
      <c r="C41" s="216" t="s">
        <v>1394</v>
      </c>
      <c r="D41" s="216" t="s">
        <v>325</v>
      </c>
      <c r="E41" s="216" t="s">
        <v>1231</v>
      </c>
      <c r="F41" s="190">
        <v>3187</v>
      </c>
      <c r="G41" s="190">
        <v>4430928</v>
      </c>
      <c r="H41" s="109">
        <v>1445</v>
      </c>
      <c r="I41" s="109">
        <v>2085730</v>
      </c>
      <c r="J41" s="158">
        <f t="shared" si="0"/>
        <v>0.45340445560087855</v>
      </c>
      <c r="K41" s="158">
        <f t="shared" si="1"/>
        <v>0.47072080611555861</v>
      </c>
      <c r="L41" s="158">
        <f t="shared" si="2"/>
        <v>0.13602133668026356</v>
      </c>
      <c r="M41" s="158">
        <f t="shared" si="3"/>
        <v>0.32950456428089103</v>
      </c>
      <c r="N41" s="159">
        <f t="shared" si="4"/>
        <v>0.46552590096115459</v>
      </c>
      <c r="O41" s="160"/>
      <c r="P41" s="160"/>
    </row>
    <row r="42" spans="1:16">
      <c r="A42" s="164">
        <v>36</v>
      </c>
      <c r="B42" s="216" t="s">
        <v>119</v>
      </c>
      <c r="C42" s="216" t="s">
        <v>1394</v>
      </c>
      <c r="D42" s="216" t="s">
        <v>327</v>
      </c>
      <c r="E42" s="216" t="s">
        <v>1323</v>
      </c>
      <c r="F42" s="190">
        <v>1042</v>
      </c>
      <c r="G42" s="190">
        <v>1361420</v>
      </c>
      <c r="H42" s="109">
        <v>257</v>
      </c>
      <c r="I42" s="109">
        <v>373940</v>
      </c>
      <c r="J42" s="158">
        <f t="shared" si="0"/>
        <v>0.24664107485604606</v>
      </c>
      <c r="K42" s="158">
        <f t="shared" si="1"/>
        <v>0.27466909550322455</v>
      </c>
      <c r="L42" s="158">
        <f t="shared" si="2"/>
        <v>7.3992322456813808E-2</v>
      </c>
      <c r="M42" s="158">
        <f t="shared" si="3"/>
        <v>0.19226836685225718</v>
      </c>
      <c r="N42" s="159">
        <f t="shared" si="4"/>
        <v>0.26626068930907099</v>
      </c>
      <c r="O42" s="160"/>
      <c r="P42" s="160"/>
    </row>
    <row r="43" spans="1:16">
      <c r="A43" s="164">
        <v>37</v>
      </c>
      <c r="B43" s="216" t="s">
        <v>119</v>
      </c>
      <c r="C43" s="216" t="s">
        <v>1394</v>
      </c>
      <c r="D43" s="216" t="s">
        <v>328</v>
      </c>
      <c r="E43" s="216" t="s">
        <v>1232</v>
      </c>
      <c r="F43" s="190">
        <v>1042</v>
      </c>
      <c r="G43" s="190">
        <v>1361420</v>
      </c>
      <c r="H43" s="109">
        <v>568</v>
      </c>
      <c r="I43" s="109">
        <v>709920</v>
      </c>
      <c r="J43" s="158">
        <f t="shared" si="0"/>
        <v>0.54510556621881001</v>
      </c>
      <c r="K43" s="158">
        <f t="shared" si="1"/>
        <v>0.52145553906950093</v>
      </c>
      <c r="L43" s="158">
        <f t="shared" si="2"/>
        <v>0.16353166986564299</v>
      </c>
      <c r="M43" s="158">
        <f t="shared" si="3"/>
        <v>0.36501887734865063</v>
      </c>
      <c r="N43" s="159">
        <f t="shared" si="4"/>
        <v>0.52855054721429362</v>
      </c>
      <c r="O43" s="160"/>
      <c r="P43" s="160"/>
    </row>
    <row r="44" spans="1:16">
      <c r="A44" s="164">
        <v>38</v>
      </c>
      <c r="B44" s="216" t="s">
        <v>118</v>
      </c>
      <c r="C44" s="216" t="s">
        <v>1394</v>
      </c>
      <c r="D44" s="216" t="s">
        <v>319</v>
      </c>
      <c r="E44" s="216" t="s">
        <v>320</v>
      </c>
      <c r="F44" s="190">
        <v>1616</v>
      </c>
      <c r="G44" s="190">
        <v>2613436</v>
      </c>
      <c r="H44" s="109">
        <v>744</v>
      </c>
      <c r="I44" s="109">
        <v>1103365</v>
      </c>
      <c r="J44" s="158">
        <f t="shared" si="0"/>
        <v>0.46039603960396042</v>
      </c>
      <c r="K44" s="158">
        <f t="shared" si="1"/>
        <v>0.42218940888546724</v>
      </c>
      <c r="L44" s="158">
        <f t="shared" si="2"/>
        <v>0.13811881188118813</v>
      </c>
      <c r="M44" s="158">
        <f t="shared" si="3"/>
        <v>0.29553258621982703</v>
      </c>
      <c r="N44" s="159">
        <f t="shared" si="4"/>
        <v>0.43365139810101516</v>
      </c>
      <c r="O44" s="160"/>
      <c r="P44" s="160"/>
    </row>
    <row r="45" spans="1:16">
      <c r="A45" s="164">
        <v>39</v>
      </c>
      <c r="B45" s="218" t="s">
        <v>118</v>
      </c>
      <c r="C45" s="219" t="s">
        <v>1394</v>
      </c>
      <c r="D45" s="216" t="s">
        <v>321</v>
      </c>
      <c r="E45" s="220" t="s">
        <v>1336</v>
      </c>
      <c r="F45" s="191">
        <v>2604</v>
      </c>
      <c r="G45" s="190">
        <v>3916173</v>
      </c>
      <c r="H45" s="109">
        <v>1444</v>
      </c>
      <c r="I45" s="109">
        <v>2090470</v>
      </c>
      <c r="J45" s="158">
        <f t="shared" si="0"/>
        <v>0.55453149001536095</v>
      </c>
      <c r="K45" s="158">
        <f t="shared" si="1"/>
        <v>0.5338043033338925</v>
      </c>
      <c r="L45" s="158">
        <f t="shared" si="2"/>
        <v>0.16635944700460828</v>
      </c>
      <c r="M45" s="158">
        <f t="shared" si="3"/>
        <v>0.37366301233372473</v>
      </c>
      <c r="N45" s="159">
        <f t="shared" si="4"/>
        <v>0.54002245933833304</v>
      </c>
      <c r="O45" s="160"/>
      <c r="P45" s="160"/>
    </row>
    <row r="46" spans="1:16">
      <c r="A46" s="164">
        <v>40</v>
      </c>
      <c r="B46" s="218" t="s">
        <v>118</v>
      </c>
      <c r="C46" s="219" t="s">
        <v>1394</v>
      </c>
      <c r="D46" s="216" t="s">
        <v>323</v>
      </c>
      <c r="E46" s="220" t="s">
        <v>324</v>
      </c>
      <c r="F46" s="191">
        <v>2671</v>
      </c>
      <c r="G46" s="190">
        <v>4020834</v>
      </c>
      <c r="H46" s="109">
        <v>1911</v>
      </c>
      <c r="I46" s="109">
        <v>2553090</v>
      </c>
      <c r="J46" s="158">
        <f t="shared" si="0"/>
        <v>0.71546237364283038</v>
      </c>
      <c r="K46" s="158">
        <f t="shared" si="1"/>
        <v>0.63496528332181834</v>
      </c>
      <c r="L46" s="158">
        <f t="shared" si="2"/>
        <v>0.2146387120928491</v>
      </c>
      <c r="M46" s="158">
        <f t="shared" si="3"/>
        <v>0.44447569832527278</v>
      </c>
      <c r="N46" s="159">
        <f t="shared" si="4"/>
        <v>0.65911441041812191</v>
      </c>
      <c r="O46" s="160"/>
      <c r="P46" s="160"/>
    </row>
    <row r="47" spans="1:16">
      <c r="A47" s="164">
        <v>41</v>
      </c>
      <c r="B47" s="218" t="s">
        <v>1387</v>
      </c>
      <c r="C47" s="219" t="s">
        <v>1394</v>
      </c>
      <c r="D47" s="216" t="s">
        <v>1159</v>
      </c>
      <c r="E47" s="220" t="s">
        <v>361</v>
      </c>
      <c r="F47" s="191">
        <v>1884</v>
      </c>
      <c r="G47" s="190">
        <v>3512264</v>
      </c>
      <c r="H47" s="109">
        <v>519</v>
      </c>
      <c r="I47" s="109">
        <v>690790</v>
      </c>
      <c r="J47" s="158">
        <f t="shared" si="0"/>
        <v>0.27547770700636942</v>
      </c>
      <c r="K47" s="158">
        <f t="shared" si="1"/>
        <v>0.19667940678718912</v>
      </c>
      <c r="L47" s="158">
        <f t="shared" si="2"/>
        <v>8.2643312101910824E-2</v>
      </c>
      <c r="M47" s="158">
        <f t="shared" si="3"/>
        <v>0.13767558475103236</v>
      </c>
      <c r="N47" s="159">
        <f t="shared" si="4"/>
        <v>0.2203188968529432</v>
      </c>
      <c r="O47" s="160"/>
      <c r="P47" s="160"/>
    </row>
    <row r="48" spans="1:16">
      <c r="A48" s="164">
        <v>42</v>
      </c>
      <c r="B48" s="218" t="s">
        <v>1387</v>
      </c>
      <c r="C48" s="219" t="s">
        <v>1394</v>
      </c>
      <c r="D48" s="216" t="s">
        <v>1160</v>
      </c>
      <c r="E48" s="220" t="s">
        <v>985</v>
      </c>
      <c r="F48" s="191">
        <v>1682</v>
      </c>
      <c r="G48" s="190">
        <v>2939310</v>
      </c>
      <c r="H48" s="109">
        <v>696</v>
      </c>
      <c r="I48" s="109">
        <v>884970</v>
      </c>
      <c r="J48" s="158">
        <f t="shared" si="0"/>
        <v>0.41379310344827586</v>
      </c>
      <c r="K48" s="158">
        <f t="shared" si="1"/>
        <v>0.30108086591751126</v>
      </c>
      <c r="L48" s="158">
        <f t="shared" si="2"/>
        <v>0.12413793103448276</v>
      </c>
      <c r="M48" s="158">
        <f t="shared" si="3"/>
        <v>0.21075660614225789</v>
      </c>
      <c r="N48" s="159">
        <f t="shared" si="4"/>
        <v>0.33489453717674067</v>
      </c>
      <c r="O48" s="160"/>
      <c r="P48" s="160"/>
    </row>
    <row r="49" spans="1:16">
      <c r="A49" s="164">
        <v>43</v>
      </c>
      <c r="B49" s="218" t="s">
        <v>1387</v>
      </c>
      <c r="C49" s="219" t="s">
        <v>1394</v>
      </c>
      <c r="D49" s="216" t="s">
        <v>1158</v>
      </c>
      <c r="E49" s="220" t="s">
        <v>1238</v>
      </c>
      <c r="F49" s="191">
        <v>1948</v>
      </c>
      <c r="G49" s="190">
        <v>4789674</v>
      </c>
      <c r="H49" s="109">
        <v>571</v>
      </c>
      <c r="I49" s="109">
        <v>740880</v>
      </c>
      <c r="J49" s="158">
        <f t="shared" si="0"/>
        <v>0.29312114989733057</v>
      </c>
      <c r="K49" s="158">
        <f t="shared" si="1"/>
        <v>0.1546827612902256</v>
      </c>
      <c r="L49" s="158">
        <f t="shared" si="2"/>
        <v>8.7936344969199165E-2</v>
      </c>
      <c r="M49" s="158">
        <f t="shared" si="3"/>
        <v>0.10827793290315792</v>
      </c>
      <c r="N49" s="159">
        <f t="shared" si="4"/>
        <v>0.19621427787235707</v>
      </c>
      <c r="O49" s="160"/>
      <c r="P49" s="160"/>
    </row>
    <row r="50" spans="1:16">
      <c r="A50" s="164">
        <v>44</v>
      </c>
      <c r="B50" s="218" t="s">
        <v>1387</v>
      </c>
      <c r="C50" s="219" t="s">
        <v>1394</v>
      </c>
      <c r="D50" s="216" t="s">
        <v>1529</v>
      </c>
      <c r="E50" s="220" t="s">
        <v>1530</v>
      </c>
      <c r="F50" s="191">
        <v>1966</v>
      </c>
      <c r="G50" s="190">
        <v>2520462</v>
      </c>
      <c r="H50" s="109">
        <v>740</v>
      </c>
      <c r="I50" s="109">
        <v>1092830</v>
      </c>
      <c r="J50" s="158">
        <f t="shared" si="0"/>
        <v>0.37639877924720244</v>
      </c>
      <c r="K50" s="158">
        <f t="shared" si="1"/>
        <v>0.43358320815786949</v>
      </c>
      <c r="L50" s="158">
        <f t="shared" si="2"/>
        <v>0.11291963377416073</v>
      </c>
      <c r="M50" s="158">
        <f t="shared" si="3"/>
        <v>0.30350824571050861</v>
      </c>
      <c r="N50" s="159">
        <f t="shared" si="4"/>
        <v>0.41642787948466931</v>
      </c>
      <c r="O50" s="160"/>
      <c r="P50" s="160"/>
    </row>
    <row r="51" spans="1:16">
      <c r="A51" s="164">
        <v>45</v>
      </c>
      <c r="B51" s="220" t="s">
        <v>110</v>
      </c>
      <c r="C51" s="219" t="s">
        <v>1394</v>
      </c>
      <c r="D51" s="216" t="s">
        <v>287</v>
      </c>
      <c r="E51" s="220" t="s">
        <v>288</v>
      </c>
      <c r="F51" s="191">
        <v>1415</v>
      </c>
      <c r="G51" s="190">
        <v>2445472</v>
      </c>
      <c r="H51" s="109">
        <v>905</v>
      </c>
      <c r="I51" s="109">
        <v>1368260</v>
      </c>
      <c r="J51" s="158">
        <f t="shared" si="0"/>
        <v>0.63957597173144876</v>
      </c>
      <c r="K51" s="158">
        <f t="shared" si="1"/>
        <v>0.55950753065256931</v>
      </c>
      <c r="L51" s="158">
        <f t="shared" si="2"/>
        <v>0.19187279151943462</v>
      </c>
      <c r="M51" s="158">
        <f t="shared" si="3"/>
        <v>0.39165527145679851</v>
      </c>
      <c r="N51" s="159">
        <f t="shared" si="4"/>
        <v>0.58352806297623316</v>
      </c>
      <c r="O51" s="160"/>
      <c r="P51" s="160"/>
    </row>
    <row r="52" spans="1:16">
      <c r="A52" s="164">
        <v>46</v>
      </c>
      <c r="B52" s="220" t="s">
        <v>110</v>
      </c>
      <c r="C52" s="219" t="s">
        <v>1394</v>
      </c>
      <c r="D52" s="216" t="s">
        <v>291</v>
      </c>
      <c r="E52" s="220" t="s">
        <v>1282</v>
      </c>
      <c r="F52" s="191">
        <v>1607</v>
      </c>
      <c r="G52" s="190">
        <v>2756118</v>
      </c>
      <c r="H52" s="109">
        <v>932</v>
      </c>
      <c r="I52" s="109">
        <v>1343345</v>
      </c>
      <c r="J52" s="158">
        <f t="shared" si="0"/>
        <v>0.57996266334785318</v>
      </c>
      <c r="K52" s="158">
        <f t="shared" si="1"/>
        <v>0.48740474827275176</v>
      </c>
      <c r="L52" s="158">
        <f t="shared" si="2"/>
        <v>0.17398879900435596</v>
      </c>
      <c r="M52" s="158">
        <f t="shared" si="3"/>
        <v>0.3411833237909262</v>
      </c>
      <c r="N52" s="159">
        <f t="shared" si="4"/>
        <v>0.51517212279528213</v>
      </c>
      <c r="O52" s="160"/>
      <c r="P52" s="160"/>
    </row>
    <row r="53" spans="1:16">
      <c r="A53" s="164">
        <v>47</v>
      </c>
      <c r="B53" s="220" t="s">
        <v>110</v>
      </c>
      <c r="C53" s="219" t="s">
        <v>1394</v>
      </c>
      <c r="D53" s="216" t="s">
        <v>295</v>
      </c>
      <c r="E53" s="220" t="s">
        <v>1484</v>
      </c>
      <c r="F53" s="191">
        <v>895</v>
      </c>
      <c r="G53" s="190">
        <v>1617876</v>
      </c>
      <c r="H53" s="109">
        <v>443</v>
      </c>
      <c r="I53" s="109">
        <v>641175</v>
      </c>
      <c r="J53" s="158">
        <f t="shared" si="0"/>
        <v>0.49497206703910612</v>
      </c>
      <c r="K53" s="158">
        <f t="shared" si="1"/>
        <v>0.3963066390749353</v>
      </c>
      <c r="L53" s="158">
        <f t="shared" si="2"/>
        <v>0.14849162011173184</v>
      </c>
      <c r="M53" s="158">
        <f t="shared" si="3"/>
        <v>0.27741464735245469</v>
      </c>
      <c r="N53" s="159">
        <f t="shared" si="4"/>
        <v>0.42590626746418653</v>
      </c>
      <c r="O53" s="160"/>
      <c r="P53" s="160"/>
    </row>
    <row r="54" spans="1:16">
      <c r="A54" s="164">
        <v>48</v>
      </c>
      <c r="B54" s="220" t="s">
        <v>110</v>
      </c>
      <c r="C54" s="219" t="s">
        <v>1394</v>
      </c>
      <c r="D54" s="216" t="s">
        <v>297</v>
      </c>
      <c r="E54" s="220" t="s">
        <v>1131</v>
      </c>
      <c r="F54" s="191">
        <v>1024</v>
      </c>
      <c r="G54" s="190">
        <v>1817392</v>
      </c>
      <c r="H54" s="109">
        <v>617</v>
      </c>
      <c r="I54" s="109">
        <v>907210</v>
      </c>
      <c r="J54" s="158">
        <f t="shared" si="0"/>
        <v>0.6025390625</v>
      </c>
      <c r="K54" s="158">
        <f t="shared" si="1"/>
        <v>0.49918234481058571</v>
      </c>
      <c r="L54" s="158">
        <f t="shared" si="2"/>
        <v>0.18076171874999999</v>
      </c>
      <c r="M54" s="158">
        <f t="shared" si="3"/>
        <v>0.34942764136741</v>
      </c>
      <c r="N54" s="159">
        <f t="shared" si="4"/>
        <v>0.53018936011741002</v>
      </c>
      <c r="O54" s="160"/>
      <c r="P54" s="160"/>
    </row>
    <row r="55" spans="1:16">
      <c r="A55" s="164">
        <v>49</v>
      </c>
      <c r="B55" s="220" t="s">
        <v>110</v>
      </c>
      <c r="C55" s="219" t="s">
        <v>1394</v>
      </c>
      <c r="D55" s="216" t="s">
        <v>289</v>
      </c>
      <c r="E55" s="220" t="s">
        <v>1318</v>
      </c>
      <c r="F55" s="191">
        <v>949</v>
      </c>
      <c r="G55" s="190">
        <v>1673783</v>
      </c>
      <c r="H55" s="109">
        <v>552</v>
      </c>
      <c r="I55" s="109">
        <v>972985</v>
      </c>
      <c r="J55" s="158">
        <f t="shared" si="0"/>
        <v>0.58166491043203372</v>
      </c>
      <c r="K55" s="158">
        <f t="shared" si="1"/>
        <v>0.58130892714288529</v>
      </c>
      <c r="L55" s="158">
        <f t="shared" si="2"/>
        <v>0.17449947312961012</v>
      </c>
      <c r="M55" s="158">
        <f t="shared" si="3"/>
        <v>0.40691624900001966</v>
      </c>
      <c r="N55" s="159">
        <f t="shared" si="4"/>
        <v>0.58141572212962978</v>
      </c>
      <c r="O55" s="160"/>
      <c r="P55" s="160"/>
    </row>
    <row r="56" spans="1:16">
      <c r="A56" s="164">
        <v>50</v>
      </c>
      <c r="B56" s="220" t="s">
        <v>110</v>
      </c>
      <c r="C56" s="219" t="s">
        <v>1394</v>
      </c>
      <c r="D56" s="216" t="s">
        <v>293</v>
      </c>
      <c r="E56" s="220" t="s">
        <v>1370</v>
      </c>
      <c r="F56" s="191">
        <v>910</v>
      </c>
      <c r="G56" s="190">
        <v>1705137</v>
      </c>
      <c r="H56" s="109">
        <v>642</v>
      </c>
      <c r="I56" s="109">
        <v>870130</v>
      </c>
      <c r="J56" s="158">
        <f t="shared" si="0"/>
        <v>0.70549450549450554</v>
      </c>
      <c r="K56" s="158">
        <f t="shared" si="1"/>
        <v>0.5102991724418624</v>
      </c>
      <c r="L56" s="158">
        <f t="shared" si="2"/>
        <v>0.21164835164835166</v>
      </c>
      <c r="M56" s="158">
        <f t="shared" si="3"/>
        <v>0.35720942070930367</v>
      </c>
      <c r="N56" s="159">
        <f t="shared" si="4"/>
        <v>0.56885777235765533</v>
      </c>
      <c r="O56" s="160"/>
      <c r="P56" s="160"/>
    </row>
    <row r="57" spans="1:16">
      <c r="A57" s="164">
        <v>51</v>
      </c>
      <c r="B57" s="220" t="s">
        <v>114</v>
      </c>
      <c r="C57" s="219" t="s">
        <v>1394</v>
      </c>
      <c r="D57" s="216" t="s">
        <v>1297</v>
      </c>
      <c r="E57" s="220" t="s">
        <v>1298</v>
      </c>
      <c r="F57" s="191">
        <v>1681</v>
      </c>
      <c r="G57" s="190">
        <v>3944884</v>
      </c>
      <c r="H57" s="109">
        <v>1279</v>
      </c>
      <c r="I57" s="109">
        <v>2091270</v>
      </c>
      <c r="J57" s="158">
        <f t="shared" si="0"/>
        <v>0.76085663295657346</v>
      </c>
      <c r="K57" s="158">
        <f t="shared" si="1"/>
        <v>0.53012205175107807</v>
      </c>
      <c r="L57" s="158">
        <f t="shared" si="2"/>
        <v>0.22825698988697202</v>
      </c>
      <c r="M57" s="158">
        <f t="shared" si="3"/>
        <v>0.37108543622575463</v>
      </c>
      <c r="N57" s="159">
        <f t="shared" si="4"/>
        <v>0.5993424261127267</v>
      </c>
      <c r="O57" s="160"/>
      <c r="P57" s="160"/>
    </row>
    <row r="58" spans="1:16">
      <c r="A58" s="164">
        <v>52</v>
      </c>
      <c r="B58" s="220" t="s">
        <v>114</v>
      </c>
      <c r="C58" s="219" t="s">
        <v>1394</v>
      </c>
      <c r="D58" s="216" t="s">
        <v>1044</v>
      </c>
      <c r="E58" s="220" t="s">
        <v>312</v>
      </c>
      <c r="F58" s="191">
        <v>1457</v>
      </c>
      <c r="G58" s="190">
        <v>2222566</v>
      </c>
      <c r="H58" s="109">
        <v>546</v>
      </c>
      <c r="I58" s="109">
        <v>997800</v>
      </c>
      <c r="J58" s="158">
        <f t="shared" si="0"/>
        <v>0.3747426218256692</v>
      </c>
      <c r="K58" s="158">
        <f t="shared" si="1"/>
        <v>0.44894054889708562</v>
      </c>
      <c r="L58" s="158">
        <f t="shared" si="2"/>
        <v>0.11242278654770076</v>
      </c>
      <c r="M58" s="158">
        <f t="shared" si="3"/>
        <v>0.31425838422795993</v>
      </c>
      <c r="N58" s="159">
        <f t="shared" si="4"/>
        <v>0.4266811707756607</v>
      </c>
      <c r="O58" s="160"/>
      <c r="P58" s="160"/>
    </row>
    <row r="59" spans="1:16">
      <c r="A59" s="164">
        <v>53</v>
      </c>
      <c r="B59" s="220" t="s">
        <v>114</v>
      </c>
      <c r="C59" s="219" t="s">
        <v>1394</v>
      </c>
      <c r="D59" s="216" t="s">
        <v>1043</v>
      </c>
      <c r="E59" s="220" t="s">
        <v>1280</v>
      </c>
      <c r="F59" s="191">
        <v>1743</v>
      </c>
      <c r="G59" s="190">
        <v>2720393</v>
      </c>
      <c r="H59" s="109">
        <v>531</v>
      </c>
      <c r="I59" s="109">
        <v>1165400</v>
      </c>
      <c r="J59" s="158">
        <f t="shared" si="0"/>
        <v>0.30464716006884679</v>
      </c>
      <c r="K59" s="158">
        <f t="shared" si="1"/>
        <v>0.42839398572191589</v>
      </c>
      <c r="L59" s="158">
        <f t="shared" si="2"/>
        <v>9.1394148020654029E-2</v>
      </c>
      <c r="M59" s="158">
        <f t="shared" si="3"/>
        <v>0.29987579000534109</v>
      </c>
      <c r="N59" s="159">
        <f t="shared" si="4"/>
        <v>0.39126993802599513</v>
      </c>
      <c r="O59" s="160"/>
      <c r="P59" s="160"/>
    </row>
    <row r="60" spans="1:16">
      <c r="A60" s="164">
        <v>54</v>
      </c>
      <c r="B60" s="220" t="s">
        <v>1046</v>
      </c>
      <c r="C60" s="219" t="s">
        <v>1394</v>
      </c>
      <c r="D60" s="216" t="s">
        <v>1156</v>
      </c>
      <c r="E60" s="220" t="s">
        <v>1299</v>
      </c>
      <c r="F60" s="191">
        <v>1217</v>
      </c>
      <c r="G60" s="190">
        <v>1678547</v>
      </c>
      <c r="H60" s="109">
        <v>1031</v>
      </c>
      <c r="I60" s="109">
        <v>1277740</v>
      </c>
      <c r="J60" s="158">
        <f t="shared" si="0"/>
        <v>0.84716516023007393</v>
      </c>
      <c r="K60" s="158">
        <f t="shared" si="1"/>
        <v>0.76121788666030799</v>
      </c>
      <c r="L60" s="158">
        <f t="shared" si="2"/>
        <v>0.25414954806902218</v>
      </c>
      <c r="M60" s="158">
        <f t="shared" si="3"/>
        <v>0.53285252066221556</v>
      </c>
      <c r="N60" s="159">
        <f t="shared" si="4"/>
        <v>0.78700206873123779</v>
      </c>
      <c r="O60" s="160"/>
      <c r="P60" s="160"/>
    </row>
    <row r="61" spans="1:16">
      <c r="A61" s="164">
        <v>55</v>
      </c>
      <c r="B61" s="220" t="s">
        <v>1046</v>
      </c>
      <c r="C61" s="219" t="s">
        <v>1394</v>
      </c>
      <c r="D61" s="216" t="s">
        <v>1157</v>
      </c>
      <c r="E61" s="220" t="s">
        <v>1281</v>
      </c>
      <c r="F61" s="191">
        <v>1191</v>
      </c>
      <c r="G61" s="190">
        <v>1922041</v>
      </c>
      <c r="H61" s="109">
        <v>642</v>
      </c>
      <c r="I61" s="109">
        <v>729050</v>
      </c>
      <c r="J61" s="158">
        <f t="shared" si="0"/>
        <v>0.53904282115869018</v>
      </c>
      <c r="K61" s="158">
        <f t="shared" si="1"/>
        <v>0.37931032688688743</v>
      </c>
      <c r="L61" s="158">
        <f t="shared" si="2"/>
        <v>0.16171284634760705</v>
      </c>
      <c r="M61" s="158">
        <f t="shared" si="3"/>
        <v>0.26551722882082118</v>
      </c>
      <c r="N61" s="159">
        <f t="shared" si="4"/>
        <v>0.42723007516842826</v>
      </c>
      <c r="O61" s="160"/>
      <c r="P61" s="160"/>
    </row>
    <row r="62" spans="1:16">
      <c r="A62" s="164">
        <v>56</v>
      </c>
      <c r="B62" s="220" t="s">
        <v>1126</v>
      </c>
      <c r="C62" s="219" t="s">
        <v>1394</v>
      </c>
      <c r="D62" s="216" t="s">
        <v>242</v>
      </c>
      <c r="E62" s="220" t="s">
        <v>1466</v>
      </c>
      <c r="F62" s="191">
        <v>1504</v>
      </c>
      <c r="G62" s="190">
        <v>2567594</v>
      </c>
      <c r="H62" s="109">
        <v>619</v>
      </c>
      <c r="I62" s="109">
        <v>1051480</v>
      </c>
      <c r="J62" s="158">
        <f t="shared" si="0"/>
        <v>0.41156914893617019</v>
      </c>
      <c r="K62" s="158">
        <f t="shared" si="1"/>
        <v>0.40951957357744256</v>
      </c>
      <c r="L62" s="158">
        <f t="shared" si="2"/>
        <v>0.12347074468085105</v>
      </c>
      <c r="M62" s="158">
        <f t="shared" si="3"/>
        <v>0.28666370150420978</v>
      </c>
      <c r="N62" s="159">
        <f t="shared" si="4"/>
        <v>0.41013444618506084</v>
      </c>
      <c r="O62" s="160"/>
      <c r="P62" s="160"/>
    </row>
    <row r="63" spans="1:16">
      <c r="A63" s="164">
        <v>57</v>
      </c>
      <c r="B63" s="220" t="s">
        <v>1126</v>
      </c>
      <c r="C63" s="219" t="s">
        <v>1394</v>
      </c>
      <c r="D63" s="216" t="s">
        <v>243</v>
      </c>
      <c r="E63" s="220" t="s">
        <v>1275</v>
      </c>
      <c r="F63" s="191">
        <v>1300</v>
      </c>
      <c r="G63" s="190">
        <v>2294860</v>
      </c>
      <c r="H63" s="109">
        <v>585</v>
      </c>
      <c r="I63" s="109">
        <v>1028940</v>
      </c>
      <c r="J63" s="158">
        <f t="shared" si="0"/>
        <v>0.45</v>
      </c>
      <c r="K63" s="158">
        <f t="shared" si="1"/>
        <v>0.44836722065834084</v>
      </c>
      <c r="L63" s="158">
        <f t="shared" si="2"/>
        <v>0.13500000000000001</v>
      </c>
      <c r="M63" s="158">
        <f t="shared" si="3"/>
        <v>0.31385705446083856</v>
      </c>
      <c r="N63" s="159">
        <f t="shared" si="4"/>
        <v>0.44885705446083857</v>
      </c>
      <c r="O63" s="160"/>
      <c r="P63" s="160"/>
    </row>
    <row r="64" spans="1:16">
      <c r="A64" s="164">
        <v>58</v>
      </c>
      <c r="B64" s="220" t="s">
        <v>1126</v>
      </c>
      <c r="C64" s="219" t="s">
        <v>1394</v>
      </c>
      <c r="D64" s="216" t="s">
        <v>241</v>
      </c>
      <c r="E64" s="220" t="s">
        <v>1276</v>
      </c>
      <c r="F64" s="191">
        <v>1131</v>
      </c>
      <c r="G64" s="190">
        <v>1766614</v>
      </c>
      <c r="H64" s="109">
        <v>604</v>
      </c>
      <c r="I64" s="109">
        <v>957305</v>
      </c>
      <c r="J64" s="158">
        <f t="shared" si="0"/>
        <v>0.53404067197170646</v>
      </c>
      <c r="K64" s="158">
        <f t="shared" si="1"/>
        <v>0.54188690908144055</v>
      </c>
      <c r="L64" s="158">
        <f t="shared" si="2"/>
        <v>0.16021220159151192</v>
      </c>
      <c r="M64" s="158">
        <f t="shared" si="3"/>
        <v>0.37932083635700836</v>
      </c>
      <c r="N64" s="159">
        <f t="shared" si="4"/>
        <v>0.53953303794852026</v>
      </c>
      <c r="O64" s="160"/>
      <c r="P64" s="160"/>
    </row>
    <row r="65" spans="1:16">
      <c r="A65" s="164">
        <v>59</v>
      </c>
      <c r="B65" s="220" t="s">
        <v>121</v>
      </c>
      <c r="C65" s="219" t="s">
        <v>1394</v>
      </c>
      <c r="D65" s="216" t="s">
        <v>235</v>
      </c>
      <c r="E65" s="220" t="s">
        <v>1274</v>
      </c>
      <c r="F65" s="191">
        <v>2318</v>
      </c>
      <c r="G65" s="190">
        <v>4371848</v>
      </c>
      <c r="H65" s="109">
        <v>1165</v>
      </c>
      <c r="I65" s="109">
        <v>2048990</v>
      </c>
      <c r="J65" s="158">
        <f t="shared" si="0"/>
        <v>0.502588438308887</v>
      </c>
      <c r="K65" s="158">
        <f t="shared" si="1"/>
        <v>0.46867823400996556</v>
      </c>
      <c r="L65" s="158">
        <f t="shared" si="2"/>
        <v>0.15077653149266609</v>
      </c>
      <c r="M65" s="158">
        <f t="shared" si="3"/>
        <v>0.32807476380697587</v>
      </c>
      <c r="N65" s="159">
        <f t="shared" si="4"/>
        <v>0.47885129529964199</v>
      </c>
      <c r="O65" s="160"/>
      <c r="P65" s="160"/>
    </row>
    <row r="66" spans="1:16">
      <c r="A66" s="164">
        <v>60</v>
      </c>
      <c r="B66" s="220" t="s">
        <v>121</v>
      </c>
      <c r="C66" s="219" t="s">
        <v>1394</v>
      </c>
      <c r="D66" s="216" t="s">
        <v>238</v>
      </c>
      <c r="E66" s="220" t="s">
        <v>1294</v>
      </c>
      <c r="F66" s="191">
        <v>1146</v>
      </c>
      <c r="G66" s="190">
        <v>2091697</v>
      </c>
      <c r="H66" s="109">
        <v>1072</v>
      </c>
      <c r="I66" s="109">
        <v>1650425</v>
      </c>
      <c r="J66" s="158">
        <f t="shared" si="0"/>
        <v>0.93542757417102962</v>
      </c>
      <c r="K66" s="158">
        <f t="shared" si="1"/>
        <v>0.78903636616584527</v>
      </c>
      <c r="L66" s="158">
        <f t="shared" si="2"/>
        <v>0.28062827225130887</v>
      </c>
      <c r="M66" s="158">
        <f t="shared" si="3"/>
        <v>0.55232545631609165</v>
      </c>
      <c r="N66" s="159">
        <f t="shared" si="4"/>
        <v>0.83295372856740046</v>
      </c>
      <c r="O66" s="160"/>
      <c r="P66" s="160"/>
    </row>
    <row r="67" spans="1:16">
      <c r="A67" s="164">
        <v>61</v>
      </c>
      <c r="B67" s="220" t="s">
        <v>121</v>
      </c>
      <c r="C67" s="219" t="s">
        <v>1394</v>
      </c>
      <c r="D67" s="216" t="s">
        <v>240</v>
      </c>
      <c r="E67" s="220" t="s">
        <v>1322</v>
      </c>
      <c r="F67" s="191">
        <v>1042</v>
      </c>
      <c r="G67" s="190">
        <v>1959004</v>
      </c>
      <c r="H67" s="109">
        <v>494</v>
      </c>
      <c r="I67" s="109">
        <v>841070</v>
      </c>
      <c r="J67" s="158">
        <f t="shared" si="0"/>
        <v>0.47408829174664108</v>
      </c>
      <c r="K67" s="158">
        <f t="shared" si="1"/>
        <v>0.42933551947826548</v>
      </c>
      <c r="L67" s="158">
        <f t="shared" si="2"/>
        <v>0.14222648752399231</v>
      </c>
      <c r="M67" s="158">
        <f t="shared" si="3"/>
        <v>0.30053486363478582</v>
      </c>
      <c r="N67" s="159">
        <f t="shared" si="4"/>
        <v>0.44276135115877813</v>
      </c>
      <c r="O67" s="160"/>
      <c r="P67" s="160"/>
    </row>
    <row r="68" spans="1:16">
      <c r="A68" s="164">
        <v>62</v>
      </c>
      <c r="B68" s="220" t="s">
        <v>121</v>
      </c>
      <c r="C68" s="219" t="s">
        <v>1394</v>
      </c>
      <c r="D68" s="216" t="s">
        <v>237</v>
      </c>
      <c r="E68" s="220" t="s">
        <v>982</v>
      </c>
      <c r="F68" s="191">
        <v>1013</v>
      </c>
      <c r="G68" s="190">
        <v>1961599</v>
      </c>
      <c r="H68" s="109">
        <v>804</v>
      </c>
      <c r="I68" s="109">
        <v>1585320</v>
      </c>
      <c r="J68" s="158">
        <f t="shared" si="0"/>
        <v>0.79368213228035533</v>
      </c>
      <c r="K68" s="158">
        <f t="shared" si="1"/>
        <v>0.80817741036776625</v>
      </c>
      <c r="L68" s="158">
        <f t="shared" si="2"/>
        <v>0.23810463968410658</v>
      </c>
      <c r="M68" s="158">
        <f t="shared" si="3"/>
        <v>0.56572418725743634</v>
      </c>
      <c r="N68" s="159">
        <f t="shared" si="4"/>
        <v>0.8038288269415429</v>
      </c>
      <c r="O68" s="160"/>
      <c r="P68" s="160"/>
    </row>
    <row r="69" spans="1:16">
      <c r="A69" s="164">
        <v>63</v>
      </c>
      <c r="B69" s="220" t="s">
        <v>116</v>
      </c>
      <c r="C69" s="219" t="s">
        <v>1394</v>
      </c>
      <c r="D69" s="216" t="s">
        <v>1161</v>
      </c>
      <c r="E69" s="220" t="s">
        <v>1277</v>
      </c>
      <c r="F69" s="191">
        <v>1741</v>
      </c>
      <c r="G69" s="190">
        <v>2883873</v>
      </c>
      <c r="H69" s="109">
        <v>318</v>
      </c>
      <c r="I69" s="109">
        <v>341780</v>
      </c>
      <c r="J69" s="158">
        <f t="shared" si="0"/>
        <v>0.1826536473291212</v>
      </c>
      <c r="K69" s="158">
        <f t="shared" si="1"/>
        <v>0.11851423415663588</v>
      </c>
      <c r="L69" s="158">
        <f t="shared" si="2"/>
        <v>5.4796094198736357E-2</v>
      </c>
      <c r="M69" s="158">
        <f t="shared" si="3"/>
        <v>8.2959963909645107E-2</v>
      </c>
      <c r="N69" s="159">
        <f t="shared" si="4"/>
        <v>0.13775605810838146</v>
      </c>
      <c r="O69" s="160"/>
      <c r="P69" s="160"/>
    </row>
    <row r="70" spans="1:16">
      <c r="A70" s="164">
        <v>64</v>
      </c>
      <c r="B70" s="220" t="s">
        <v>116</v>
      </c>
      <c r="C70" s="219" t="s">
        <v>1394</v>
      </c>
      <c r="D70" s="216" t="s">
        <v>1162</v>
      </c>
      <c r="E70" s="220" t="s">
        <v>1278</v>
      </c>
      <c r="F70" s="191">
        <v>2324</v>
      </c>
      <c r="G70" s="190">
        <v>4194094</v>
      </c>
      <c r="H70" s="109">
        <v>714</v>
      </c>
      <c r="I70" s="109">
        <v>989010</v>
      </c>
      <c r="J70" s="158">
        <f t="shared" si="0"/>
        <v>0.30722891566265059</v>
      </c>
      <c r="K70" s="158">
        <f t="shared" si="1"/>
        <v>0.23581016543739841</v>
      </c>
      <c r="L70" s="158">
        <f t="shared" si="2"/>
        <v>9.216867469879518E-2</v>
      </c>
      <c r="M70" s="158">
        <f t="shared" si="3"/>
        <v>0.16506711580617889</v>
      </c>
      <c r="N70" s="159">
        <f t="shared" si="4"/>
        <v>0.25723579050497408</v>
      </c>
      <c r="O70" s="160"/>
      <c r="P70" s="160"/>
    </row>
    <row r="71" spans="1:16">
      <c r="A71" s="164">
        <v>65</v>
      </c>
      <c r="B71" s="220" t="s">
        <v>116</v>
      </c>
      <c r="C71" s="219" t="s">
        <v>1394</v>
      </c>
      <c r="D71" s="216" t="s">
        <v>1163</v>
      </c>
      <c r="E71" s="220" t="s">
        <v>1279</v>
      </c>
      <c r="F71" s="191">
        <v>2714</v>
      </c>
      <c r="G71" s="190">
        <v>4484671</v>
      </c>
      <c r="H71" s="109">
        <v>609</v>
      </c>
      <c r="I71" s="109">
        <v>634310</v>
      </c>
      <c r="J71" s="158">
        <f t="shared" ref="J71:J133" si="5">IFERROR(H71/F71,0)</f>
        <v>0.22439204126750184</v>
      </c>
      <c r="K71" s="158">
        <f t="shared" ref="K71:K133" si="6">IFERROR(I71/G71,0)</f>
        <v>0.14143958386245056</v>
      </c>
      <c r="L71" s="158">
        <f t="shared" si="2"/>
        <v>6.7317612380250552E-2</v>
      </c>
      <c r="M71" s="158">
        <f t="shared" si="3"/>
        <v>9.9007708703715391E-2</v>
      </c>
      <c r="N71" s="159">
        <f t="shared" si="4"/>
        <v>0.16632532108396594</v>
      </c>
      <c r="O71" s="160"/>
      <c r="P71" s="160"/>
    </row>
    <row r="72" spans="1:16">
      <c r="A72" s="164">
        <v>66</v>
      </c>
      <c r="B72" s="220" t="s">
        <v>106</v>
      </c>
      <c r="C72" s="219" t="s">
        <v>1394</v>
      </c>
      <c r="D72" s="216" t="s">
        <v>232</v>
      </c>
      <c r="E72" s="220" t="s">
        <v>1355</v>
      </c>
      <c r="F72" s="191">
        <v>988</v>
      </c>
      <c r="G72" s="190">
        <v>1594117</v>
      </c>
      <c r="H72" s="109">
        <v>291</v>
      </c>
      <c r="I72" s="109">
        <v>487160</v>
      </c>
      <c r="J72" s="158">
        <f t="shared" si="5"/>
        <v>0.29453441295546556</v>
      </c>
      <c r="K72" s="158">
        <f t="shared" si="6"/>
        <v>0.30559864802897152</v>
      </c>
      <c r="L72" s="158">
        <f t="shared" ref="L72:L134" si="7">IF((J72*0.3)&gt;30%,30%,(J72*0.3))</f>
        <v>8.8360323886639669E-2</v>
      </c>
      <c r="M72" s="158">
        <f t="shared" ref="M72:M134" si="8">IF((K72*0.7)&gt;70%,70%,(K72*0.7))</f>
        <v>0.21391905362028005</v>
      </c>
      <c r="N72" s="159">
        <f t="shared" ref="N72:N134" si="9">L72+M72</f>
        <v>0.30227937750691969</v>
      </c>
      <c r="O72" s="160"/>
      <c r="P72" s="160"/>
    </row>
    <row r="73" spans="1:16">
      <c r="A73" s="164">
        <v>67</v>
      </c>
      <c r="B73" s="220" t="s">
        <v>106</v>
      </c>
      <c r="C73" s="219" t="s">
        <v>1394</v>
      </c>
      <c r="D73" s="216" t="s">
        <v>234</v>
      </c>
      <c r="E73" s="220" t="s">
        <v>1356</v>
      </c>
      <c r="F73" s="191">
        <v>1181</v>
      </c>
      <c r="G73" s="190">
        <v>1908939</v>
      </c>
      <c r="H73" s="109">
        <v>497</v>
      </c>
      <c r="I73" s="109">
        <v>784130</v>
      </c>
      <c r="J73" s="158">
        <f t="shared" si="5"/>
        <v>0.4208298052497883</v>
      </c>
      <c r="K73" s="158">
        <f t="shared" si="6"/>
        <v>0.41076744725735082</v>
      </c>
      <c r="L73" s="158">
        <f t="shared" si="7"/>
        <v>0.12624894157493649</v>
      </c>
      <c r="M73" s="158">
        <f t="shared" si="8"/>
        <v>0.28753721308014557</v>
      </c>
      <c r="N73" s="159">
        <f t="shared" si="9"/>
        <v>0.41378615465508206</v>
      </c>
      <c r="O73" s="160"/>
      <c r="P73" s="160"/>
    </row>
    <row r="74" spans="1:16">
      <c r="A74" s="164">
        <v>68</v>
      </c>
      <c r="B74" s="220" t="s">
        <v>106</v>
      </c>
      <c r="C74" s="219" t="s">
        <v>1394</v>
      </c>
      <c r="D74" s="216" t="s">
        <v>233</v>
      </c>
      <c r="E74" s="220" t="s">
        <v>1357</v>
      </c>
      <c r="F74" s="191">
        <v>1084</v>
      </c>
      <c r="G74" s="190">
        <v>1750284</v>
      </c>
      <c r="H74" s="109">
        <v>460</v>
      </c>
      <c r="I74" s="109">
        <v>686970</v>
      </c>
      <c r="J74" s="158">
        <f t="shared" si="5"/>
        <v>0.42435424354243545</v>
      </c>
      <c r="K74" s="158">
        <f t="shared" si="6"/>
        <v>0.39249059009852116</v>
      </c>
      <c r="L74" s="158">
        <f t="shared" si="7"/>
        <v>0.12730627306273062</v>
      </c>
      <c r="M74" s="158">
        <f t="shared" si="8"/>
        <v>0.27474341306896477</v>
      </c>
      <c r="N74" s="159">
        <f t="shared" si="9"/>
        <v>0.40204968613169539</v>
      </c>
      <c r="O74" s="160"/>
      <c r="P74" s="160"/>
    </row>
    <row r="75" spans="1:16">
      <c r="A75" s="164">
        <v>69</v>
      </c>
      <c r="B75" s="220" t="s">
        <v>106</v>
      </c>
      <c r="C75" s="219" t="s">
        <v>1394</v>
      </c>
      <c r="D75" s="216" t="s">
        <v>231</v>
      </c>
      <c r="E75" s="220" t="s">
        <v>1358</v>
      </c>
      <c r="F75" s="191">
        <v>1532</v>
      </c>
      <c r="G75" s="190">
        <v>2746811</v>
      </c>
      <c r="H75" s="109">
        <v>972</v>
      </c>
      <c r="I75" s="109">
        <v>1574300</v>
      </c>
      <c r="J75" s="158">
        <f t="shared" si="5"/>
        <v>0.63446475195822449</v>
      </c>
      <c r="K75" s="158">
        <f t="shared" si="6"/>
        <v>0.57313735819464828</v>
      </c>
      <c r="L75" s="158">
        <f t="shared" si="7"/>
        <v>0.19033942558746733</v>
      </c>
      <c r="M75" s="158">
        <f t="shared" si="8"/>
        <v>0.40119615073625375</v>
      </c>
      <c r="N75" s="159">
        <f t="shared" si="9"/>
        <v>0.59153557632372111</v>
      </c>
      <c r="O75" s="160"/>
      <c r="P75" s="160"/>
    </row>
    <row r="76" spans="1:16">
      <c r="A76" s="164">
        <v>70</v>
      </c>
      <c r="B76" s="220" t="s">
        <v>96</v>
      </c>
      <c r="C76" s="219" t="s">
        <v>1394</v>
      </c>
      <c r="D76" s="216" t="s">
        <v>889</v>
      </c>
      <c r="E76" s="220" t="s">
        <v>1404</v>
      </c>
      <c r="F76" s="191">
        <v>1175</v>
      </c>
      <c r="G76" s="190">
        <v>1729938</v>
      </c>
      <c r="H76" s="109">
        <v>314</v>
      </c>
      <c r="I76" s="109">
        <v>378180</v>
      </c>
      <c r="J76" s="158">
        <f t="shared" si="5"/>
        <v>0.2672340425531915</v>
      </c>
      <c r="K76" s="158">
        <f t="shared" si="6"/>
        <v>0.21860899061122421</v>
      </c>
      <c r="L76" s="158">
        <f t="shared" si="7"/>
        <v>8.0170212765957441E-2</v>
      </c>
      <c r="M76" s="158">
        <f t="shared" si="8"/>
        <v>0.15302629342785695</v>
      </c>
      <c r="N76" s="159">
        <f t="shared" si="9"/>
        <v>0.23319650619381438</v>
      </c>
      <c r="O76" s="160"/>
      <c r="P76" s="160"/>
    </row>
    <row r="77" spans="1:16">
      <c r="A77" s="164">
        <v>71</v>
      </c>
      <c r="B77" s="220" t="s">
        <v>96</v>
      </c>
      <c r="C77" s="219" t="s">
        <v>1394</v>
      </c>
      <c r="D77" s="216" t="s">
        <v>886</v>
      </c>
      <c r="E77" s="220" t="s">
        <v>1352</v>
      </c>
      <c r="F77" s="191">
        <v>1508</v>
      </c>
      <c r="G77" s="190">
        <v>2776257</v>
      </c>
      <c r="H77" s="109">
        <v>398</v>
      </c>
      <c r="I77" s="109">
        <v>757970</v>
      </c>
      <c r="J77" s="158">
        <f t="shared" si="5"/>
        <v>0.26392572944297082</v>
      </c>
      <c r="K77" s="158">
        <f t="shared" si="6"/>
        <v>0.27301867226269039</v>
      </c>
      <c r="L77" s="158">
        <f t="shared" si="7"/>
        <v>7.917771883289125E-2</v>
      </c>
      <c r="M77" s="158">
        <f t="shared" si="8"/>
        <v>0.19111307058388327</v>
      </c>
      <c r="N77" s="159">
        <f t="shared" si="9"/>
        <v>0.27029078941677454</v>
      </c>
      <c r="O77" s="160"/>
      <c r="P77" s="160"/>
    </row>
    <row r="78" spans="1:16">
      <c r="A78" s="164">
        <v>72</v>
      </c>
      <c r="B78" s="220" t="s">
        <v>96</v>
      </c>
      <c r="C78" s="219" t="s">
        <v>1394</v>
      </c>
      <c r="D78" s="216" t="s">
        <v>887</v>
      </c>
      <c r="E78" s="220" t="s">
        <v>1194</v>
      </c>
      <c r="F78" s="191">
        <v>1704</v>
      </c>
      <c r="G78" s="190">
        <v>2642035</v>
      </c>
      <c r="H78" s="109">
        <v>1003</v>
      </c>
      <c r="I78" s="109">
        <v>1473260</v>
      </c>
      <c r="J78" s="158">
        <f t="shared" si="5"/>
        <v>0.58861502347417838</v>
      </c>
      <c r="K78" s="158">
        <f t="shared" si="6"/>
        <v>0.55762319575630148</v>
      </c>
      <c r="L78" s="158">
        <f t="shared" si="7"/>
        <v>0.17658450704225351</v>
      </c>
      <c r="M78" s="158">
        <f t="shared" si="8"/>
        <v>0.390336237029411</v>
      </c>
      <c r="N78" s="159">
        <f t="shared" si="9"/>
        <v>0.56692074407166448</v>
      </c>
      <c r="O78" s="160"/>
      <c r="P78" s="160"/>
    </row>
    <row r="79" spans="1:16">
      <c r="A79" s="164">
        <v>73</v>
      </c>
      <c r="B79" s="220" t="s">
        <v>96</v>
      </c>
      <c r="C79" s="219" t="s">
        <v>1394</v>
      </c>
      <c r="D79" s="216" t="s">
        <v>888</v>
      </c>
      <c r="E79" s="220" t="s">
        <v>1353</v>
      </c>
      <c r="F79" s="191">
        <v>1427</v>
      </c>
      <c r="G79" s="190">
        <v>2716142</v>
      </c>
      <c r="H79" s="109">
        <v>841</v>
      </c>
      <c r="I79" s="109">
        <v>1576400</v>
      </c>
      <c r="J79" s="158">
        <f t="shared" si="5"/>
        <v>0.58934828311142251</v>
      </c>
      <c r="K79" s="158">
        <f t="shared" si="6"/>
        <v>0.58038202715469223</v>
      </c>
      <c r="L79" s="158">
        <f t="shared" si="7"/>
        <v>0.17680448493342674</v>
      </c>
      <c r="M79" s="158">
        <f t="shared" si="8"/>
        <v>0.40626741900828456</v>
      </c>
      <c r="N79" s="159">
        <f t="shared" si="9"/>
        <v>0.58307190394171127</v>
      </c>
      <c r="O79" s="160"/>
      <c r="P79" s="160"/>
    </row>
    <row r="80" spans="1:16">
      <c r="A80" s="164">
        <v>74</v>
      </c>
      <c r="B80" s="220" t="s">
        <v>96</v>
      </c>
      <c r="C80" s="219" t="s">
        <v>1394</v>
      </c>
      <c r="D80" s="216" t="s">
        <v>1123</v>
      </c>
      <c r="E80" s="220" t="s">
        <v>1354</v>
      </c>
      <c r="F80" s="191">
        <v>1695</v>
      </c>
      <c r="G80" s="190">
        <v>2590967</v>
      </c>
      <c r="H80" s="109">
        <v>882</v>
      </c>
      <c r="I80" s="109">
        <v>1291010</v>
      </c>
      <c r="J80" s="158">
        <f t="shared" si="5"/>
        <v>0.52035398230088492</v>
      </c>
      <c r="K80" s="158">
        <f t="shared" si="6"/>
        <v>0.49827342455538803</v>
      </c>
      <c r="L80" s="158">
        <f t="shared" si="7"/>
        <v>0.15610619469026546</v>
      </c>
      <c r="M80" s="158">
        <f t="shared" si="8"/>
        <v>0.34879139718877161</v>
      </c>
      <c r="N80" s="159">
        <f t="shared" si="9"/>
        <v>0.50489759187903704</v>
      </c>
      <c r="O80" s="160"/>
      <c r="P80" s="160"/>
    </row>
    <row r="81" spans="1:16">
      <c r="A81" s="164">
        <v>75</v>
      </c>
      <c r="B81" s="220" t="s">
        <v>96</v>
      </c>
      <c r="C81" s="219" t="s">
        <v>1394</v>
      </c>
      <c r="D81" s="216" t="s">
        <v>891</v>
      </c>
      <c r="E81" s="220" t="s">
        <v>770</v>
      </c>
      <c r="F81" s="191">
        <v>1392</v>
      </c>
      <c r="G81" s="190">
        <v>2514570</v>
      </c>
      <c r="H81" s="109">
        <v>942</v>
      </c>
      <c r="I81" s="109">
        <v>1267955</v>
      </c>
      <c r="J81" s="158">
        <f t="shared" si="5"/>
        <v>0.67672413793103448</v>
      </c>
      <c r="K81" s="158">
        <f t="shared" si="6"/>
        <v>0.50424327022115112</v>
      </c>
      <c r="L81" s="158">
        <f t="shared" si="7"/>
        <v>0.20301724137931035</v>
      </c>
      <c r="M81" s="158">
        <f t="shared" si="8"/>
        <v>0.35297028915480577</v>
      </c>
      <c r="N81" s="159">
        <f t="shared" si="9"/>
        <v>0.55598753053411609</v>
      </c>
      <c r="O81" s="160"/>
      <c r="P81" s="160"/>
    </row>
    <row r="82" spans="1:16" s="162" customFormat="1">
      <c r="A82" s="164">
        <v>76</v>
      </c>
      <c r="B82" s="220" t="s">
        <v>96</v>
      </c>
      <c r="C82" s="219" t="s">
        <v>1394</v>
      </c>
      <c r="D82" s="216" t="s">
        <v>892</v>
      </c>
      <c r="E82" s="220" t="s">
        <v>1193</v>
      </c>
      <c r="F82" s="191">
        <v>1384</v>
      </c>
      <c r="G82" s="190">
        <v>2078229</v>
      </c>
      <c r="H82" s="109">
        <v>578</v>
      </c>
      <c r="I82" s="109">
        <v>777760</v>
      </c>
      <c r="J82" s="158">
        <f t="shared" si="5"/>
        <v>0.41763005780346824</v>
      </c>
      <c r="K82" s="158">
        <f t="shared" si="6"/>
        <v>0.37424172215862639</v>
      </c>
      <c r="L82" s="158">
        <f t="shared" si="7"/>
        <v>0.12528901734104048</v>
      </c>
      <c r="M82" s="158">
        <f t="shared" si="8"/>
        <v>0.26196920551103847</v>
      </c>
      <c r="N82" s="159">
        <f t="shared" si="9"/>
        <v>0.38725822285207895</v>
      </c>
      <c r="O82" s="161"/>
      <c r="P82" s="161"/>
    </row>
    <row r="83" spans="1:16">
      <c r="A83" s="164">
        <v>77</v>
      </c>
      <c r="B83" s="220" t="s">
        <v>93</v>
      </c>
      <c r="C83" s="219" t="s">
        <v>1394</v>
      </c>
      <c r="D83" s="216" t="s">
        <v>894</v>
      </c>
      <c r="E83" s="220" t="s">
        <v>895</v>
      </c>
      <c r="F83" s="191">
        <v>592</v>
      </c>
      <c r="G83" s="190">
        <v>994176</v>
      </c>
      <c r="H83" s="109">
        <v>3</v>
      </c>
      <c r="I83" s="109">
        <v>2220</v>
      </c>
      <c r="J83" s="158">
        <f t="shared" si="5"/>
        <v>5.0675675675675678E-3</v>
      </c>
      <c r="K83" s="158">
        <f t="shared" si="6"/>
        <v>2.2330050212437235E-3</v>
      </c>
      <c r="L83" s="158">
        <f t="shared" si="7"/>
        <v>1.5202702702702704E-3</v>
      </c>
      <c r="M83" s="158">
        <f t="shared" si="8"/>
        <v>1.5631035148706064E-3</v>
      </c>
      <c r="N83" s="159">
        <f t="shared" si="9"/>
        <v>3.0833737851408767E-3</v>
      </c>
      <c r="O83" s="160"/>
      <c r="P83" s="160"/>
    </row>
    <row r="84" spans="1:16">
      <c r="A84" s="164">
        <v>78</v>
      </c>
      <c r="B84" s="220" t="s">
        <v>93</v>
      </c>
      <c r="C84" s="219" t="s">
        <v>1394</v>
      </c>
      <c r="D84" s="216" t="s">
        <v>898</v>
      </c>
      <c r="E84" s="220" t="s">
        <v>899</v>
      </c>
      <c r="F84" s="191">
        <v>1382</v>
      </c>
      <c r="G84" s="190">
        <v>2473335</v>
      </c>
      <c r="H84" s="109">
        <v>300</v>
      </c>
      <c r="I84" s="109">
        <v>723340</v>
      </c>
      <c r="J84" s="158">
        <f t="shared" si="5"/>
        <v>0.21707670043415339</v>
      </c>
      <c r="K84" s="158">
        <f t="shared" si="6"/>
        <v>0.29245532853414519</v>
      </c>
      <c r="L84" s="158">
        <f t="shared" si="7"/>
        <v>6.5123010130246017E-2</v>
      </c>
      <c r="M84" s="158">
        <f t="shared" si="8"/>
        <v>0.20471872997390161</v>
      </c>
      <c r="N84" s="159">
        <f t="shared" si="9"/>
        <v>0.26984174010414763</v>
      </c>
      <c r="O84" s="160"/>
      <c r="P84" s="160"/>
    </row>
    <row r="85" spans="1:16">
      <c r="A85" s="164">
        <v>79</v>
      </c>
      <c r="B85" s="220" t="s">
        <v>93</v>
      </c>
      <c r="C85" s="219" t="s">
        <v>1394</v>
      </c>
      <c r="D85" s="216" t="s">
        <v>896</v>
      </c>
      <c r="E85" s="220" t="s">
        <v>1077</v>
      </c>
      <c r="F85" s="192">
        <v>1309</v>
      </c>
      <c r="G85" s="190">
        <v>2270674</v>
      </c>
      <c r="H85" s="109">
        <v>196</v>
      </c>
      <c r="I85" s="109">
        <v>347330</v>
      </c>
      <c r="J85" s="158">
        <f t="shared" si="5"/>
        <v>0.1497326203208556</v>
      </c>
      <c r="K85" s="158">
        <f t="shared" si="6"/>
        <v>0.15296339324799596</v>
      </c>
      <c r="L85" s="158">
        <f t="shared" si="7"/>
        <v>4.4919786096256679E-2</v>
      </c>
      <c r="M85" s="158">
        <f t="shared" si="8"/>
        <v>0.10707437527359717</v>
      </c>
      <c r="N85" s="159">
        <f t="shared" si="9"/>
        <v>0.15199416136985386</v>
      </c>
      <c r="O85" s="160"/>
      <c r="P85" s="160"/>
    </row>
    <row r="86" spans="1:16">
      <c r="A86" s="164">
        <v>80</v>
      </c>
      <c r="B86" s="220" t="s">
        <v>93</v>
      </c>
      <c r="C86" s="219" t="s">
        <v>1394</v>
      </c>
      <c r="D86" s="216" t="s">
        <v>893</v>
      </c>
      <c r="E86" s="220" t="s">
        <v>1351</v>
      </c>
      <c r="F86" s="192">
        <v>1644</v>
      </c>
      <c r="G86" s="190">
        <v>2901688</v>
      </c>
      <c r="H86" s="109">
        <v>268</v>
      </c>
      <c r="I86" s="109">
        <v>380100</v>
      </c>
      <c r="J86" s="158">
        <f t="shared" si="5"/>
        <v>0.16301703163017031</v>
      </c>
      <c r="K86" s="158">
        <f t="shared" si="6"/>
        <v>0.13099271872096518</v>
      </c>
      <c r="L86" s="158">
        <f t="shared" si="7"/>
        <v>4.8905109489051093E-2</v>
      </c>
      <c r="M86" s="158">
        <f t="shared" si="8"/>
        <v>9.1694903104675624E-2</v>
      </c>
      <c r="N86" s="159">
        <f t="shared" si="9"/>
        <v>0.14060001259372673</v>
      </c>
      <c r="O86" s="160"/>
      <c r="P86" s="160"/>
    </row>
    <row r="87" spans="1:16">
      <c r="A87" s="164">
        <v>81</v>
      </c>
      <c r="B87" s="220" t="s">
        <v>93</v>
      </c>
      <c r="C87" s="219" t="s">
        <v>1394</v>
      </c>
      <c r="D87" s="216" t="s">
        <v>897</v>
      </c>
      <c r="E87" s="220" t="s">
        <v>463</v>
      </c>
      <c r="F87" s="192">
        <v>527</v>
      </c>
      <c r="G87" s="190">
        <v>841263</v>
      </c>
      <c r="H87" s="109">
        <v>262</v>
      </c>
      <c r="I87" s="109">
        <v>343020</v>
      </c>
      <c r="J87" s="158">
        <f t="shared" si="5"/>
        <v>0.4971537001897533</v>
      </c>
      <c r="K87" s="158">
        <f t="shared" si="6"/>
        <v>0.40774407052253575</v>
      </c>
      <c r="L87" s="158">
        <f t="shared" si="7"/>
        <v>0.14914611005692599</v>
      </c>
      <c r="M87" s="158">
        <f t="shared" si="8"/>
        <v>0.285420849365775</v>
      </c>
      <c r="N87" s="159">
        <f t="shared" si="9"/>
        <v>0.43456695942270096</v>
      </c>
      <c r="O87" s="160"/>
      <c r="P87" s="160"/>
    </row>
    <row r="88" spans="1:16">
      <c r="A88" s="164">
        <v>82</v>
      </c>
      <c r="B88" s="220" t="s">
        <v>95</v>
      </c>
      <c r="C88" s="219" t="s">
        <v>1394</v>
      </c>
      <c r="D88" s="216" t="s">
        <v>880</v>
      </c>
      <c r="E88" s="220" t="s">
        <v>806</v>
      </c>
      <c r="F88" s="192">
        <v>2196</v>
      </c>
      <c r="G88" s="190">
        <v>3607296</v>
      </c>
      <c r="H88" s="109">
        <v>936</v>
      </c>
      <c r="I88" s="109">
        <v>1355270</v>
      </c>
      <c r="J88" s="158">
        <f t="shared" si="5"/>
        <v>0.42622950819672129</v>
      </c>
      <c r="K88" s="158">
        <f t="shared" si="6"/>
        <v>0.37570246522603079</v>
      </c>
      <c r="L88" s="158">
        <f t="shared" si="7"/>
        <v>0.12786885245901639</v>
      </c>
      <c r="M88" s="158">
        <f t="shared" si="8"/>
        <v>0.26299172565822154</v>
      </c>
      <c r="N88" s="159">
        <f t="shared" si="9"/>
        <v>0.39086057811723796</v>
      </c>
      <c r="O88" s="160"/>
      <c r="P88" s="160"/>
    </row>
    <row r="89" spans="1:16">
      <c r="A89" s="164">
        <v>84</v>
      </c>
      <c r="B89" s="220" t="s">
        <v>95</v>
      </c>
      <c r="C89" s="219" t="s">
        <v>1394</v>
      </c>
      <c r="D89" s="216" t="s">
        <v>878</v>
      </c>
      <c r="E89" s="220" t="s">
        <v>879</v>
      </c>
      <c r="F89" s="192">
        <v>1048</v>
      </c>
      <c r="G89" s="190">
        <v>1587847</v>
      </c>
      <c r="H89" s="109">
        <v>461</v>
      </c>
      <c r="I89" s="109">
        <v>791700</v>
      </c>
      <c r="J89" s="158">
        <f t="shared" si="5"/>
        <v>0.4398854961832061</v>
      </c>
      <c r="K89" s="158">
        <f t="shared" si="6"/>
        <v>0.49859967616527284</v>
      </c>
      <c r="L89" s="158">
        <f t="shared" si="7"/>
        <v>0.13196564885496181</v>
      </c>
      <c r="M89" s="158">
        <f t="shared" si="8"/>
        <v>0.34901977331569095</v>
      </c>
      <c r="N89" s="159">
        <f t="shared" si="9"/>
        <v>0.48098542217065277</v>
      </c>
      <c r="O89" s="160"/>
      <c r="P89" s="160"/>
    </row>
    <row r="90" spans="1:16">
      <c r="A90" s="164">
        <v>85</v>
      </c>
      <c r="B90" s="220" t="s">
        <v>48</v>
      </c>
      <c r="C90" s="219" t="s">
        <v>16</v>
      </c>
      <c r="D90" s="216" t="s">
        <v>618</v>
      </c>
      <c r="E90" s="220" t="s">
        <v>1253</v>
      </c>
      <c r="F90" s="192">
        <v>1868</v>
      </c>
      <c r="G90" s="190">
        <v>3087551</v>
      </c>
      <c r="H90" s="109">
        <v>924</v>
      </c>
      <c r="I90" s="109">
        <v>1306280</v>
      </c>
      <c r="J90" s="158">
        <f t="shared" si="5"/>
        <v>0.49464668094218417</v>
      </c>
      <c r="K90" s="158">
        <f t="shared" si="6"/>
        <v>0.42307965115394047</v>
      </c>
      <c r="L90" s="158">
        <f t="shared" si="7"/>
        <v>0.14839400428265526</v>
      </c>
      <c r="M90" s="158">
        <f t="shared" si="8"/>
        <v>0.29615575580775833</v>
      </c>
      <c r="N90" s="159">
        <f t="shared" si="9"/>
        <v>0.44454976009041358</v>
      </c>
      <c r="O90" s="160"/>
      <c r="P90" s="160"/>
    </row>
    <row r="91" spans="1:16">
      <c r="A91" s="164">
        <v>86</v>
      </c>
      <c r="B91" s="220" t="s">
        <v>48</v>
      </c>
      <c r="C91" s="219" t="s">
        <v>16</v>
      </c>
      <c r="D91" s="216" t="s">
        <v>615</v>
      </c>
      <c r="E91" s="220" t="s">
        <v>616</v>
      </c>
      <c r="F91" s="192">
        <v>1559</v>
      </c>
      <c r="G91" s="190">
        <v>2578089</v>
      </c>
      <c r="H91" s="109">
        <v>749</v>
      </c>
      <c r="I91" s="109">
        <v>1310060</v>
      </c>
      <c r="J91" s="158">
        <f t="shared" si="5"/>
        <v>0.48043617703656188</v>
      </c>
      <c r="K91" s="158">
        <f t="shared" si="6"/>
        <v>0.50815158049237241</v>
      </c>
      <c r="L91" s="158">
        <f t="shared" si="7"/>
        <v>0.14413085311096857</v>
      </c>
      <c r="M91" s="158">
        <f t="shared" si="8"/>
        <v>0.35570610634466066</v>
      </c>
      <c r="N91" s="159">
        <f t="shared" si="9"/>
        <v>0.49983695945562923</v>
      </c>
      <c r="O91" s="160"/>
      <c r="P91" s="160"/>
    </row>
    <row r="92" spans="1:16">
      <c r="A92" s="164">
        <v>87</v>
      </c>
      <c r="B92" s="220" t="s">
        <v>48</v>
      </c>
      <c r="C92" s="219" t="s">
        <v>16</v>
      </c>
      <c r="D92" s="216" t="s">
        <v>605</v>
      </c>
      <c r="E92" s="220" t="s">
        <v>1531</v>
      </c>
      <c r="F92" s="192">
        <v>2491</v>
      </c>
      <c r="G92" s="190">
        <v>4112845</v>
      </c>
      <c r="H92" s="109">
        <v>1073</v>
      </c>
      <c r="I92" s="109">
        <v>1746380</v>
      </c>
      <c r="J92" s="158">
        <f t="shared" si="5"/>
        <v>0.4307507025291048</v>
      </c>
      <c r="K92" s="158">
        <f t="shared" si="6"/>
        <v>0.42461605044683182</v>
      </c>
      <c r="L92" s="158">
        <f t="shared" si="7"/>
        <v>0.12922521075873145</v>
      </c>
      <c r="M92" s="158">
        <f t="shared" si="8"/>
        <v>0.29723123531278223</v>
      </c>
      <c r="N92" s="159">
        <f t="shared" si="9"/>
        <v>0.42645644607151367</v>
      </c>
      <c r="O92" s="160"/>
      <c r="P92" s="160"/>
    </row>
    <row r="93" spans="1:16">
      <c r="A93" s="164">
        <v>88</v>
      </c>
      <c r="B93" s="220" t="s">
        <v>48</v>
      </c>
      <c r="C93" s="219" t="s">
        <v>16</v>
      </c>
      <c r="D93" s="216" t="s">
        <v>622</v>
      </c>
      <c r="E93" s="220" t="s">
        <v>623</v>
      </c>
      <c r="F93" s="192">
        <v>2209</v>
      </c>
      <c r="G93" s="190">
        <v>3641714</v>
      </c>
      <c r="H93" s="109">
        <v>967</v>
      </c>
      <c r="I93" s="109">
        <v>1567200</v>
      </c>
      <c r="J93" s="158">
        <f t="shared" si="5"/>
        <v>0.43775464010864645</v>
      </c>
      <c r="K93" s="158">
        <f t="shared" si="6"/>
        <v>0.43034680922225083</v>
      </c>
      <c r="L93" s="158">
        <f t="shared" si="7"/>
        <v>0.13132639203259394</v>
      </c>
      <c r="M93" s="158">
        <f t="shared" si="8"/>
        <v>0.30124276645557557</v>
      </c>
      <c r="N93" s="159">
        <f t="shared" si="9"/>
        <v>0.43256915848816951</v>
      </c>
      <c r="O93" s="160"/>
      <c r="P93" s="160"/>
    </row>
    <row r="94" spans="1:16">
      <c r="A94" s="164">
        <v>89</v>
      </c>
      <c r="B94" s="220" t="s">
        <v>48</v>
      </c>
      <c r="C94" s="219" t="s">
        <v>16</v>
      </c>
      <c r="D94" s="216" t="s">
        <v>612</v>
      </c>
      <c r="E94" s="220" t="s">
        <v>613</v>
      </c>
      <c r="F94" s="192">
        <v>1559</v>
      </c>
      <c r="G94" s="190">
        <v>2578089</v>
      </c>
      <c r="H94" s="109">
        <v>879</v>
      </c>
      <c r="I94" s="109">
        <v>1153420</v>
      </c>
      <c r="J94" s="158">
        <f t="shared" si="5"/>
        <v>0.56382296343810134</v>
      </c>
      <c r="K94" s="158">
        <f t="shared" si="6"/>
        <v>0.44739339875388323</v>
      </c>
      <c r="L94" s="158">
        <f t="shared" si="7"/>
        <v>0.16914688903143041</v>
      </c>
      <c r="M94" s="158">
        <f t="shared" si="8"/>
        <v>0.31317537912771826</v>
      </c>
      <c r="N94" s="159">
        <f t="shared" si="9"/>
        <v>0.48232226815914869</v>
      </c>
      <c r="O94" s="160"/>
      <c r="P94" s="160"/>
    </row>
    <row r="95" spans="1:16">
      <c r="A95" s="164">
        <v>90</v>
      </c>
      <c r="B95" s="220" t="s">
        <v>48</v>
      </c>
      <c r="C95" s="219" t="s">
        <v>16</v>
      </c>
      <c r="D95" s="216" t="s">
        <v>620</v>
      </c>
      <c r="E95" s="220" t="s">
        <v>621</v>
      </c>
      <c r="F95" s="192">
        <v>4902</v>
      </c>
      <c r="G95" s="190">
        <v>9045515</v>
      </c>
      <c r="H95" s="109">
        <v>2295</v>
      </c>
      <c r="I95" s="109">
        <v>4353530</v>
      </c>
      <c r="J95" s="158">
        <f t="shared" si="5"/>
        <v>0.46817625458996326</v>
      </c>
      <c r="K95" s="158">
        <f t="shared" si="6"/>
        <v>0.48129155719713029</v>
      </c>
      <c r="L95" s="158">
        <f t="shared" si="7"/>
        <v>0.14045287637698897</v>
      </c>
      <c r="M95" s="158">
        <f t="shared" si="8"/>
        <v>0.33690409003799121</v>
      </c>
      <c r="N95" s="159">
        <f t="shared" si="9"/>
        <v>0.47735696641498016</v>
      </c>
      <c r="O95" s="160"/>
      <c r="P95" s="160"/>
    </row>
    <row r="96" spans="1:16">
      <c r="A96" s="164">
        <v>91</v>
      </c>
      <c r="B96" s="220" t="s">
        <v>48</v>
      </c>
      <c r="C96" s="219" t="s">
        <v>16</v>
      </c>
      <c r="D96" s="216" t="s">
        <v>603</v>
      </c>
      <c r="E96" s="220" t="s">
        <v>604</v>
      </c>
      <c r="F96" s="192">
        <v>1525</v>
      </c>
      <c r="G96" s="190">
        <v>2319793</v>
      </c>
      <c r="H96" s="109">
        <v>699</v>
      </c>
      <c r="I96" s="109">
        <v>815830</v>
      </c>
      <c r="J96" s="158">
        <f t="shared" si="5"/>
        <v>0.4583606557377049</v>
      </c>
      <c r="K96" s="158">
        <f t="shared" si="6"/>
        <v>0.35168224061370995</v>
      </c>
      <c r="L96" s="158">
        <f t="shared" si="7"/>
        <v>0.13750819672131145</v>
      </c>
      <c r="M96" s="158">
        <f t="shared" si="8"/>
        <v>0.24617756842959695</v>
      </c>
      <c r="N96" s="159">
        <f t="shared" si="9"/>
        <v>0.38368576515090841</v>
      </c>
      <c r="O96" s="160"/>
      <c r="P96" s="160"/>
    </row>
    <row r="97" spans="1:16">
      <c r="A97" s="164">
        <v>92</v>
      </c>
      <c r="B97" s="220" t="s">
        <v>48</v>
      </c>
      <c r="C97" s="219" t="s">
        <v>16</v>
      </c>
      <c r="D97" s="216" t="s">
        <v>619</v>
      </c>
      <c r="E97" s="220" t="s">
        <v>1254</v>
      </c>
      <c r="F97" s="192">
        <v>2184</v>
      </c>
      <c r="G97" s="190">
        <v>3608935</v>
      </c>
      <c r="H97" s="109">
        <v>1157</v>
      </c>
      <c r="I97" s="109">
        <v>1930350</v>
      </c>
      <c r="J97" s="158">
        <f t="shared" si="5"/>
        <v>0.52976190476190477</v>
      </c>
      <c r="K97" s="158">
        <f t="shared" si="6"/>
        <v>0.53488078893080648</v>
      </c>
      <c r="L97" s="158">
        <f t="shared" si="7"/>
        <v>0.15892857142857142</v>
      </c>
      <c r="M97" s="158">
        <f t="shared" si="8"/>
        <v>0.37441655225156451</v>
      </c>
      <c r="N97" s="159">
        <f t="shared" si="9"/>
        <v>0.53334512368013587</v>
      </c>
      <c r="O97" s="160"/>
      <c r="P97" s="160"/>
    </row>
    <row r="98" spans="1:16">
      <c r="A98" s="164">
        <v>93</v>
      </c>
      <c r="B98" s="220" t="s">
        <v>48</v>
      </c>
      <c r="C98" s="219" t="s">
        <v>16</v>
      </c>
      <c r="D98" s="216" t="s">
        <v>617</v>
      </c>
      <c r="E98" s="220" t="s">
        <v>1255</v>
      </c>
      <c r="F98" s="192">
        <v>1248</v>
      </c>
      <c r="G98" s="190">
        <v>2060816</v>
      </c>
      <c r="H98" s="109">
        <v>696</v>
      </c>
      <c r="I98" s="109">
        <v>903750</v>
      </c>
      <c r="J98" s="158">
        <f t="shared" si="5"/>
        <v>0.55769230769230771</v>
      </c>
      <c r="K98" s="158">
        <f t="shared" si="6"/>
        <v>0.43853987934876282</v>
      </c>
      <c r="L98" s="158">
        <f t="shared" si="7"/>
        <v>0.1673076923076923</v>
      </c>
      <c r="M98" s="158">
        <f t="shared" si="8"/>
        <v>0.30697791554413395</v>
      </c>
      <c r="N98" s="159">
        <f t="shared" si="9"/>
        <v>0.47428560785182627</v>
      </c>
      <c r="O98" s="160"/>
      <c r="P98" s="160"/>
    </row>
    <row r="99" spans="1:16">
      <c r="A99" s="164">
        <v>94</v>
      </c>
      <c r="B99" s="220" t="s">
        <v>48</v>
      </c>
      <c r="C99" s="219" t="s">
        <v>16</v>
      </c>
      <c r="D99" s="216" t="s">
        <v>606</v>
      </c>
      <c r="E99" s="220" t="s">
        <v>657</v>
      </c>
      <c r="F99" s="192">
        <v>1602</v>
      </c>
      <c r="G99" s="190">
        <v>2836964</v>
      </c>
      <c r="H99" s="109">
        <v>575</v>
      </c>
      <c r="I99" s="109">
        <v>1131200</v>
      </c>
      <c r="J99" s="158">
        <f t="shared" si="5"/>
        <v>0.35892634207240948</v>
      </c>
      <c r="K99" s="158">
        <f t="shared" si="6"/>
        <v>0.39873611367645129</v>
      </c>
      <c r="L99" s="158">
        <f t="shared" si="7"/>
        <v>0.10767790262172285</v>
      </c>
      <c r="M99" s="158">
        <f t="shared" si="8"/>
        <v>0.2791152795735159</v>
      </c>
      <c r="N99" s="159">
        <f t="shared" si="9"/>
        <v>0.38679318219523873</v>
      </c>
      <c r="O99" s="160"/>
      <c r="P99" s="160"/>
    </row>
    <row r="100" spans="1:16">
      <c r="A100" s="164">
        <v>95</v>
      </c>
      <c r="B100" s="220" t="s">
        <v>48</v>
      </c>
      <c r="C100" s="219" t="s">
        <v>16</v>
      </c>
      <c r="D100" s="216" t="s">
        <v>614</v>
      </c>
      <c r="E100" s="220" t="s">
        <v>1256</v>
      </c>
      <c r="F100" s="192">
        <v>2137</v>
      </c>
      <c r="G100" s="190">
        <v>4664401</v>
      </c>
      <c r="H100" s="109">
        <v>761</v>
      </c>
      <c r="I100" s="109">
        <v>1624690</v>
      </c>
      <c r="J100" s="158">
        <f t="shared" si="5"/>
        <v>0.35610669162377162</v>
      </c>
      <c r="K100" s="158">
        <f t="shared" si="6"/>
        <v>0.34831696502937892</v>
      </c>
      <c r="L100" s="158">
        <f t="shared" si="7"/>
        <v>0.10683200748713148</v>
      </c>
      <c r="M100" s="158">
        <f t="shared" si="8"/>
        <v>0.24382187552056522</v>
      </c>
      <c r="N100" s="159">
        <f t="shared" si="9"/>
        <v>0.35065388300769673</v>
      </c>
      <c r="O100" s="160"/>
      <c r="P100" s="160"/>
    </row>
    <row r="101" spans="1:16">
      <c r="A101" s="164">
        <v>96</v>
      </c>
      <c r="B101" s="220" t="s">
        <v>48</v>
      </c>
      <c r="C101" s="219" t="s">
        <v>16</v>
      </c>
      <c r="D101" s="216" t="s">
        <v>610</v>
      </c>
      <c r="E101" s="220" t="s">
        <v>463</v>
      </c>
      <c r="F101" s="192">
        <v>1466</v>
      </c>
      <c r="G101" s="190">
        <v>2032609</v>
      </c>
      <c r="H101" s="109">
        <v>727</v>
      </c>
      <c r="I101" s="109">
        <v>772630</v>
      </c>
      <c r="J101" s="158">
        <f t="shared" si="5"/>
        <v>0.49590723055934516</v>
      </c>
      <c r="K101" s="158">
        <f t="shared" si="6"/>
        <v>0.38011737623910946</v>
      </c>
      <c r="L101" s="158">
        <f t="shared" si="7"/>
        <v>0.14877216916780353</v>
      </c>
      <c r="M101" s="158">
        <f t="shared" si="8"/>
        <v>0.26608216336737661</v>
      </c>
      <c r="N101" s="159">
        <f t="shared" si="9"/>
        <v>0.41485433253518011</v>
      </c>
      <c r="O101" s="160"/>
      <c r="P101" s="160"/>
    </row>
    <row r="102" spans="1:16">
      <c r="A102" s="164">
        <v>97</v>
      </c>
      <c r="B102" s="220" t="s">
        <v>48</v>
      </c>
      <c r="C102" s="219" t="s">
        <v>16</v>
      </c>
      <c r="D102" s="216" t="s">
        <v>601</v>
      </c>
      <c r="E102" s="220" t="s">
        <v>602</v>
      </c>
      <c r="F102" s="192">
        <v>2753</v>
      </c>
      <c r="G102" s="190">
        <v>3040706</v>
      </c>
      <c r="H102" s="109">
        <v>1161</v>
      </c>
      <c r="I102" s="109">
        <v>1517235</v>
      </c>
      <c r="J102" s="158">
        <f t="shared" si="5"/>
        <v>0.42172175808209228</v>
      </c>
      <c r="K102" s="158">
        <f t="shared" si="6"/>
        <v>0.49897458024550878</v>
      </c>
      <c r="L102" s="158">
        <f t="shared" si="7"/>
        <v>0.12651652742462768</v>
      </c>
      <c r="M102" s="158">
        <f t="shared" si="8"/>
        <v>0.34928220617185612</v>
      </c>
      <c r="N102" s="159">
        <f t="shared" si="9"/>
        <v>0.47579873359648384</v>
      </c>
      <c r="O102" s="160"/>
      <c r="P102" s="160"/>
    </row>
    <row r="103" spans="1:16">
      <c r="A103" s="164">
        <v>98</v>
      </c>
      <c r="B103" s="220" t="s">
        <v>48</v>
      </c>
      <c r="C103" s="219" t="s">
        <v>16</v>
      </c>
      <c r="D103" s="216" t="s">
        <v>608</v>
      </c>
      <c r="E103" s="220" t="s">
        <v>609</v>
      </c>
      <c r="F103" s="192">
        <v>932</v>
      </c>
      <c r="G103" s="190">
        <v>1524884</v>
      </c>
      <c r="H103" s="109">
        <v>540</v>
      </c>
      <c r="I103" s="109">
        <v>747890</v>
      </c>
      <c r="J103" s="158">
        <f t="shared" si="5"/>
        <v>0.57939914163090134</v>
      </c>
      <c r="K103" s="158">
        <f t="shared" si="6"/>
        <v>0.49045697902266666</v>
      </c>
      <c r="L103" s="158">
        <f t="shared" si="7"/>
        <v>0.1738197424892704</v>
      </c>
      <c r="M103" s="158">
        <f t="shared" si="8"/>
        <v>0.34331988531586666</v>
      </c>
      <c r="N103" s="159">
        <f t="shared" si="9"/>
        <v>0.517139627805137</v>
      </c>
      <c r="O103" s="160"/>
      <c r="P103" s="160"/>
    </row>
    <row r="104" spans="1:16">
      <c r="A104" s="164">
        <v>99</v>
      </c>
      <c r="B104" s="220" t="s">
        <v>48</v>
      </c>
      <c r="C104" s="219" t="s">
        <v>16</v>
      </c>
      <c r="D104" s="216" t="s">
        <v>1379</v>
      </c>
      <c r="E104" s="220" t="s">
        <v>1492</v>
      </c>
      <c r="F104" s="192">
        <v>578</v>
      </c>
      <c r="G104" s="190">
        <v>775355</v>
      </c>
      <c r="H104" s="109">
        <v>265</v>
      </c>
      <c r="I104" s="109">
        <v>299990</v>
      </c>
      <c r="J104" s="158">
        <f t="shared" si="5"/>
        <v>0.45847750865051901</v>
      </c>
      <c r="K104" s="158">
        <f t="shared" si="6"/>
        <v>0.38690664276363729</v>
      </c>
      <c r="L104" s="158">
        <f t="shared" si="7"/>
        <v>0.13754325259515571</v>
      </c>
      <c r="M104" s="158">
        <f t="shared" si="8"/>
        <v>0.27083464993454609</v>
      </c>
      <c r="N104" s="159">
        <f t="shared" si="9"/>
        <v>0.4083779025297018</v>
      </c>
      <c r="O104" s="160"/>
      <c r="P104" s="160"/>
    </row>
    <row r="105" spans="1:16">
      <c r="A105" s="164">
        <v>100</v>
      </c>
      <c r="B105" s="220" t="s">
        <v>48</v>
      </c>
      <c r="C105" s="219" t="s">
        <v>16</v>
      </c>
      <c r="D105" s="216" t="s">
        <v>596</v>
      </c>
      <c r="E105" s="220" t="s">
        <v>1493</v>
      </c>
      <c r="F105" s="192">
        <v>1247</v>
      </c>
      <c r="G105" s="190">
        <v>2055066</v>
      </c>
      <c r="H105" s="109">
        <v>728</v>
      </c>
      <c r="I105" s="109">
        <v>972540</v>
      </c>
      <c r="J105" s="158">
        <f t="shared" si="5"/>
        <v>0.58380112269446671</v>
      </c>
      <c r="K105" s="158">
        <f t="shared" si="6"/>
        <v>0.47324027549480163</v>
      </c>
      <c r="L105" s="158">
        <f t="shared" si="7"/>
        <v>0.17514033680834001</v>
      </c>
      <c r="M105" s="158">
        <f t="shared" si="8"/>
        <v>0.33126819284636111</v>
      </c>
      <c r="N105" s="159">
        <f t="shared" si="9"/>
        <v>0.50640852965470118</v>
      </c>
      <c r="O105" s="160"/>
      <c r="P105" s="160"/>
    </row>
    <row r="106" spans="1:16">
      <c r="A106" s="164">
        <v>101</v>
      </c>
      <c r="B106" s="220" t="s">
        <v>48</v>
      </c>
      <c r="C106" s="219" t="s">
        <v>16</v>
      </c>
      <c r="D106" s="216" t="s">
        <v>594</v>
      </c>
      <c r="E106" s="220" t="s">
        <v>1293</v>
      </c>
      <c r="F106" s="192">
        <v>933</v>
      </c>
      <c r="G106" s="190">
        <v>1530634</v>
      </c>
      <c r="H106" s="109">
        <v>325</v>
      </c>
      <c r="I106" s="109">
        <v>451120</v>
      </c>
      <c r="J106" s="158">
        <f t="shared" si="5"/>
        <v>0.34833869239013932</v>
      </c>
      <c r="K106" s="158">
        <f t="shared" si="6"/>
        <v>0.29472754427250408</v>
      </c>
      <c r="L106" s="158">
        <f t="shared" si="7"/>
        <v>0.1045016077170418</v>
      </c>
      <c r="M106" s="158">
        <f t="shared" si="8"/>
        <v>0.20630928099075285</v>
      </c>
      <c r="N106" s="159">
        <f t="shared" si="9"/>
        <v>0.31081088870779466</v>
      </c>
      <c r="O106" s="160"/>
      <c r="P106" s="160"/>
    </row>
    <row r="107" spans="1:16">
      <c r="A107" s="164">
        <v>102</v>
      </c>
      <c r="B107" s="220" t="s">
        <v>597</v>
      </c>
      <c r="C107" s="219" t="s">
        <v>16</v>
      </c>
      <c r="D107" s="216" t="s">
        <v>599</v>
      </c>
      <c r="E107" s="220" t="s">
        <v>600</v>
      </c>
      <c r="F107" s="192">
        <v>2324</v>
      </c>
      <c r="G107" s="190">
        <v>3517797</v>
      </c>
      <c r="H107" s="109">
        <v>1071</v>
      </c>
      <c r="I107" s="109">
        <v>1418585</v>
      </c>
      <c r="J107" s="158">
        <f t="shared" si="5"/>
        <v>0.46084337349397592</v>
      </c>
      <c r="K107" s="158">
        <f t="shared" si="6"/>
        <v>0.40325948313674725</v>
      </c>
      <c r="L107" s="158">
        <f t="shared" si="7"/>
        <v>0.13825301204819276</v>
      </c>
      <c r="M107" s="158">
        <f t="shared" si="8"/>
        <v>0.28228163819572305</v>
      </c>
      <c r="N107" s="159">
        <f t="shared" si="9"/>
        <v>0.42053465024391579</v>
      </c>
      <c r="O107" s="160"/>
      <c r="P107" s="160"/>
    </row>
    <row r="108" spans="1:16">
      <c r="A108" s="164">
        <v>103</v>
      </c>
      <c r="B108" s="220" t="s">
        <v>597</v>
      </c>
      <c r="C108" s="219" t="s">
        <v>16</v>
      </c>
      <c r="D108" s="216" t="s">
        <v>598</v>
      </c>
      <c r="E108" s="220" t="s">
        <v>1252</v>
      </c>
      <c r="F108" s="192">
        <v>2008</v>
      </c>
      <c r="G108" s="190">
        <v>3528147</v>
      </c>
      <c r="H108" s="109">
        <v>849</v>
      </c>
      <c r="I108" s="109">
        <v>1276535</v>
      </c>
      <c r="J108" s="158">
        <f t="shared" si="5"/>
        <v>0.42280876494023906</v>
      </c>
      <c r="K108" s="158">
        <f t="shared" si="6"/>
        <v>0.36181457291887215</v>
      </c>
      <c r="L108" s="158">
        <f t="shared" si="7"/>
        <v>0.1268426294820717</v>
      </c>
      <c r="M108" s="158">
        <f t="shared" si="8"/>
        <v>0.25327020104321046</v>
      </c>
      <c r="N108" s="159">
        <f t="shared" si="9"/>
        <v>0.38011283052528216</v>
      </c>
      <c r="O108" s="160"/>
      <c r="P108" s="160"/>
    </row>
    <row r="109" spans="1:16">
      <c r="A109" s="164">
        <v>104</v>
      </c>
      <c r="B109" s="220" t="s">
        <v>60</v>
      </c>
      <c r="C109" s="219" t="s">
        <v>16</v>
      </c>
      <c r="D109" s="216" t="s">
        <v>667</v>
      </c>
      <c r="E109" s="220" t="s">
        <v>1328</v>
      </c>
      <c r="F109" s="192">
        <v>1486</v>
      </c>
      <c r="G109" s="190">
        <v>2179377</v>
      </c>
      <c r="H109" s="109">
        <v>729</v>
      </c>
      <c r="I109" s="109">
        <v>823910</v>
      </c>
      <c r="J109" s="158">
        <f t="shared" si="5"/>
        <v>0.49057873485868103</v>
      </c>
      <c r="K109" s="158">
        <f t="shared" si="6"/>
        <v>0.37804840557645603</v>
      </c>
      <c r="L109" s="158">
        <f t="shared" si="7"/>
        <v>0.14717362045760429</v>
      </c>
      <c r="M109" s="158">
        <f t="shared" si="8"/>
        <v>0.26463388390351922</v>
      </c>
      <c r="N109" s="159">
        <f t="shared" si="9"/>
        <v>0.41180750436112351</v>
      </c>
      <c r="O109" s="160"/>
      <c r="P109" s="160"/>
    </row>
    <row r="110" spans="1:16">
      <c r="A110" s="164">
        <v>105</v>
      </c>
      <c r="B110" s="220" t="s">
        <v>60</v>
      </c>
      <c r="C110" s="219" t="s">
        <v>16</v>
      </c>
      <c r="D110" s="216" t="s">
        <v>669</v>
      </c>
      <c r="E110" s="220" t="s">
        <v>670</v>
      </c>
      <c r="F110" s="192">
        <v>1811</v>
      </c>
      <c r="G110" s="190">
        <v>3046935</v>
      </c>
      <c r="H110" s="109">
        <v>738</v>
      </c>
      <c r="I110" s="109">
        <v>1204890</v>
      </c>
      <c r="J110" s="158">
        <f t="shared" si="5"/>
        <v>0.40750966316951959</v>
      </c>
      <c r="K110" s="158">
        <f t="shared" si="6"/>
        <v>0.39544328973214066</v>
      </c>
      <c r="L110" s="158">
        <f t="shared" si="7"/>
        <v>0.12225289895085587</v>
      </c>
      <c r="M110" s="158">
        <f t="shared" si="8"/>
        <v>0.27681030281249847</v>
      </c>
      <c r="N110" s="159">
        <f t="shared" si="9"/>
        <v>0.3990632017633543</v>
      </c>
      <c r="O110" s="160"/>
      <c r="P110" s="160"/>
    </row>
    <row r="111" spans="1:16">
      <c r="A111" s="164">
        <v>106</v>
      </c>
      <c r="B111" s="220" t="s">
        <v>60</v>
      </c>
      <c r="C111" s="219" t="s">
        <v>16</v>
      </c>
      <c r="D111" s="216" t="s">
        <v>671</v>
      </c>
      <c r="E111" s="220" t="s">
        <v>1494</v>
      </c>
      <c r="F111" s="192">
        <v>2132</v>
      </c>
      <c r="G111" s="190">
        <v>3472990</v>
      </c>
      <c r="H111" s="109">
        <v>733</v>
      </c>
      <c r="I111" s="109">
        <v>919320</v>
      </c>
      <c r="J111" s="158">
        <f t="shared" si="5"/>
        <v>0.34380863039399623</v>
      </c>
      <c r="K111" s="158">
        <f t="shared" si="6"/>
        <v>0.26470562829147221</v>
      </c>
      <c r="L111" s="158">
        <f t="shared" si="7"/>
        <v>0.10314258911819886</v>
      </c>
      <c r="M111" s="158">
        <f t="shared" si="8"/>
        <v>0.18529393980403053</v>
      </c>
      <c r="N111" s="159">
        <f t="shared" si="9"/>
        <v>0.28843652892222937</v>
      </c>
      <c r="O111" s="160"/>
      <c r="P111" s="160"/>
    </row>
    <row r="112" spans="1:16">
      <c r="A112" s="164">
        <v>107</v>
      </c>
      <c r="B112" s="220" t="s">
        <v>60</v>
      </c>
      <c r="C112" s="219" t="s">
        <v>16</v>
      </c>
      <c r="D112" s="216" t="s">
        <v>665</v>
      </c>
      <c r="E112" s="220" t="s">
        <v>1018</v>
      </c>
      <c r="F112" s="192">
        <v>2647</v>
      </c>
      <c r="G112" s="190">
        <v>4680102</v>
      </c>
      <c r="H112" s="109">
        <v>760</v>
      </c>
      <c r="I112" s="109">
        <v>1472060</v>
      </c>
      <c r="J112" s="158">
        <f t="shared" si="5"/>
        <v>0.28711749149981108</v>
      </c>
      <c r="K112" s="158">
        <f t="shared" si="6"/>
        <v>0.31453587977356051</v>
      </c>
      <c r="L112" s="158">
        <f t="shared" si="7"/>
        <v>8.6135247449943317E-2</v>
      </c>
      <c r="M112" s="158">
        <f t="shared" si="8"/>
        <v>0.22017511584149235</v>
      </c>
      <c r="N112" s="159">
        <f t="shared" si="9"/>
        <v>0.30631036329143568</v>
      </c>
      <c r="O112" s="160"/>
      <c r="P112" s="160"/>
    </row>
    <row r="113" spans="1:16">
      <c r="A113" s="164">
        <v>108</v>
      </c>
      <c r="B113" s="220" t="s">
        <v>60</v>
      </c>
      <c r="C113" s="219" t="s">
        <v>16</v>
      </c>
      <c r="D113" s="216" t="s">
        <v>666</v>
      </c>
      <c r="E113" s="220" t="s">
        <v>1019</v>
      </c>
      <c r="F113" s="192">
        <v>1909</v>
      </c>
      <c r="G113" s="190">
        <v>3144255</v>
      </c>
      <c r="H113" s="109">
        <v>861</v>
      </c>
      <c r="I113" s="109">
        <v>1142770</v>
      </c>
      <c r="J113" s="158">
        <f t="shared" si="5"/>
        <v>0.45102147721320063</v>
      </c>
      <c r="K113" s="158">
        <f t="shared" si="6"/>
        <v>0.36344698505687356</v>
      </c>
      <c r="L113" s="158">
        <f t="shared" si="7"/>
        <v>0.13530644316396018</v>
      </c>
      <c r="M113" s="158">
        <f t="shared" si="8"/>
        <v>0.2544128895398115</v>
      </c>
      <c r="N113" s="159">
        <f t="shared" si="9"/>
        <v>0.38971933270377168</v>
      </c>
      <c r="O113" s="160"/>
      <c r="P113" s="160"/>
    </row>
    <row r="114" spans="1:16">
      <c r="A114" s="164">
        <v>109</v>
      </c>
      <c r="B114" s="220" t="s">
        <v>60</v>
      </c>
      <c r="C114" s="219" t="s">
        <v>16</v>
      </c>
      <c r="D114" s="216" t="s">
        <v>672</v>
      </c>
      <c r="E114" s="220" t="s">
        <v>1463</v>
      </c>
      <c r="F114" s="192">
        <v>1033</v>
      </c>
      <c r="G114" s="190">
        <v>1525449</v>
      </c>
      <c r="H114" s="109">
        <v>426</v>
      </c>
      <c r="I114" s="109">
        <v>445640</v>
      </c>
      <c r="J114" s="158">
        <f t="shared" si="5"/>
        <v>0.41239109390125844</v>
      </c>
      <c r="K114" s="158">
        <f t="shared" si="6"/>
        <v>0.29213693804250418</v>
      </c>
      <c r="L114" s="158">
        <f t="shared" si="7"/>
        <v>0.12371732817037753</v>
      </c>
      <c r="M114" s="158">
        <f t="shared" si="8"/>
        <v>0.20449585662975292</v>
      </c>
      <c r="N114" s="159">
        <f t="shared" si="9"/>
        <v>0.32821318480013045</v>
      </c>
      <c r="O114" s="160"/>
      <c r="P114" s="160"/>
    </row>
    <row r="115" spans="1:16">
      <c r="A115" s="164">
        <v>110</v>
      </c>
      <c r="B115" s="220" t="s">
        <v>60</v>
      </c>
      <c r="C115" s="219" t="s">
        <v>16</v>
      </c>
      <c r="D115" s="216" t="s">
        <v>1495</v>
      </c>
      <c r="E115" s="220" t="s">
        <v>1496</v>
      </c>
      <c r="F115" s="192">
        <v>808</v>
      </c>
      <c r="G115" s="190">
        <v>1222694</v>
      </c>
      <c r="H115" s="109">
        <v>573</v>
      </c>
      <c r="I115" s="109">
        <v>825070</v>
      </c>
      <c r="J115" s="158">
        <f t="shared" si="5"/>
        <v>0.70915841584158412</v>
      </c>
      <c r="K115" s="158">
        <f t="shared" si="6"/>
        <v>0.67479680116202423</v>
      </c>
      <c r="L115" s="158">
        <f t="shared" si="7"/>
        <v>0.21274752475247524</v>
      </c>
      <c r="M115" s="158">
        <f t="shared" si="8"/>
        <v>0.4723577608134169</v>
      </c>
      <c r="N115" s="159">
        <f t="shared" si="9"/>
        <v>0.68510528556589212</v>
      </c>
      <c r="O115" s="160"/>
      <c r="P115" s="160"/>
    </row>
    <row r="116" spans="1:16">
      <c r="A116" s="164">
        <v>111</v>
      </c>
      <c r="B116" s="220" t="s">
        <v>56</v>
      </c>
      <c r="C116" s="219" t="s">
        <v>16</v>
      </c>
      <c r="D116" s="216" t="s">
        <v>681</v>
      </c>
      <c r="E116" s="220" t="s">
        <v>1053</v>
      </c>
      <c r="F116" s="192">
        <v>1939</v>
      </c>
      <c r="G116" s="190">
        <v>3286742</v>
      </c>
      <c r="H116" s="109">
        <v>1308</v>
      </c>
      <c r="I116" s="109">
        <v>2205260</v>
      </c>
      <c r="J116" s="158">
        <f t="shared" si="5"/>
        <v>0.67457452294997422</v>
      </c>
      <c r="K116" s="158">
        <f t="shared" si="6"/>
        <v>0.67095622351860895</v>
      </c>
      <c r="L116" s="158">
        <f t="shared" si="7"/>
        <v>0.20237235688499225</v>
      </c>
      <c r="M116" s="158">
        <f t="shared" si="8"/>
        <v>0.46966935646302621</v>
      </c>
      <c r="N116" s="159">
        <f t="shared" si="9"/>
        <v>0.67204171334801843</v>
      </c>
      <c r="O116" s="160"/>
      <c r="P116" s="160"/>
    </row>
    <row r="117" spans="1:16">
      <c r="A117" s="164">
        <v>112</v>
      </c>
      <c r="B117" s="220" t="s">
        <v>56</v>
      </c>
      <c r="C117" s="219" t="s">
        <v>16</v>
      </c>
      <c r="D117" s="216" t="s">
        <v>682</v>
      </c>
      <c r="E117" s="220" t="s">
        <v>683</v>
      </c>
      <c r="F117" s="192">
        <v>806</v>
      </c>
      <c r="G117" s="190">
        <v>1313579</v>
      </c>
      <c r="H117" s="109">
        <v>524</v>
      </c>
      <c r="I117" s="109">
        <v>643890</v>
      </c>
      <c r="J117" s="158">
        <f t="shared" si="5"/>
        <v>0.65012406947890822</v>
      </c>
      <c r="K117" s="158">
        <f t="shared" si="6"/>
        <v>0.49017988259556522</v>
      </c>
      <c r="L117" s="158">
        <f t="shared" si="7"/>
        <v>0.19503722084367245</v>
      </c>
      <c r="M117" s="158">
        <f t="shared" si="8"/>
        <v>0.34312591781689561</v>
      </c>
      <c r="N117" s="159">
        <f t="shared" si="9"/>
        <v>0.53816313866056809</v>
      </c>
      <c r="O117" s="160"/>
      <c r="P117" s="160"/>
    </row>
    <row r="118" spans="1:16">
      <c r="A118" s="164">
        <v>113</v>
      </c>
      <c r="B118" s="220" t="s">
        <v>56</v>
      </c>
      <c r="C118" s="219" t="s">
        <v>16</v>
      </c>
      <c r="D118" s="216" t="s">
        <v>684</v>
      </c>
      <c r="E118" s="220" t="s">
        <v>685</v>
      </c>
      <c r="F118" s="192">
        <v>403</v>
      </c>
      <c r="G118" s="190">
        <v>672908</v>
      </c>
      <c r="H118" s="109">
        <v>298</v>
      </c>
      <c r="I118" s="109">
        <v>364890</v>
      </c>
      <c r="J118" s="158">
        <f t="shared" si="5"/>
        <v>0.73945409429280395</v>
      </c>
      <c r="K118" s="158">
        <f t="shared" si="6"/>
        <v>0.54225837707383473</v>
      </c>
      <c r="L118" s="158">
        <f t="shared" si="7"/>
        <v>0.22183622828784119</v>
      </c>
      <c r="M118" s="158">
        <f t="shared" si="8"/>
        <v>0.37958086395168428</v>
      </c>
      <c r="N118" s="159">
        <f t="shared" si="9"/>
        <v>0.60141709223952544</v>
      </c>
      <c r="O118" s="160"/>
      <c r="P118" s="160"/>
    </row>
    <row r="119" spans="1:16">
      <c r="A119" s="164">
        <v>114</v>
      </c>
      <c r="B119" s="220" t="s">
        <v>56</v>
      </c>
      <c r="C119" s="219" t="s">
        <v>16</v>
      </c>
      <c r="D119" s="216" t="s">
        <v>686</v>
      </c>
      <c r="E119" s="220" t="s">
        <v>687</v>
      </c>
      <c r="F119" s="192">
        <v>1350</v>
      </c>
      <c r="G119" s="190">
        <v>2273933</v>
      </c>
      <c r="H119" s="109">
        <v>1049</v>
      </c>
      <c r="I119" s="109">
        <v>1332580</v>
      </c>
      <c r="J119" s="158">
        <f t="shared" si="5"/>
        <v>0.77703703703703708</v>
      </c>
      <c r="K119" s="158">
        <f t="shared" si="6"/>
        <v>0.58602430238709757</v>
      </c>
      <c r="L119" s="158">
        <f t="shared" si="7"/>
        <v>0.2331111111111111</v>
      </c>
      <c r="M119" s="158">
        <f t="shared" si="8"/>
        <v>0.4102170116709683</v>
      </c>
      <c r="N119" s="159">
        <f t="shared" si="9"/>
        <v>0.6433281227820794</v>
      </c>
      <c r="O119" s="160"/>
      <c r="P119" s="160"/>
    </row>
    <row r="120" spans="1:16">
      <c r="A120" s="164">
        <v>115</v>
      </c>
      <c r="B120" s="220" t="s">
        <v>61</v>
      </c>
      <c r="C120" s="219" t="s">
        <v>16</v>
      </c>
      <c r="D120" s="216" t="s">
        <v>677</v>
      </c>
      <c r="E120" s="220" t="s">
        <v>1054</v>
      </c>
      <c r="F120" s="192">
        <v>1318</v>
      </c>
      <c r="G120" s="190">
        <v>2154369</v>
      </c>
      <c r="H120" s="109">
        <v>1151</v>
      </c>
      <c r="I120" s="109">
        <v>1820670</v>
      </c>
      <c r="J120" s="158">
        <f t="shared" si="5"/>
        <v>0.87329286798179062</v>
      </c>
      <c r="K120" s="158">
        <f t="shared" si="6"/>
        <v>0.8451059219660142</v>
      </c>
      <c r="L120" s="158">
        <f t="shared" si="7"/>
        <v>0.2619878603945372</v>
      </c>
      <c r="M120" s="158">
        <f t="shared" si="8"/>
        <v>0.59157414537620989</v>
      </c>
      <c r="N120" s="159">
        <f t="shared" si="9"/>
        <v>0.85356200577074715</v>
      </c>
      <c r="O120" s="160"/>
      <c r="P120" s="160"/>
    </row>
    <row r="121" spans="1:16">
      <c r="A121" s="164">
        <v>116</v>
      </c>
      <c r="B121" s="220" t="s">
        <v>61</v>
      </c>
      <c r="C121" s="219" t="s">
        <v>16</v>
      </c>
      <c r="D121" s="216" t="s">
        <v>679</v>
      </c>
      <c r="E121" s="223" t="s">
        <v>1385</v>
      </c>
      <c r="F121" s="192">
        <v>1398</v>
      </c>
      <c r="G121" s="190">
        <v>2291167</v>
      </c>
      <c r="H121" s="109">
        <v>999</v>
      </c>
      <c r="I121" s="109">
        <v>1345050</v>
      </c>
      <c r="J121" s="158">
        <f t="shared" si="5"/>
        <v>0.71459227467811159</v>
      </c>
      <c r="K121" s="158">
        <f t="shared" si="6"/>
        <v>0.58705890928072901</v>
      </c>
      <c r="L121" s="158">
        <f t="shared" si="7"/>
        <v>0.21437768240343347</v>
      </c>
      <c r="M121" s="158">
        <f t="shared" si="8"/>
        <v>0.41094123649651026</v>
      </c>
      <c r="N121" s="159">
        <f t="shared" si="9"/>
        <v>0.62531891889994373</v>
      </c>
      <c r="O121" s="160"/>
      <c r="P121" s="160"/>
    </row>
    <row r="122" spans="1:16">
      <c r="A122" s="164">
        <v>117</v>
      </c>
      <c r="B122" s="220" t="s">
        <v>61</v>
      </c>
      <c r="C122" s="219" t="s">
        <v>16</v>
      </c>
      <c r="D122" s="216" t="s">
        <v>678</v>
      </c>
      <c r="E122" s="220" t="s">
        <v>1055</v>
      </c>
      <c r="F122" s="192">
        <v>1338</v>
      </c>
      <c r="G122" s="190">
        <v>2272942</v>
      </c>
      <c r="H122" s="109">
        <v>1249</v>
      </c>
      <c r="I122" s="109">
        <v>1657190</v>
      </c>
      <c r="J122" s="158">
        <f t="shared" si="5"/>
        <v>0.93348281016442447</v>
      </c>
      <c r="K122" s="158">
        <f t="shared" si="6"/>
        <v>0.72909471513131441</v>
      </c>
      <c r="L122" s="158">
        <f t="shared" si="7"/>
        <v>0.28004484304932731</v>
      </c>
      <c r="M122" s="158">
        <f t="shared" si="8"/>
        <v>0.51036630059192001</v>
      </c>
      <c r="N122" s="159">
        <f t="shared" si="9"/>
        <v>0.79041114364124732</v>
      </c>
      <c r="O122" s="160"/>
      <c r="P122" s="160"/>
    </row>
    <row r="123" spans="1:16">
      <c r="A123" s="164">
        <v>118</v>
      </c>
      <c r="B123" s="220" t="s">
        <v>61</v>
      </c>
      <c r="C123" s="219" t="s">
        <v>16</v>
      </c>
      <c r="D123" s="216" t="s">
        <v>675</v>
      </c>
      <c r="E123" s="220" t="s">
        <v>1386</v>
      </c>
      <c r="F123" s="192">
        <v>1385</v>
      </c>
      <c r="G123" s="190">
        <v>2200766</v>
      </c>
      <c r="H123" s="109">
        <v>1095</v>
      </c>
      <c r="I123" s="109">
        <v>1508710</v>
      </c>
      <c r="J123" s="158">
        <f t="shared" si="5"/>
        <v>0.79061371841155237</v>
      </c>
      <c r="K123" s="158">
        <f t="shared" si="6"/>
        <v>0.68553858065782547</v>
      </c>
      <c r="L123" s="158">
        <f t="shared" si="7"/>
        <v>0.23718411552346569</v>
      </c>
      <c r="M123" s="158">
        <f t="shared" si="8"/>
        <v>0.47987700646047782</v>
      </c>
      <c r="N123" s="159">
        <f t="shared" si="9"/>
        <v>0.71706112198394356</v>
      </c>
      <c r="O123" s="160"/>
      <c r="P123" s="160"/>
    </row>
    <row r="124" spans="1:16">
      <c r="A124" s="164">
        <v>119</v>
      </c>
      <c r="B124" s="220" t="s">
        <v>61</v>
      </c>
      <c r="C124" s="219" t="s">
        <v>16</v>
      </c>
      <c r="D124" s="216" t="s">
        <v>680</v>
      </c>
      <c r="E124" s="220" t="s">
        <v>1056</v>
      </c>
      <c r="F124" s="192">
        <v>2755</v>
      </c>
      <c r="G124" s="190">
        <v>4400057</v>
      </c>
      <c r="H124" s="109">
        <v>2597</v>
      </c>
      <c r="I124" s="109">
        <v>3530670</v>
      </c>
      <c r="J124" s="158">
        <f t="shared" si="5"/>
        <v>0.94264972776769507</v>
      </c>
      <c r="K124" s="158">
        <f t="shared" si="6"/>
        <v>0.80241460508352502</v>
      </c>
      <c r="L124" s="158">
        <f t="shared" si="7"/>
        <v>0.28279491833030851</v>
      </c>
      <c r="M124" s="158">
        <f t="shared" si="8"/>
        <v>0.56169022355846743</v>
      </c>
      <c r="N124" s="159">
        <f t="shared" si="9"/>
        <v>0.84448514188877599</v>
      </c>
      <c r="O124" s="160"/>
      <c r="P124" s="160"/>
    </row>
    <row r="125" spans="1:16">
      <c r="A125" s="164">
        <v>120</v>
      </c>
      <c r="B125" s="220" t="s">
        <v>50</v>
      </c>
      <c r="C125" s="219" t="s">
        <v>16</v>
      </c>
      <c r="D125" s="216" t="s">
        <v>638</v>
      </c>
      <c r="E125" s="220" t="s">
        <v>644</v>
      </c>
      <c r="F125" s="192">
        <v>1783</v>
      </c>
      <c r="G125" s="190">
        <v>3586915</v>
      </c>
      <c r="H125" s="109">
        <v>852</v>
      </c>
      <c r="I125" s="109">
        <v>1188470</v>
      </c>
      <c r="J125" s="158">
        <f t="shared" si="5"/>
        <v>0.47784632641615254</v>
      </c>
      <c r="K125" s="158">
        <f t="shared" si="6"/>
        <v>0.33133486575511267</v>
      </c>
      <c r="L125" s="158">
        <f t="shared" si="7"/>
        <v>0.14335389792484576</v>
      </c>
      <c r="M125" s="158">
        <f t="shared" si="8"/>
        <v>0.23193440602857884</v>
      </c>
      <c r="N125" s="159">
        <f t="shared" si="9"/>
        <v>0.37528830395342461</v>
      </c>
      <c r="O125" s="160"/>
      <c r="P125" s="160"/>
    </row>
    <row r="126" spans="1:16">
      <c r="A126" s="164">
        <v>121</v>
      </c>
      <c r="B126" s="220" t="s">
        <v>50</v>
      </c>
      <c r="C126" s="219" t="s">
        <v>16</v>
      </c>
      <c r="D126" s="216" t="s">
        <v>636</v>
      </c>
      <c r="E126" s="220" t="s">
        <v>637</v>
      </c>
      <c r="F126" s="192">
        <v>1141</v>
      </c>
      <c r="G126" s="190">
        <v>1792839</v>
      </c>
      <c r="H126" s="109">
        <v>232</v>
      </c>
      <c r="I126" s="109">
        <v>225530</v>
      </c>
      <c r="J126" s="158">
        <f t="shared" si="5"/>
        <v>0.20333041191936899</v>
      </c>
      <c r="K126" s="158">
        <f t="shared" si="6"/>
        <v>0.12579489848223963</v>
      </c>
      <c r="L126" s="158">
        <f t="shared" si="7"/>
        <v>6.0999123575810693E-2</v>
      </c>
      <c r="M126" s="158">
        <f t="shared" si="8"/>
        <v>8.8056428937567738E-2</v>
      </c>
      <c r="N126" s="159">
        <f t="shared" si="9"/>
        <v>0.14905555251337843</v>
      </c>
      <c r="O126" s="160"/>
      <c r="P126" s="160"/>
    </row>
    <row r="127" spans="1:16">
      <c r="A127" s="164">
        <v>122</v>
      </c>
      <c r="B127" s="220" t="s">
        <v>50</v>
      </c>
      <c r="C127" s="219" t="s">
        <v>16</v>
      </c>
      <c r="D127" s="216" t="s">
        <v>632</v>
      </c>
      <c r="E127" s="220" t="s">
        <v>633</v>
      </c>
      <c r="F127" s="192">
        <v>1811</v>
      </c>
      <c r="G127" s="190">
        <v>2572854</v>
      </c>
      <c r="H127" s="109">
        <v>501</v>
      </c>
      <c r="I127" s="109">
        <v>512310</v>
      </c>
      <c r="J127" s="158">
        <f t="shared" si="5"/>
        <v>0.2766427388183324</v>
      </c>
      <c r="K127" s="158">
        <f t="shared" si="6"/>
        <v>0.19912128709985097</v>
      </c>
      <c r="L127" s="158">
        <f t="shared" si="7"/>
        <v>8.2992821645499718E-2</v>
      </c>
      <c r="M127" s="158">
        <f t="shared" si="8"/>
        <v>0.13938490096989567</v>
      </c>
      <c r="N127" s="159">
        <f t="shared" si="9"/>
        <v>0.2223777226153954</v>
      </c>
      <c r="O127" s="160"/>
      <c r="P127" s="160"/>
    </row>
    <row r="128" spans="1:16">
      <c r="A128" s="164">
        <v>123</v>
      </c>
      <c r="B128" s="220" t="s">
        <v>50</v>
      </c>
      <c r="C128" s="219" t="s">
        <v>16</v>
      </c>
      <c r="D128" s="216" t="s">
        <v>643</v>
      </c>
      <c r="E128" s="220" t="s">
        <v>1052</v>
      </c>
      <c r="F128" s="192">
        <v>1629</v>
      </c>
      <c r="G128" s="190">
        <v>2693414</v>
      </c>
      <c r="H128" s="109">
        <v>664</v>
      </c>
      <c r="I128" s="109">
        <v>809310</v>
      </c>
      <c r="J128" s="158">
        <f t="shared" si="5"/>
        <v>0.4076120319214242</v>
      </c>
      <c r="K128" s="158">
        <f t="shared" si="6"/>
        <v>0.30047738669213125</v>
      </c>
      <c r="L128" s="158">
        <f t="shared" si="7"/>
        <v>0.12228360957642725</v>
      </c>
      <c r="M128" s="158">
        <f t="shared" si="8"/>
        <v>0.21033417068449187</v>
      </c>
      <c r="N128" s="159">
        <f t="shared" si="9"/>
        <v>0.33261778026091915</v>
      </c>
      <c r="O128" s="160"/>
      <c r="P128" s="160"/>
    </row>
    <row r="129" spans="1:16">
      <c r="A129" s="164">
        <v>124</v>
      </c>
      <c r="B129" s="220" t="s">
        <v>50</v>
      </c>
      <c r="C129" s="219" t="s">
        <v>16</v>
      </c>
      <c r="D129" s="216" t="s">
        <v>639</v>
      </c>
      <c r="E129" s="220" t="s">
        <v>1373</v>
      </c>
      <c r="F129" s="192">
        <v>2219</v>
      </c>
      <c r="G129" s="190">
        <v>2707435</v>
      </c>
      <c r="H129" s="109">
        <v>547</v>
      </c>
      <c r="I129" s="109">
        <v>572160</v>
      </c>
      <c r="J129" s="158">
        <f t="shared" si="5"/>
        <v>0.24650743578188372</v>
      </c>
      <c r="K129" s="158">
        <f t="shared" si="6"/>
        <v>0.2113291731842131</v>
      </c>
      <c r="L129" s="158">
        <f t="shared" si="7"/>
        <v>7.3952230734565111E-2</v>
      </c>
      <c r="M129" s="158">
        <f t="shared" si="8"/>
        <v>0.14793042122894917</v>
      </c>
      <c r="N129" s="159">
        <f t="shared" si="9"/>
        <v>0.22188265196351428</v>
      </c>
      <c r="O129" s="160"/>
      <c r="P129" s="160"/>
    </row>
    <row r="130" spans="1:16">
      <c r="A130" s="164">
        <v>125</v>
      </c>
      <c r="B130" s="220" t="s">
        <v>50</v>
      </c>
      <c r="C130" s="219" t="s">
        <v>16</v>
      </c>
      <c r="D130" s="216" t="s">
        <v>641</v>
      </c>
      <c r="E130" s="220" t="s">
        <v>1301</v>
      </c>
      <c r="F130" s="192">
        <v>1911</v>
      </c>
      <c r="G130" s="190">
        <v>3052963</v>
      </c>
      <c r="H130" s="109">
        <v>724</v>
      </c>
      <c r="I130" s="109">
        <v>896460</v>
      </c>
      <c r="J130" s="158">
        <f t="shared" si="5"/>
        <v>0.37885923600209315</v>
      </c>
      <c r="K130" s="158">
        <f t="shared" si="6"/>
        <v>0.29363605127215758</v>
      </c>
      <c r="L130" s="158">
        <f t="shared" si="7"/>
        <v>0.11365777080062794</v>
      </c>
      <c r="M130" s="158">
        <f t="shared" si="8"/>
        <v>0.2055452358905103</v>
      </c>
      <c r="N130" s="159">
        <f t="shared" si="9"/>
        <v>0.31920300669113821</v>
      </c>
      <c r="O130" s="160"/>
      <c r="P130" s="160"/>
    </row>
    <row r="131" spans="1:16">
      <c r="A131" s="164">
        <v>126</v>
      </c>
      <c r="B131" s="220" t="s">
        <v>50</v>
      </c>
      <c r="C131" s="219" t="s">
        <v>16</v>
      </c>
      <c r="D131" s="216" t="s">
        <v>634</v>
      </c>
      <c r="E131" s="220" t="s">
        <v>635</v>
      </c>
      <c r="F131" s="192">
        <v>2178</v>
      </c>
      <c r="G131" s="190">
        <v>3296822</v>
      </c>
      <c r="H131" s="109">
        <v>689</v>
      </c>
      <c r="I131" s="109">
        <v>781140</v>
      </c>
      <c r="J131" s="158">
        <f t="shared" si="5"/>
        <v>0.31634527089072545</v>
      </c>
      <c r="K131" s="158">
        <f t="shared" si="6"/>
        <v>0.23693726867874576</v>
      </c>
      <c r="L131" s="158">
        <f t="shared" si="7"/>
        <v>9.4903581267217638E-2</v>
      </c>
      <c r="M131" s="158">
        <f t="shared" si="8"/>
        <v>0.16585608807512203</v>
      </c>
      <c r="N131" s="159">
        <f t="shared" si="9"/>
        <v>0.26075966934233968</v>
      </c>
      <c r="O131" s="160"/>
      <c r="P131" s="160"/>
    </row>
    <row r="132" spans="1:16">
      <c r="A132" s="164">
        <v>127</v>
      </c>
      <c r="B132" s="220" t="s">
        <v>50</v>
      </c>
      <c r="C132" s="219" t="s">
        <v>16</v>
      </c>
      <c r="D132" s="216" t="s">
        <v>642</v>
      </c>
      <c r="E132" s="220" t="s">
        <v>1532</v>
      </c>
      <c r="F132" s="192">
        <v>2361</v>
      </c>
      <c r="G132" s="190">
        <v>4709873</v>
      </c>
      <c r="H132" s="109">
        <v>722</v>
      </c>
      <c r="I132" s="109">
        <v>1114130</v>
      </c>
      <c r="J132" s="158">
        <f t="shared" si="5"/>
        <v>0.30580262600592967</v>
      </c>
      <c r="K132" s="158">
        <f t="shared" si="6"/>
        <v>0.23655202592511518</v>
      </c>
      <c r="L132" s="158">
        <f t="shared" si="7"/>
        <v>9.1740787801778897E-2</v>
      </c>
      <c r="M132" s="158">
        <f t="shared" si="8"/>
        <v>0.16558641814758063</v>
      </c>
      <c r="N132" s="159">
        <f t="shared" si="9"/>
        <v>0.25732720594935954</v>
      </c>
      <c r="O132" s="160"/>
      <c r="P132" s="160"/>
    </row>
    <row r="133" spans="1:16">
      <c r="A133" s="164">
        <v>128</v>
      </c>
      <c r="B133" s="220" t="s">
        <v>50</v>
      </c>
      <c r="C133" s="219" t="s">
        <v>16</v>
      </c>
      <c r="D133" s="216" t="s">
        <v>1350</v>
      </c>
      <c r="E133" s="220" t="s">
        <v>1072</v>
      </c>
      <c r="F133" s="192">
        <v>451</v>
      </c>
      <c r="G133" s="190">
        <v>772616</v>
      </c>
      <c r="H133" s="109">
        <v>73</v>
      </c>
      <c r="I133" s="109">
        <v>66200</v>
      </c>
      <c r="J133" s="158">
        <f t="shared" si="5"/>
        <v>0.16186252771618626</v>
      </c>
      <c r="K133" s="158">
        <f t="shared" si="6"/>
        <v>8.5682926576721163E-2</v>
      </c>
      <c r="L133" s="158">
        <f t="shared" si="7"/>
        <v>4.8558758314855878E-2</v>
      </c>
      <c r="M133" s="158">
        <f t="shared" si="8"/>
        <v>5.9978048603704807E-2</v>
      </c>
      <c r="N133" s="159">
        <f t="shared" si="9"/>
        <v>0.10853680691856069</v>
      </c>
      <c r="O133" s="160"/>
      <c r="P133" s="160"/>
    </row>
    <row r="134" spans="1:16">
      <c r="A134" s="164">
        <v>129</v>
      </c>
      <c r="B134" s="220" t="s">
        <v>52</v>
      </c>
      <c r="C134" s="219" t="s">
        <v>16</v>
      </c>
      <c r="D134" s="216" t="s">
        <v>647</v>
      </c>
      <c r="E134" s="220" t="s">
        <v>1383</v>
      </c>
      <c r="F134" s="192">
        <v>3218</v>
      </c>
      <c r="G134" s="190">
        <v>4363755</v>
      </c>
      <c r="H134" s="109">
        <v>1671</v>
      </c>
      <c r="I134" s="109">
        <v>2049560</v>
      </c>
      <c r="J134" s="158">
        <f t="shared" ref="J134:J197" si="10">IFERROR(H134/F134,0)</f>
        <v>0.51926662523306399</v>
      </c>
      <c r="K134" s="158">
        <f t="shared" ref="K134:K197" si="11">IFERROR(I134/G134,0)</f>
        <v>0.46967806396096939</v>
      </c>
      <c r="L134" s="158">
        <f t="shared" si="7"/>
        <v>0.1557799875699192</v>
      </c>
      <c r="M134" s="158">
        <f t="shared" si="8"/>
        <v>0.32877464477267854</v>
      </c>
      <c r="N134" s="159">
        <f t="shared" si="9"/>
        <v>0.48455463234259777</v>
      </c>
      <c r="O134" s="160"/>
      <c r="P134" s="160"/>
    </row>
    <row r="135" spans="1:16">
      <c r="A135" s="164">
        <v>130</v>
      </c>
      <c r="B135" s="220" t="s">
        <v>52</v>
      </c>
      <c r="C135" s="219" t="s">
        <v>16</v>
      </c>
      <c r="D135" s="216" t="s">
        <v>645</v>
      </c>
      <c r="E135" s="220" t="s">
        <v>646</v>
      </c>
      <c r="F135" s="192">
        <v>1597</v>
      </c>
      <c r="G135" s="190">
        <v>3696439</v>
      </c>
      <c r="H135" s="109">
        <v>978</v>
      </c>
      <c r="I135" s="109">
        <v>1204490</v>
      </c>
      <c r="J135" s="158">
        <f t="shared" si="10"/>
        <v>0.61239824671258614</v>
      </c>
      <c r="K135" s="158">
        <f t="shared" si="11"/>
        <v>0.32585144783939352</v>
      </c>
      <c r="L135" s="158">
        <f t="shared" ref="L135:L198" si="12">IF((J135*0.3)&gt;30%,30%,(J135*0.3))</f>
        <v>0.18371947401377584</v>
      </c>
      <c r="M135" s="158">
        <f t="shared" ref="M135:M198" si="13">IF((K135*0.7)&gt;70%,70%,(K135*0.7))</f>
        <v>0.22809601348757544</v>
      </c>
      <c r="N135" s="159">
        <f t="shared" ref="N135:N198" si="14">L135+M135</f>
        <v>0.41181548750135127</v>
      </c>
      <c r="O135" s="160"/>
      <c r="P135" s="160"/>
    </row>
    <row r="136" spans="1:16">
      <c r="A136" s="164">
        <v>131</v>
      </c>
      <c r="B136" s="220" t="s">
        <v>52</v>
      </c>
      <c r="C136" s="219" t="s">
        <v>16</v>
      </c>
      <c r="D136" s="216" t="s">
        <v>1071</v>
      </c>
      <c r="E136" s="220" t="s">
        <v>1302</v>
      </c>
      <c r="F136" s="192">
        <v>1529</v>
      </c>
      <c r="G136" s="190">
        <v>2317187</v>
      </c>
      <c r="H136" s="109">
        <v>1058</v>
      </c>
      <c r="I136" s="109">
        <v>1087010</v>
      </c>
      <c r="J136" s="158">
        <f t="shared" si="10"/>
        <v>0.6919555264879006</v>
      </c>
      <c r="K136" s="158">
        <f t="shared" si="11"/>
        <v>0.46910758605153574</v>
      </c>
      <c r="L136" s="158">
        <f t="shared" si="12"/>
        <v>0.20758665794637018</v>
      </c>
      <c r="M136" s="158">
        <f t="shared" si="13"/>
        <v>0.32837531023607502</v>
      </c>
      <c r="N136" s="159">
        <f t="shared" si="14"/>
        <v>0.53596196818244524</v>
      </c>
      <c r="O136" s="160"/>
      <c r="P136" s="160"/>
    </row>
    <row r="137" spans="1:16">
      <c r="A137" s="164">
        <v>132</v>
      </c>
      <c r="B137" s="220" t="s">
        <v>55</v>
      </c>
      <c r="C137" s="219" t="s">
        <v>16</v>
      </c>
      <c r="D137" s="216" t="s">
        <v>628</v>
      </c>
      <c r="E137" s="220" t="s">
        <v>629</v>
      </c>
      <c r="F137" s="192">
        <v>1407</v>
      </c>
      <c r="G137" s="190">
        <v>2388344</v>
      </c>
      <c r="H137" s="109">
        <v>1060</v>
      </c>
      <c r="I137" s="109">
        <v>1651770</v>
      </c>
      <c r="J137" s="158">
        <f t="shared" si="10"/>
        <v>0.75337597725657424</v>
      </c>
      <c r="K137" s="158">
        <f t="shared" si="11"/>
        <v>0.69159635295418076</v>
      </c>
      <c r="L137" s="158">
        <f t="shared" si="12"/>
        <v>0.22601279317697226</v>
      </c>
      <c r="M137" s="158">
        <f t="shared" si="13"/>
        <v>0.48411744706792648</v>
      </c>
      <c r="N137" s="159">
        <f t="shared" si="14"/>
        <v>0.71013024024489879</v>
      </c>
      <c r="O137" s="160"/>
      <c r="P137" s="160"/>
    </row>
    <row r="138" spans="1:16">
      <c r="A138" s="164">
        <v>133</v>
      </c>
      <c r="B138" s="220" t="s">
        <v>55</v>
      </c>
      <c r="C138" s="219" t="s">
        <v>16</v>
      </c>
      <c r="D138" s="216" t="s">
        <v>627</v>
      </c>
      <c r="E138" s="220" t="s">
        <v>1300</v>
      </c>
      <c r="F138" s="192">
        <v>1145</v>
      </c>
      <c r="G138" s="190">
        <v>1820860</v>
      </c>
      <c r="H138" s="109">
        <v>562</v>
      </c>
      <c r="I138" s="109">
        <v>743040</v>
      </c>
      <c r="J138" s="158">
        <f t="shared" si="10"/>
        <v>0.49082969432314411</v>
      </c>
      <c r="K138" s="158">
        <f t="shared" si="11"/>
        <v>0.40807091154729086</v>
      </c>
      <c r="L138" s="158">
        <f t="shared" si="12"/>
        <v>0.14724890829694323</v>
      </c>
      <c r="M138" s="158">
        <f t="shared" si="13"/>
        <v>0.28564963808310356</v>
      </c>
      <c r="N138" s="159">
        <f t="shared" si="14"/>
        <v>0.43289854638004677</v>
      </c>
      <c r="O138" s="160"/>
      <c r="P138" s="160"/>
    </row>
    <row r="139" spans="1:16">
      <c r="A139" s="164">
        <v>134</v>
      </c>
      <c r="B139" s="220" t="s">
        <v>55</v>
      </c>
      <c r="C139" s="219" t="s">
        <v>16</v>
      </c>
      <c r="D139" s="216" t="s">
        <v>624</v>
      </c>
      <c r="E139" s="220" t="s">
        <v>1288</v>
      </c>
      <c r="F139" s="192">
        <v>1320</v>
      </c>
      <c r="G139" s="190">
        <v>2130960</v>
      </c>
      <c r="H139" s="109">
        <v>1010</v>
      </c>
      <c r="I139" s="109">
        <v>1372535</v>
      </c>
      <c r="J139" s="158">
        <f t="shared" si="10"/>
        <v>0.76515151515151514</v>
      </c>
      <c r="K139" s="158">
        <f t="shared" si="11"/>
        <v>0.64409233397154331</v>
      </c>
      <c r="L139" s="158">
        <f t="shared" si="12"/>
        <v>0.22954545454545452</v>
      </c>
      <c r="M139" s="158">
        <f t="shared" si="13"/>
        <v>0.45086463378008029</v>
      </c>
      <c r="N139" s="159">
        <f t="shared" si="14"/>
        <v>0.68041008832553485</v>
      </c>
      <c r="O139" s="160"/>
      <c r="P139" s="160"/>
    </row>
    <row r="140" spans="1:16">
      <c r="A140" s="164">
        <v>135</v>
      </c>
      <c r="B140" s="220" t="s">
        <v>55</v>
      </c>
      <c r="C140" s="219" t="s">
        <v>16</v>
      </c>
      <c r="D140" s="216" t="s">
        <v>625</v>
      </c>
      <c r="E140" s="220" t="s">
        <v>626</v>
      </c>
      <c r="F140" s="192">
        <v>838</v>
      </c>
      <c r="G140" s="190">
        <v>1299265</v>
      </c>
      <c r="H140" s="109">
        <v>597</v>
      </c>
      <c r="I140" s="109">
        <v>666330</v>
      </c>
      <c r="J140" s="158">
        <f t="shared" si="10"/>
        <v>0.71241050119331739</v>
      </c>
      <c r="K140" s="158">
        <f t="shared" si="11"/>
        <v>0.51285149680781061</v>
      </c>
      <c r="L140" s="158">
        <f t="shared" si="12"/>
        <v>0.21372315035799522</v>
      </c>
      <c r="M140" s="158">
        <f t="shared" si="13"/>
        <v>0.3589960477654674</v>
      </c>
      <c r="N140" s="159">
        <f t="shared" si="14"/>
        <v>0.57271919812346261</v>
      </c>
      <c r="O140" s="160"/>
      <c r="P140" s="160"/>
    </row>
    <row r="141" spans="1:16">
      <c r="A141" s="164">
        <v>136</v>
      </c>
      <c r="B141" s="220" t="s">
        <v>55</v>
      </c>
      <c r="C141" s="219" t="s">
        <v>16</v>
      </c>
      <c r="D141" s="216" t="s">
        <v>630</v>
      </c>
      <c r="E141" s="220" t="s">
        <v>1384</v>
      </c>
      <c r="F141" s="192">
        <v>1324</v>
      </c>
      <c r="G141" s="190">
        <v>2189212</v>
      </c>
      <c r="H141" s="109">
        <v>543</v>
      </c>
      <c r="I141" s="109">
        <v>841090</v>
      </c>
      <c r="J141" s="158">
        <f t="shared" si="10"/>
        <v>0.41012084592145015</v>
      </c>
      <c r="K141" s="158">
        <f t="shared" si="11"/>
        <v>0.38419760169412553</v>
      </c>
      <c r="L141" s="158">
        <f t="shared" si="12"/>
        <v>0.12303625377643504</v>
      </c>
      <c r="M141" s="158">
        <f t="shared" si="13"/>
        <v>0.26893832118588784</v>
      </c>
      <c r="N141" s="159">
        <f t="shared" si="14"/>
        <v>0.39197457496232291</v>
      </c>
      <c r="O141" s="160"/>
      <c r="P141" s="160"/>
    </row>
    <row r="142" spans="1:16">
      <c r="A142" s="164">
        <v>137</v>
      </c>
      <c r="B142" s="220" t="s">
        <v>42</v>
      </c>
      <c r="C142" s="219" t="s">
        <v>16</v>
      </c>
      <c r="D142" s="216" t="s">
        <v>584</v>
      </c>
      <c r="E142" s="220" t="s">
        <v>1012</v>
      </c>
      <c r="F142" s="192">
        <v>2796</v>
      </c>
      <c r="G142" s="190">
        <v>4580074</v>
      </c>
      <c r="H142" s="109">
        <v>275</v>
      </c>
      <c r="I142" s="109">
        <v>493070</v>
      </c>
      <c r="J142" s="158">
        <f t="shared" si="10"/>
        <v>9.8354792560801138E-2</v>
      </c>
      <c r="K142" s="158">
        <f t="shared" si="11"/>
        <v>0.10765546582871804</v>
      </c>
      <c r="L142" s="158">
        <f t="shared" si="12"/>
        <v>2.9506437768240339E-2</v>
      </c>
      <c r="M142" s="158">
        <f t="shared" si="13"/>
        <v>7.5358826080102623E-2</v>
      </c>
      <c r="N142" s="159">
        <f t="shared" si="14"/>
        <v>0.10486526384834297</v>
      </c>
      <c r="O142" s="160"/>
      <c r="P142" s="160"/>
    </row>
    <row r="143" spans="1:16">
      <c r="A143" s="164">
        <v>138</v>
      </c>
      <c r="B143" s="220" t="s">
        <v>42</v>
      </c>
      <c r="C143" s="219" t="s">
        <v>16</v>
      </c>
      <c r="D143" s="216" t="s">
        <v>586</v>
      </c>
      <c r="E143" s="220" t="s">
        <v>1013</v>
      </c>
      <c r="F143" s="192">
        <v>2105</v>
      </c>
      <c r="G143" s="190">
        <v>3462550</v>
      </c>
      <c r="H143" s="109">
        <v>178</v>
      </c>
      <c r="I143" s="109">
        <v>376830</v>
      </c>
      <c r="J143" s="158">
        <f t="shared" si="10"/>
        <v>8.4560570071258903E-2</v>
      </c>
      <c r="K143" s="158">
        <f t="shared" si="11"/>
        <v>0.10883019739787152</v>
      </c>
      <c r="L143" s="158">
        <f t="shared" si="12"/>
        <v>2.5368171021377669E-2</v>
      </c>
      <c r="M143" s="158">
        <f t="shared" si="13"/>
        <v>7.6181138178510063E-2</v>
      </c>
      <c r="N143" s="159">
        <f t="shared" si="14"/>
        <v>0.10154930919988774</v>
      </c>
      <c r="O143" s="160"/>
      <c r="P143" s="160"/>
    </row>
    <row r="144" spans="1:16">
      <c r="A144" s="164">
        <v>139</v>
      </c>
      <c r="B144" s="220" t="s">
        <v>1533</v>
      </c>
      <c r="C144" s="219" t="s">
        <v>16</v>
      </c>
      <c r="D144" s="216" t="s">
        <v>591</v>
      </c>
      <c r="E144" s="220" t="s">
        <v>1327</v>
      </c>
      <c r="F144" s="192">
        <v>4037</v>
      </c>
      <c r="G144" s="190">
        <v>6644848</v>
      </c>
      <c r="H144" s="109">
        <v>1676</v>
      </c>
      <c r="I144" s="109">
        <v>2523140</v>
      </c>
      <c r="J144" s="158">
        <f t="shared" si="10"/>
        <v>0.41515977210800098</v>
      </c>
      <c r="K144" s="158">
        <f t="shared" si="11"/>
        <v>0.37971372708600709</v>
      </c>
      <c r="L144" s="158">
        <f t="shared" si="12"/>
        <v>0.12454793163240029</v>
      </c>
      <c r="M144" s="158">
        <f t="shared" si="13"/>
        <v>0.26579960896020494</v>
      </c>
      <c r="N144" s="159">
        <f t="shared" si="14"/>
        <v>0.39034754059260524</v>
      </c>
      <c r="O144" s="160"/>
      <c r="P144" s="160"/>
    </row>
    <row r="145" spans="1:16">
      <c r="A145" s="164">
        <v>140</v>
      </c>
      <c r="B145" s="220" t="s">
        <v>1533</v>
      </c>
      <c r="C145" s="219" t="s">
        <v>16</v>
      </c>
      <c r="D145" s="216" t="s">
        <v>592</v>
      </c>
      <c r="E145" s="220" t="s">
        <v>593</v>
      </c>
      <c r="F145" s="192">
        <v>3435</v>
      </c>
      <c r="G145" s="190">
        <v>5653293</v>
      </c>
      <c r="H145" s="109">
        <v>1385</v>
      </c>
      <c r="I145" s="109">
        <v>1758240</v>
      </c>
      <c r="J145" s="158">
        <f t="shared" si="10"/>
        <v>0.40320232896652108</v>
      </c>
      <c r="K145" s="158">
        <f t="shared" si="11"/>
        <v>0.31101165285436294</v>
      </c>
      <c r="L145" s="158">
        <f t="shared" si="12"/>
        <v>0.12096069868995632</v>
      </c>
      <c r="M145" s="158">
        <f t="shared" si="13"/>
        <v>0.21770815699805404</v>
      </c>
      <c r="N145" s="159">
        <f t="shared" si="14"/>
        <v>0.33866885568801036</v>
      </c>
      <c r="O145" s="160"/>
      <c r="P145" s="160"/>
    </row>
    <row r="146" spans="1:16">
      <c r="A146" s="164">
        <v>141</v>
      </c>
      <c r="B146" s="220" t="s">
        <v>1533</v>
      </c>
      <c r="C146" s="219" t="s">
        <v>16</v>
      </c>
      <c r="D146" s="216" t="s">
        <v>588</v>
      </c>
      <c r="E146" s="220" t="s">
        <v>589</v>
      </c>
      <c r="F146" s="192">
        <v>1618</v>
      </c>
      <c r="G146" s="190">
        <v>2670594</v>
      </c>
      <c r="H146" s="109">
        <v>606</v>
      </c>
      <c r="I146" s="109">
        <v>660150</v>
      </c>
      <c r="J146" s="158">
        <f t="shared" si="10"/>
        <v>0.37453646477132263</v>
      </c>
      <c r="K146" s="158">
        <f t="shared" si="11"/>
        <v>0.2471921976908508</v>
      </c>
      <c r="L146" s="158">
        <f t="shared" si="12"/>
        <v>0.11236093943139679</v>
      </c>
      <c r="M146" s="158">
        <f t="shared" si="13"/>
        <v>0.17303453838359556</v>
      </c>
      <c r="N146" s="159">
        <f t="shared" si="14"/>
        <v>0.28539547781499236</v>
      </c>
      <c r="O146" s="160"/>
      <c r="P146" s="160"/>
    </row>
    <row r="147" spans="1:16">
      <c r="A147" s="164">
        <v>142</v>
      </c>
      <c r="B147" s="220" t="s">
        <v>1533</v>
      </c>
      <c r="C147" s="219" t="s">
        <v>16</v>
      </c>
      <c r="D147" s="216" t="s">
        <v>590</v>
      </c>
      <c r="E147" s="220" t="s">
        <v>1015</v>
      </c>
      <c r="F147" s="192">
        <v>1011</v>
      </c>
      <c r="G147" s="190">
        <v>1665339</v>
      </c>
      <c r="H147" s="109">
        <v>342</v>
      </c>
      <c r="I147" s="109">
        <v>474490</v>
      </c>
      <c r="J147" s="158">
        <f t="shared" si="10"/>
        <v>0.33827893175074186</v>
      </c>
      <c r="K147" s="158">
        <f t="shared" si="11"/>
        <v>0.28492096804314315</v>
      </c>
      <c r="L147" s="158">
        <f t="shared" si="12"/>
        <v>0.10148367952522255</v>
      </c>
      <c r="M147" s="158">
        <f t="shared" si="13"/>
        <v>0.19944467763020018</v>
      </c>
      <c r="N147" s="159">
        <f t="shared" si="14"/>
        <v>0.30092835715542277</v>
      </c>
      <c r="O147" s="160"/>
      <c r="P147" s="160"/>
    </row>
    <row r="148" spans="1:16">
      <c r="A148" s="164">
        <v>143</v>
      </c>
      <c r="B148" s="220" t="s">
        <v>44</v>
      </c>
      <c r="C148" s="219" t="s">
        <v>16</v>
      </c>
      <c r="D148" s="216" t="s">
        <v>674</v>
      </c>
      <c r="E148" s="220" t="s">
        <v>1140</v>
      </c>
      <c r="F148" s="192">
        <v>296</v>
      </c>
      <c r="G148" s="190">
        <v>496202</v>
      </c>
      <c r="H148" s="109">
        <v>130</v>
      </c>
      <c r="I148" s="109">
        <v>132020</v>
      </c>
      <c r="J148" s="158">
        <f t="shared" si="10"/>
        <v>0.4391891891891892</v>
      </c>
      <c r="K148" s="158">
        <f t="shared" si="11"/>
        <v>0.26606099935107075</v>
      </c>
      <c r="L148" s="158">
        <f t="shared" si="12"/>
        <v>0.13175675675675674</v>
      </c>
      <c r="M148" s="158">
        <f t="shared" si="13"/>
        <v>0.18624269954574951</v>
      </c>
      <c r="N148" s="159">
        <f t="shared" si="14"/>
        <v>0.31799945630250626</v>
      </c>
      <c r="O148" s="160"/>
      <c r="P148" s="160"/>
    </row>
    <row r="149" spans="1:16">
      <c r="A149" s="164">
        <v>144</v>
      </c>
      <c r="B149" s="220" t="s">
        <v>44</v>
      </c>
      <c r="C149" s="219" t="s">
        <v>16</v>
      </c>
      <c r="D149" s="216" t="s">
        <v>673</v>
      </c>
      <c r="E149" s="220" t="s">
        <v>1017</v>
      </c>
      <c r="F149" s="192">
        <v>1185</v>
      </c>
      <c r="G149" s="190">
        <v>1980174</v>
      </c>
      <c r="H149" s="109">
        <v>443</v>
      </c>
      <c r="I149" s="109">
        <v>715250</v>
      </c>
      <c r="J149" s="158">
        <f t="shared" si="10"/>
        <v>0.37383966244725736</v>
      </c>
      <c r="K149" s="158">
        <f t="shared" si="11"/>
        <v>0.36120563142430917</v>
      </c>
      <c r="L149" s="158">
        <f t="shared" si="12"/>
        <v>0.11215189873417721</v>
      </c>
      <c r="M149" s="158">
        <f t="shared" si="13"/>
        <v>0.25284394199701643</v>
      </c>
      <c r="N149" s="159">
        <f t="shared" si="14"/>
        <v>0.36499584073119362</v>
      </c>
      <c r="O149" s="160"/>
      <c r="P149" s="160"/>
    </row>
    <row r="150" spans="1:16">
      <c r="A150" s="164">
        <v>145</v>
      </c>
      <c r="B150" s="220" t="s">
        <v>54</v>
      </c>
      <c r="C150" s="219" t="s">
        <v>16</v>
      </c>
      <c r="D150" s="216" t="s">
        <v>660</v>
      </c>
      <c r="E150" s="220" t="s">
        <v>661</v>
      </c>
      <c r="F150" s="192">
        <v>2475</v>
      </c>
      <c r="G150" s="190">
        <v>4042446</v>
      </c>
      <c r="H150" s="109">
        <v>1381</v>
      </c>
      <c r="I150" s="109">
        <v>1728455</v>
      </c>
      <c r="J150" s="158">
        <f t="shared" si="10"/>
        <v>0.55797979797979802</v>
      </c>
      <c r="K150" s="158">
        <f t="shared" si="11"/>
        <v>0.42757652173956068</v>
      </c>
      <c r="L150" s="158">
        <f t="shared" si="12"/>
        <v>0.1673939393939394</v>
      </c>
      <c r="M150" s="158">
        <f t="shared" si="13"/>
        <v>0.29930356521769247</v>
      </c>
      <c r="N150" s="159">
        <f t="shared" si="14"/>
        <v>0.46669750461163184</v>
      </c>
      <c r="O150" s="160"/>
      <c r="P150" s="160"/>
    </row>
    <row r="151" spans="1:16">
      <c r="A151" s="164">
        <v>146</v>
      </c>
      <c r="B151" s="220" t="s">
        <v>54</v>
      </c>
      <c r="C151" s="219" t="s">
        <v>16</v>
      </c>
      <c r="D151" s="216" t="s">
        <v>658</v>
      </c>
      <c r="E151" s="220" t="s">
        <v>659</v>
      </c>
      <c r="F151" s="192">
        <v>970</v>
      </c>
      <c r="G151" s="190">
        <v>1579381</v>
      </c>
      <c r="H151" s="109">
        <v>740</v>
      </c>
      <c r="I151" s="109">
        <v>1012990</v>
      </c>
      <c r="J151" s="158">
        <f t="shared" si="10"/>
        <v>0.76288659793814428</v>
      </c>
      <c r="K151" s="158">
        <f t="shared" si="11"/>
        <v>0.64138418785587514</v>
      </c>
      <c r="L151" s="158">
        <f t="shared" si="12"/>
        <v>0.22886597938144326</v>
      </c>
      <c r="M151" s="158">
        <f t="shared" si="13"/>
        <v>0.44896893149911254</v>
      </c>
      <c r="N151" s="159">
        <f t="shared" si="14"/>
        <v>0.67783491088055581</v>
      </c>
      <c r="O151" s="160"/>
      <c r="P151" s="160"/>
    </row>
    <row r="152" spans="1:16">
      <c r="A152" s="164">
        <v>147</v>
      </c>
      <c r="B152" s="220" t="s">
        <v>54</v>
      </c>
      <c r="C152" s="219" t="s">
        <v>16</v>
      </c>
      <c r="D152" s="216" t="s">
        <v>654</v>
      </c>
      <c r="E152" s="220" t="s">
        <v>655</v>
      </c>
      <c r="F152" s="192">
        <v>2864</v>
      </c>
      <c r="G152" s="190">
        <v>4626242</v>
      </c>
      <c r="H152" s="109">
        <v>1240</v>
      </c>
      <c r="I152" s="109">
        <v>2310250</v>
      </c>
      <c r="J152" s="158">
        <f t="shared" si="10"/>
        <v>0.43296089385474862</v>
      </c>
      <c r="K152" s="158">
        <f t="shared" si="11"/>
        <v>0.49937940989684498</v>
      </c>
      <c r="L152" s="158">
        <f t="shared" si="12"/>
        <v>0.12988826815642457</v>
      </c>
      <c r="M152" s="158">
        <f t="shared" si="13"/>
        <v>0.34956558692779149</v>
      </c>
      <c r="N152" s="159">
        <f t="shared" si="14"/>
        <v>0.47945385508421606</v>
      </c>
      <c r="O152" s="160"/>
      <c r="P152" s="160"/>
    </row>
    <row r="153" spans="1:16">
      <c r="A153" s="164">
        <v>148</v>
      </c>
      <c r="B153" s="220" t="s">
        <v>54</v>
      </c>
      <c r="C153" s="219" t="s">
        <v>16</v>
      </c>
      <c r="D153" s="216" t="s">
        <v>652</v>
      </c>
      <c r="E153" s="220" t="s">
        <v>1382</v>
      </c>
      <c r="F153" s="192">
        <v>1537</v>
      </c>
      <c r="G153" s="190">
        <v>2507153</v>
      </c>
      <c r="H153" s="109">
        <v>782</v>
      </c>
      <c r="I153" s="109">
        <v>944960</v>
      </c>
      <c r="J153" s="158">
        <f t="shared" si="10"/>
        <v>0.50878334417696813</v>
      </c>
      <c r="K153" s="158">
        <f t="shared" si="11"/>
        <v>0.37690559770384974</v>
      </c>
      <c r="L153" s="158">
        <f t="shared" si="12"/>
        <v>0.15263500325309043</v>
      </c>
      <c r="M153" s="158">
        <f t="shared" si="13"/>
        <v>0.26383391839269482</v>
      </c>
      <c r="N153" s="159">
        <f t="shared" si="14"/>
        <v>0.41646892164578525</v>
      </c>
      <c r="O153" s="160"/>
      <c r="P153" s="160"/>
    </row>
    <row r="154" spans="1:16">
      <c r="A154" s="164">
        <v>149</v>
      </c>
      <c r="B154" s="220" t="s">
        <v>54</v>
      </c>
      <c r="C154" s="219" t="s">
        <v>16</v>
      </c>
      <c r="D154" s="216" t="s">
        <v>662</v>
      </c>
      <c r="E154" s="220" t="s">
        <v>663</v>
      </c>
      <c r="F154" s="192">
        <v>2160</v>
      </c>
      <c r="G154" s="190">
        <v>3508292</v>
      </c>
      <c r="H154" s="109">
        <v>1062</v>
      </c>
      <c r="I154" s="109">
        <v>1647580</v>
      </c>
      <c r="J154" s="158">
        <f t="shared" si="10"/>
        <v>0.49166666666666664</v>
      </c>
      <c r="K154" s="158">
        <f t="shared" si="11"/>
        <v>0.46962453524393066</v>
      </c>
      <c r="L154" s="158">
        <f t="shared" si="12"/>
        <v>0.14749999999999999</v>
      </c>
      <c r="M154" s="158">
        <f t="shared" si="13"/>
        <v>0.32873717467075142</v>
      </c>
      <c r="N154" s="159">
        <f t="shared" si="14"/>
        <v>0.47623717467075144</v>
      </c>
      <c r="O154" s="160"/>
      <c r="P154" s="160"/>
    </row>
    <row r="155" spans="1:16">
      <c r="A155" s="164">
        <v>150</v>
      </c>
      <c r="B155" s="220" t="s">
        <v>54</v>
      </c>
      <c r="C155" s="219" t="s">
        <v>16</v>
      </c>
      <c r="D155" s="216" t="s">
        <v>656</v>
      </c>
      <c r="E155" s="220" t="s">
        <v>657</v>
      </c>
      <c r="F155" s="192">
        <v>1362</v>
      </c>
      <c r="G155" s="190">
        <v>2219581</v>
      </c>
      <c r="H155" s="109">
        <v>489</v>
      </c>
      <c r="I155" s="109">
        <v>644700</v>
      </c>
      <c r="J155" s="158">
        <f t="shared" si="10"/>
        <v>0.3590308370044053</v>
      </c>
      <c r="K155" s="158">
        <f t="shared" si="11"/>
        <v>0.29046022650220921</v>
      </c>
      <c r="L155" s="158">
        <f t="shared" si="12"/>
        <v>0.10770925110132158</v>
      </c>
      <c r="M155" s="158">
        <f t="shared" si="13"/>
        <v>0.20332215855154642</v>
      </c>
      <c r="N155" s="159">
        <f t="shared" si="14"/>
        <v>0.31103140965286802</v>
      </c>
      <c r="O155" s="160"/>
      <c r="P155" s="160"/>
    </row>
    <row r="156" spans="1:16">
      <c r="A156" s="164">
        <v>151</v>
      </c>
      <c r="B156" s="220" t="s">
        <v>59</v>
      </c>
      <c r="C156" s="219" t="s">
        <v>16</v>
      </c>
      <c r="D156" s="216" t="s">
        <v>694</v>
      </c>
      <c r="E156" s="220" t="s">
        <v>440</v>
      </c>
      <c r="F156" s="192">
        <v>3485</v>
      </c>
      <c r="G156" s="190">
        <v>5668608</v>
      </c>
      <c r="H156" s="109">
        <v>2138</v>
      </c>
      <c r="I156" s="109">
        <v>2996340</v>
      </c>
      <c r="J156" s="158">
        <f t="shared" si="10"/>
        <v>0.61348637015781926</v>
      </c>
      <c r="K156" s="158">
        <f t="shared" si="11"/>
        <v>0.52858479542067471</v>
      </c>
      <c r="L156" s="158">
        <f t="shared" si="12"/>
        <v>0.18404591104734577</v>
      </c>
      <c r="M156" s="158">
        <f t="shared" si="13"/>
        <v>0.37000935679447228</v>
      </c>
      <c r="N156" s="159">
        <f t="shared" si="14"/>
        <v>0.55405526784181802</v>
      </c>
      <c r="O156" s="160"/>
      <c r="P156" s="160"/>
    </row>
    <row r="157" spans="1:16">
      <c r="A157" s="164">
        <v>152</v>
      </c>
      <c r="B157" s="220" t="s">
        <v>59</v>
      </c>
      <c r="C157" s="219" t="s">
        <v>16</v>
      </c>
      <c r="D157" s="216" t="s">
        <v>691</v>
      </c>
      <c r="E157" s="220" t="s">
        <v>1330</v>
      </c>
      <c r="F157" s="192">
        <v>1693</v>
      </c>
      <c r="G157" s="190">
        <v>2748837</v>
      </c>
      <c r="H157" s="109">
        <v>1416</v>
      </c>
      <c r="I157" s="109">
        <v>1674350</v>
      </c>
      <c r="J157" s="158">
        <f t="shared" si="10"/>
        <v>0.83638511518015357</v>
      </c>
      <c r="K157" s="158">
        <f t="shared" si="11"/>
        <v>0.60911214451784523</v>
      </c>
      <c r="L157" s="158">
        <f t="shared" si="12"/>
        <v>0.25091553455404608</v>
      </c>
      <c r="M157" s="158">
        <f t="shared" si="13"/>
        <v>0.42637850116249165</v>
      </c>
      <c r="N157" s="159">
        <f t="shared" si="14"/>
        <v>0.67729403571653779</v>
      </c>
      <c r="O157" s="160"/>
      <c r="P157" s="160"/>
    </row>
    <row r="158" spans="1:16">
      <c r="A158" s="164">
        <v>153</v>
      </c>
      <c r="B158" s="220" t="s">
        <v>59</v>
      </c>
      <c r="C158" s="219" t="s">
        <v>16</v>
      </c>
      <c r="D158" s="216" t="s">
        <v>692</v>
      </c>
      <c r="E158" s="220" t="s">
        <v>1401</v>
      </c>
      <c r="F158" s="192">
        <v>2652</v>
      </c>
      <c r="G158" s="190">
        <v>4320778</v>
      </c>
      <c r="H158" s="109">
        <v>1703</v>
      </c>
      <c r="I158" s="109">
        <v>2025290</v>
      </c>
      <c r="J158" s="158">
        <f t="shared" si="10"/>
        <v>0.64215686274509809</v>
      </c>
      <c r="K158" s="158">
        <f t="shared" si="11"/>
        <v>0.46873271433987118</v>
      </c>
      <c r="L158" s="158">
        <f t="shared" si="12"/>
        <v>0.19264705882352942</v>
      </c>
      <c r="M158" s="158">
        <f t="shared" si="13"/>
        <v>0.32811290003790983</v>
      </c>
      <c r="N158" s="159">
        <f t="shared" si="14"/>
        <v>0.52075995886143922</v>
      </c>
      <c r="O158" s="160"/>
      <c r="P158" s="160"/>
    </row>
    <row r="159" spans="1:16">
      <c r="A159" s="164">
        <v>154</v>
      </c>
      <c r="B159" s="220" t="s">
        <v>59</v>
      </c>
      <c r="C159" s="219" t="s">
        <v>16</v>
      </c>
      <c r="D159" s="216" t="s">
        <v>690</v>
      </c>
      <c r="E159" s="220" t="s">
        <v>1329</v>
      </c>
      <c r="F159" s="192">
        <v>2749</v>
      </c>
      <c r="G159" s="190">
        <v>4467013</v>
      </c>
      <c r="H159" s="109">
        <v>1295</v>
      </c>
      <c r="I159" s="109">
        <v>1639280</v>
      </c>
      <c r="J159" s="158">
        <f t="shared" si="10"/>
        <v>0.47108039287013459</v>
      </c>
      <c r="K159" s="158">
        <f t="shared" si="11"/>
        <v>0.36697453085540604</v>
      </c>
      <c r="L159" s="158">
        <f t="shared" si="12"/>
        <v>0.14132411786104038</v>
      </c>
      <c r="M159" s="158">
        <f t="shared" si="13"/>
        <v>0.25688217159878424</v>
      </c>
      <c r="N159" s="159">
        <f t="shared" si="14"/>
        <v>0.39820628945982461</v>
      </c>
      <c r="O159" s="160"/>
      <c r="P159" s="160"/>
    </row>
    <row r="160" spans="1:16">
      <c r="A160" s="164">
        <v>155</v>
      </c>
      <c r="B160" s="220" t="s">
        <v>57</v>
      </c>
      <c r="C160" s="219" t="s">
        <v>16</v>
      </c>
      <c r="D160" s="216" t="s">
        <v>689</v>
      </c>
      <c r="E160" s="220" t="s">
        <v>1171</v>
      </c>
      <c r="F160" s="192">
        <v>3743</v>
      </c>
      <c r="G160" s="190">
        <v>6156088</v>
      </c>
      <c r="H160" s="109">
        <v>1585</v>
      </c>
      <c r="I160" s="109">
        <v>2228300</v>
      </c>
      <c r="J160" s="158">
        <f t="shared" si="10"/>
        <v>0.42345711995725355</v>
      </c>
      <c r="K160" s="158">
        <f t="shared" si="11"/>
        <v>0.3619668854636256</v>
      </c>
      <c r="L160" s="158">
        <f t="shared" si="12"/>
        <v>0.12703713598717606</v>
      </c>
      <c r="M160" s="158">
        <f t="shared" si="13"/>
        <v>0.25337681982453791</v>
      </c>
      <c r="N160" s="159">
        <f t="shared" si="14"/>
        <v>0.380413955811714</v>
      </c>
      <c r="O160" s="160"/>
      <c r="P160" s="160"/>
    </row>
    <row r="161" spans="1:16">
      <c r="A161" s="164">
        <v>156</v>
      </c>
      <c r="B161" s="220" t="s">
        <v>57</v>
      </c>
      <c r="C161" s="219" t="s">
        <v>16</v>
      </c>
      <c r="D161" s="216" t="s">
        <v>688</v>
      </c>
      <c r="E161" s="220" t="s">
        <v>1331</v>
      </c>
      <c r="F161" s="192">
        <v>1607</v>
      </c>
      <c r="G161" s="190">
        <v>2653001</v>
      </c>
      <c r="H161" s="109">
        <v>1007</v>
      </c>
      <c r="I161" s="109">
        <v>1196650</v>
      </c>
      <c r="J161" s="158">
        <f t="shared" si="10"/>
        <v>0.62663347853142504</v>
      </c>
      <c r="K161" s="158">
        <f t="shared" si="11"/>
        <v>0.45105523895392424</v>
      </c>
      <c r="L161" s="158">
        <f t="shared" si="12"/>
        <v>0.1879900435594275</v>
      </c>
      <c r="M161" s="158">
        <f t="shared" si="13"/>
        <v>0.31573866726774696</v>
      </c>
      <c r="N161" s="159">
        <f t="shared" si="14"/>
        <v>0.50372871082717441</v>
      </c>
      <c r="O161" s="160"/>
      <c r="P161" s="160"/>
    </row>
    <row r="162" spans="1:16">
      <c r="A162" s="164">
        <v>157</v>
      </c>
      <c r="B162" s="220" t="s">
        <v>20</v>
      </c>
      <c r="C162" s="219" t="s">
        <v>16</v>
      </c>
      <c r="D162" s="216" t="s">
        <v>372</v>
      </c>
      <c r="E162" s="220" t="s">
        <v>1047</v>
      </c>
      <c r="F162" s="192">
        <v>2256</v>
      </c>
      <c r="G162" s="190">
        <v>5615345</v>
      </c>
      <c r="H162" s="109">
        <v>1607</v>
      </c>
      <c r="I162" s="109">
        <v>4518320</v>
      </c>
      <c r="J162" s="158">
        <f t="shared" si="10"/>
        <v>0.71232269503546097</v>
      </c>
      <c r="K162" s="158">
        <f t="shared" si="11"/>
        <v>0.8046380053229143</v>
      </c>
      <c r="L162" s="158">
        <f t="shared" si="12"/>
        <v>0.2136968085106383</v>
      </c>
      <c r="M162" s="158">
        <f t="shared" si="13"/>
        <v>0.56324660372603996</v>
      </c>
      <c r="N162" s="159">
        <f t="shared" si="14"/>
        <v>0.77694341223667829</v>
      </c>
      <c r="O162" s="160"/>
      <c r="P162" s="160"/>
    </row>
    <row r="163" spans="1:16">
      <c r="A163" s="164">
        <v>158</v>
      </c>
      <c r="B163" s="220" t="s">
        <v>20</v>
      </c>
      <c r="C163" s="219" t="s">
        <v>16</v>
      </c>
      <c r="D163" s="216" t="s">
        <v>370</v>
      </c>
      <c r="E163" s="220" t="s">
        <v>1049</v>
      </c>
      <c r="F163" s="192">
        <v>3966</v>
      </c>
      <c r="G163" s="190">
        <v>7532450</v>
      </c>
      <c r="H163" s="109">
        <v>2845</v>
      </c>
      <c r="I163" s="109">
        <v>6617465</v>
      </c>
      <c r="J163" s="158">
        <f t="shared" si="10"/>
        <v>0.7173474533535048</v>
      </c>
      <c r="K163" s="158">
        <f t="shared" si="11"/>
        <v>0.87852757071072496</v>
      </c>
      <c r="L163" s="158">
        <f t="shared" si="12"/>
        <v>0.21520423600605143</v>
      </c>
      <c r="M163" s="158">
        <f t="shared" si="13"/>
        <v>0.61496929949750745</v>
      </c>
      <c r="N163" s="159">
        <f t="shared" si="14"/>
        <v>0.83017353550355888</v>
      </c>
      <c r="O163" s="160"/>
      <c r="P163" s="160"/>
    </row>
    <row r="164" spans="1:16">
      <c r="A164" s="164">
        <v>159</v>
      </c>
      <c r="B164" s="220" t="s">
        <v>20</v>
      </c>
      <c r="C164" s="219" t="s">
        <v>16</v>
      </c>
      <c r="D164" s="216" t="s">
        <v>374</v>
      </c>
      <c r="E164" s="220" t="s">
        <v>1048</v>
      </c>
      <c r="F164" s="192">
        <v>2796</v>
      </c>
      <c r="G164" s="190">
        <v>3811869</v>
      </c>
      <c r="H164" s="109">
        <v>1188</v>
      </c>
      <c r="I164" s="109">
        <v>1578040</v>
      </c>
      <c r="J164" s="158">
        <f t="shared" si="10"/>
        <v>0.42489270386266093</v>
      </c>
      <c r="K164" s="158">
        <f t="shared" si="11"/>
        <v>0.41398064833812492</v>
      </c>
      <c r="L164" s="158">
        <f t="shared" si="12"/>
        <v>0.12746781115879827</v>
      </c>
      <c r="M164" s="158">
        <f t="shared" si="13"/>
        <v>0.28978645383668744</v>
      </c>
      <c r="N164" s="159">
        <f t="shared" si="14"/>
        <v>0.41725426499548568</v>
      </c>
      <c r="O164" s="160"/>
      <c r="P164" s="160"/>
    </row>
    <row r="165" spans="1:16">
      <c r="A165" s="164">
        <v>160</v>
      </c>
      <c r="B165" s="220" t="s">
        <v>20</v>
      </c>
      <c r="C165" s="219" t="s">
        <v>16</v>
      </c>
      <c r="D165" s="216" t="s">
        <v>368</v>
      </c>
      <c r="E165" s="220" t="s">
        <v>369</v>
      </c>
      <c r="F165" s="192">
        <v>1459</v>
      </c>
      <c r="G165" s="190">
        <v>2613775</v>
      </c>
      <c r="H165" s="109">
        <v>874</v>
      </c>
      <c r="I165" s="109">
        <v>1821785</v>
      </c>
      <c r="J165" s="158">
        <f t="shared" si="10"/>
        <v>0.59904043865661416</v>
      </c>
      <c r="K165" s="158">
        <f t="shared" si="11"/>
        <v>0.69699381163260032</v>
      </c>
      <c r="L165" s="158">
        <f t="shared" si="12"/>
        <v>0.17971213159698424</v>
      </c>
      <c r="M165" s="158">
        <f t="shared" si="13"/>
        <v>0.4878956681428202</v>
      </c>
      <c r="N165" s="159">
        <f t="shared" si="14"/>
        <v>0.66760779973980444</v>
      </c>
      <c r="O165" s="160"/>
      <c r="P165" s="160"/>
    </row>
    <row r="166" spans="1:16">
      <c r="A166" s="164">
        <v>161</v>
      </c>
      <c r="B166" s="220" t="s">
        <v>20</v>
      </c>
      <c r="C166" s="219" t="s">
        <v>16</v>
      </c>
      <c r="D166" s="216" t="s">
        <v>373</v>
      </c>
      <c r="E166" s="220" t="s">
        <v>1246</v>
      </c>
      <c r="F166" s="192">
        <v>1504</v>
      </c>
      <c r="G166" s="190">
        <v>2576832</v>
      </c>
      <c r="H166" s="109">
        <v>964</v>
      </c>
      <c r="I166" s="109">
        <v>1478195</v>
      </c>
      <c r="J166" s="158">
        <f t="shared" si="10"/>
        <v>0.64095744680851063</v>
      </c>
      <c r="K166" s="158">
        <f t="shared" si="11"/>
        <v>0.57364818505824211</v>
      </c>
      <c r="L166" s="158">
        <f t="shared" si="12"/>
        <v>0.19228723404255318</v>
      </c>
      <c r="M166" s="158">
        <f t="shared" si="13"/>
        <v>0.40155372954076946</v>
      </c>
      <c r="N166" s="159">
        <f t="shared" si="14"/>
        <v>0.59384096358332261</v>
      </c>
      <c r="O166" s="160"/>
      <c r="P166" s="160"/>
    </row>
    <row r="167" spans="1:16">
      <c r="A167" s="164">
        <v>162</v>
      </c>
      <c r="B167" s="221" t="s">
        <v>20</v>
      </c>
      <c r="C167" s="219" t="s">
        <v>16</v>
      </c>
      <c r="D167" s="216" t="s">
        <v>367</v>
      </c>
      <c r="E167" s="221" t="s">
        <v>1067</v>
      </c>
      <c r="F167" s="192">
        <v>1422</v>
      </c>
      <c r="G167" s="190">
        <v>1841631</v>
      </c>
      <c r="H167" s="109">
        <v>1170</v>
      </c>
      <c r="I167" s="109">
        <v>1299050</v>
      </c>
      <c r="J167" s="158">
        <f t="shared" si="10"/>
        <v>0.82278481012658233</v>
      </c>
      <c r="K167" s="158">
        <f t="shared" si="11"/>
        <v>0.7053801765934653</v>
      </c>
      <c r="L167" s="158">
        <f t="shared" si="12"/>
        <v>0.24683544303797469</v>
      </c>
      <c r="M167" s="158">
        <f t="shared" si="13"/>
        <v>0.49376612361542566</v>
      </c>
      <c r="N167" s="159">
        <f t="shared" si="14"/>
        <v>0.74060156665340038</v>
      </c>
      <c r="O167" s="160"/>
      <c r="P167" s="160"/>
    </row>
    <row r="168" spans="1:16">
      <c r="A168" s="164">
        <v>163</v>
      </c>
      <c r="B168" s="222" t="s">
        <v>20</v>
      </c>
      <c r="C168" s="219" t="s">
        <v>16</v>
      </c>
      <c r="D168" s="216" t="s">
        <v>377</v>
      </c>
      <c r="E168" s="223" t="s">
        <v>1068</v>
      </c>
      <c r="F168" s="192">
        <v>658</v>
      </c>
      <c r="G168" s="190">
        <v>1005156</v>
      </c>
      <c r="H168" s="109">
        <v>665</v>
      </c>
      <c r="I168" s="109">
        <v>1464250</v>
      </c>
      <c r="J168" s="158">
        <f t="shared" si="10"/>
        <v>1.0106382978723405</v>
      </c>
      <c r="K168" s="158">
        <f t="shared" si="11"/>
        <v>1.456739053440461</v>
      </c>
      <c r="L168" s="158">
        <f t="shared" si="12"/>
        <v>0.3</v>
      </c>
      <c r="M168" s="158">
        <f t="shared" si="13"/>
        <v>0.7</v>
      </c>
      <c r="N168" s="159">
        <f t="shared" si="14"/>
        <v>1</v>
      </c>
      <c r="O168" s="160"/>
      <c r="P168" s="160"/>
    </row>
    <row r="169" spans="1:16">
      <c r="A169" s="164">
        <v>164</v>
      </c>
      <c r="B169" s="222" t="s">
        <v>20</v>
      </c>
      <c r="C169" s="219" t="s">
        <v>16</v>
      </c>
      <c r="D169" s="216" t="s">
        <v>375</v>
      </c>
      <c r="E169" s="223" t="s">
        <v>1319</v>
      </c>
      <c r="F169" s="192">
        <v>1708</v>
      </c>
      <c r="G169" s="190">
        <v>2753226</v>
      </c>
      <c r="H169" s="109">
        <v>1208</v>
      </c>
      <c r="I169" s="109">
        <v>1920285</v>
      </c>
      <c r="J169" s="158">
        <f t="shared" si="10"/>
        <v>0.70725995316159251</v>
      </c>
      <c r="K169" s="158">
        <f t="shared" si="11"/>
        <v>0.69746726204096576</v>
      </c>
      <c r="L169" s="158">
        <f t="shared" si="12"/>
        <v>0.21217798594847775</v>
      </c>
      <c r="M169" s="158">
        <f t="shared" si="13"/>
        <v>0.48822708342867599</v>
      </c>
      <c r="N169" s="159">
        <f t="shared" si="14"/>
        <v>0.70040506937715374</v>
      </c>
      <c r="O169" s="160"/>
      <c r="P169" s="160"/>
    </row>
    <row r="170" spans="1:16">
      <c r="A170" s="164">
        <v>165</v>
      </c>
      <c r="B170" s="222" t="s">
        <v>20</v>
      </c>
      <c r="C170" s="219" t="s">
        <v>16</v>
      </c>
      <c r="D170" s="216" t="s">
        <v>376</v>
      </c>
      <c r="E170" s="223" t="s">
        <v>1283</v>
      </c>
      <c r="F170" s="192">
        <v>727</v>
      </c>
      <c r="G170" s="190">
        <v>864101</v>
      </c>
      <c r="H170" s="109">
        <v>168</v>
      </c>
      <c r="I170" s="109">
        <v>301375</v>
      </c>
      <c r="J170" s="158">
        <f t="shared" si="10"/>
        <v>0.23108665749656121</v>
      </c>
      <c r="K170" s="158">
        <f t="shared" si="11"/>
        <v>0.34877288650285093</v>
      </c>
      <c r="L170" s="158">
        <f t="shared" si="12"/>
        <v>6.932599724896836E-2</v>
      </c>
      <c r="M170" s="158">
        <f t="shared" si="13"/>
        <v>0.24414102055199563</v>
      </c>
      <c r="N170" s="159">
        <f t="shared" si="14"/>
        <v>0.31346701780096398</v>
      </c>
      <c r="O170" s="160"/>
      <c r="P170" s="160"/>
    </row>
    <row r="171" spans="1:16">
      <c r="A171" s="164">
        <v>166</v>
      </c>
      <c r="B171" s="222" t="s">
        <v>20</v>
      </c>
      <c r="C171" s="219" t="s">
        <v>16</v>
      </c>
      <c r="D171" s="216" t="s">
        <v>371</v>
      </c>
      <c r="E171" s="223" t="s">
        <v>1051</v>
      </c>
      <c r="F171" s="192">
        <v>1569</v>
      </c>
      <c r="G171" s="190">
        <v>2090509</v>
      </c>
      <c r="H171" s="109">
        <v>1019</v>
      </c>
      <c r="I171" s="109">
        <v>1154295</v>
      </c>
      <c r="J171" s="158">
        <f t="shared" si="10"/>
        <v>0.64945825366475463</v>
      </c>
      <c r="K171" s="158">
        <f t="shared" si="11"/>
        <v>0.55215978500929674</v>
      </c>
      <c r="L171" s="158">
        <f t="shared" si="12"/>
        <v>0.19483747609942639</v>
      </c>
      <c r="M171" s="158">
        <f t="shared" si="13"/>
        <v>0.38651184950650769</v>
      </c>
      <c r="N171" s="159">
        <f t="shared" si="14"/>
        <v>0.58134932560593411</v>
      </c>
      <c r="O171" s="160"/>
      <c r="P171" s="160"/>
    </row>
    <row r="172" spans="1:16">
      <c r="A172" s="164">
        <v>167</v>
      </c>
      <c r="B172" s="224" t="s">
        <v>1066</v>
      </c>
      <c r="C172" s="219" t="s">
        <v>16</v>
      </c>
      <c r="D172" s="216" t="s">
        <v>346</v>
      </c>
      <c r="E172" s="223" t="s">
        <v>347</v>
      </c>
      <c r="F172" s="192">
        <v>1492</v>
      </c>
      <c r="G172" s="190">
        <v>2639225</v>
      </c>
      <c r="H172" s="109">
        <v>671</v>
      </c>
      <c r="I172" s="109">
        <v>1135715</v>
      </c>
      <c r="J172" s="158">
        <f t="shared" si="10"/>
        <v>0.44973190348525471</v>
      </c>
      <c r="K172" s="158">
        <f t="shared" si="11"/>
        <v>0.43032140116890377</v>
      </c>
      <c r="L172" s="158">
        <f t="shared" si="12"/>
        <v>0.13491957104557642</v>
      </c>
      <c r="M172" s="158">
        <f t="shared" si="13"/>
        <v>0.30122498081823262</v>
      </c>
      <c r="N172" s="159">
        <f t="shared" si="14"/>
        <v>0.43614455186380907</v>
      </c>
      <c r="O172" s="160"/>
      <c r="P172" s="160"/>
    </row>
    <row r="173" spans="1:16">
      <c r="A173" s="164">
        <v>168</v>
      </c>
      <c r="B173" s="224" t="s">
        <v>1066</v>
      </c>
      <c r="C173" s="219" t="s">
        <v>16</v>
      </c>
      <c r="D173" s="216" t="s">
        <v>351</v>
      </c>
      <c r="E173" s="223" t="s">
        <v>352</v>
      </c>
      <c r="F173" s="192">
        <v>1117</v>
      </c>
      <c r="G173" s="190">
        <v>1691378</v>
      </c>
      <c r="H173" s="109">
        <v>624</v>
      </c>
      <c r="I173" s="109">
        <v>838315</v>
      </c>
      <c r="J173" s="158">
        <f t="shared" si="10"/>
        <v>0.55863921217546997</v>
      </c>
      <c r="K173" s="158">
        <f t="shared" si="11"/>
        <v>0.4956402412707272</v>
      </c>
      <c r="L173" s="158">
        <f t="shared" si="12"/>
        <v>0.16759176365264097</v>
      </c>
      <c r="M173" s="158">
        <f t="shared" si="13"/>
        <v>0.34694816888950902</v>
      </c>
      <c r="N173" s="159">
        <f t="shared" si="14"/>
        <v>0.51453993254215002</v>
      </c>
      <c r="O173" s="160"/>
      <c r="P173" s="160"/>
    </row>
    <row r="174" spans="1:16">
      <c r="A174" s="164">
        <v>169</v>
      </c>
      <c r="B174" s="224" t="s">
        <v>1066</v>
      </c>
      <c r="C174" s="219" t="s">
        <v>16</v>
      </c>
      <c r="D174" s="216" t="s">
        <v>353</v>
      </c>
      <c r="E174" s="223" t="s">
        <v>477</v>
      </c>
      <c r="F174" s="192">
        <v>944</v>
      </c>
      <c r="G174" s="190">
        <v>1782711</v>
      </c>
      <c r="H174" s="109">
        <v>370</v>
      </c>
      <c r="I174" s="109">
        <v>659000</v>
      </c>
      <c r="J174" s="158">
        <f t="shared" si="10"/>
        <v>0.39194915254237289</v>
      </c>
      <c r="K174" s="158">
        <f t="shared" si="11"/>
        <v>0.36966171185346364</v>
      </c>
      <c r="L174" s="158">
        <f t="shared" si="12"/>
        <v>0.11758474576271186</v>
      </c>
      <c r="M174" s="158">
        <f t="shared" si="13"/>
        <v>0.25876319829742456</v>
      </c>
      <c r="N174" s="159">
        <f t="shared" si="14"/>
        <v>0.37634794406013639</v>
      </c>
      <c r="O174" s="160"/>
      <c r="P174" s="160"/>
    </row>
    <row r="175" spans="1:16">
      <c r="A175" s="164">
        <v>170</v>
      </c>
      <c r="B175" s="224" t="s">
        <v>1066</v>
      </c>
      <c r="C175" s="219" t="s">
        <v>16</v>
      </c>
      <c r="D175" s="216" t="s">
        <v>350</v>
      </c>
      <c r="E175" s="223" t="s">
        <v>990</v>
      </c>
      <c r="F175" s="192">
        <v>1050</v>
      </c>
      <c r="G175" s="190">
        <v>1620736</v>
      </c>
      <c r="H175" s="109">
        <v>474</v>
      </c>
      <c r="I175" s="109">
        <v>705750</v>
      </c>
      <c r="J175" s="158">
        <f t="shared" si="10"/>
        <v>0.4514285714285714</v>
      </c>
      <c r="K175" s="158">
        <f t="shared" si="11"/>
        <v>0.43545031393144845</v>
      </c>
      <c r="L175" s="158">
        <f t="shared" si="12"/>
        <v>0.13542857142857143</v>
      </c>
      <c r="M175" s="158">
        <f t="shared" si="13"/>
        <v>0.30481521975201392</v>
      </c>
      <c r="N175" s="159">
        <f t="shared" si="14"/>
        <v>0.44024379118058532</v>
      </c>
      <c r="O175" s="160"/>
      <c r="P175" s="160"/>
    </row>
    <row r="176" spans="1:16">
      <c r="A176" s="164">
        <v>171</v>
      </c>
      <c r="B176" s="224" t="s">
        <v>23</v>
      </c>
      <c r="C176" s="219" t="s">
        <v>16</v>
      </c>
      <c r="D176" s="216" t="s">
        <v>396</v>
      </c>
      <c r="E176" s="223" t="s">
        <v>1338</v>
      </c>
      <c r="F176" s="192">
        <v>1482</v>
      </c>
      <c r="G176" s="190">
        <v>1937748</v>
      </c>
      <c r="H176" s="109">
        <v>390</v>
      </c>
      <c r="I176" s="109">
        <v>416720</v>
      </c>
      <c r="J176" s="158">
        <f t="shared" si="10"/>
        <v>0.26315789473684209</v>
      </c>
      <c r="K176" s="158">
        <f t="shared" si="11"/>
        <v>0.21505376344086022</v>
      </c>
      <c r="L176" s="158">
        <f t="shared" si="12"/>
        <v>7.8947368421052627E-2</v>
      </c>
      <c r="M176" s="158">
        <f t="shared" si="13"/>
        <v>0.15053763440860216</v>
      </c>
      <c r="N176" s="159">
        <f t="shared" si="14"/>
        <v>0.22948500282965478</v>
      </c>
      <c r="O176" s="160"/>
      <c r="P176" s="160"/>
    </row>
    <row r="177" spans="1:16">
      <c r="A177" s="164">
        <v>172</v>
      </c>
      <c r="B177" s="224" t="s">
        <v>23</v>
      </c>
      <c r="C177" s="219" t="s">
        <v>16</v>
      </c>
      <c r="D177" s="216" t="s">
        <v>402</v>
      </c>
      <c r="E177" s="223" t="s">
        <v>403</v>
      </c>
      <c r="F177" s="192">
        <v>1432</v>
      </c>
      <c r="G177" s="190">
        <v>2577858</v>
      </c>
      <c r="H177" s="109">
        <v>510</v>
      </c>
      <c r="I177" s="109">
        <v>869190</v>
      </c>
      <c r="J177" s="158">
        <f t="shared" si="10"/>
        <v>0.35614525139664804</v>
      </c>
      <c r="K177" s="158">
        <f t="shared" si="11"/>
        <v>0.33717528273473557</v>
      </c>
      <c r="L177" s="158">
        <f t="shared" si="12"/>
        <v>0.1068435754189944</v>
      </c>
      <c r="M177" s="158">
        <f t="shared" si="13"/>
        <v>0.23602269791431488</v>
      </c>
      <c r="N177" s="159">
        <f t="shared" si="14"/>
        <v>0.34286627333330927</v>
      </c>
      <c r="O177" s="160"/>
      <c r="P177" s="160"/>
    </row>
    <row r="178" spans="1:16">
      <c r="A178" s="164">
        <v>173</v>
      </c>
      <c r="B178" s="224" t="s">
        <v>23</v>
      </c>
      <c r="C178" s="219" t="s">
        <v>16</v>
      </c>
      <c r="D178" s="216" t="s">
        <v>406</v>
      </c>
      <c r="E178" s="223" t="s">
        <v>1101</v>
      </c>
      <c r="F178" s="192">
        <v>1437</v>
      </c>
      <c r="G178" s="190">
        <v>4457965</v>
      </c>
      <c r="H178" s="109">
        <v>478</v>
      </c>
      <c r="I178" s="109">
        <v>1699450</v>
      </c>
      <c r="J178" s="158">
        <f t="shared" si="10"/>
        <v>0.33263743910925542</v>
      </c>
      <c r="K178" s="158">
        <f t="shared" si="11"/>
        <v>0.38121654162829899</v>
      </c>
      <c r="L178" s="158">
        <f t="shared" si="12"/>
        <v>9.9791231732776625E-2</v>
      </c>
      <c r="M178" s="158">
        <f t="shared" si="13"/>
        <v>0.26685157913980928</v>
      </c>
      <c r="N178" s="159">
        <f t="shared" si="14"/>
        <v>0.36664281087258588</v>
      </c>
      <c r="O178" s="160"/>
      <c r="P178" s="160"/>
    </row>
    <row r="179" spans="1:16">
      <c r="A179" s="164">
        <v>174</v>
      </c>
      <c r="B179" s="224" t="s">
        <v>23</v>
      </c>
      <c r="C179" s="219" t="s">
        <v>16</v>
      </c>
      <c r="D179" s="216" t="s">
        <v>397</v>
      </c>
      <c r="E179" s="223" t="s">
        <v>991</v>
      </c>
      <c r="F179" s="192">
        <v>2689</v>
      </c>
      <c r="G179" s="190">
        <v>4566524</v>
      </c>
      <c r="H179" s="109">
        <v>2656</v>
      </c>
      <c r="I179" s="109">
        <v>3930535</v>
      </c>
      <c r="J179" s="158">
        <f t="shared" si="10"/>
        <v>0.98772777984380811</v>
      </c>
      <c r="K179" s="158">
        <f t="shared" si="11"/>
        <v>0.860727984786678</v>
      </c>
      <c r="L179" s="158">
        <f t="shared" si="12"/>
        <v>0.29631833395314244</v>
      </c>
      <c r="M179" s="158">
        <f t="shared" si="13"/>
        <v>0.60250958935067456</v>
      </c>
      <c r="N179" s="159">
        <f t="shared" si="14"/>
        <v>0.898827923303817</v>
      </c>
      <c r="O179" s="160"/>
      <c r="P179" s="160"/>
    </row>
    <row r="180" spans="1:16">
      <c r="A180" s="164">
        <v>175</v>
      </c>
      <c r="B180" s="224" t="s">
        <v>23</v>
      </c>
      <c r="C180" s="219" t="s">
        <v>16</v>
      </c>
      <c r="D180" s="216" t="s">
        <v>400</v>
      </c>
      <c r="E180" s="223" t="s">
        <v>401</v>
      </c>
      <c r="F180" s="192">
        <v>2549</v>
      </c>
      <c r="G180" s="190">
        <v>3276870</v>
      </c>
      <c r="H180" s="109">
        <v>1044</v>
      </c>
      <c r="I180" s="109">
        <v>1632455</v>
      </c>
      <c r="J180" s="158">
        <f t="shared" si="10"/>
        <v>0.4095723813260102</v>
      </c>
      <c r="K180" s="158">
        <f t="shared" si="11"/>
        <v>0.49817508781245518</v>
      </c>
      <c r="L180" s="158">
        <f t="shared" si="12"/>
        <v>0.12287171439780306</v>
      </c>
      <c r="M180" s="158">
        <f t="shared" si="13"/>
        <v>0.34872256146871861</v>
      </c>
      <c r="N180" s="159">
        <f t="shared" si="14"/>
        <v>0.47159427586652169</v>
      </c>
      <c r="O180" s="160"/>
      <c r="P180" s="160"/>
    </row>
    <row r="181" spans="1:16">
      <c r="A181" s="164">
        <v>176</v>
      </c>
      <c r="B181" s="224" t="s">
        <v>23</v>
      </c>
      <c r="C181" s="219" t="s">
        <v>16</v>
      </c>
      <c r="D181" s="216" t="s">
        <v>398</v>
      </c>
      <c r="E181" s="223" t="s">
        <v>399</v>
      </c>
      <c r="F181" s="192">
        <v>1161</v>
      </c>
      <c r="G181" s="190">
        <v>1479896</v>
      </c>
      <c r="H181" s="109">
        <v>385</v>
      </c>
      <c r="I181" s="109">
        <v>479250</v>
      </c>
      <c r="J181" s="158">
        <f t="shared" si="10"/>
        <v>0.33161068044788977</v>
      </c>
      <c r="K181" s="158">
        <f t="shared" si="11"/>
        <v>0.32384032391465345</v>
      </c>
      <c r="L181" s="158">
        <f t="shared" si="12"/>
        <v>9.9483204134366926E-2</v>
      </c>
      <c r="M181" s="158">
        <f t="shared" si="13"/>
        <v>0.2266882267402574</v>
      </c>
      <c r="N181" s="159">
        <f t="shared" si="14"/>
        <v>0.3261714308746243</v>
      </c>
      <c r="O181" s="160"/>
      <c r="P181" s="160"/>
    </row>
    <row r="182" spans="1:16">
      <c r="A182" s="164">
        <v>177</v>
      </c>
      <c r="B182" s="225" t="s">
        <v>15</v>
      </c>
      <c r="C182" s="219" t="s">
        <v>16</v>
      </c>
      <c r="D182" s="216" t="s">
        <v>331</v>
      </c>
      <c r="E182" s="226" t="s">
        <v>1371</v>
      </c>
      <c r="F182" s="192">
        <v>2309</v>
      </c>
      <c r="G182" s="190">
        <v>3293703</v>
      </c>
      <c r="H182" s="109">
        <v>1058</v>
      </c>
      <c r="I182" s="109">
        <v>1652020</v>
      </c>
      <c r="J182" s="158">
        <f t="shared" si="10"/>
        <v>0.4582070160242529</v>
      </c>
      <c r="K182" s="158">
        <f t="shared" si="11"/>
        <v>0.50156920645243364</v>
      </c>
      <c r="L182" s="158">
        <f t="shared" si="12"/>
        <v>0.13746210480727586</v>
      </c>
      <c r="M182" s="158">
        <f t="shared" si="13"/>
        <v>0.35109844451670352</v>
      </c>
      <c r="N182" s="159">
        <f t="shared" si="14"/>
        <v>0.48856054932397941</v>
      </c>
      <c r="O182" s="160"/>
      <c r="P182" s="160"/>
    </row>
    <row r="183" spans="1:16">
      <c r="A183" s="164">
        <v>178</v>
      </c>
      <c r="B183" s="225" t="s">
        <v>15</v>
      </c>
      <c r="C183" s="219" t="s">
        <v>16</v>
      </c>
      <c r="D183" s="216" t="s">
        <v>330</v>
      </c>
      <c r="E183" s="226" t="s">
        <v>1102</v>
      </c>
      <c r="F183" s="192">
        <v>2666</v>
      </c>
      <c r="G183" s="190">
        <v>4546247</v>
      </c>
      <c r="H183" s="109">
        <v>1644</v>
      </c>
      <c r="I183" s="109">
        <v>2821930</v>
      </c>
      <c r="J183" s="158">
        <f t="shared" si="10"/>
        <v>0.6166541635408852</v>
      </c>
      <c r="K183" s="158">
        <f t="shared" si="11"/>
        <v>0.6207163843055602</v>
      </c>
      <c r="L183" s="158">
        <f t="shared" si="12"/>
        <v>0.18499624906226556</v>
      </c>
      <c r="M183" s="158">
        <f t="shared" si="13"/>
        <v>0.43450146901389214</v>
      </c>
      <c r="N183" s="159">
        <f t="shared" si="14"/>
        <v>0.61949771807615772</v>
      </c>
      <c r="O183" s="160"/>
      <c r="P183" s="160"/>
    </row>
    <row r="184" spans="1:16">
      <c r="A184" s="164">
        <v>179</v>
      </c>
      <c r="B184" s="225" t="s">
        <v>15</v>
      </c>
      <c r="C184" s="219" t="s">
        <v>16</v>
      </c>
      <c r="D184" s="216" t="s">
        <v>332</v>
      </c>
      <c r="E184" s="226" t="s">
        <v>1103</v>
      </c>
      <c r="F184" s="192">
        <v>3642</v>
      </c>
      <c r="G184" s="190">
        <v>6426858</v>
      </c>
      <c r="H184" s="109">
        <v>1407</v>
      </c>
      <c r="I184" s="109">
        <v>3136070</v>
      </c>
      <c r="J184" s="158">
        <f t="shared" si="10"/>
        <v>0.38632619439868204</v>
      </c>
      <c r="K184" s="158">
        <f t="shared" si="11"/>
        <v>0.48796316956123814</v>
      </c>
      <c r="L184" s="158">
        <f t="shared" si="12"/>
        <v>0.11589785831960461</v>
      </c>
      <c r="M184" s="158">
        <f t="shared" si="13"/>
        <v>0.34157421869286669</v>
      </c>
      <c r="N184" s="159">
        <f t="shared" si="14"/>
        <v>0.45747207701247128</v>
      </c>
      <c r="O184" s="160"/>
      <c r="P184" s="160"/>
    </row>
    <row r="185" spans="1:16">
      <c r="A185" s="164">
        <v>180</v>
      </c>
      <c r="B185" s="225" t="s">
        <v>15</v>
      </c>
      <c r="C185" s="219" t="s">
        <v>16</v>
      </c>
      <c r="D185" s="216" t="s">
        <v>333</v>
      </c>
      <c r="E185" s="226" t="s">
        <v>1104</v>
      </c>
      <c r="F185" s="192">
        <v>1543</v>
      </c>
      <c r="G185" s="190">
        <v>2649492</v>
      </c>
      <c r="H185" s="109">
        <v>648</v>
      </c>
      <c r="I185" s="109">
        <v>934480</v>
      </c>
      <c r="J185" s="158">
        <f t="shared" si="10"/>
        <v>0.4199611147116008</v>
      </c>
      <c r="K185" s="158">
        <f t="shared" si="11"/>
        <v>0.3527015744905061</v>
      </c>
      <c r="L185" s="158">
        <f t="shared" si="12"/>
        <v>0.12598833441348023</v>
      </c>
      <c r="M185" s="158">
        <f t="shared" si="13"/>
        <v>0.24689110214335425</v>
      </c>
      <c r="N185" s="159">
        <f t="shared" si="14"/>
        <v>0.37287943655683448</v>
      </c>
      <c r="O185" s="160"/>
      <c r="P185" s="160"/>
    </row>
    <row r="186" spans="1:16" s="120" customFormat="1">
      <c r="A186" s="248">
        <v>181</v>
      </c>
      <c r="B186" s="249" t="s">
        <v>19</v>
      </c>
      <c r="C186" s="219" t="s">
        <v>16</v>
      </c>
      <c r="D186" s="219" t="s">
        <v>359</v>
      </c>
      <c r="E186" s="226" t="s">
        <v>312</v>
      </c>
      <c r="F186" s="192">
        <v>5884</v>
      </c>
      <c r="G186" s="190">
        <v>9629415</v>
      </c>
      <c r="H186" s="109">
        <v>612</v>
      </c>
      <c r="I186" s="109">
        <v>1155530</v>
      </c>
      <c r="J186" s="136">
        <f t="shared" si="10"/>
        <v>0.10401087695445276</v>
      </c>
      <c r="K186" s="136">
        <f t="shared" si="11"/>
        <v>0.1200000207696937</v>
      </c>
      <c r="L186" s="136">
        <f t="shared" si="12"/>
        <v>3.1203263086335826E-2</v>
      </c>
      <c r="M186" s="136">
        <f t="shared" si="13"/>
        <v>8.4000014538785583E-2</v>
      </c>
      <c r="N186" s="250">
        <f t="shared" si="14"/>
        <v>0.11520327762512141</v>
      </c>
      <c r="O186" s="251"/>
      <c r="P186" s="251"/>
    </row>
    <row r="187" spans="1:16">
      <c r="A187" s="164">
        <v>182</v>
      </c>
      <c r="B187" s="225" t="s">
        <v>19</v>
      </c>
      <c r="C187" s="219" t="s">
        <v>16</v>
      </c>
      <c r="D187" s="216" t="s">
        <v>360</v>
      </c>
      <c r="E187" s="226" t="s">
        <v>1309</v>
      </c>
      <c r="F187" s="192">
        <v>1865</v>
      </c>
      <c r="G187" s="190">
        <v>3114724</v>
      </c>
      <c r="H187" s="109">
        <v>483</v>
      </c>
      <c r="I187" s="109">
        <v>732590</v>
      </c>
      <c r="J187" s="158">
        <f t="shared" si="10"/>
        <v>0.25898123324396782</v>
      </c>
      <c r="K187" s="158">
        <f t="shared" si="11"/>
        <v>0.2352022201646117</v>
      </c>
      <c r="L187" s="158">
        <f t="shared" si="12"/>
        <v>7.7694369973190347E-2</v>
      </c>
      <c r="M187" s="158">
        <f t="shared" si="13"/>
        <v>0.16464155411522818</v>
      </c>
      <c r="N187" s="159">
        <f t="shared" si="14"/>
        <v>0.24233592408841853</v>
      </c>
      <c r="O187" s="160"/>
      <c r="P187" s="160"/>
    </row>
    <row r="188" spans="1:16">
      <c r="A188" s="164">
        <v>183</v>
      </c>
      <c r="B188" s="225" t="s">
        <v>19</v>
      </c>
      <c r="C188" s="219" t="s">
        <v>16</v>
      </c>
      <c r="D188" s="216" t="s">
        <v>363</v>
      </c>
      <c r="E188" s="226" t="s">
        <v>364</v>
      </c>
      <c r="F188" s="192">
        <v>2606</v>
      </c>
      <c r="G188" s="190">
        <v>4351490</v>
      </c>
      <c r="H188" s="109">
        <v>987</v>
      </c>
      <c r="I188" s="109">
        <v>1524470</v>
      </c>
      <c r="J188" s="158">
        <f t="shared" si="10"/>
        <v>0.37874136607828091</v>
      </c>
      <c r="K188" s="158">
        <f t="shared" si="11"/>
        <v>0.35033287448667011</v>
      </c>
      <c r="L188" s="158">
        <f t="shared" si="12"/>
        <v>0.11362240982348426</v>
      </c>
      <c r="M188" s="158">
        <f t="shared" si="13"/>
        <v>0.24523301214066906</v>
      </c>
      <c r="N188" s="159">
        <f t="shared" si="14"/>
        <v>0.35885542196415332</v>
      </c>
      <c r="O188" s="160"/>
      <c r="P188" s="160"/>
    </row>
    <row r="189" spans="1:16">
      <c r="A189" s="164">
        <v>184</v>
      </c>
      <c r="B189" s="225" t="s">
        <v>19</v>
      </c>
      <c r="C189" s="219" t="s">
        <v>16</v>
      </c>
      <c r="D189" s="216" t="s">
        <v>362</v>
      </c>
      <c r="E189" s="227" t="s">
        <v>1534</v>
      </c>
      <c r="F189" s="192">
        <v>1488</v>
      </c>
      <c r="G189" s="190">
        <v>2480951</v>
      </c>
      <c r="H189" s="109">
        <v>410</v>
      </c>
      <c r="I189" s="109">
        <v>558430</v>
      </c>
      <c r="J189" s="158">
        <f t="shared" si="10"/>
        <v>0.27553763440860213</v>
      </c>
      <c r="K189" s="158">
        <f t="shared" si="11"/>
        <v>0.22508707346497372</v>
      </c>
      <c r="L189" s="158">
        <f t="shared" si="12"/>
        <v>8.2661290322580641E-2</v>
      </c>
      <c r="M189" s="158">
        <f t="shared" si="13"/>
        <v>0.1575609514254816</v>
      </c>
      <c r="N189" s="159">
        <f t="shared" si="14"/>
        <v>0.24022224174806223</v>
      </c>
      <c r="O189" s="160"/>
      <c r="P189" s="160"/>
    </row>
    <row r="190" spans="1:16">
      <c r="A190" s="164">
        <v>185</v>
      </c>
      <c r="B190" s="225" t="s">
        <v>19</v>
      </c>
      <c r="C190" s="219" t="s">
        <v>16</v>
      </c>
      <c r="D190" s="216" t="s">
        <v>358</v>
      </c>
      <c r="E190" s="228" t="s">
        <v>1337</v>
      </c>
      <c r="F190" s="192">
        <v>2606</v>
      </c>
      <c r="G190" s="190">
        <v>4351490</v>
      </c>
      <c r="H190" s="109">
        <v>526</v>
      </c>
      <c r="I190" s="109">
        <v>1248950</v>
      </c>
      <c r="J190" s="158">
        <f t="shared" si="10"/>
        <v>0.20184190330007676</v>
      </c>
      <c r="K190" s="158">
        <f t="shared" si="11"/>
        <v>0.28701663108498471</v>
      </c>
      <c r="L190" s="158">
        <f t="shared" si="12"/>
        <v>6.0552570990023022E-2</v>
      </c>
      <c r="M190" s="158">
        <f t="shared" si="13"/>
        <v>0.20091164175948928</v>
      </c>
      <c r="N190" s="159">
        <f t="shared" si="14"/>
        <v>0.26146421274951231</v>
      </c>
      <c r="O190" s="160"/>
      <c r="P190" s="160"/>
    </row>
    <row r="191" spans="1:16">
      <c r="A191" s="164">
        <v>186</v>
      </c>
      <c r="B191" s="225" t="s">
        <v>19</v>
      </c>
      <c r="C191" s="219" t="s">
        <v>16</v>
      </c>
      <c r="D191" s="216" t="s">
        <v>365</v>
      </c>
      <c r="E191" s="227" t="s">
        <v>366</v>
      </c>
      <c r="F191" s="192">
        <v>1865</v>
      </c>
      <c r="G191" s="190">
        <v>3114724</v>
      </c>
      <c r="H191" s="109">
        <v>536</v>
      </c>
      <c r="I191" s="109">
        <v>807680</v>
      </c>
      <c r="J191" s="158">
        <f t="shared" si="10"/>
        <v>0.28739946380697051</v>
      </c>
      <c r="K191" s="158">
        <f t="shared" si="11"/>
        <v>0.25931029523001076</v>
      </c>
      <c r="L191" s="158">
        <f t="shared" si="12"/>
        <v>8.6219839142091151E-2</v>
      </c>
      <c r="M191" s="158">
        <f t="shared" si="13"/>
        <v>0.18151720666100751</v>
      </c>
      <c r="N191" s="159">
        <f t="shared" si="14"/>
        <v>0.26773704580309865</v>
      </c>
      <c r="O191" s="160"/>
      <c r="P191" s="160"/>
    </row>
    <row r="192" spans="1:16">
      <c r="A192" s="164">
        <v>187</v>
      </c>
      <c r="B192" s="225" t="s">
        <v>19</v>
      </c>
      <c r="C192" s="219" t="s">
        <v>16</v>
      </c>
      <c r="D192" s="216" t="s">
        <v>356</v>
      </c>
      <c r="E192" s="227" t="s">
        <v>357</v>
      </c>
      <c r="F192" s="192">
        <v>2230</v>
      </c>
      <c r="G192" s="190">
        <v>3731465</v>
      </c>
      <c r="H192" s="109">
        <v>721</v>
      </c>
      <c r="I192" s="109">
        <v>891270</v>
      </c>
      <c r="J192" s="158">
        <f t="shared" si="10"/>
        <v>0.32331838565022419</v>
      </c>
      <c r="K192" s="158">
        <f t="shared" si="11"/>
        <v>0.23885256862921131</v>
      </c>
      <c r="L192" s="158">
        <f t="shared" si="12"/>
        <v>9.6995515695067258E-2</v>
      </c>
      <c r="M192" s="158">
        <f t="shared" si="13"/>
        <v>0.1671967980404479</v>
      </c>
      <c r="N192" s="159">
        <f t="shared" si="14"/>
        <v>0.26419231373551516</v>
      </c>
      <c r="O192" s="160"/>
      <c r="P192" s="160"/>
    </row>
    <row r="193" spans="1:16">
      <c r="A193" s="164">
        <v>188</v>
      </c>
      <c r="B193" s="225" t="s">
        <v>25</v>
      </c>
      <c r="C193" s="219" t="s">
        <v>16</v>
      </c>
      <c r="D193" s="216" t="s">
        <v>338</v>
      </c>
      <c r="E193" s="229" t="s">
        <v>339</v>
      </c>
      <c r="F193" s="192">
        <v>2383</v>
      </c>
      <c r="G193" s="190">
        <v>4101634</v>
      </c>
      <c r="H193" s="109">
        <v>2117</v>
      </c>
      <c r="I193" s="109">
        <v>3197450</v>
      </c>
      <c r="J193" s="158">
        <f t="shared" si="10"/>
        <v>0.88837599664288713</v>
      </c>
      <c r="K193" s="158">
        <f t="shared" si="11"/>
        <v>0.77955517240202321</v>
      </c>
      <c r="L193" s="158">
        <f t="shared" si="12"/>
        <v>0.26651279899286612</v>
      </c>
      <c r="M193" s="158">
        <f t="shared" si="13"/>
        <v>0.54568862068141621</v>
      </c>
      <c r="N193" s="159">
        <f t="shared" si="14"/>
        <v>0.81220141967428239</v>
      </c>
      <c r="O193" s="160"/>
      <c r="P193" s="160"/>
    </row>
    <row r="194" spans="1:16">
      <c r="A194" s="164">
        <v>189</v>
      </c>
      <c r="B194" s="225" t="s">
        <v>25</v>
      </c>
      <c r="C194" s="219" t="s">
        <v>16</v>
      </c>
      <c r="D194" s="216" t="s">
        <v>336</v>
      </c>
      <c r="E194" s="229" t="s">
        <v>337</v>
      </c>
      <c r="F194" s="192">
        <v>818</v>
      </c>
      <c r="G194" s="190">
        <v>1399490</v>
      </c>
      <c r="H194" s="109">
        <v>650</v>
      </c>
      <c r="I194" s="109">
        <v>916145</v>
      </c>
      <c r="J194" s="158">
        <f t="shared" si="10"/>
        <v>0.79462102689486558</v>
      </c>
      <c r="K194" s="158">
        <f t="shared" si="11"/>
        <v>0.65462775725442834</v>
      </c>
      <c r="L194" s="158">
        <f t="shared" si="12"/>
        <v>0.23838630806845967</v>
      </c>
      <c r="M194" s="158">
        <f t="shared" si="13"/>
        <v>0.45823943007809981</v>
      </c>
      <c r="N194" s="159">
        <f t="shared" si="14"/>
        <v>0.69662573814655948</v>
      </c>
      <c r="O194" s="160"/>
      <c r="P194" s="160"/>
    </row>
    <row r="195" spans="1:16">
      <c r="A195" s="164">
        <v>190</v>
      </c>
      <c r="B195" s="225" t="s">
        <v>25</v>
      </c>
      <c r="C195" s="219" t="s">
        <v>16</v>
      </c>
      <c r="D195" s="216" t="s">
        <v>334</v>
      </c>
      <c r="E195" s="229" t="s">
        <v>335</v>
      </c>
      <c r="F195" s="192">
        <v>2194</v>
      </c>
      <c r="G195" s="190">
        <v>3846000</v>
      </c>
      <c r="H195" s="109">
        <v>2432</v>
      </c>
      <c r="I195" s="109">
        <v>3640310</v>
      </c>
      <c r="J195" s="158">
        <f t="shared" si="10"/>
        <v>1.1084776663628078</v>
      </c>
      <c r="K195" s="158">
        <f t="shared" si="11"/>
        <v>0.94651846073842949</v>
      </c>
      <c r="L195" s="158">
        <f t="shared" si="12"/>
        <v>0.3</v>
      </c>
      <c r="M195" s="158">
        <f t="shared" si="13"/>
        <v>0.66256292251690063</v>
      </c>
      <c r="N195" s="159">
        <f t="shared" si="14"/>
        <v>0.96256292251690057</v>
      </c>
      <c r="O195" s="160"/>
      <c r="P195" s="160"/>
    </row>
    <row r="196" spans="1:16">
      <c r="A196" s="164">
        <v>191</v>
      </c>
      <c r="B196" s="225" t="s">
        <v>25</v>
      </c>
      <c r="C196" s="219" t="s">
        <v>16</v>
      </c>
      <c r="D196" s="216" t="s">
        <v>340</v>
      </c>
      <c r="E196" s="223" t="s">
        <v>341</v>
      </c>
      <c r="F196" s="192">
        <v>1761</v>
      </c>
      <c r="G196" s="190">
        <v>3100240</v>
      </c>
      <c r="H196" s="109">
        <v>999</v>
      </c>
      <c r="I196" s="109">
        <v>1606835</v>
      </c>
      <c r="J196" s="158">
        <f t="shared" si="10"/>
        <v>0.56729131175468483</v>
      </c>
      <c r="K196" s="158">
        <f t="shared" si="11"/>
        <v>0.51829374500038705</v>
      </c>
      <c r="L196" s="158">
        <f t="shared" si="12"/>
        <v>0.17018739352640544</v>
      </c>
      <c r="M196" s="158">
        <f t="shared" si="13"/>
        <v>0.3628056215002709</v>
      </c>
      <c r="N196" s="159">
        <f t="shared" si="14"/>
        <v>0.5329930150266764</v>
      </c>
      <c r="O196" s="160"/>
      <c r="P196" s="160"/>
    </row>
    <row r="197" spans="1:16">
      <c r="A197" s="164">
        <v>192</v>
      </c>
      <c r="B197" s="225" t="s">
        <v>25</v>
      </c>
      <c r="C197" s="219" t="s">
        <v>16</v>
      </c>
      <c r="D197" s="216" t="s">
        <v>902</v>
      </c>
      <c r="E197" s="223" t="s">
        <v>1535</v>
      </c>
      <c r="F197" s="192">
        <v>801</v>
      </c>
      <c r="G197" s="190">
        <v>1150272</v>
      </c>
      <c r="H197" s="109">
        <v>676</v>
      </c>
      <c r="I197" s="109">
        <v>938780</v>
      </c>
      <c r="J197" s="158">
        <f t="shared" si="10"/>
        <v>0.84394506866416974</v>
      </c>
      <c r="K197" s="158">
        <f t="shared" si="11"/>
        <v>0.81613740054526229</v>
      </c>
      <c r="L197" s="158">
        <f t="shared" si="12"/>
        <v>0.25318352059925092</v>
      </c>
      <c r="M197" s="158">
        <f t="shared" si="13"/>
        <v>0.57129618038168362</v>
      </c>
      <c r="N197" s="159">
        <f t="shared" si="14"/>
        <v>0.82447970098093459</v>
      </c>
      <c r="O197" s="160"/>
      <c r="P197" s="160"/>
    </row>
    <row r="198" spans="1:16">
      <c r="A198" s="164">
        <v>193</v>
      </c>
      <c r="B198" s="225" t="s">
        <v>24</v>
      </c>
      <c r="C198" s="219" t="s">
        <v>16</v>
      </c>
      <c r="D198" s="216" t="s">
        <v>382</v>
      </c>
      <c r="E198" s="223" t="s">
        <v>383</v>
      </c>
      <c r="F198" s="192">
        <v>2355</v>
      </c>
      <c r="G198" s="190">
        <v>3828734</v>
      </c>
      <c r="H198" s="109">
        <v>1594</v>
      </c>
      <c r="I198" s="109">
        <v>2418450</v>
      </c>
      <c r="J198" s="158">
        <f t="shared" ref="J198:J261" si="15">IFERROR(H198/F198,0)</f>
        <v>0.6768577494692144</v>
      </c>
      <c r="K198" s="158">
        <f t="shared" ref="K198:K261" si="16">IFERROR(I198/G198,0)</f>
        <v>0.63165787960197806</v>
      </c>
      <c r="L198" s="158">
        <f t="shared" si="12"/>
        <v>0.2030573248407643</v>
      </c>
      <c r="M198" s="158">
        <f t="shared" si="13"/>
        <v>0.44216051572138459</v>
      </c>
      <c r="N198" s="159">
        <f t="shared" si="14"/>
        <v>0.64521784056214893</v>
      </c>
      <c r="O198" s="160"/>
      <c r="P198" s="160"/>
    </row>
    <row r="199" spans="1:16">
      <c r="A199" s="164">
        <v>194</v>
      </c>
      <c r="B199" s="225" t="s">
        <v>24</v>
      </c>
      <c r="C199" s="219" t="s">
        <v>16</v>
      </c>
      <c r="D199" s="216" t="s">
        <v>380</v>
      </c>
      <c r="E199" s="223" t="s">
        <v>381</v>
      </c>
      <c r="F199" s="192">
        <v>1430</v>
      </c>
      <c r="G199" s="190">
        <v>2326262</v>
      </c>
      <c r="H199" s="109">
        <v>945</v>
      </c>
      <c r="I199" s="109">
        <v>1403910</v>
      </c>
      <c r="J199" s="158">
        <f t="shared" si="15"/>
        <v>0.66083916083916083</v>
      </c>
      <c r="K199" s="158">
        <f t="shared" si="16"/>
        <v>0.60350467832084265</v>
      </c>
      <c r="L199" s="158">
        <f t="shared" ref="L199:L262" si="17">IF((J199*0.3)&gt;30%,30%,(J199*0.3))</f>
        <v>0.19825174825174824</v>
      </c>
      <c r="M199" s="158">
        <f t="shared" ref="M199:M262" si="18">IF((K199*0.7)&gt;70%,70%,(K199*0.7))</f>
        <v>0.42245327482458983</v>
      </c>
      <c r="N199" s="159">
        <f t="shared" ref="N199:N262" si="19">L199+M199</f>
        <v>0.62070502307633801</v>
      </c>
      <c r="O199" s="160"/>
      <c r="P199" s="160"/>
    </row>
    <row r="200" spans="1:16">
      <c r="A200" s="164">
        <v>195</v>
      </c>
      <c r="B200" s="225" t="s">
        <v>24</v>
      </c>
      <c r="C200" s="219" t="s">
        <v>16</v>
      </c>
      <c r="D200" s="216" t="s">
        <v>378</v>
      </c>
      <c r="E200" s="223" t="s">
        <v>379</v>
      </c>
      <c r="F200" s="192">
        <v>1622</v>
      </c>
      <c r="G200" s="190">
        <v>2636921</v>
      </c>
      <c r="H200" s="109">
        <v>1301</v>
      </c>
      <c r="I200" s="109">
        <v>1814535</v>
      </c>
      <c r="J200" s="158">
        <f t="shared" si="15"/>
        <v>0.80209617755856966</v>
      </c>
      <c r="K200" s="158">
        <f t="shared" si="16"/>
        <v>0.68812641713574274</v>
      </c>
      <c r="L200" s="158">
        <f t="shared" si="17"/>
        <v>0.24062885326757089</v>
      </c>
      <c r="M200" s="158">
        <f t="shared" si="18"/>
        <v>0.4816884919950199</v>
      </c>
      <c r="N200" s="159">
        <f t="shared" si="19"/>
        <v>0.72231734526259084</v>
      </c>
      <c r="O200" s="160"/>
      <c r="P200" s="160"/>
    </row>
    <row r="201" spans="1:16">
      <c r="A201" s="164">
        <v>196</v>
      </c>
      <c r="B201" s="225" t="s">
        <v>24</v>
      </c>
      <c r="C201" s="219" t="s">
        <v>16</v>
      </c>
      <c r="D201" s="216" t="s">
        <v>1536</v>
      </c>
      <c r="E201" s="223" t="s">
        <v>1537</v>
      </c>
      <c r="F201" s="192">
        <v>956</v>
      </c>
      <c r="G201" s="190">
        <v>1554856</v>
      </c>
      <c r="H201" s="109">
        <v>846</v>
      </c>
      <c r="I201" s="109">
        <v>1076600</v>
      </c>
      <c r="J201" s="158">
        <f t="shared" si="15"/>
        <v>0.88493723849372385</v>
      </c>
      <c r="K201" s="158">
        <f t="shared" si="16"/>
        <v>0.69241138729245666</v>
      </c>
      <c r="L201" s="158">
        <f t="shared" si="17"/>
        <v>0.26548117154811712</v>
      </c>
      <c r="M201" s="158">
        <f t="shared" si="18"/>
        <v>0.48468797110471962</v>
      </c>
      <c r="N201" s="159">
        <f t="shared" si="19"/>
        <v>0.75016914265283674</v>
      </c>
      <c r="O201" s="160"/>
      <c r="P201" s="160"/>
    </row>
    <row r="202" spans="1:16">
      <c r="A202" s="164">
        <v>197</v>
      </c>
      <c r="B202" s="230" t="s">
        <v>21</v>
      </c>
      <c r="C202" s="219" t="s">
        <v>16</v>
      </c>
      <c r="D202" s="216" t="s">
        <v>386</v>
      </c>
      <c r="E202" s="229" t="s">
        <v>387</v>
      </c>
      <c r="F202" s="192">
        <v>3325</v>
      </c>
      <c r="G202" s="190">
        <v>4751493</v>
      </c>
      <c r="H202" s="109">
        <v>2133</v>
      </c>
      <c r="I202" s="109">
        <v>2503280</v>
      </c>
      <c r="J202" s="158">
        <f t="shared" si="15"/>
        <v>0.64150375939849624</v>
      </c>
      <c r="K202" s="158">
        <f t="shared" si="16"/>
        <v>0.52684072143218985</v>
      </c>
      <c r="L202" s="158">
        <f t="shared" si="17"/>
        <v>0.19245112781954887</v>
      </c>
      <c r="M202" s="158">
        <f t="shared" si="18"/>
        <v>0.36878850500253285</v>
      </c>
      <c r="N202" s="159">
        <f t="shared" si="19"/>
        <v>0.56123963282208167</v>
      </c>
      <c r="O202" s="160"/>
      <c r="P202" s="160"/>
    </row>
    <row r="203" spans="1:16">
      <c r="A203" s="164">
        <v>198</v>
      </c>
      <c r="B203" s="230" t="s">
        <v>21</v>
      </c>
      <c r="C203" s="219" t="s">
        <v>16</v>
      </c>
      <c r="D203" s="216" t="s">
        <v>392</v>
      </c>
      <c r="E203" s="229" t="s">
        <v>393</v>
      </c>
      <c r="F203" s="192">
        <v>2732</v>
      </c>
      <c r="G203" s="190">
        <v>4604631</v>
      </c>
      <c r="H203" s="109">
        <v>2526</v>
      </c>
      <c r="I203" s="109">
        <v>2836640</v>
      </c>
      <c r="J203" s="158">
        <f t="shared" si="15"/>
        <v>0.92459736456808195</v>
      </c>
      <c r="K203" s="158">
        <f t="shared" si="16"/>
        <v>0.61604067730943046</v>
      </c>
      <c r="L203" s="158">
        <f t="shared" si="17"/>
        <v>0.2773792093704246</v>
      </c>
      <c r="M203" s="158">
        <f t="shared" si="18"/>
        <v>0.43122847411660131</v>
      </c>
      <c r="N203" s="159">
        <f t="shared" si="19"/>
        <v>0.70860768348702585</v>
      </c>
      <c r="O203" s="160"/>
      <c r="P203" s="160"/>
    </row>
    <row r="204" spans="1:16">
      <c r="A204" s="164">
        <v>199</v>
      </c>
      <c r="B204" s="230" t="s">
        <v>21</v>
      </c>
      <c r="C204" s="219" t="s">
        <v>16</v>
      </c>
      <c r="D204" s="216" t="s">
        <v>384</v>
      </c>
      <c r="E204" s="229" t="s">
        <v>385</v>
      </c>
      <c r="F204" s="192">
        <v>1534</v>
      </c>
      <c r="G204" s="190">
        <v>2725329</v>
      </c>
      <c r="H204" s="109">
        <v>592</v>
      </c>
      <c r="I204" s="109">
        <v>951070</v>
      </c>
      <c r="J204" s="158">
        <f t="shared" si="15"/>
        <v>0.38591916558018252</v>
      </c>
      <c r="K204" s="158">
        <f t="shared" si="16"/>
        <v>0.34897438070779713</v>
      </c>
      <c r="L204" s="158">
        <f t="shared" si="17"/>
        <v>0.11577574967405475</v>
      </c>
      <c r="M204" s="158">
        <f t="shared" si="18"/>
        <v>0.24428206649545797</v>
      </c>
      <c r="N204" s="159">
        <f t="shared" si="19"/>
        <v>0.36005781616951271</v>
      </c>
      <c r="O204" s="160"/>
      <c r="P204" s="160"/>
    </row>
    <row r="205" spans="1:16">
      <c r="A205" s="164">
        <v>200</v>
      </c>
      <c r="B205" s="230" t="s">
        <v>21</v>
      </c>
      <c r="C205" s="219" t="s">
        <v>16</v>
      </c>
      <c r="D205" s="216" t="s">
        <v>388</v>
      </c>
      <c r="E205" s="229" t="s">
        <v>389</v>
      </c>
      <c r="F205" s="192">
        <v>1180</v>
      </c>
      <c r="G205" s="190">
        <v>2011788</v>
      </c>
      <c r="H205" s="109">
        <v>566</v>
      </c>
      <c r="I205" s="109">
        <v>711440</v>
      </c>
      <c r="J205" s="158">
        <f t="shared" si="15"/>
        <v>0.47966101694915253</v>
      </c>
      <c r="K205" s="158">
        <f t="shared" si="16"/>
        <v>0.35363567135304513</v>
      </c>
      <c r="L205" s="158">
        <f t="shared" si="17"/>
        <v>0.14389830508474574</v>
      </c>
      <c r="M205" s="158">
        <f t="shared" si="18"/>
        <v>0.24754496994713157</v>
      </c>
      <c r="N205" s="159">
        <f t="shared" si="19"/>
        <v>0.39144327503187731</v>
      </c>
      <c r="O205" s="160"/>
      <c r="P205" s="160"/>
    </row>
    <row r="206" spans="1:16">
      <c r="A206" s="164">
        <v>201</v>
      </c>
      <c r="B206" s="230" t="s">
        <v>21</v>
      </c>
      <c r="C206" s="219" t="s">
        <v>16</v>
      </c>
      <c r="D206" s="216" t="s">
        <v>394</v>
      </c>
      <c r="E206" s="229" t="s">
        <v>395</v>
      </c>
      <c r="F206" s="192">
        <v>1092</v>
      </c>
      <c r="G206" s="190">
        <v>2035828</v>
      </c>
      <c r="H206" s="109">
        <v>596</v>
      </c>
      <c r="I206" s="109">
        <v>892180</v>
      </c>
      <c r="J206" s="158">
        <f t="shared" si="15"/>
        <v>0.54578754578754574</v>
      </c>
      <c r="K206" s="158">
        <f t="shared" si="16"/>
        <v>0.43823937975113814</v>
      </c>
      <c r="L206" s="158">
        <f t="shared" si="17"/>
        <v>0.16373626373626371</v>
      </c>
      <c r="M206" s="158">
        <f t="shared" si="18"/>
        <v>0.30676756582579667</v>
      </c>
      <c r="N206" s="159">
        <f t="shared" si="19"/>
        <v>0.47050382956206038</v>
      </c>
      <c r="O206" s="160"/>
      <c r="P206" s="160"/>
    </row>
    <row r="207" spans="1:16">
      <c r="A207" s="164">
        <v>202</v>
      </c>
      <c r="B207" s="230" t="s">
        <v>21</v>
      </c>
      <c r="C207" s="219" t="s">
        <v>16</v>
      </c>
      <c r="D207" s="216" t="s">
        <v>390</v>
      </c>
      <c r="E207" s="229" t="s">
        <v>1339</v>
      </c>
      <c r="F207" s="192">
        <v>1064</v>
      </c>
      <c r="G207" s="190">
        <v>1853126</v>
      </c>
      <c r="H207" s="109">
        <v>661</v>
      </c>
      <c r="I207" s="109">
        <v>903640</v>
      </c>
      <c r="J207" s="158">
        <f t="shared" si="15"/>
        <v>0.62124060150375937</v>
      </c>
      <c r="K207" s="158">
        <f t="shared" si="16"/>
        <v>0.48763009099219373</v>
      </c>
      <c r="L207" s="158">
        <f t="shared" si="17"/>
        <v>0.1863721804511278</v>
      </c>
      <c r="M207" s="158">
        <f t="shared" si="18"/>
        <v>0.3413410636945356</v>
      </c>
      <c r="N207" s="159">
        <f t="shared" si="19"/>
        <v>0.52771324414566334</v>
      </c>
      <c r="O207" s="160"/>
      <c r="P207" s="160"/>
    </row>
    <row r="208" spans="1:16">
      <c r="A208" s="164">
        <v>203</v>
      </c>
      <c r="B208" s="230" t="s">
        <v>21</v>
      </c>
      <c r="C208" s="219" t="s">
        <v>16</v>
      </c>
      <c r="D208" s="216" t="s">
        <v>1402</v>
      </c>
      <c r="E208" s="229" t="s">
        <v>1403</v>
      </c>
      <c r="F208" s="192">
        <v>2188</v>
      </c>
      <c r="G208" s="190">
        <v>3947249</v>
      </c>
      <c r="H208" s="109">
        <v>2460</v>
      </c>
      <c r="I208" s="109">
        <v>2654455</v>
      </c>
      <c r="J208" s="158">
        <f t="shared" si="15"/>
        <v>1.1243144424131628</v>
      </c>
      <c r="K208" s="158">
        <f t="shared" si="16"/>
        <v>0.67248227816385542</v>
      </c>
      <c r="L208" s="158">
        <f t="shared" si="17"/>
        <v>0.3</v>
      </c>
      <c r="M208" s="158">
        <f t="shared" si="18"/>
        <v>0.47073759471469878</v>
      </c>
      <c r="N208" s="159">
        <f t="shared" si="19"/>
        <v>0.77073759471469883</v>
      </c>
      <c r="O208" s="160"/>
      <c r="P208" s="160"/>
    </row>
    <row r="209" spans="1:16">
      <c r="A209" s="164">
        <v>204</v>
      </c>
      <c r="B209" s="230" t="s">
        <v>17</v>
      </c>
      <c r="C209" s="219" t="s">
        <v>27</v>
      </c>
      <c r="D209" s="216" t="s">
        <v>1164</v>
      </c>
      <c r="E209" s="229" t="s">
        <v>1468</v>
      </c>
      <c r="F209" s="192">
        <v>3159</v>
      </c>
      <c r="G209" s="190">
        <v>4280054</v>
      </c>
      <c r="H209" s="109">
        <v>1229</v>
      </c>
      <c r="I209" s="109">
        <v>1528850</v>
      </c>
      <c r="J209" s="158">
        <f t="shared" si="15"/>
        <v>0.38904716682494461</v>
      </c>
      <c r="K209" s="158">
        <f t="shared" si="16"/>
        <v>0.35720343715289571</v>
      </c>
      <c r="L209" s="158">
        <f t="shared" si="17"/>
        <v>0.11671415004748338</v>
      </c>
      <c r="M209" s="158">
        <f t="shared" si="18"/>
        <v>0.25004240600702698</v>
      </c>
      <c r="N209" s="159">
        <f t="shared" si="19"/>
        <v>0.36675655605451035</v>
      </c>
      <c r="O209" s="160"/>
      <c r="P209" s="160"/>
    </row>
    <row r="210" spans="1:16">
      <c r="A210" s="164">
        <v>205</v>
      </c>
      <c r="B210" s="230" t="s">
        <v>17</v>
      </c>
      <c r="C210" s="219" t="s">
        <v>27</v>
      </c>
      <c r="D210" s="216" t="s">
        <v>343</v>
      </c>
      <c r="E210" s="229" t="s">
        <v>1308</v>
      </c>
      <c r="F210" s="192">
        <v>3160</v>
      </c>
      <c r="G210" s="190">
        <v>5908654</v>
      </c>
      <c r="H210" s="109">
        <v>888</v>
      </c>
      <c r="I210" s="109">
        <v>1768960</v>
      </c>
      <c r="J210" s="158">
        <f t="shared" si="15"/>
        <v>0.2810126582278481</v>
      </c>
      <c r="K210" s="158">
        <f t="shared" si="16"/>
        <v>0.29938459757501457</v>
      </c>
      <c r="L210" s="158">
        <f t="shared" si="17"/>
        <v>8.4303797468354424E-2</v>
      </c>
      <c r="M210" s="158">
        <f t="shared" si="18"/>
        <v>0.20956921830251019</v>
      </c>
      <c r="N210" s="159">
        <f t="shared" si="19"/>
        <v>0.29387301577086461</v>
      </c>
      <c r="O210" s="160"/>
      <c r="P210" s="160"/>
    </row>
    <row r="211" spans="1:16">
      <c r="A211" s="164">
        <v>206</v>
      </c>
      <c r="B211" s="231" t="s">
        <v>17</v>
      </c>
      <c r="C211" s="219" t="s">
        <v>27</v>
      </c>
      <c r="D211" s="216" t="s">
        <v>345</v>
      </c>
      <c r="E211" s="232" t="s">
        <v>1245</v>
      </c>
      <c r="F211" s="192">
        <v>3391</v>
      </c>
      <c r="G211" s="190">
        <v>4752908</v>
      </c>
      <c r="H211" s="109">
        <v>1212</v>
      </c>
      <c r="I211" s="109">
        <v>1528200</v>
      </c>
      <c r="J211" s="158">
        <f t="shared" si="15"/>
        <v>0.3574166912415217</v>
      </c>
      <c r="K211" s="158">
        <f t="shared" si="16"/>
        <v>0.32152947206215649</v>
      </c>
      <c r="L211" s="158">
        <f t="shared" si="17"/>
        <v>0.10722500737245651</v>
      </c>
      <c r="M211" s="158">
        <f t="shared" si="18"/>
        <v>0.22507063044350953</v>
      </c>
      <c r="N211" s="159">
        <f t="shared" si="19"/>
        <v>0.33229563781596605</v>
      </c>
      <c r="O211" s="160"/>
      <c r="P211" s="160"/>
    </row>
    <row r="212" spans="1:16">
      <c r="A212" s="164">
        <v>207</v>
      </c>
      <c r="B212" s="223" t="s">
        <v>39</v>
      </c>
      <c r="C212" s="219" t="s">
        <v>27</v>
      </c>
      <c r="D212" s="216" t="s">
        <v>474</v>
      </c>
      <c r="E212" s="229" t="s">
        <v>1005</v>
      </c>
      <c r="F212" s="192">
        <v>2175</v>
      </c>
      <c r="G212" s="190">
        <v>5135025</v>
      </c>
      <c r="H212" s="109">
        <v>982</v>
      </c>
      <c r="I212" s="109">
        <v>1495460</v>
      </c>
      <c r="J212" s="158">
        <f t="shared" si="15"/>
        <v>0.45149425287356321</v>
      </c>
      <c r="K212" s="158">
        <f t="shared" si="16"/>
        <v>0.29122740395616381</v>
      </c>
      <c r="L212" s="158">
        <f t="shared" si="17"/>
        <v>0.13544827586206895</v>
      </c>
      <c r="M212" s="158">
        <f t="shared" si="18"/>
        <v>0.20385918276931467</v>
      </c>
      <c r="N212" s="159">
        <f t="shared" si="19"/>
        <v>0.33930745863138362</v>
      </c>
      <c r="O212" s="160"/>
      <c r="P212" s="160"/>
    </row>
    <row r="213" spans="1:16">
      <c r="A213" s="164">
        <v>208</v>
      </c>
      <c r="B213" s="193" t="s">
        <v>39</v>
      </c>
      <c r="C213" s="193" t="s">
        <v>27</v>
      </c>
      <c r="D213" s="216" t="s">
        <v>1265</v>
      </c>
      <c r="E213" s="238" t="s">
        <v>1497</v>
      </c>
      <c r="F213" s="252">
        <v>1915</v>
      </c>
      <c r="G213" s="190">
        <v>3552778</v>
      </c>
      <c r="H213" s="109">
        <v>992</v>
      </c>
      <c r="I213" s="109">
        <v>1155350</v>
      </c>
      <c r="J213" s="158">
        <f t="shared" si="15"/>
        <v>0.51801566579634462</v>
      </c>
      <c r="K213" s="158">
        <f t="shared" si="16"/>
        <v>0.32519622672736659</v>
      </c>
      <c r="L213" s="158">
        <f t="shared" si="17"/>
        <v>0.15540469973890339</v>
      </c>
      <c r="M213" s="158">
        <f t="shared" si="18"/>
        <v>0.22763735870915661</v>
      </c>
      <c r="N213" s="159">
        <f t="shared" si="19"/>
        <v>0.38304205844806</v>
      </c>
      <c r="O213" s="160"/>
      <c r="P213" s="160"/>
    </row>
    <row r="214" spans="1:16">
      <c r="A214" s="164">
        <v>209</v>
      </c>
      <c r="B214" s="193" t="s">
        <v>40</v>
      </c>
      <c r="C214" s="193" t="s">
        <v>27</v>
      </c>
      <c r="D214" s="216" t="s">
        <v>480</v>
      </c>
      <c r="E214" s="238" t="s">
        <v>481</v>
      </c>
      <c r="F214" s="252">
        <v>5157</v>
      </c>
      <c r="G214" s="190">
        <v>8323129</v>
      </c>
      <c r="H214" s="109">
        <v>2437</v>
      </c>
      <c r="I214" s="109">
        <v>2868910</v>
      </c>
      <c r="J214" s="158">
        <f t="shared" si="15"/>
        <v>0.47256156680240452</v>
      </c>
      <c r="K214" s="158">
        <f t="shared" si="16"/>
        <v>0.34469128136786059</v>
      </c>
      <c r="L214" s="158">
        <f t="shared" si="17"/>
        <v>0.14176847004072135</v>
      </c>
      <c r="M214" s="158">
        <f t="shared" si="18"/>
        <v>0.24128389695750241</v>
      </c>
      <c r="N214" s="159">
        <f t="shared" si="19"/>
        <v>0.38305236699822376</v>
      </c>
      <c r="O214" s="160"/>
      <c r="P214" s="160"/>
    </row>
    <row r="215" spans="1:16">
      <c r="A215" s="164">
        <v>210</v>
      </c>
      <c r="B215" s="193" t="s">
        <v>40</v>
      </c>
      <c r="C215" s="193" t="s">
        <v>27</v>
      </c>
      <c r="D215" s="216" t="s">
        <v>482</v>
      </c>
      <c r="E215" s="238" t="s">
        <v>1270</v>
      </c>
      <c r="F215" s="252">
        <v>739</v>
      </c>
      <c r="G215" s="190">
        <v>1431531</v>
      </c>
      <c r="H215" s="109">
        <v>246</v>
      </c>
      <c r="I215" s="109">
        <v>258170</v>
      </c>
      <c r="J215" s="158">
        <f t="shared" si="15"/>
        <v>0.33288227334235454</v>
      </c>
      <c r="K215" s="158">
        <f t="shared" si="16"/>
        <v>0.18034537847940421</v>
      </c>
      <c r="L215" s="158">
        <f t="shared" si="17"/>
        <v>9.9864682002706359E-2</v>
      </c>
      <c r="M215" s="158">
        <f t="shared" si="18"/>
        <v>0.12624176493558295</v>
      </c>
      <c r="N215" s="159">
        <f t="shared" si="19"/>
        <v>0.2261064469382893</v>
      </c>
      <c r="O215" s="160"/>
      <c r="P215" s="160"/>
    </row>
    <row r="216" spans="1:16">
      <c r="A216" s="164">
        <v>211</v>
      </c>
      <c r="B216" s="193" t="s">
        <v>40</v>
      </c>
      <c r="C216" s="193" t="s">
        <v>27</v>
      </c>
      <c r="D216" s="216" t="s">
        <v>476</v>
      </c>
      <c r="E216" s="238" t="s">
        <v>477</v>
      </c>
      <c r="F216" s="252">
        <v>2445</v>
      </c>
      <c r="G216" s="190">
        <v>3965451</v>
      </c>
      <c r="H216" s="109">
        <v>1011</v>
      </c>
      <c r="I216" s="109">
        <v>1375200</v>
      </c>
      <c r="J216" s="158">
        <f t="shared" si="15"/>
        <v>0.41349693251533742</v>
      </c>
      <c r="K216" s="158">
        <f t="shared" si="16"/>
        <v>0.34679535820767926</v>
      </c>
      <c r="L216" s="158">
        <f t="shared" si="17"/>
        <v>0.12404907975460122</v>
      </c>
      <c r="M216" s="158">
        <f t="shared" si="18"/>
        <v>0.24275675074537548</v>
      </c>
      <c r="N216" s="159">
        <f t="shared" si="19"/>
        <v>0.36680583049997673</v>
      </c>
      <c r="O216" s="160"/>
      <c r="P216" s="160"/>
    </row>
    <row r="217" spans="1:16">
      <c r="A217" s="164">
        <v>212</v>
      </c>
      <c r="B217" s="193" t="s">
        <v>40</v>
      </c>
      <c r="C217" s="193" t="s">
        <v>27</v>
      </c>
      <c r="D217" s="216" t="s">
        <v>479</v>
      </c>
      <c r="E217" s="193" t="s">
        <v>1291</v>
      </c>
      <c r="F217" s="252">
        <v>1325</v>
      </c>
      <c r="G217" s="190">
        <v>1560092</v>
      </c>
      <c r="H217" s="109">
        <v>300</v>
      </c>
      <c r="I217" s="109">
        <v>621320</v>
      </c>
      <c r="J217" s="158">
        <f t="shared" si="15"/>
        <v>0.22641509433962265</v>
      </c>
      <c r="K217" s="158">
        <f t="shared" si="16"/>
        <v>0.39825856423851924</v>
      </c>
      <c r="L217" s="158">
        <f t="shared" si="17"/>
        <v>6.7924528301886791E-2</v>
      </c>
      <c r="M217" s="158">
        <f t="shared" si="18"/>
        <v>0.27878099496696346</v>
      </c>
      <c r="N217" s="159">
        <f t="shared" si="19"/>
        <v>0.34670552326885024</v>
      </c>
      <c r="O217" s="160"/>
      <c r="P217" s="160"/>
    </row>
    <row r="218" spans="1:16">
      <c r="A218" s="164">
        <v>213</v>
      </c>
      <c r="B218" s="193" t="s">
        <v>28</v>
      </c>
      <c r="C218" s="193" t="s">
        <v>27</v>
      </c>
      <c r="D218" s="216" t="s">
        <v>422</v>
      </c>
      <c r="E218" s="193" t="s">
        <v>423</v>
      </c>
      <c r="F218" s="252">
        <v>1450</v>
      </c>
      <c r="G218" s="190">
        <v>1778367</v>
      </c>
      <c r="H218" s="109">
        <v>143</v>
      </c>
      <c r="I218" s="109">
        <v>189460</v>
      </c>
      <c r="J218" s="158">
        <f t="shared" si="15"/>
        <v>9.8620689655172414E-2</v>
      </c>
      <c r="K218" s="158">
        <f t="shared" si="16"/>
        <v>0.10653593999438811</v>
      </c>
      <c r="L218" s="158">
        <f t="shared" si="17"/>
        <v>2.9586206896551722E-2</v>
      </c>
      <c r="M218" s="158">
        <f t="shared" si="18"/>
        <v>7.4575157996071673E-2</v>
      </c>
      <c r="N218" s="159">
        <f t="shared" si="19"/>
        <v>0.1041613648926234</v>
      </c>
      <c r="O218" s="160"/>
      <c r="P218" s="160"/>
    </row>
    <row r="219" spans="1:16">
      <c r="A219" s="164">
        <v>214</v>
      </c>
      <c r="B219" s="193" t="s">
        <v>28</v>
      </c>
      <c r="C219" s="193" t="s">
        <v>27</v>
      </c>
      <c r="D219" s="216" t="s">
        <v>420</v>
      </c>
      <c r="E219" s="193" t="s">
        <v>1069</v>
      </c>
      <c r="F219" s="252">
        <v>1692</v>
      </c>
      <c r="G219" s="190">
        <v>3253588</v>
      </c>
      <c r="H219" s="109">
        <v>73</v>
      </c>
      <c r="I219" s="109">
        <v>153630</v>
      </c>
      <c r="J219" s="158">
        <f t="shared" si="15"/>
        <v>4.3144208037825059E-2</v>
      </c>
      <c r="K219" s="158">
        <f t="shared" si="16"/>
        <v>4.7218639852372214E-2</v>
      </c>
      <c r="L219" s="158">
        <f t="shared" si="17"/>
        <v>1.2943262411347517E-2</v>
      </c>
      <c r="M219" s="158">
        <f t="shared" si="18"/>
        <v>3.3053047896660546E-2</v>
      </c>
      <c r="N219" s="159">
        <f t="shared" si="19"/>
        <v>4.5996310308008062E-2</v>
      </c>
      <c r="O219" s="160"/>
      <c r="P219" s="160"/>
    </row>
    <row r="220" spans="1:16">
      <c r="A220" s="164">
        <v>215</v>
      </c>
      <c r="B220" s="193" t="s">
        <v>1321</v>
      </c>
      <c r="C220" s="193" t="s">
        <v>27</v>
      </c>
      <c r="D220" s="216" t="s">
        <v>428</v>
      </c>
      <c r="E220" s="193" t="s">
        <v>1498</v>
      </c>
      <c r="F220" s="252">
        <v>1408</v>
      </c>
      <c r="G220" s="190">
        <v>2973500</v>
      </c>
      <c r="H220" s="109">
        <v>730</v>
      </c>
      <c r="I220" s="109">
        <v>1456890</v>
      </c>
      <c r="J220" s="158">
        <f t="shared" si="15"/>
        <v>0.51846590909090906</v>
      </c>
      <c r="K220" s="158">
        <f t="shared" si="16"/>
        <v>0.48995796199764585</v>
      </c>
      <c r="L220" s="158">
        <f t="shared" si="17"/>
        <v>0.15553977272727271</v>
      </c>
      <c r="M220" s="158">
        <f t="shared" si="18"/>
        <v>0.34297057339835207</v>
      </c>
      <c r="N220" s="159">
        <f t="shared" si="19"/>
        <v>0.49851034612562478</v>
      </c>
      <c r="O220" s="160"/>
      <c r="P220" s="160"/>
    </row>
    <row r="221" spans="1:16">
      <c r="A221" s="164">
        <v>216</v>
      </c>
      <c r="B221" s="193" t="s">
        <v>1321</v>
      </c>
      <c r="C221" s="193" t="s">
        <v>27</v>
      </c>
      <c r="D221" s="216" t="s">
        <v>427</v>
      </c>
      <c r="E221" s="193" t="s">
        <v>1201</v>
      </c>
      <c r="F221" s="252">
        <v>982</v>
      </c>
      <c r="G221" s="190">
        <v>2079452</v>
      </c>
      <c r="H221" s="109">
        <v>267</v>
      </c>
      <c r="I221" s="109">
        <v>328500</v>
      </c>
      <c r="J221" s="158">
        <f t="shared" si="15"/>
        <v>0.27189409368635437</v>
      </c>
      <c r="K221" s="158">
        <f t="shared" si="16"/>
        <v>0.15797431246309124</v>
      </c>
      <c r="L221" s="158">
        <f t="shared" si="17"/>
        <v>8.1568228105906304E-2</v>
      </c>
      <c r="M221" s="158">
        <f t="shared" si="18"/>
        <v>0.11058201872416386</v>
      </c>
      <c r="N221" s="159">
        <f t="shared" si="19"/>
        <v>0.19215024683007015</v>
      </c>
      <c r="O221" s="160"/>
      <c r="P221" s="160"/>
    </row>
    <row r="222" spans="1:16">
      <c r="A222" s="164">
        <v>217</v>
      </c>
      <c r="B222" s="193" t="s">
        <v>1321</v>
      </c>
      <c r="C222" s="193" t="s">
        <v>27</v>
      </c>
      <c r="D222" s="216" t="s">
        <v>425</v>
      </c>
      <c r="E222" s="193" t="s">
        <v>426</v>
      </c>
      <c r="F222" s="252">
        <v>884</v>
      </c>
      <c r="G222" s="190">
        <v>1876198</v>
      </c>
      <c r="H222" s="109">
        <v>502</v>
      </c>
      <c r="I222" s="109">
        <v>597060</v>
      </c>
      <c r="J222" s="158">
        <f t="shared" si="15"/>
        <v>0.5678733031674208</v>
      </c>
      <c r="K222" s="158">
        <f t="shared" si="16"/>
        <v>0.31822867309313835</v>
      </c>
      <c r="L222" s="158">
        <f t="shared" si="17"/>
        <v>0.17036199095022622</v>
      </c>
      <c r="M222" s="158">
        <f t="shared" si="18"/>
        <v>0.22276007116519683</v>
      </c>
      <c r="N222" s="159">
        <f t="shared" si="19"/>
        <v>0.39312206211542305</v>
      </c>
      <c r="O222" s="160"/>
      <c r="P222" s="160"/>
    </row>
    <row r="223" spans="1:16">
      <c r="A223" s="164">
        <v>218</v>
      </c>
      <c r="B223" s="193" t="s">
        <v>38</v>
      </c>
      <c r="C223" s="193" t="s">
        <v>27</v>
      </c>
      <c r="D223" s="216" t="s">
        <v>468</v>
      </c>
      <c r="E223" s="193" t="s">
        <v>469</v>
      </c>
      <c r="F223" s="252">
        <v>4161</v>
      </c>
      <c r="G223" s="190">
        <v>6480453</v>
      </c>
      <c r="H223" s="109">
        <v>4736</v>
      </c>
      <c r="I223" s="109">
        <v>5035520</v>
      </c>
      <c r="J223" s="158">
        <f t="shared" si="15"/>
        <v>1.1381879355924056</v>
      </c>
      <c r="K223" s="158">
        <f t="shared" si="16"/>
        <v>0.77703209945354124</v>
      </c>
      <c r="L223" s="158">
        <f t="shared" si="17"/>
        <v>0.3</v>
      </c>
      <c r="M223" s="158">
        <f t="shared" si="18"/>
        <v>0.54392246961747881</v>
      </c>
      <c r="N223" s="159">
        <f t="shared" si="19"/>
        <v>0.84392246961747874</v>
      </c>
      <c r="O223" s="160"/>
      <c r="P223" s="160"/>
    </row>
    <row r="224" spans="1:16">
      <c r="A224" s="164">
        <v>219</v>
      </c>
      <c r="B224" s="193" t="s">
        <v>38</v>
      </c>
      <c r="C224" s="193" t="s">
        <v>27</v>
      </c>
      <c r="D224" s="216" t="s">
        <v>464</v>
      </c>
      <c r="E224" s="193" t="s">
        <v>465</v>
      </c>
      <c r="F224" s="252">
        <v>1982</v>
      </c>
      <c r="G224" s="190">
        <v>3093972</v>
      </c>
      <c r="H224" s="109">
        <v>484</v>
      </c>
      <c r="I224" s="109">
        <v>1009470</v>
      </c>
      <c r="J224" s="158">
        <f t="shared" si="15"/>
        <v>0.24419778002018164</v>
      </c>
      <c r="K224" s="158">
        <f t="shared" si="16"/>
        <v>0.32626992099476015</v>
      </c>
      <c r="L224" s="158">
        <f t="shared" si="17"/>
        <v>7.3259334006054486E-2</v>
      </c>
      <c r="M224" s="158">
        <f t="shared" si="18"/>
        <v>0.22838894469633209</v>
      </c>
      <c r="N224" s="159">
        <f t="shared" si="19"/>
        <v>0.30164827870238659</v>
      </c>
      <c r="O224" s="160"/>
      <c r="P224" s="160"/>
    </row>
    <row r="225" spans="1:16">
      <c r="A225" s="164">
        <v>220</v>
      </c>
      <c r="B225" s="193" t="s">
        <v>38</v>
      </c>
      <c r="C225" s="193" t="s">
        <v>27</v>
      </c>
      <c r="D225" s="216" t="s">
        <v>462</v>
      </c>
      <c r="E225" s="193" t="s">
        <v>463</v>
      </c>
      <c r="F225" s="252">
        <v>3035</v>
      </c>
      <c r="G225" s="190">
        <v>4729278</v>
      </c>
      <c r="H225" s="109">
        <v>816</v>
      </c>
      <c r="I225" s="109">
        <v>2556010</v>
      </c>
      <c r="J225" s="158">
        <f t="shared" si="15"/>
        <v>0.2688632619439868</v>
      </c>
      <c r="K225" s="158">
        <f t="shared" si="16"/>
        <v>0.54046516191266403</v>
      </c>
      <c r="L225" s="158">
        <f t="shared" si="17"/>
        <v>8.0658978583196039E-2</v>
      </c>
      <c r="M225" s="158">
        <f t="shared" si="18"/>
        <v>0.37832561333886477</v>
      </c>
      <c r="N225" s="159">
        <f t="shared" si="19"/>
        <v>0.45898459192206081</v>
      </c>
      <c r="O225" s="160"/>
      <c r="P225" s="160"/>
    </row>
    <row r="226" spans="1:16">
      <c r="A226" s="164">
        <v>221</v>
      </c>
      <c r="B226" s="193" t="s">
        <v>38</v>
      </c>
      <c r="C226" s="193" t="s">
        <v>27</v>
      </c>
      <c r="D226" s="216" t="s">
        <v>466</v>
      </c>
      <c r="E226" s="193" t="s">
        <v>467</v>
      </c>
      <c r="F226" s="252">
        <v>985</v>
      </c>
      <c r="G226" s="190">
        <v>1533788</v>
      </c>
      <c r="H226" s="109">
        <v>237</v>
      </c>
      <c r="I226" s="109">
        <v>301305</v>
      </c>
      <c r="J226" s="158">
        <f t="shared" si="15"/>
        <v>0.24060913705583756</v>
      </c>
      <c r="K226" s="158">
        <f t="shared" si="16"/>
        <v>0.19644501065336278</v>
      </c>
      <c r="L226" s="158">
        <f t="shared" si="17"/>
        <v>7.218274111675127E-2</v>
      </c>
      <c r="M226" s="158">
        <f t="shared" si="18"/>
        <v>0.13751150745735394</v>
      </c>
      <c r="N226" s="159">
        <f t="shared" si="19"/>
        <v>0.20969424857410521</v>
      </c>
      <c r="O226" s="160"/>
      <c r="P226" s="160"/>
    </row>
    <row r="227" spans="1:16">
      <c r="A227" s="164">
        <v>222</v>
      </c>
      <c r="B227" s="193" t="s">
        <v>38</v>
      </c>
      <c r="C227" s="193" t="s">
        <v>27</v>
      </c>
      <c r="D227" s="216" t="s">
        <v>470</v>
      </c>
      <c r="E227" s="193" t="s">
        <v>471</v>
      </c>
      <c r="F227" s="252">
        <v>3035</v>
      </c>
      <c r="G227" s="190">
        <v>4729278</v>
      </c>
      <c r="H227" s="109">
        <v>2650</v>
      </c>
      <c r="I227" s="109">
        <v>2804300</v>
      </c>
      <c r="J227" s="158">
        <f t="shared" si="15"/>
        <v>0.87314662273476107</v>
      </c>
      <c r="K227" s="158">
        <f t="shared" si="16"/>
        <v>0.59296577617133106</v>
      </c>
      <c r="L227" s="158">
        <f t="shared" si="17"/>
        <v>0.2619439868204283</v>
      </c>
      <c r="M227" s="158">
        <f t="shared" si="18"/>
        <v>0.4150760433199317</v>
      </c>
      <c r="N227" s="159">
        <f t="shared" si="19"/>
        <v>0.67702003014035994</v>
      </c>
      <c r="O227" s="160"/>
      <c r="P227" s="160"/>
    </row>
    <row r="228" spans="1:16">
      <c r="A228" s="164">
        <v>223</v>
      </c>
      <c r="B228" s="193" t="s">
        <v>32</v>
      </c>
      <c r="C228" s="193" t="s">
        <v>27</v>
      </c>
      <c r="D228" s="216" t="s">
        <v>434</v>
      </c>
      <c r="E228" s="193" t="s">
        <v>435</v>
      </c>
      <c r="F228" s="252">
        <v>960</v>
      </c>
      <c r="G228" s="190">
        <v>1602937</v>
      </c>
      <c r="H228" s="109">
        <v>386</v>
      </c>
      <c r="I228" s="109">
        <v>639990</v>
      </c>
      <c r="J228" s="158">
        <f t="shared" si="15"/>
        <v>0.40208333333333335</v>
      </c>
      <c r="K228" s="158">
        <f t="shared" si="16"/>
        <v>0.39926085678975531</v>
      </c>
      <c r="L228" s="158">
        <f t="shared" si="17"/>
        <v>0.120625</v>
      </c>
      <c r="M228" s="158">
        <f t="shared" si="18"/>
        <v>0.27948259975282869</v>
      </c>
      <c r="N228" s="159">
        <f t="shared" si="19"/>
        <v>0.40010759975282867</v>
      </c>
      <c r="O228" s="160"/>
      <c r="P228" s="160"/>
    </row>
    <row r="229" spans="1:16">
      <c r="A229" s="164">
        <v>224</v>
      </c>
      <c r="B229" s="193" t="s">
        <v>32</v>
      </c>
      <c r="C229" s="193" t="s">
        <v>27</v>
      </c>
      <c r="D229" s="216" t="s">
        <v>430</v>
      </c>
      <c r="E229" s="193" t="s">
        <v>996</v>
      </c>
      <c r="F229" s="252">
        <v>1622</v>
      </c>
      <c r="G229" s="190">
        <v>2707048</v>
      </c>
      <c r="H229" s="109">
        <v>1172</v>
      </c>
      <c r="I229" s="109">
        <v>1723865</v>
      </c>
      <c r="J229" s="158">
        <f t="shared" si="15"/>
        <v>0.72256473489519113</v>
      </c>
      <c r="K229" s="158">
        <f t="shared" si="16"/>
        <v>0.63680621843425012</v>
      </c>
      <c r="L229" s="158">
        <f t="shared" si="17"/>
        <v>0.21676942046855732</v>
      </c>
      <c r="M229" s="158">
        <f t="shared" si="18"/>
        <v>0.44576435290397504</v>
      </c>
      <c r="N229" s="159">
        <f t="shared" si="19"/>
        <v>0.66253377337253239</v>
      </c>
      <c r="O229" s="160"/>
      <c r="P229" s="160"/>
    </row>
    <row r="230" spans="1:16">
      <c r="A230" s="164">
        <v>225</v>
      </c>
      <c r="B230" s="193" t="s">
        <v>32</v>
      </c>
      <c r="C230" s="193" t="s">
        <v>27</v>
      </c>
      <c r="D230" s="216" t="s">
        <v>433</v>
      </c>
      <c r="E230" s="193" t="s">
        <v>997</v>
      </c>
      <c r="F230" s="252">
        <v>1035</v>
      </c>
      <c r="G230" s="190">
        <v>1730334</v>
      </c>
      <c r="H230" s="109">
        <v>500</v>
      </c>
      <c r="I230" s="109">
        <v>898165</v>
      </c>
      <c r="J230" s="158">
        <f t="shared" si="15"/>
        <v>0.48309178743961351</v>
      </c>
      <c r="K230" s="158">
        <f t="shared" si="16"/>
        <v>0.5190703066575586</v>
      </c>
      <c r="L230" s="158">
        <f t="shared" si="17"/>
        <v>0.14492753623188404</v>
      </c>
      <c r="M230" s="158">
        <f t="shared" si="18"/>
        <v>0.36334921466029102</v>
      </c>
      <c r="N230" s="159">
        <f t="shared" si="19"/>
        <v>0.50827675089217506</v>
      </c>
      <c r="O230" s="160"/>
      <c r="P230" s="160"/>
    </row>
    <row r="231" spans="1:16">
      <c r="A231" s="164">
        <v>226</v>
      </c>
      <c r="B231" s="193" t="s">
        <v>32</v>
      </c>
      <c r="C231" s="193" t="s">
        <v>27</v>
      </c>
      <c r="D231" s="216" t="s">
        <v>431</v>
      </c>
      <c r="E231" s="193" t="s">
        <v>432</v>
      </c>
      <c r="F231" s="252">
        <v>1914</v>
      </c>
      <c r="G231" s="190">
        <v>3190362</v>
      </c>
      <c r="H231" s="109">
        <v>636</v>
      </c>
      <c r="I231" s="109">
        <v>1246855</v>
      </c>
      <c r="J231" s="158">
        <f t="shared" si="15"/>
        <v>0.33228840125391851</v>
      </c>
      <c r="K231" s="158">
        <f t="shared" si="16"/>
        <v>0.39081928633803936</v>
      </c>
      <c r="L231" s="158">
        <f t="shared" si="17"/>
        <v>9.968652037617555E-2</v>
      </c>
      <c r="M231" s="158">
        <f t="shared" si="18"/>
        <v>0.27357350043662754</v>
      </c>
      <c r="N231" s="159">
        <f t="shared" si="19"/>
        <v>0.37326002081280307</v>
      </c>
      <c r="O231" s="160"/>
      <c r="P231" s="160"/>
    </row>
    <row r="232" spans="1:16">
      <c r="A232" s="164">
        <v>227</v>
      </c>
      <c r="B232" s="193" t="s">
        <v>32</v>
      </c>
      <c r="C232" s="193" t="s">
        <v>27</v>
      </c>
      <c r="D232" s="216" t="s">
        <v>436</v>
      </c>
      <c r="E232" s="193" t="s">
        <v>437</v>
      </c>
      <c r="F232" s="252">
        <v>1844</v>
      </c>
      <c r="G232" s="190">
        <v>3065861</v>
      </c>
      <c r="H232" s="109">
        <v>213</v>
      </c>
      <c r="I232" s="109">
        <v>398590</v>
      </c>
      <c r="J232" s="158">
        <f t="shared" si="15"/>
        <v>0.11550976138828634</v>
      </c>
      <c r="K232" s="158">
        <f t="shared" si="16"/>
        <v>0.13000915566622231</v>
      </c>
      <c r="L232" s="158">
        <f t="shared" si="17"/>
        <v>3.4652928416485901E-2</v>
      </c>
      <c r="M232" s="158">
        <f t="shared" si="18"/>
        <v>9.1006408966355617E-2</v>
      </c>
      <c r="N232" s="159">
        <f t="shared" si="19"/>
        <v>0.12565933738284152</v>
      </c>
      <c r="O232" s="160"/>
      <c r="P232" s="160"/>
    </row>
    <row r="233" spans="1:16">
      <c r="A233" s="164">
        <v>228</v>
      </c>
      <c r="B233" s="193" t="s">
        <v>33</v>
      </c>
      <c r="C233" s="193" t="s">
        <v>27</v>
      </c>
      <c r="D233" s="216" t="s">
        <v>443</v>
      </c>
      <c r="E233" s="193" t="s">
        <v>1285</v>
      </c>
      <c r="F233" s="252">
        <v>1588</v>
      </c>
      <c r="G233" s="190">
        <v>2505395</v>
      </c>
      <c r="H233" s="109">
        <v>361</v>
      </c>
      <c r="I233" s="109">
        <v>675590</v>
      </c>
      <c r="J233" s="158">
        <f t="shared" si="15"/>
        <v>0.22732997481108314</v>
      </c>
      <c r="K233" s="158">
        <f t="shared" si="16"/>
        <v>0.26965408648137318</v>
      </c>
      <c r="L233" s="158">
        <f t="shared" si="17"/>
        <v>6.8198992443324932E-2</v>
      </c>
      <c r="M233" s="158">
        <f t="shared" si="18"/>
        <v>0.18875786053696123</v>
      </c>
      <c r="N233" s="159">
        <f t="shared" si="19"/>
        <v>0.25695685298028614</v>
      </c>
      <c r="O233" s="160"/>
      <c r="P233" s="160"/>
    </row>
    <row r="234" spans="1:16">
      <c r="A234" s="164">
        <v>229</v>
      </c>
      <c r="B234" s="193" t="s">
        <v>33</v>
      </c>
      <c r="C234" s="193" t="s">
        <v>27</v>
      </c>
      <c r="D234" s="216" t="s">
        <v>445</v>
      </c>
      <c r="E234" s="193" t="s">
        <v>1249</v>
      </c>
      <c r="F234" s="252">
        <v>1939</v>
      </c>
      <c r="G234" s="190">
        <v>3018358</v>
      </c>
      <c r="H234" s="109">
        <v>1285</v>
      </c>
      <c r="I234" s="109">
        <v>1649900</v>
      </c>
      <c r="J234" s="158">
        <f t="shared" si="15"/>
        <v>0.66271273852501289</v>
      </c>
      <c r="K234" s="158">
        <f t="shared" si="16"/>
        <v>0.54662170623895512</v>
      </c>
      <c r="L234" s="158">
        <f t="shared" si="17"/>
        <v>0.19881382155750385</v>
      </c>
      <c r="M234" s="158">
        <f t="shared" si="18"/>
        <v>0.38263519436726856</v>
      </c>
      <c r="N234" s="159">
        <f t="shared" si="19"/>
        <v>0.58144901592477238</v>
      </c>
      <c r="O234" s="160"/>
      <c r="P234" s="160"/>
    </row>
    <row r="235" spans="1:16">
      <c r="A235" s="164">
        <v>230</v>
      </c>
      <c r="B235" s="193" t="s">
        <v>34</v>
      </c>
      <c r="C235" s="193" t="s">
        <v>27</v>
      </c>
      <c r="D235" s="216" t="s">
        <v>439</v>
      </c>
      <c r="E235" s="193" t="s">
        <v>1134</v>
      </c>
      <c r="F235" s="252">
        <v>1066</v>
      </c>
      <c r="G235" s="190">
        <v>1678205</v>
      </c>
      <c r="H235" s="109">
        <v>356</v>
      </c>
      <c r="I235" s="109">
        <v>401980</v>
      </c>
      <c r="J235" s="158">
        <f t="shared" si="15"/>
        <v>0.33395872420262662</v>
      </c>
      <c r="K235" s="158">
        <f t="shared" si="16"/>
        <v>0.23952973564016314</v>
      </c>
      <c r="L235" s="158">
        <f t="shared" si="17"/>
        <v>0.10018761726078798</v>
      </c>
      <c r="M235" s="158">
        <f t="shared" si="18"/>
        <v>0.1676708149481142</v>
      </c>
      <c r="N235" s="159">
        <f t="shared" si="19"/>
        <v>0.26785843220890215</v>
      </c>
      <c r="O235" s="160"/>
      <c r="P235" s="160"/>
    </row>
    <row r="236" spans="1:16" ht="16.5" customHeight="1">
      <c r="A236" s="164">
        <v>231</v>
      </c>
      <c r="B236" s="193" t="s">
        <v>34</v>
      </c>
      <c r="C236" s="193" t="s">
        <v>27</v>
      </c>
      <c r="D236" s="216" t="s">
        <v>441</v>
      </c>
      <c r="E236" s="193" t="s">
        <v>1133</v>
      </c>
      <c r="F236" s="252">
        <v>3466</v>
      </c>
      <c r="G236" s="190">
        <v>5465650</v>
      </c>
      <c r="H236" s="109">
        <v>1434</v>
      </c>
      <c r="I236" s="109">
        <v>1711270</v>
      </c>
      <c r="J236" s="158">
        <f t="shared" si="15"/>
        <v>0.41373341027120603</v>
      </c>
      <c r="K236" s="158">
        <f t="shared" si="16"/>
        <v>0.31309542323419903</v>
      </c>
      <c r="L236" s="158">
        <f t="shared" si="17"/>
        <v>0.1241200230813618</v>
      </c>
      <c r="M236" s="158">
        <f t="shared" si="18"/>
        <v>0.21916679626393931</v>
      </c>
      <c r="N236" s="159">
        <f t="shared" si="19"/>
        <v>0.34328681934530114</v>
      </c>
      <c r="O236" s="160"/>
      <c r="P236" s="160"/>
    </row>
    <row r="237" spans="1:16" ht="12.75" customHeight="1">
      <c r="A237" s="164">
        <v>232</v>
      </c>
      <c r="B237" s="193" t="s">
        <v>34</v>
      </c>
      <c r="C237" s="193" t="s">
        <v>27</v>
      </c>
      <c r="D237" s="216" t="s">
        <v>438</v>
      </c>
      <c r="E237" s="193" t="s">
        <v>442</v>
      </c>
      <c r="F237" s="252">
        <v>1158</v>
      </c>
      <c r="G237" s="190">
        <v>1821047</v>
      </c>
      <c r="H237" s="109">
        <v>242</v>
      </c>
      <c r="I237" s="109">
        <v>226340</v>
      </c>
      <c r="J237" s="158">
        <f t="shared" si="15"/>
        <v>0.20898100172711573</v>
      </c>
      <c r="K237" s="158">
        <f t="shared" si="16"/>
        <v>0.12429113581362809</v>
      </c>
      <c r="L237" s="158">
        <f t="shared" si="17"/>
        <v>6.269430051813471E-2</v>
      </c>
      <c r="M237" s="158">
        <f t="shared" si="18"/>
        <v>8.7003795069539661E-2</v>
      </c>
      <c r="N237" s="159">
        <f t="shared" si="19"/>
        <v>0.14969809558767438</v>
      </c>
      <c r="O237" s="160"/>
      <c r="P237" s="160"/>
    </row>
    <row r="238" spans="1:16">
      <c r="A238" s="164">
        <v>233</v>
      </c>
      <c r="B238" s="193" t="s">
        <v>34</v>
      </c>
      <c r="C238" s="193" t="s">
        <v>27</v>
      </c>
      <c r="D238" s="216" t="s">
        <v>1165</v>
      </c>
      <c r="E238" s="193" t="s">
        <v>440</v>
      </c>
      <c r="F238" s="252">
        <v>1823</v>
      </c>
      <c r="G238" s="190">
        <v>2865485</v>
      </c>
      <c r="H238" s="109">
        <v>848</v>
      </c>
      <c r="I238" s="109">
        <v>1161060</v>
      </c>
      <c r="J238" s="158">
        <f t="shared" si="15"/>
        <v>0.46516730663741085</v>
      </c>
      <c r="K238" s="158">
        <f t="shared" si="16"/>
        <v>0.40518795247575889</v>
      </c>
      <c r="L238" s="158">
        <f t="shared" si="17"/>
        <v>0.13955019199122326</v>
      </c>
      <c r="M238" s="158">
        <f t="shared" si="18"/>
        <v>0.28363156673303119</v>
      </c>
      <c r="N238" s="159">
        <f t="shared" si="19"/>
        <v>0.42318175872425445</v>
      </c>
      <c r="O238" s="160"/>
      <c r="P238" s="160"/>
    </row>
    <row r="239" spans="1:16">
      <c r="A239" s="164">
        <v>234</v>
      </c>
      <c r="B239" s="193" t="s">
        <v>34</v>
      </c>
      <c r="C239" s="193" t="s">
        <v>27</v>
      </c>
      <c r="D239" s="216" t="s">
        <v>1166</v>
      </c>
      <c r="E239" s="193" t="s">
        <v>1250</v>
      </c>
      <c r="F239" s="252">
        <v>2112</v>
      </c>
      <c r="G239" s="190">
        <v>3323229</v>
      </c>
      <c r="H239" s="109">
        <v>571</v>
      </c>
      <c r="I239" s="109">
        <v>970870</v>
      </c>
      <c r="J239" s="158">
        <f t="shared" si="15"/>
        <v>0.27035984848484851</v>
      </c>
      <c r="K239" s="158">
        <f t="shared" si="16"/>
        <v>0.29214658393989701</v>
      </c>
      <c r="L239" s="158">
        <f t="shared" si="17"/>
        <v>8.1107954545454553E-2</v>
      </c>
      <c r="M239" s="158">
        <f t="shared" si="18"/>
        <v>0.20450260875792789</v>
      </c>
      <c r="N239" s="159">
        <f t="shared" si="19"/>
        <v>0.28561056330338241</v>
      </c>
      <c r="O239" s="160"/>
      <c r="P239" s="160"/>
    </row>
    <row r="240" spans="1:16">
      <c r="A240" s="164">
        <v>235</v>
      </c>
      <c r="B240" s="193" t="s">
        <v>1310</v>
      </c>
      <c r="C240" s="193" t="s">
        <v>27</v>
      </c>
      <c r="D240" s="216" t="s">
        <v>449</v>
      </c>
      <c r="E240" s="193" t="s">
        <v>322</v>
      </c>
      <c r="F240" s="252">
        <v>2756</v>
      </c>
      <c r="G240" s="190">
        <v>4644931</v>
      </c>
      <c r="H240" s="109">
        <v>1854</v>
      </c>
      <c r="I240" s="109">
        <v>2940105</v>
      </c>
      <c r="J240" s="158">
        <f t="shared" si="15"/>
        <v>0.67271407837445574</v>
      </c>
      <c r="K240" s="158">
        <f t="shared" si="16"/>
        <v>0.63297065123249407</v>
      </c>
      <c r="L240" s="158">
        <f t="shared" si="17"/>
        <v>0.20181422351233672</v>
      </c>
      <c r="M240" s="158">
        <f t="shared" si="18"/>
        <v>0.44307945586274583</v>
      </c>
      <c r="N240" s="159">
        <f t="shared" si="19"/>
        <v>0.64489367937508257</v>
      </c>
      <c r="O240" s="160"/>
      <c r="P240" s="160"/>
    </row>
    <row r="241" spans="1:16">
      <c r="A241" s="164">
        <v>236</v>
      </c>
      <c r="B241" s="193" t="s">
        <v>1310</v>
      </c>
      <c r="C241" s="193" t="s">
        <v>27</v>
      </c>
      <c r="D241" s="216" t="s">
        <v>447</v>
      </c>
      <c r="E241" s="193" t="s">
        <v>1311</v>
      </c>
      <c r="F241" s="252">
        <v>1457</v>
      </c>
      <c r="G241" s="190">
        <v>2449905</v>
      </c>
      <c r="H241" s="109">
        <v>611</v>
      </c>
      <c r="I241" s="109">
        <v>987445</v>
      </c>
      <c r="J241" s="158">
        <f t="shared" si="15"/>
        <v>0.41935483870967744</v>
      </c>
      <c r="K241" s="158">
        <f t="shared" si="16"/>
        <v>0.40305440415036503</v>
      </c>
      <c r="L241" s="158">
        <f t="shared" si="17"/>
        <v>0.12580645161290321</v>
      </c>
      <c r="M241" s="158">
        <f t="shared" si="18"/>
        <v>0.28213808290525549</v>
      </c>
      <c r="N241" s="159">
        <f t="shared" si="19"/>
        <v>0.40794453451815871</v>
      </c>
      <c r="O241" s="160"/>
      <c r="P241" s="160"/>
    </row>
    <row r="242" spans="1:16">
      <c r="A242" s="164">
        <v>237</v>
      </c>
      <c r="B242" s="193" t="s">
        <v>1310</v>
      </c>
      <c r="C242" s="193" t="s">
        <v>27</v>
      </c>
      <c r="D242" s="216" t="s">
        <v>450</v>
      </c>
      <c r="E242" s="193" t="s">
        <v>1464</v>
      </c>
      <c r="F242" s="252">
        <v>1153</v>
      </c>
      <c r="G242" s="190">
        <v>1954044</v>
      </c>
      <c r="H242" s="109">
        <v>693</v>
      </c>
      <c r="I242" s="109">
        <v>1006620</v>
      </c>
      <c r="J242" s="158">
        <f t="shared" si="15"/>
        <v>0.60104076322636601</v>
      </c>
      <c r="K242" s="158">
        <f t="shared" si="16"/>
        <v>0.51514704888938023</v>
      </c>
      <c r="L242" s="158">
        <f t="shared" si="17"/>
        <v>0.1803122289679098</v>
      </c>
      <c r="M242" s="158">
        <f t="shared" si="18"/>
        <v>0.36060293422256612</v>
      </c>
      <c r="N242" s="159">
        <f t="shared" si="19"/>
        <v>0.54091516319047594</v>
      </c>
      <c r="O242" s="160"/>
      <c r="P242" s="160"/>
    </row>
    <row r="243" spans="1:16">
      <c r="A243" s="164">
        <v>238</v>
      </c>
      <c r="B243" s="193" t="s">
        <v>1310</v>
      </c>
      <c r="C243" s="193" t="s">
        <v>27</v>
      </c>
      <c r="D243" s="216" t="s">
        <v>451</v>
      </c>
      <c r="E243" s="193" t="s">
        <v>1312</v>
      </c>
      <c r="F243" s="252">
        <v>920</v>
      </c>
      <c r="G243" s="190">
        <v>1558353</v>
      </c>
      <c r="H243" s="109">
        <v>302</v>
      </c>
      <c r="I243" s="109">
        <v>500815</v>
      </c>
      <c r="J243" s="158">
        <f t="shared" si="15"/>
        <v>0.32826086956521738</v>
      </c>
      <c r="K243" s="158">
        <f t="shared" si="16"/>
        <v>0.32137455377568497</v>
      </c>
      <c r="L243" s="158">
        <f t="shared" si="17"/>
        <v>9.847826086956521E-2</v>
      </c>
      <c r="M243" s="158">
        <f t="shared" si="18"/>
        <v>0.22496218764297946</v>
      </c>
      <c r="N243" s="159">
        <f t="shared" si="19"/>
        <v>0.32344044851254466</v>
      </c>
      <c r="O243" s="160"/>
      <c r="P243" s="160"/>
    </row>
    <row r="244" spans="1:16">
      <c r="A244" s="164">
        <v>239</v>
      </c>
      <c r="B244" s="193" t="s">
        <v>1310</v>
      </c>
      <c r="C244" s="193" t="s">
        <v>27</v>
      </c>
      <c r="D244" s="216" t="s">
        <v>446</v>
      </c>
      <c r="E244" s="193" t="s">
        <v>1284</v>
      </c>
      <c r="F244" s="252">
        <v>1382</v>
      </c>
      <c r="G244" s="190">
        <v>2337973</v>
      </c>
      <c r="H244" s="109">
        <v>727</v>
      </c>
      <c r="I244" s="109">
        <v>1058350</v>
      </c>
      <c r="J244" s="158">
        <f t="shared" si="15"/>
        <v>0.52604920405209843</v>
      </c>
      <c r="K244" s="158">
        <f t="shared" si="16"/>
        <v>0.45267845265963291</v>
      </c>
      <c r="L244" s="158">
        <f t="shared" si="17"/>
        <v>0.15781476121562951</v>
      </c>
      <c r="M244" s="158">
        <f t="shared" si="18"/>
        <v>0.31687491686174302</v>
      </c>
      <c r="N244" s="159">
        <f t="shared" si="19"/>
        <v>0.4746896780773725</v>
      </c>
      <c r="O244" s="160"/>
      <c r="P244" s="160"/>
    </row>
    <row r="245" spans="1:16">
      <c r="A245" s="164">
        <v>240</v>
      </c>
      <c r="B245" s="193" t="s">
        <v>41</v>
      </c>
      <c r="C245" s="193" t="s">
        <v>27</v>
      </c>
      <c r="D245" s="216" t="s">
        <v>407</v>
      </c>
      <c r="E245" s="193" t="s">
        <v>1105</v>
      </c>
      <c r="F245" s="252">
        <v>1279</v>
      </c>
      <c r="G245" s="190">
        <v>2042366</v>
      </c>
      <c r="H245" s="109">
        <v>429</v>
      </c>
      <c r="I245" s="109">
        <v>655860</v>
      </c>
      <c r="J245" s="158">
        <f t="shared" si="15"/>
        <v>0.33541829554339325</v>
      </c>
      <c r="K245" s="158">
        <f t="shared" si="16"/>
        <v>0.32112755500238449</v>
      </c>
      <c r="L245" s="158">
        <f t="shared" si="17"/>
        <v>0.10062548866301797</v>
      </c>
      <c r="M245" s="158">
        <f t="shared" si="18"/>
        <v>0.22478928850166913</v>
      </c>
      <c r="N245" s="159">
        <f t="shared" si="19"/>
        <v>0.32541477716468709</v>
      </c>
      <c r="O245" s="160"/>
      <c r="P245" s="160"/>
    </row>
    <row r="246" spans="1:16">
      <c r="A246" s="164">
        <v>241</v>
      </c>
      <c r="B246" s="193" t="s">
        <v>41</v>
      </c>
      <c r="C246" s="193" t="s">
        <v>27</v>
      </c>
      <c r="D246" s="216" t="s">
        <v>410</v>
      </c>
      <c r="E246" s="193" t="s">
        <v>1106</v>
      </c>
      <c r="F246" s="252">
        <v>2267</v>
      </c>
      <c r="G246" s="190">
        <v>3633632</v>
      </c>
      <c r="H246" s="109">
        <v>1647</v>
      </c>
      <c r="I246" s="109">
        <v>2526955</v>
      </c>
      <c r="J246" s="158">
        <f t="shared" si="15"/>
        <v>0.72651080723423023</v>
      </c>
      <c r="K246" s="158">
        <f t="shared" si="16"/>
        <v>0.6954350357988921</v>
      </c>
      <c r="L246" s="158">
        <f t="shared" si="17"/>
        <v>0.21795324217026907</v>
      </c>
      <c r="M246" s="158">
        <f t="shared" si="18"/>
        <v>0.48680452505922445</v>
      </c>
      <c r="N246" s="159">
        <f t="shared" si="19"/>
        <v>0.70475776722949357</v>
      </c>
      <c r="O246" s="160"/>
      <c r="P246" s="160"/>
    </row>
    <row r="247" spans="1:16">
      <c r="A247" s="164">
        <v>242</v>
      </c>
      <c r="B247" s="193" t="s">
        <v>41</v>
      </c>
      <c r="C247" s="193" t="s">
        <v>27</v>
      </c>
      <c r="D247" s="216" t="s">
        <v>409</v>
      </c>
      <c r="E247" s="193" t="s">
        <v>1501</v>
      </c>
      <c r="F247" s="252">
        <v>1508</v>
      </c>
      <c r="G247" s="190">
        <v>2414547</v>
      </c>
      <c r="H247" s="109">
        <v>1022</v>
      </c>
      <c r="I247" s="109">
        <v>1304110</v>
      </c>
      <c r="J247" s="158">
        <f t="shared" si="15"/>
        <v>0.67771883289124668</v>
      </c>
      <c r="K247" s="158">
        <f t="shared" si="16"/>
        <v>0.540105452492745</v>
      </c>
      <c r="L247" s="158">
        <f t="shared" si="17"/>
        <v>0.20331564986737399</v>
      </c>
      <c r="M247" s="158">
        <f t="shared" si="18"/>
        <v>0.37807381674492146</v>
      </c>
      <c r="N247" s="159">
        <f t="shared" si="19"/>
        <v>0.5813894666122954</v>
      </c>
      <c r="O247" s="160"/>
      <c r="P247" s="160"/>
    </row>
    <row r="248" spans="1:16">
      <c r="A248" s="164">
        <v>243</v>
      </c>
      <c r="B248" s="193" t="s">
        <v>41</v>
      </c>
      <c r="C248" s="193" t="s">
        <v>27</v>
      </c>
      <c r="D248" s="216" t="s">
        <v>408</v>
      </c>
      <c r="E248" s="193" t="s">
        <v>1502</v>
      </c>
      <c r="F248" s="252">
        <v>757</v>
      </c>
      <c r="G248" s="190">
        <v>1209050</v>
      </c>
      <c r="H248" s="109">
        <v>398</v>
      </c>
      <c r="I248" s="109">
        <v>468940</v>
      </c>
      <c r="J248" s="158">
        <f t="shared" si="15"/>
        <v>0.52575957727873179</v>
      </c>
      <c r="K248" s="158">
        <f t="shared" si="16"/>
        <v>0.38785823580497086</v>
      </c>
      <c r="L248" s="158">
        <f t="shared" si="17"/>
        <v>0.15772787318361953</v>
      </c>
      <c r="M248" s="158">
        <f t="shared" si="18"/>
        <v>0.27150076506347959</v>
      </c>
      <c r="N248" s="159">
        <f t="shared" si="19"/>
        <v>0.42922863824709911</v>
      </c>
      <c r="O248" s="160"/>
      <c r="P248" s="160"/>
    </row>
    <row r="249" spans="1:16">
      <c r="A249" s="164">
        <v>244</v>
      </c>
      <c r="B249" s="193" t="s">
        <v>26</v>
      </c>
      <c r="C249" s="193" t="s">
        <v>27</v>
      </c>
      <c r="D249" s="216" t="s">
        <v>415</v>
      </c>
      <c r="E249" s="193" t="s">
        <v>1109</v>
      </c>
      <c r="F249" s="252">
        <v>1656</v>
      </c>
      <c r="G249" s="190">
        <v>2873812</v>
      </c>
      <c r="H249" s="109">
        <v>763</v>
      </c>
      <c r="I249" s="109">
        <v>1183600</v>
      </c>
      <c r="J249" s="158">
        <f t="shared" si="15"/>
        <v>0.46074879227053139</v>
      </c>
      <c r="K249" s="158">
        <f t="shared" si="16"/>
        <v>0.41185714305598281</v>
      </c>
      <c r="L249" s="158">
        <f t="shared" si="17"/>
        <v>0.13822463768115942</v>
      </c>
      <c r="M249" s="158">
        <f t="shared" si="18"/>
        <v>0.28830000013918794</v>
      </c>
      <c r="N249" s="159">
        <f t="shared" si="19"/>
        <v>0.42652463782034733</v>
      </c>
      <c r="O249" s="160"/>
      <c r="P249" s="160"/>
    </row>
    <row r="250" spans="1:16">
      <c r="A250" s="164">
        <v>245</v>
      </c>
      <c r="B250" s="193" t="s">
        <v>26</v>
      </c>
      <c r="C250" s="193" t="s">
        <v>27</v>
      </c>
      <c r="D250" s="216" t="s">
        <v>419</v>
      </c>
      <c r="E250" s="193" t="s">
        <v>993</v>
      </c>
      <c r="F250" s="252">
        <v>2206</v>
      </c>
      <c r="G250" s="190">
        <v>3831574</v>
      </c>
      <c r="H250" s="109">
        <v>1433</v>
      </c>
      <c r="I250" s="109">
        <v>1924580</v>
      </c>
      <c r="J250" s="158">
        <f t="shared" si="15"/>
        <v>0.64959202175883957</v>
      </c>
      <c r="K250" s="158">
        <f t="shared" si="16"/>
        <v>0.50229487933679473</v>
      </c>
      <c r="L250" s="158">
        <f t="shared" si="17"/>
        <v>0.19487760652765188</v>
      </c>
      <c r="M250" s="158">
        <f t="shared" si="18"/>
        <v>0.35160641553575628</v>
      </c>
      <c r="N250" s="159">
        <f t="shared" si="19"/>
        <v>0.54648402206340818</v>
      </c>
      <c r="O250" s="160"/>
      <c r="P250" s="160"/>
    </row>
    <row r="251" spans="1:16">
      <c r="A251" s="164">
        <v>246</v>
      </c>
      <c r="B251" s="193" t="s">
        <v>26</v>
      </c>
      <c r="C251" s="193" t="s">
        <v>27</v>
      </c>
      <c r="D251" s="216" t="s">
        <v>418</v>
      </c>
      <c r="E251" s="193" t="s">
        <v>994</v>
      </c>
      <c r="F251" s="252">
        <v>1984</v>
      </c>
      <c r="G251" s="190">
        <v>3445968</v>
      </c>
      <c r="H251" s="109">
        <v>754</v>
      </c>
      <c r="I251" s="109">
        <v>1038745</v>
      </c>
      <c r="J251" s="158">
        <f t="shared" si="15"/>
        <v>0.38004032258064518</v>
      </c>
      <c r="K251" s="158">
        <f t="shared" si="16"/>
        <v>0.30143779628829981</v>
      </c>
      <c r="L251" s="158">
        <f t="shared" si="17"/>
        <v>0.11401209677419355</v>
      </c>
      <c r="M251" s="158">
        <f t="shared" si="18"/>
        <v>0.21100645740180984</v>
      </c>
      <c r="N251" s="159">
        <f t="shared" si="19"/>
        <v>0.32501855417600339</v>
      </c>
      <c r="O251" s="160"/>
      <c r="P251" s="160"/>
    </row>
    <row r="252" spans="1:16">
      <c r="A252" s="164">
        <v>247</v>
      </c>
      <c r="B252" s="193" t="s">
        <v>26</v>
      </c>
      <c r="C252" s="193" t="s">
        <v>27</v>
      </c>
      <c r="D252" s="216" t="s">
        <v>413</v>
      </c>
      <c r="E252" s="193" t="s">
        <v>995</v>
      </c>
      <c r="F252" s="252">
        <v>2974</v>
      </c>
      <c r="G252" s="190">
        <v>5147224</v>
      </c>
      <c r="H252" s="109">
        <v>1521</v>
      </c>
      <c r="I252" s="109">
        <v>2607360</v>
      </c>
      <c r="J252" s="158">
        <f t="shared" si="15"/>
        <v>0.51143241425689312</v>
      </c>
      <c r="K252" s="158">
        <f t="shared" si="16"/>
        <v>0.50655654387685478</v>
      </c>
      <c r="L252" s="158">
        <f t="shared" si="17"/>
        <v>0.15342972427706794</v>
      </c>
      <c r="M252" s="158">
        <f t="shared" si="18"/>
        <v>0.35458958071379831</v>
      </c>
      <c r="N252" s="159">
        <f t="shared" si="19"/>
        <v>0.50801930499086623</v>
      </c>
      <c r="O252" s="160"/>
      <c r="P252" s="160"/>
    </row>
    <row r="253" spans="1:16">
      <c r="A253" s="164">
        <v>248</v>
      </c>
      <c r="B253" s="193" t="s">
        <v>26</v>
      </c>
      <c r="C253" s="193" t="s">
        <v>27</v>
      </c>
      <c r="D253" s="216" t="s">
        <v>414</v>
      </c>
      <c r="E253" s="193" t="s">
        <v>1110</v>
      </c>
      <c r="F253" s="252">
        <v>1545</v>
      </c>
      <c r="G253" s="190">
        <v>2682506</v>
      </c>
      <c r="H253" s="109">
        <v>625</v>
      </c>
      <c r="I253" s="109">
        <v>969240</v>
      </c>
      <c r="J253" s="158">
        <f t="shared" si="15"/>
        <v>0.4045307443365696</v>
      </c>
      <c r="K253" s="158">
        <f t="shared" si="16"/>
        <v>0.36131885632315452</v>
      </c>
      <c r="L253" s="158">
        <f t="shared" si="17"/>
        <v>0.12135922330097088</v>
      </c>
      <c r="M253" s="158">
        <f t="shared" si="18"/>
        <v>0.25292319942620817</v>
      </c>
      <c r="N253" s="159">
        <f t="shared" si="19"/>
        <v>0.37428242272717904</v>
      </c>
      <c r="O253" s="160"/>
      <c r="P253" s="160"/>
    </row>
    <row r="254" spans="1:16">
      <c r="A254" s="164">
        <v>249</v>
      </c>
      <c r="B254" s="193" t="s">
        <v>26</v>
      </c>
      <c r="C254" s="193" t="s">
        <v>27</v>
      </c>
      <c r="D254" s="216" t="s">
        <v>411</v>
      </c>
      <c r="E254" s="193" t="s">
        <v>412</v>
      </c>
      <c r="F254" s="252">
        <v>660</v>
      </c>
      <c r="G254" s="190">
        <v>1144168</v>
      </c>
      <c r="H254" s="109">
        <v>280</v>
      </c>
      <c r="I254" s="109">
        <v>369590</v>
      </c>
      <c r="J254" s="158">
        <f t="shared" si="15"/>
        <v>0.42424242424242425</v>
      </c>
      <c r="K254" s="158">
        <f t="shared" si="16"/>
        <v>0.32302074520524959</v>
      </c>
      <c r="L254" s="158">
        <f t="shared" si="17"/>
        <v>0.12727272727272726</v>
      </c>
      <c r="M254" s="158">
        <f t="shared" si="18"/>
        <v>0.22611452164367471</v>
      </c>
      <c r="N254" s="159">
        <f t="shared" si="19"/>
        <v>0.35338724891640194</v>
      </c>
      <c r="O254" s="160"/>
      <c r="P254" s="160"/>
    </row>
    <row r="255" spans="1:16">
      <c r="A255" s="164">
        <v>250</v>
      </c>
      <c r="B255" s="193" t="s">
        <v>36</v>
      </c>
      <c r="C255" s="193" t="s">
        <v>27</v>
      </c>
      <c r="D255" s="216" t="s">
        <v>456</v>
      </c>
      <c r="E255" s="193" t="s">
        <v>457</v>
      </c>
      <c r="F255" s="252">
        <v>1560</v>
      </c>
      <c r="G255" s="190">
        <v>3568712</v>
      </c>
      <c r="H255" s="109">
        <v>705</v>
      </c>
      <c r="I255" s="109">
        <v>1624755</v>
      </c>
      <c r="J255" s="158">
        <f t="shared" si="15"/>
        <v>0.45192307692307693</v>
      </c>
      <c r="K255" s="158">
        <f t="shared" si="16"/>
        <v>0.45527770243157756</v>
      </c>
      <c r="L255" s="158">
        <f t="shared" si="17"/>
        <v>0.13557692307692307</v>
      </c>
      <c r="M255" s="158">
        <f t="shared" si="18"/>
        <v>0.31869439170210428</v>
      </c>
      <c r="N255" s="159">
        <f t="shared" si="19"/>
        <v>0.45427131477902738</v>
      </c>
      <c r="O255" s="160"/>
      <c r="P255" s="160"/>
    </row>
    <row r="256" spans="1:16">
      <c r="A256" s="164">
        <v>251</v>
      </c>
      <c r="B256" s="193" t="s">
        <v>36</v>
      </c>
      <c r="C256" s="193" t="s">
        <v>27</v>
      </c>
      <c r="D256" s="216" t="s">
        <v>455</v>
      </c>
      <c r="E256" s="193" t="s">
        <v>998</v>
      </c>
      <c r="F256" s="252">
        <v>1244</v>
      </c>
      <c r="G256" s="190">
        <v>2053782</v>
      </c>
      <c r="H256" s="109">
        <v>513</v>
      </c>
      <c r="I256" s="109">
        <v>719040</v>
      </c>
      <c r="J256" s="158">
        <f t="shared" si="15"/>
        <v>0.41237942122186494</v>
      </c>
      <c r="K256" s="158">
        <f t="shared" si="16"/>
        <v>0.35010531789644667</v>
      </c>
      <c r="L256" s="158">
        <f t="shared" si="17"/>
        <v>0.12371382636655948</v>
      </c>
      <c r="M256" s="158">
        <f t="shared" si="18"/>
        <v>0.24507372252751264</v>
      </c>
      <c r="N256" s="159">
        <f t="shared" si="19"/>
        <v>0.36878754889407211</v>
      </c>
      <c r="O256" s="160"/>
      <c r="P256" s="160"/>
    </row>
    <row r="257" spans="1:16">
      <c r="A257" s="164">
        <v>252</v>
      </c>
      <c r="B257" s="193" t="s">
        <v>36</v>
      </c>
      <c r="C257" s="193" t="s">
        <v>27</v>
      </c>
      <c r="D257" s="216" t="s">
        <v>453</v>
      </c>
      <c r="E257" s="193" t="s">
        <v>999</v>
      </c>
      <c r="F257" s="252">
        <v>2145</v>
      </c>
      <c r="G257" s="190">
        <v>2508077</v>
      </c>
      <c r="H257" s="109">
        <v>1383</v>
      </c>
      <c r="I257" s="109">
        <v>1633270</v>
      </c>
      <c r="J257" s="158">
        <f t="shared" si="15"/>
        <v>0.64475524475524471</v>
      </c>
      <c r="K257" s="158">
        <f t="shared" si="16"/>
        <v>0.65120408982658828</v>
      </c>
      <c r="L257" s="158">
        <f t="shared" si="17"/>
        <v>0.19342657342657341</v>
      </c>
      <c r="M257" s="158">
        <f t="shared" si="18"/>
        <v>0.45584286287861175</v>
      </c>
      <c r="N257" s="159">
        <f t="shared" si="19"/>
        <v>0.64926943630518519</v>
      </c>
      <c r="O257" s="160"/>
      <c r="P257" s="160"/>
    </row>
    <row r="258" spans="1:16">
      <c r="A258" s="164">
        <v>253</v>
      </c>
      <c r="B258" s="193" t="s">
        <v>36</v>
      </c>
      <c r="C258" s="193" t="s">
        <v>27</v>
      </c>
      <c r="D258" s="216" t="s">
        <v>454</v>
      </c>
      <c r="E258" s="193" t="s">
        <v>417</v>
      </c>
      <c r="F258" s="252">
        <v>3520</v>
      </c>
      <c r="G258" s="190">
        <v>6768228</v>
      </c>
      <c r="H258" s="109">
        <v>1740</v>
      </c>
      <c r="I258" s="109">
        <v>3561880</v>
      </c>
      <c r="J258" s="158">
        <f t="shared" si="15"/>
        <v>0.49431818181818182</v>
      </c>
      <c r="K258" s="158">
        <f t="shared" si="16"/>
        <v>0.52626477713221242</v>
      </c>
      <c r="L258" s="158">
        <f t="shared" si="17"/>
        <v>0.14829545454545454</v>
      </c>
      <c r="M258" s="158">
        <f t="shared" si="18"/>
        <v>0.36838534399254869</v>
      </c>
      <c r="N258" s="159">
        <f t="shared" si="19"/>
        <v>0.51668079853800319</v>
      </c>
      <c r="O258" s="160"/>
      <c r="P258" s="160"/>
    </row>
    <row r="259" spans="1:16">
      <c r="A259" s="164">
        <v>254</v>
      </c>
      <c r="B259" s="193" t="s">
        <v>143</v>
      </c>
      <c r="C259" s="193" t="s">
        <v>27</v>
      </c>
      <c r="D259" s="216" t="s">
        <v>459</v>
      </c>
      <c r="E259" s="193" t="s">
        <v>1001</v>
      </c>
      <c r="F259" s="252">
        <v>1134</v>
      </c>
      <c r="G259" s="190">
        <v>1842716</v>
      </c>
      <c r="H259" s="109">
        <v>538</v>
      </c>
      <c r="I259" s="109">
        <v>713180</v>
      </c>
      <c r="J259" s="158">
        <f t="shared" si="15"/>
        <v>0.47442680776014107</v>
      </c>
      <c r="K259" s="158">
        <f t="shared" si="16"/>
        <v>0.38702654125757846</v>
      </c>
      <c r="L259" s="158">
        <f t="shared" si="17"/>
        <v>0.1423280423280423</v>
      </c>
      <c r="M259" s="158">
        <f t="shared" si="18"/>
        <v>0.27091857888030491</v>
      </c>
      <c r="N259" s="159">
        <f t="shared" si="19"/>
        <v>0.41324662120834721</v>
      </c>
      <c r="O259" s="160"/>
      <c r="P259" s="160"/>
    </row>
    <row r="260" spans="1:16">
      <c r="A260" s="164">
        <v>255</v>
      </c>
      <c r="B260" s="193" t="s">
        <v>143</v>
      </c>
      <c r="C260" s="193" t="s">
        <v>27</v>
      </c>
      <c r="D260" s="216" t="s">
        <v>458</v>
      </c>
      <c r="E260" s="193" t="s">
        <v>1499</v>
      </c>
      <c r="F260" s="252">
        <v>1135</v>
      </c>
      <c r="G260" s="190">
        <v>1900130</v>
      </c>
      <c r="H260" s="109">
        <v>732</v>
      </c>
      <c r="I260" s="109">
        <v>876160</v>
      </c>
      <c r="J260" s="158">
        <f t="shared" si="15"/>
        <v>0.64493392070484579</v>
      </c>
      <c r="K260" s="158">
        <f t="shared" si="16"/>
        <v>0.46110529279575607</v>
      </c>
      <c r="L260" s="158">
        <f t="shared" si="17"/>
        <v>0.19348017621145372</v>
      </c>
      <c r="M260" s="158">
        <f t="shared" si="18"/>
        <v>0.32277370495702923</v>
      </c>
      <c r="N260" s="159">
        <f t="shared" si="19"/>
        <v>0.51625388116848292</v>
      </c>
      <c r="O260" s="160"/>
      <c r="P260" s="160"/>
    </row>
    <row r="261" spans="1:16">
      <c r="A261" s="164">
        <v>256</v>
      </c>
      <c r="B261" s="193" t="s">
        <v>143</v>
      </c>
      <c r="C261" s="193" t="s">
        <v>27</v>
      </c>
      <c r="D261" s="216" t="s">
        <v>460</v>
      </c>
      <c r="E261" s="193" t="s">
        <v>1500</v>
      </c>
      <c r="F261" s="252">
        <v>1679</v>
      </c>
      <c r="G261" s="190">
        <v>2820223</v>
      </c>
      <c r="H261" s="109">
        <v>927</v>
      </c>
      <c r="I261" s="109">
        <v>1101200</v>
      </c>
      <c r="J261" s="158">
        <f t="shared" si="15"/>
        <v>0.55211435378201312</v>
      </c>
      <c r="K261" s="158">
        <f t="shared" si="16"/>
        <v>0.39046557665829973</v>
      </c>
      <c r="L261" s="158">
        <f t="shared" si="17"/>
        <v>0.16563430613460392</v>
      </c>
      <c r="M261" s="158">
        <f t="shared" si="18"/>
        <v>0.27332590366080978</v>
      </c>
      <c r="N261" s="159">
        <f t="shared" si="19"/>
        <v>0.43896020979541372</v>
      </c>
      <c r="O261" s="160"/>
      <c r="P261" s="160"/>
    </row>
    <row r="262" spans="1:16" ht="16.5" customHeight="1">
      <c r="A262" s="164">
        <v>257</v>
      </c>
      <c r="B262" s="193" t="s">
        <v>143</v>
      </c>
      <c r="C262" s="193" t="s">
        <v>27</v>
      </c>
      <c r="D262" s="216" t="s">
        <v>461</v>
      </c>
      <c r="E262" s="193" t="s">
        <v>1055</v>
      </c>
      <c r="F262" s="252">
        <v>2354</v>
      </c>
      <c r="G262" s="190">
        <v>3911951</v>
      </c>
      <c r="H262" s="109">
        <v>1089</v>
      </c>
      <c r="I262" s="109">
        <v>1270060</v>
      </c>
      <c r="J262" s="158">
        <f t="shared" ref="J262:J325" si="20">IFERROR(H262/F262,0)</f>
        <v>0.46261682242990654</v>
      </c>
      <c r="K262" s="158">
        <f t="shared" ref="K262:K325" si="21">IFERROR(I262/G262,0)</f>
        <v>0.32466153078093257</v>
      </c>
      <c r="L262" s="158">
        <f t="shared" si="17"/>
        <v>0.13878504672897196</v>
      </c>
      <c r="M262" s="158">
        <f t="shared" si="18"/>
        <v>0.22726307154665279</v>
      </c>
      <c r="N262" s="159">
        <f t="shared" si="19"/>
        <v>0.36604811827562478</v>
      </c>
      <c r="O262" s="160"/>
      <c r="P262" s="160"/>
    </row>
    <row r="263" spans="1:16" ht="13.5" customHeight="1">
      <c r="A263" s="164">
        <v>258</v>
      </c>
      <c r="B263" s="193" t="s">
        <v>53</v>
      </c>
      <c r="C263" s="193" t="s">
        <v>27</v>
      </c>
      <c r="D263" s="216" t="s">
        <v>648</v>
      </c>
      <c r="E263" s="193" t="s">
        <v>1362</v>
      </c>
      <c r="F263" s="252">
        <v>2663</v>
      </c>
      <c r="G263" s="190">
        <v>4773379</v>
      </c>
      <c r="H263" s="109">
        <v>811</v>
      </c>
      <c r="I263" s="109">
        <v>1254140</v>
      </c>
      <c r="J263" s="158">
        <f t="shared" si="20"/>
        <v>0.30454374765302289</v>
      </c>
      <c r="K263" s="158">
        <f t="shared" si="21"/>
        <v>0.26273631320705942</v>
      </c>
      <c r="L263" s="158">
        <f t="shared" ref="L263:L326" si="22">IF((J263*0.3)&gt;30%,30%,(J263*0.3))</f>
        <v>9.1363124295906858E-2</v>
      </c>
      <c r="M263" s="158">
        <f t="shared" ref="M263:M326" si="23">IF((K263*0.7)&gt;70%,70%,(K263*0.7))</f>
        <v>0.18391541924494159</v>
      </c>
      <c r="N263" s="159">
        <f t="shared" ref="N263:N326" si="24">L263+M263</f>
        <v>0.27527854354084846</v>
      </c>
      <c r="O263" s="160"/>
      <c r="P263" s="160"/>
    </row>
    <row r="264" spans="1:16">
      <c r="A264" s="164">
        <v>259</v>
      </c>
      <c r="B264" s="193" t="s">
        <v>53</v>
      </c>
      <c r="C264" s="193" t="s">
        <v>27</v>
      </c>
      <c r="D264" s="216" t="s">
        <v>650</v>
      </c>
      <c r="E264" s="193" t="s">
        <v>651</v>
      </c>
      <c r="F264" s="252">
        <v>885</v>
      </c>
      <c r="G264" s="190">
        <v>1595381</v>
      </c>
      <c r="H264" s="109">
        <v>475</v>
      </c>
      <c r="I264" s="109">
        <v>711560</v>
      </c>
      <c r="J264" s="158">
        <f t="shared" si="20"/>
        <v>0.53672316384180796</v>
      </c>
      <c r="K264" s="158">
        <f t="shared" si="21"/>
        <v>0.44601258257431925</v>
      </c>
      <c r="L264" s="158">
        <f t="shared" si="22"/>
        <v>0.16101694915254239</v>
      </c>
      <c r="M264" s="158">
        <f t="shared" si="23"/>
        <v>0.31220880780202348</v>
      </c>
      <c r="N264" s="159">
        <f t="shared" si="24"/>
        <v>0.47322575695456587</v>
      </c>
      <c r="O264" s="160"/>
      <c r="P264" s="160"/>
    </row>
    <row r="265" spans="1:16">
      <c r="A265" s="164">
        <v>260</v>
      </c>
      <c r="B265" s="193" t="s">
        <v>104</v>
      </c>
      <c r="C265" s="193" t="s">
        <v>27</v>
      </c>
      <c r="D265" s="216" t="s">
        <v>921</v>
      </c>
      <c r="E265" s="193" t="s">
        <v>1375</v>
      </c>
      <c r="F265" s="252">
        <v>1038</v>
      </c>
      <c r="G265" s="190">
        <v>1570267</v>
      </c>
      <c r="H265" s="109">
        <v>553</v>
      </c>
      <c r="I265" s="109">
        <v>819650</v>
      </c>
      <c r="J265" s="158">
        <f t="shared" si="20"/>
        <v>0.53275529865125237</v>
      </c>
      <c r="K265" s="158">
        <f t="shared" si="21"/>
        <v>0.52198129362713475</v>
      </c>
      <c r="L265" s="158">
        <f t="shared" si="22"/>
        <v>0.15982658959537571</v>
      </c>
      <c r="M265" s="158">
        <f t="shared" si="23"/>
        <v>0.36538690553899428</v>
      </c>
      <c r="N265" s="159">
        <f t="shared" si="24"/>
        <v>0.52521349513436999</v>
      </c>
      <c r="O265" s="160"/>
      <c r="P265" s="160"/>
    </row>
    <row r="266" spans="1:16">
      <c r="A266" s="164">
        <v>261</v>
      </c>
      <c r="B266" s="193" t="s">
        <v>104</v>
      </c>
      <c r="C266" s="193" t="s">
        <v>27</v>
      </c>
      <c r="D266" s="216" t="s">
        <v>919</v>
      </c>
      <c r="E266" s="193" t="s">
        <v>1359</v>
      </c>
      <c r="F266" s="252">
        <v>1521</v>
      </c>
      <c r="G266" s="190">
        <v>2360163</v>
      </c>
      <c r="H266" s="109">
        <v>723</v>
      </c>
      <c r="I266" s="109">
        <v>993550</v>
      </c>
      <c r="J266" s="158">
        <f t="shared" si="20"/>
        <v>0.47534516765285995</v>
      </c>
      <c r="K266" s="158">
        <f t="shared" si="21"/>
        <v>0.42096668747031457</v>
      </c>
      <c r="L266" s="158">
        <f t="shared" si="22"/>
        <v>0.14260355029585797</v>
      </c>
      <c r="M266" s="158">
        <f t="shared" si="23"/>
        <v>0.29467668122922019</v>
      </c>
      <c r="N266" s="159">
        <f t="shared" si="24"/>
        <v>0.43728023152507817</v>
      </c>
      <c r="O266" s="160"/>
      <c r="P266" s="160"/>
    </row>
    <row r="267" spans="1:16">
      <c r="A267" s="164">
        <v>262</v>
      </c>
      <c r="B267" s="193" t="s">
        <v>104</v>
      </c>
      <c r="C267" s="193" t="s">
        <v>27</v>
      </c>
      <c r="D267" s="216" t="s">
        <v>917</v>
      </c>
      <c r="E267" s="193" t="s">
        <v>918</v>
      </c>
      <c r="F267" s="252">
        <v>2723</v>
      </c>
      <c r="G267" s="190">
        <v>4119391</v>
      </c>
      <c r="H267" s="109">
        <v>1225</v>
      </c>
      <c r="I267" s="109">
        <v>1784860</v>
      </c>
      <c r="J267" s="158">
        <f t="shared" si="20"/>
        <v>0.44987146529562982</v>
      </c>
      <c r="K267" s="158">
        <f t="shared" si="21"/>
        <v>0.43328249248493284</v>
      </c>
      <c r="L267" s="158">
        <f t="shared" si="22"/>
        <v>0.13496143958868895</v>
      </c>
      <c r="M267" s="158">
        <f t="shared" si="23"/>
        <v>0.30329774473945298</v>
      </c>
      <c r="N267" s="159">
        <f t="shared" si="24"/>
        <v>0.43825918432814193</v>
      </c>
      <c r="O267" s="160"/>
      <c r="P267" s="160"/>
    </row>
    <row r="268" spans="1:16">
      <c r="A268" s="164">
        <v>263</v>
      </c>
      <c r="B268" s="193" t="s">
        <v>104</v>
      </c>
      <c r="C268" s="193" t="s">
        <v>27</v>
      </c>
      <c r="D268" s="216" t="s">
        <v>923</v>
      </c>
      <c r="E268" s="193" t="s">
        <v>924</v>
      </c>
      <c r="F268" s="252">
        <v>2308</v>
      </c>
      <c r="G268" s="190">
        <v>4914126</v>
      </c>
      <c r="H268" s="109">
        <v>1319</v>
      </c>
      <c r="I268" s="109">
        <v>2339305</v>
      </c>
      <c r="J268" s="158">
        <f t="shared" si="20"/>
        <v>0.57149046793760827</v>
      </c>
      <c r="K268" s="158">
        <f t="shared" si="21"/>
        <v>0.47603683747628772</v>
      </c>
      <c r="L268" s="158">
        <f t="shared" si="22"/>
        <v>0.17144714038128248</v>
      </c>
      <c r="M268" s="158">
        <f t="shared" si="23"/>
        <v>0.33322578623340138</v>
      </c>
      <c r="N268" s="159">
        <f t="shared" si="24"/>
        <v>0.50467292661468388</v>
      </c>
      <c r="O268" s="160"/>
      <c r="P268" s="160"/>
    </row>
    <row r="269" spans="1:16">
      <c r="A269" s="164">
        <v>264</v>
      </c>
      <c r="B269" s="193" t="s">
        <v>104</v>
      </c>
      <c r="C269" s="193" t="s">
        <v>27</v>
      </c>
      <c r="D269" s="216" t="s">
        <v>926</v>
      </c>
      <c r="E269" s="193" t="s">
        <v>1360</v>
      </c>
      <c r="F269" s="252">
        <v>1266</v>
      </c>
      <c r="G269" s="190">
        <v>1703077</v>
      </c>
      <c r="H269" s="109">
        <v>583</v>
      </c>
      <c r="I269" s="109">
        <v>788060</v>
      </c>
      <c r="J269" s="158">
        <f t="shared" si="20"/>
        <v>0.46050552922590837</v>
      </c>
      <c r="K269" s="158">
        <f t="shared" si="21"/>
        <v>0.46272716970518657</v>
      </c>
      <c r="L269" s="158">
        <f t="shared" si="22"/>
        <v>0.13815165876777249</v>
      </c>
      <c r="M269" s="158">
        <f t="shared" si="23"/>
        <v>0.3239090187936306</v>
      </c>
      <c r="N269" s="159">
        <f t="shared" si="24"/>
        <v>0.46206067756140312</v>
      </c>
      <c r="O269" s="160"/>
      <c r="P269" s="160"/>
    </row>
    <row r="270" spans="1:16">
      <c r="A270" s="164">
        <v>265</v>
      </c>
      <c r="B270" s="193" t="s">
        <v>104</v>
      </c>
      <c r="C270" s="193" t="s">
        <v>27</v>
      </c>
      <c r="D270" s="216" t="s">
        <v>925</v>
      </c>
      <c r="E270" s="193" t="s">
        <v>1361</v>
      </c>
      <c r="F270" s="252">
        <v>794</v>
      </c>
      <c r="G270" s="190">
        <v>965612</v>
      </c>
      <c r="H270" s="109">
        <v>414</v>
      </c>
      <c r="I270" s="109">
        <v>503880</v>
      </c>
      <c r="J270" s="158">
        <f t="shared" si="20"/>
        <v>0.52141057934508817</v>
      </c>
      <c r="K270" s="158">
        <f t="shared" si="21"/>
        <v>0.52182450093826505</v>
      </c>
      <c r="L270" s="158">
        <f t="shared" si="22"/>
        <v>0.15642317380352644</v>
      </c>
      <c r="M270" s="158">
        <f t="shared" si="23"/>
        <v>0.36527715065678551</v>
      </c>
      <c r="N270" s="159">
        <f t="shared" si="24"/>
        <v>0.521700324460312</v>
      </c>
      <c r="O270" s="160"/>
      <c r="P270" s="160"/>
    </row>
    <row r="271" spans="1:16">
      <c r="A271" s="164">
        <v>266</v>
      </c>
      <c r="B271" s="193" t="s">
        <v>97</v>
      </c>
      <c r="C271" s="193" t="s">
        <v>27</v>
      </c>
      <c r="D271" s="216" t="s">
        <v>927</v>
      </c>
      <c r="E271" s="193" t="s">
        <v>1376</v>
      </c>
      <c r="F271" s="252">
        <v>1019</v>
      </c>
      <c r="G271" s="190">
        <v>1652213</v>
      </c>
      <c r="H271" s="109">
        <v>603</v>
      </c>
      <c r="I271" s="109">
        <v>1039450</v>
      </c>
      <c r="J271" s="158">
        <f t="shared" si="20"/>
        <v>0.59175662414131502</v>
      </c>
      <c r="K271" s="158">
        <f t="shared" si="21"/>
        <v>0.62912590567923143</v>
      </c>
      <c r="L271" s="158">
        <f t="shared" si="22"/>
        <v>0.17752698724239449</v>
      </c>
      <c r="M271" s="158">
        <f t="shared" si="23"/>
        <v>0.44038813397546195</v>
      </c>
      <c r="N271" s="159">
        <f t="shared" si="24"/>
        <v>0.61791512121785641</v>
      </c>
      <c r="O271" s="160"/>
      <c r="P271" s="160"/>
    </row>
    <row r="272" spans="1:16">
      <c r="A272" s="164">
        <v>267</v>
      </c>
      <c r="B272" s="193" t="s">
        <v>97</v>
      </c>
      <c r="C272" s="193" t="s">
        <v>27</v>
      </c>
      <c r="D272" s="216" t="s">
        <v>932</v>
      </c>
      <c r="E272" s="193" t="s">
        <v>933</v>
      </c>
      <c r="F272" s="252">
        <v>935</v>
      </c>
      <c r="G272" s="190">
        <v>1528474</v>
      </c>
      <c r="H272" s="109">
        <v>524</v>
      </c>
      <c r="I272" s="109">
        <v>745930</v>
      </c>
      <c r="J272" s="158">
        <f t="shared" si="20"/>
        <v>0.56042780748663101</v>
      </c>
      <c r="K272" s="158">
        <f t="shared" si="21"/>
        <v>0.48802269453062336</v>
      </c>
      <c r="L272" s="158">
        <f t="shared" si="22"/>
        <v>0.1681283422459893</v>
      </c>
      <c r="M272" s="158">
        <f t="shared" si="23"/>
        <v>0.34161588617143634</v>
      </c>
      <c r="N272" s="159">
        <f t="shared" si="24"/>
        <v>0.50974422841742562</v>
      </c>
      <c r="O272" s="160"/>
      <c r="P272" s="160"/>
    </row>
    <row r="273" spans="1:16">
      <c r="A273" s="164">
        <v>268</v>
      </c>
      <c r="B273" s="193" t="s">
        <v>97</v>
      </c>
      <c r="C273" s="193" t="s">
        <v>27</v>
      </c>
      <c r="D273" s="216" t="s">
        <v>930</v>
      </c>
      <c r="E273" s="193" t="s">
        <v>922</v>
      </c>
      <c r="F273" s="252">
        <v>1041</v>
      </c>
      <c r="G273" s="190">
        <v>1778427</v>
      </c>
      <c r="H273" s="109">
        <v>538</v>
      </c>
      <c r="I273" s="109">
        <v>708020</v>
      </c>
      <c r="J273" s="158">
        <f t="shared" si="20"/>
        <v>0.51681075888568684</v>
      </c>
      <c r="K273" s="158">
        <f t="shared" si="21"/>
        <v>0.39811586306325758</v>
      </c>
      <c r="L273" s="158">
        <f t="shared" si="22"/>
        <v>0.15504322766570605</v>
      </c>
      <c r="M273" s="158">
        <f t="shared" si="23"/>
        <v>0.27868110414428027</v>
      </c>
      <c r="N273" s="159">
        <f t="shared" si="24"/>
        <v>0.43372433180998632</v>
      </c>
      <c r="O273" s="160"/>
      <c r="P273" s="160"/>
    </row>
    <row r="274" spans="1:16">
      <c r="A274" s="164">
        <v>269</v>
      </c>
      <c r="B274" s="193" t="s">
        <v>97</v>
      </c>
      <c r="C274" s="193" t="s">
        <v>27</v>
      </c>
      <c r="D274" s="216" t="s">
        <v>928</v>
      </c>
      <c r="E274" s="193" t="s">
        <v>929</v>
      </c>
      <c r="F274" s="252">
        <v>1124</v>
      </c>
      <c r="G274" s="190">
        <v>1962090</v>
      </c>
      <c r="H274" s="109">
        <v>521</v>
      </c>
      <c r="I274" s="109">
        <v>950020</v>
      </c>
      <c r="J274" s="158">
        <f t="shared" si="20"/>
        <v>0.46352313167259784</v>
      </c>
      <c r="K274" s="158">
        <f t="shared" si="21"/>
        <v>0.48418777935772567</v>
      </c>
      <c r="L274" s="158">
        <f t="shared" si="22"/>
        <v>0.13905693950177936</v>
      </c>
      <c r="M274" s="158">
        <f t="shared" si="23"/>
        <v>0.33893144555040794</v>
      </c>
      <c r="N274" s="159">
        <f t="shared" si="24"/>
        <v>0.47798838505218733</v>
      </c>
      <c r="O274" s="160"/>
      <c r="P274" s="160"/>
    </row>
    <row r="275" spans="1:16">
      <c r="A275" s="164">
        <v>270</v>
      </c>
      <c r="B275" s="193" t="s">
        <v>99</v>
      </c>
      <c r="C275" s="193" t="s">
        <v>27</v>
      </c>
      <c r="D275" s="216" t="s">
        <v>909</v>
      </c>
      <c r="E275" s="193" t="s">
        <v>910</v>
      </c>
      <c r="F275" s="252">
        <v>788</v>
      </c>
      <c r="G275" s="190">
        <v>1079081</v>
      </c>
      <c r="H275" s="109">
        <v>315</v>
      </c>
      <c r="I275" s="109">
        <v>306470</v>
      </c>
      <c r="J275" s="158">
        <f t="shared" si="20"/>
        <v>0.39974619289340102</v>
      </c>
      <c r="K275" s="158">
        <f t="shared" si="21"/>
        <v>0.28401019015254647</v>
      </c>
      <c r="L275" s="158">
        <f t="shared" si="22"/>
        <v>0.1199238578680203</v>
      </c>
      <c r="M275" s="158">
        <f t="shared" si="23"/>
        <v>0.19880713310678252</v>
      </c>
      <c r="N275" s="159">
        <f t="shared" si="24"/>
        <v>0.31873099097480284</v>
      </c>
      <c r="O275" s="160"/>
      <c r="P275" s="160"/>
    </row>
    <row r="276" spans="1:16">
      <c r="A276" s="164">
        <v>271</v>
      </c>
      <c r="B276" s="193" t="s">
        <v>99</v>
      </c>
      <c r="C276" s="193" t="s">
        <v>27</v>
      </c>
      <c r="D276" s="216" t="s">
        <v>911</v>
      </c>
      <c r="E276" s="193" t="s">
        <v>1364</v>
      </c>
      <c r="F276" s="252">
        <v>1952</v>
      </c>
      <c r="G276" s="190">
        <v>3067636</v>
      </c>
      <c r="H276" s="109">
        <v>2529</v>
      </c>
      <c r="I276" s="109">
        <v>3044285</v>
      </c>
      <c r="J276" s="158">
        <f t="shared" si="20"/>
        <v>1.295594262295082</v>
      </c>
      <c r="K276" s="158">
        <f t="shared" si="21"/>
        <v>0.99238794954812104</v>
      </c>
      <c r="L276" s="158">
        <f t="shared" si="22"/>
        <v>0.3</v>
      </c>
      <c r="M276" s="158">
        <f t="shared" si="23"/>
        <v>0.69467156468368474</v>
      </c>
      <c r="N276" s="159">
        <f t="shared" si="24"/>
        <v>0.99467156468368478</v>
      </c>
      <c r="O276" s="160"/>
      <c r="P276" s="160"/>
    </row>
    <row r="277" spans="1:16">
      <c r="A277" s="164">
        <v>272</v>
      </c>
      <c r="B277" s="193" t="s">
        <v>99</v>
      </c>
      <c r="C277" s="193" t="s">
        <v>27</v>
      </c>
      <c r="D277" s="216" t="s">
        <v>913</v>
      </c>
      <c r="E277" s="193" t="s">
        <v>914</v>
      </c>
      <c r="F277" s="252">
        <v>1263</v>
      </c>
      <c r="G277" s="190">
        <v>2228934</v>
      </c>
      <c r="H277" s="109">
        <v>779</v>
      </c>
      <c r="I277" s="109">
        <v>1048510</v>
      </c>
      <c r="J277" s="158">
        <f t="shared" si="20"/>
        <v>0.61678543151227239</v>
      </c>
      <c r="K277" s="158">
        <f t="shared" si="21"/>
        <v>0.47040872452930416</v>
      </c>
      <c r="L277" s="158">
        <f t="shared" si="22"/>
        <v>0.18503562945368171</v>
      </c>
      <c r="M277" s="158">
        <f t="shared" si="23"/>
        <v>0.32928610717051288</v>
      </c>
      <c r="N277" s="159">
        <f t="shared" si="24"/>
        <v>0.51432173662419456</v>
      </c>
      <c r="O277" s="160"/>
      <c r="P277" s="160"/>
    </row>
    <row r="278" spans="1:16">
      <c r="A278" s="164">
        <v>273</v>
      </c>
      <c r="B278" s="193" t="s">
        <v>99</v>
      </c>
      <c r="C278" s="193" t="s">
        <v>27</v>
      </c>
      <c r="D278" s="216" t="s">
        <v>915</v>
      </c>
      <c r="E278" s="193" t="s">
        <v>1365</v>
      </c>
      <c r="F278" s="252">
        <v>1245</v>
      </c>
      <c r="G278" s="190">
        <v>2159496</v>
      </c>
      <c r="H278" s="109">
        <v>420</v>
      </c>
      <c r="I278" s="109">
        <v>587820</v>
      </c>
      <c r="J278" s="158">
        <f t="shared" si="20"/>
        <v>0.33734939759036142</v>
      </c>
      <c r="K278" s="158">
        <f t="shared" si="21"/>
        <v>0.27220240278287156</v>
      </c>
      <c r="L278" s="158">
        <f t="shared" si="22"/>
        <v>0.10120481927710842</v>
      </c>
      <c r="M278" s="158">
        <f t="shared" si="23"/>
        <v>0.19054168194801008</v>
      </c>
      <c r="N278" s="159">
        <f t="shared" si="24"/>
        <v>0.29174650122511847</v>
      </c>
      <c r="O278" s="160"/>
      <c r="P278" s="160"/>
    </row>
    <row r="279" spans="1:16">
      <c r="A279" s="164">
        <v>274</v>
      </c>
      <c r="B279" s="217" t="s">
        <v>99</v>
      </c>
      <c r="C279" s="194" t="s">
        <v>27</v>
      </c>
      <c r="D279" s="216" t="s">
        <v>902</v>
      </c>
      <c r="E279" s="233" t="s">
        <v>1366</v>
      </c>
      <c r="F279" s="252">
        <v>1416</v>
      </c>
      <c r="G279" s="190">
        <v>2294960</v>
      </c>
      <c r="H279" s="109">
        <v>676</v>
      </c>
      <c r="I279" s="109">
        <v>938780</v>
      </c>
      <c r="J279" s="158">
        <f t="shared" si="20"/>
        <v>0.47740112994350281</v>
      </c>
      <c r="K279" s="158">
        <f t="shared" si="21"/>
        <v>0.40906159584480778</v>
      </c>
      <c r="L279" s="158">
        <f t="shared" si="22"/>
        <v>0.14322033898305084</v>
      </c>
      <c r="M279" s="158">
        <f t="shared" si="23"/>
        <v>0.28634311709136545</v>
      </c>
      <c r="N279" s="159">
        <f t="shared" si="24"/>
        <v>0.42956345607441626</v>
      </c>
      <c r="O279" s="160"/>
      <c r="P279" s="160"/>
    </row>
    <row r="280" spans="1:16">
      <c r="A280" s="164">
        <v>275</v>
      </c>
      <c r="B280" s="217" t="s">
        <v>98</v>
      </c>
      <c r="C280" s="194" t="s">
        <v>27</v>
      </c>
      <c r="D280" s="216" t="s">
        <v>882</v>
      </c>
      <c r="E280" s="217" t="s">
        <v>751</v>
      </c>
      <c r="F280" s="252">
        <v>1634</v>
      </c>
      <c r="G280" s="190">
        <v>2298498</v>
      </c>
      <c r="H280" s="109">
        <v>569</v>
      </c>
      <c r="I280" s="109">
        <v>944850</v>
      </c>
      <c r="J280" s="158">
        <f t="shared" si="20"/>
        <v>0.34822521419828639</v>
      </c>
      <c r="K280" s="158">
        <f t="shared" si="21"/>
        <v>0.41107279623475851</v>
      </c>
      <c r="L280" s="158">
        <f t="shared" si="22"/>
        <v>0.10446756425948592</v>
      </c>
      <c r="M280" s="158">
        <f t="shared" si="23"/>
        <v>0.28775095736433093</v>
      </c>
      <c r="N280" s="159">
        <f t="shared" si="24"/>
        <v>0.39221852162381687</v>
      </c>
      <c r="O280" s="160"/>
      <c r="P280" s="160"/>
    </row>
    <row r="281" spans="1:16">
      <c r="A281" s="164">
        <v>276</v>
      </c>
      <c r="B281" s="217" t="s">
        <v>98</v>
      </c>
      <c r="C281" s="194" t="s">
        <v>27</v>
      </c>
      <c r="D281" s="216" t="s">
        <v>884</v>
      </c>
      <c r="E281" s="217" t="s">
        <v>1220</v>
      </c>
      <c r="F281" s="252">
        <v>1606</v>
      </c>
      <c r="G281" s="190">
        <v>2849195</v>
      </c>
      <c r="H281" s="109">
        <v>859</v>
      </c>
      <c r="I281" s="109">
        <v>1198980</v>
      </c>
      <c r="J281" s="158">
        <f t="shared" si="20"/>
        <v>0.53486924034869243</v>
      </c>
      <c r="K281" s="158">
        <f t="shared" si="21"/>
        <v>0.42081359822686759</v>
      </c>
      <c r="L281" s="158">
        <f t="shared" si="22"/>
        <v>0.16046077210460771</v>
      </c>
      <c r="M281" s="158">
        <f t="shared" si="23"/>
        <v>0.29456951875880727</v>
      </c>
      <c r="N281" s="159">
        <f t="shared" si="24"/>
        <v>0.45503029086341495</v>
      </c>
      <c r="O281" s="160"/>
      <c r="P281" s="160"/>
    </row>
    <row r="282" spans="1:16">
      <c r="A282" s="164">
        <v>277</v>
      </c>
      <c r="B282" s="217" t="s">
        <v>98</v>
      </c>
      <c r="C282" s="194" t="s">
        <v>27</v>
      </c>
      <c r="D282" s="216" t="s">
        <v>881</v>
      </c>
      <c r="E282" s="217" t="s">
        <v>1134</v>
      </c>
      <c r="F282" s="252">
        <v>1865</v>
      </c>
      <c r="G282" s="190">
        <v>2641106</v>
      </c>
      <c r="H282" s="109">
        <v>964</v>
      </c>
      <c r="I282" s="109">
        <v>1539080</v>
      </c>
      <c r="J282" s="158">
        <f t="shared" si="20"/>
        <v>0.51689008042895446</v>
      </c>
      <c r="K282" s="158">
        <f t="shared" si="21"/>
        <v>0.58274071544269712</v>
      </c>
      <c r="L282" s="158">
        <f t="shared" si="22"/>
        <v>0.15506702412868634</v>
      </c>
      <c r="M282" s="158">
        <f t="shared" si="23"/>
        <v>0.40791850080988795</v>
      </c>
      <c r="N282" s="159">
        <f t="shared" si="24"/>
        <v>0.56298552493857423</v>
      </c>
      <c r="O282" s="160"/>
      <c r="P282" s="160"/>
    </row>
    <row r="283" spans="1:16">
      <c r="A283" s="164">
        <v>278</v>
      </c>
      <c r="B283" s="217" t="s">
        <v>98</v>
      </c>
      <c r="C283" s="194" t="s">
        <v>27</v>
      </c>
      <c r="D283" s="216" t="s">
        <v>883</v>
      </c>
      <c r="E283" s="217" t="s">
        <v>1377</v>
      </c>
      <c r="F283" s="252">
        <v>1458</v>
      </c>
      <c r="G283" s="190">
        <v>2132369</v>
      </c>
      <c r="H283" s="109">
        <v>545</v>
      </c>
      <c r="I283" s="109">
        <v>980250</v>
      </c>
      <c r="J283" s="158">
        <f t="shared" si="20"/>
        <v>0.37379972565157749</v>
      </c>
      <c r="K283" s="158">
        <f t="shared" si="21"/>
        <v>0.45969998625941383</v>
      </c>
      <c r="L283" s="158">
        <f t="shared" si="22"/>
        <v>0.11213991769547324</v>
      </c>
      <c r="M283" s="158">
        <f t="shared" si="23"/>
        <v>0.32178999038158967</v>
      </c>
      <c r="N283" s="159">
        <f t="shared" si="24"/>
        <v>0.43392990807706289</v>
      </c>
      <c r="O283" s="160"/>
      <c r="P283" s="160"/>
    </row>
    <row r="284" spans="1:16">
      <c r="A284" s="164">
        <v>279</v>
      </c>
      <c r="B284" s="217" t="s">
        <v>100</v>
      </c>
      <c r="C284" s="194" t="s">
        <v>27</v>
      </c>
      <c r="D284" s="216" t="s">
        <v>904</v>
      </c>
      <c r="E284" s="217" t="s">
        <v>905</v>
      </c>
      <c r="F284" s="252">
        <v>1048</v>
      </c>
      <c r="G284" s="190">
        <v>1910498</v>
      </c>
      <c r="H284" s="109">
        <v>425</v>
      </c>
      <c r="I284" s="109">
        <v>679360</v>
      </c>
      <c r="J284" s="158">
        <f t="shared" si="20"/>
        <v>0.40553435114503816</v>
      </c>
      <c r="K284" s="158">
        <f t="shared" si="21"/>
        <v>0.35559314901140959</v>
      </c>
      <c r="L284" s="158">
        <f t="shared" si="22"/>
        <v>0.12166030534351144</v>
      </c>
      <c r="M284" s="158">
        <f t="shared" si="23"/>
        <v>0.24891520430798669</v>
      </c>
      <c r="N284" s="159">
        <f t="shared" si="24"/>
        <v>0.3705755096514981</v>
      </c>
      <c r="O284" s="160"/>
      <c r="P284" s="160"/>
    </row>
    <row r="285" spans="1:16">
      <c r="A285" s="164">
        <v>280</v>
      </c>
      <c r="B285" s="217" t="s">
        <v>100</v>
      </c>
      <c r="C285" s="194" t="s">
        <v>27</v>
      </c>
      <c r="D285" s="216" t="s">
        <v>900</v>
      </c>
      <c r="E285" s="217" t="s">
        <v>901</v>
      </c>
      <c r="F285" s="252">
        <v>1355</v>
      </c>
      <c r="G285" s="190">
        <v>2438372</v>
      </c>
      <c r="H285" s="109">
        <v>777</v>
      </c>
      <c r="I285" s="109">
        <v>1139540</v>
      </c>
      <c r="J285" s="158">
        <f t="shared" si="20"/>
        <v>0.57343173431734318</v>
      </c>
      <c r="K285" s="158">
        <f t="shared" si="21"/>
        <v>0.46733640314111219</v>
      </c>
      <c r="L285" s="158">
        <f t="shared" si="22"/>
        <v>0.17202952029520294</v>
      </c>
      <c r="M285" s="158">
        <f t="shared" si="23"/>
        <v>0.32713548219877853</v>
      </c>
      <c r="N285" s="159">
        <f t="shared" si="24"/>
        <v>0.49916500249398144</v>
      </c>
      <c r="O285" s="160"/>
      <c r="P285" s="160"/>
    </row>
    <row r="286" spans="1:16">
      <c r="A286" s="164">
        <v>281</v>
      </c>
      <c r="B286" s="217" t="s">
        <v>100</v>
      </c>
      <c r="C286" s="194" t="s">
        <v>27</v>
      </c>
      <c r="D286" s="216" t="s">
        <v>907</v>
      </c>
      <c r="E286" s="217" t="s">
        <v>908</v>
      </c>
      <c r="F286" s="252">
        <v>1130</v>
      </c>
      <c r="G286" s="190">
        <v>1916870</v>
      </c>
      <c r="H286" s="109">
        <v>272</v>
      </c>
      <c r="I286" s="109">
        <v>413110</v>
      </c>
      <c r="J286" s="158">
        <f t="shared" si="20"/>
        <v>0.24070796460176991</v>
      </c>
      <c r="K286" s="158">
        <f t="shared" si="21"/>
        <v>0.21551278907802823</v>
      </c>
      <c r="L286" s="158">
        <f t="shared" si="22"/>
        <v>7.221238938053097E-2</v>
      </c>
      <c r="M286" s="158">
        <f t="shared" si="23"/>
        <v>0.15085895235461974</v>
      </c>
      <c r="N286" s="159">
        <f t="shared" si="24"/>
        <v>0.2230713417351507</v>
      </c>
      <c r="O286" s="160"/>
      <c r="P286" s="160"/>
    </row>
    <row r="287" spans="1:16">
      <c r="A287" s="164">
        <v>282</v>
      </c>
      <c r="B287" s="217" t="s">
        <v>100</v>
      </c>
      <c r="C287" s="194" t="s">
        <v>27</v>
      </c>
      <c r="D287" s="216" t="s">
        <v>906</v>
      </c>
      <c r="E287" s="217" t="s">
        <v>1378</v>
      </c>
      <c r="F287" s="252">
        <v>1304</v>
      </c>
      <c r="G287" s="190">
        <v>2467020</v>
      </c>
      <c r="H287" s="109">
        <v>549</v>
      </c>
      <c r="I287" s="109">
        <v>725610</v>
      </c>
      <c r="J287" s="158">
        <f t="shared" si="20"/>
        <v>0.42101226993865032</v>
      </c>
      <c r="K287" s="158">
        <f t="shared" si="21"/>
        <v>0.29412408492837511</v>
      </c>
      <c r="L287" s="158">
        <f t="shared" si="22"/>
        <v>0.12630368098159508</v>
      </c>
      <c r="M287" s="158">
        <f t="shared" si="23"/>
        <v>0.20588685944986257</v>
      </c>
      <c r="N287" s="159">
        <f t="shared" si="24"/>
        <v>0.33219054043145768</v>
      </c>
      <c r="O287" s="160"/>
      <c r="P287" s="160"/>
    </row>
    <row r="288" spans="1:16">
      <c r="A288" s="164">
        <v>283</v>
      </c>
      <c r="B288" s="217" t="s">
        <v>101</v>
      </c>
      <c r="C288" s="194" t="s">
        <v>27</v>
      </c>
      <c r="D288" s="216" t="s">
        <v>937</v>
      </c>
      <c r="E288" s="217" t="s">
        <v>938</v>
      </c>
      <c r="F288" s="252">
        <v>3554</v>
      </c>
      <c r="G288" s="190">
        <v>5016618</v>
      </c>
      <c r="H288" s="109">
        <v>1720</v>
      </c>
      <c r="I288" s="109">
        <v>2246520</v>
      </c>
      <c r="J288" s="158">
        <f t="shared" si="20"/>
        <v>0.4839617332583005</v>
      </c>
      <c r="K288" s="158">
        <f t="shared" si="21"/>
        <v>0.4478156399390984</v>
      </c>
      <c r="L288" s="158">
        <f t="shared" si="22"/>
        <v>0.14518851997749013</v>
      </c>
      <c r="M288" s="158">
        <f t="shared" si="23"/>
        <v>0.31347094795736885</v>
      </c>
      <c r="N288" s="159">
        <f t="shared" si="24"/>
        <v>0.45865946793485901</v>
      </c>
      <c r="O288" s="160"/>
      <c r="P288" s="160"/>
    </row>
    <row r="289" spans="1:16">
      <c r="A289" s="164">
        <v>284</v>
      </c>
      <c r="B289" s="217" t="s">
        <v>101</v>
      </c>
      <c r="C289" s="195" t="s">
        <v>27</v>
      </c>
      <c r="D289" s="216" t="s">
        <v>934</v>
      </c>
      <c r="E289" s="217" t="s">
        <v>1080</v>
      </c>
      <c r="F289" s="252">
        <v>2699</v>
      </c>
      <c r="G289" s="190">
        <v>3363230</v>
      </c>
      <c r="H289" s="109">
        <v>1405</v>
      </c>
      <c r="I289" s="109">
        <v>1594210</v>
      </c>
      <c r="J289" s="158">
        <f t="shared" si="20"/>
        <v>0.52056317154501663</v>
      </c>
      <c r="K289" s="158">
        <f t="shared" si="21"/>
        <v>0.47401159004885185</v>
      </c>
      <c r="L289" s="158">
        <f t="shared" si="22"/>
        <v>0.15616895146350498</v>
      </c>
      <c r="M289" s="158">
        <f t="shared" si="23"/>
        <v>0.33180811303419627</v>
      </c>
      <c r="N289" s="159">
        <f t="shared" si="24"/>
        <v>0.48797706449770129</v>
      </c>
      <c r="O289" s="160"/>
      <c r="P289" s="160"/>
    </row>
    <row r="290" spans="1:16">
      <c r="A290" s="164">
        <v>285</v>
      </c>
      <c r="B290" s="217" t="s">
        <v>101</v>
      </c>
      <c r="C290" s="195" t="s">
        <v>27</v>
      </c>
      <c r="D290" s="216" t="s">
        <v>935</v>
      </c>
      <c r="E290" s="217" t="s">
        <v>936</v>
      </c>
      <c r="F290" s="252">
        <v>2294</v>
      </c>
      <c r="G290" s="190">
        <v>5093646</v>
      </c>
      <c r="H290" s="109">
        <v>1966</v>
      </c>
      <c r="I290" s="109">
        <v>2941490</v>
      </c>
      <c r="J290" s="158">
        <f t="shared" si="20"/>
        <v>0.85701830863121187</v>
      </c>
      <c r="K290" s="158">
        <f t="shared" si="21"/>
        <v>0.57748222000508087</v>
      </c>
      <c r="L290" s="158">
        <f t="shared" si="22"/>
        <v>0.25710549258936355</v>
      </c>
      <c r="M290" s="158">
        <f t="shared" si="23"/>
        <v>0.4042375540035566</v>
      </c>
      <c r="N290" s="159">
        <f t="shared" si="24"/>
        <v>0.6613430465929202</v>
      </c>
      <c r="O290" s="160"/>
      <c r="P290" s="160"/>
    </row>
    <row r="291" spans="1:16">
      <c r="A291" s="164">
        <v>286</v>
      </c>
      <c r="B291" s="217" t="s">
        <v>101</v>
      </c>
      <c r="C291" s="195" t="s">
        <v>27</v>
      </c>
      <c r="D291" s="216" t="s">
        <v>1125</v>
      </c>
      <c r="E291" s="217" t="s">
        <v>1363</v>
      </c>
      <c r="F291" s="252">
        <v>1189</v>
      </c>
      <c r="G291" s="190">
        <v>1631916</v>
      </c>
      <c r="H291" s="109">
        <v>593</v>
      </c>
      <c r="I291" s="109">
        <v>695940</v>
      </c>
      <c r="J291" s="158">
        <f t="shared" si="20"/>
        <v>0.49873843566021869</v>
      </c>
      <c r="K291" s="158">
        <f t="shared" si="21"/>
        <v>0.42645577345892804</v>
      </c>
      <c r="L291" s="158">
        <f t="shared" si="22"/>
        <v>0.14962153069806561</v>
      </c>
      <c r="M291" s="158">
        <f t="shared" si="23"/>
        <v>0.29851904142124963</v>
      </c>
      <c r="N291" s="159">
        <f t="shared" si="24"/>
        <v>0.44814057211931524</v>
      </c>
      <c r="O291" s="160"/>
      <c r="P291" s="160"/>
    </row>
    <row r="292" spans="1:16">
      <c r="A292" s="164">
        <v>287</v>
      </c>
      <c r="B292" s="217" t="s">
        <v>102</v>
      </c>
      <c r="C292" s="195" t="s">
        <v>27</v>
      </c>
      <c r="D292" s="216" t="s">
        <v>943</v>
      </c>
      <c r="E292" s="217" t="s">
        <v>944</v>
      </c>
      <c r="F292" s="252">
        <v>3013</v>
      </c>
      <c r="G292" s="190">
        <v>4467810</v>
      </c>
      <c r="H292" s="109">
        <v>1869</v>
      </c>
      <c r="I292" s="109">
        <v>3091440</v>
      </c>
      <c r="J292" s="158">
        <f t="shared" si="20"/>
        <v>0.62031198141387323</v>
      </c>
      <c r="K292" s="158">
        <f t="shared" si="21"/>
        <v>0.69193631779328124</v>
      </c>
      <c r="L292" s="158">
        <f t="shared" si="22"/>
        <v>0.18609359442416196</v>
      </c>
      <c r="M292" s="158">
        <f t="shared" si="23"/>
        <v>0.48435542245529684</v>
      </c>
      <c r="N292" s="159">
        <f t="shared" si="24"/>
        <v>0.67044901687945879</v>
      </c>
      <c r="O292" s="160"/>
      <c r="P292" s="160"/>
    </row>
    <row r="293" spans="1:16">
      <c r="A293" s="164">
        <v>288</v>
      </c>
      <c r="B293" s="217" t="s">
        <v>102</v>
      </c>
      <c r="C293" s="195" t="s">
        <v>27</v>
      </c>
      <c r="D293" s="216" t="s">
        <v>949</v>
      </c>
      <c r="E293" s="217" t="s">
        <v>950</v>
      </c>
      <c r="F293" s="252">
        <v>1343</v>
      </c>
      <c r="G293" s="190">
        <v>1870134</v>
      </c>
      <c r="H293" s="109">
        <v>483</v>
      </c>
      <c r="I293" s="109">
        <v>717035</v>
      </c>
      <c r="J293" s="158">
        <f t="shared" si="20"/>
        <v>0.35964259121370068</v>
      </c>
      <c r="K293" s="158">
        <f t="shared" si="21"/>
        <v>0.38341370190585272</v>
      </c>
      <c r="L293" s="158">
        <f t="shared" si="22"/>
        <v>0.1078927773641102</v>
      </c>
      <c r="M293" s="158">
        <f t="shared" si="23"/>
        <v>0.2683895913340969</v>
      </c>
      <c r="N293" s="159">
        <f t="shared" si="24"/>
        <v>0.37628236869820708</v>
      </c>
      <c r="O293" s="160"/>
      <c r="P293" s="160"/>
    </row>
    <row r="294" spans="1:16">
      <c r="A294" s="164">
        <v>289</v>
      </c>
      <c r="B294" s="217" t="s">
        <v>102</v>
      </c>
      <c r="C294" s="195" t="s">
        <v>27</v>
      </c>
      <c r="D294" s="216" t="s">
        <v>954</v>
      </c>
      <c r="E294" s="217" t="s">
        <v>1538</v>
      </c>
      <c r="F294" s="252">
        <v>1017</v>
      </c>
      <c r="G294" s="190">
        <v>2223093</v>
      </c>
      <c r="H294" s="109">
        <v>291</v>
      </c>
      <c r="I294" s="109">
        <v>946470</v>
      </c>
      <c r="J294" s="158">
        <f t="shared" si="20"/>
        <v>0.28613569321533922</v>
      </c>
      <c r="K294" s="158">
        <f t="shared" si="21"/>
        <v>0.42574467195029625</v>
      </c>
      <c r="L294" s="158">
        <f t="shared" si="22"/>
        <v>8.5840707964601762E-2</v>
      </c>
      <c r="M294" s="158">
        <f t="shared" si="23"/>
        <v>0.29802127036520737</v>
      </c>
      <c r="N294" s="159">
        <f t="shared" si="24"/>
        <v>0.38386197832980912</v>
      </c>
      <c r="O294" s="160"/>
      <c r="P294" s="160"/>
    </row>
    <row r="295" spans="1:16">
      <c r="A295" s="164">
        <v>290</v>
      </c>
      <c r="B295" s="217" t="s">
        <v>102</v>
      </c>
      <c r="C295" s="195" t="s">
        <v>27</v>
      </c>
      <c r="D295" s="216" t="s">
        <v>946</v>
      </c>
      <c r="E295" s="217" t="s">
        <v>1195</v>
      </c>
      <c r="F295" s="252">
        <v>1124</v>
      </c>
      <c r="G295" s="190">
        <v>1786654</v>
      </c>
      <c r="H295" s="109">
        <v>487</v>
      </c>
      <c r="I295" s="109">
        <v>877275</v>
      </c>
      <c r="J295" s="158">
        <f t="shared" si="20"/>
        <v>0.43327402135231319</v>
      </c>
      <c r="K295" s="158">
        <f t="shared" si="21"/>
        <v>0.49101560794647425</v>
      </c>
      <c r="L295" s="158">
        <f t="shared" si="22"/>
        <v>0.12998220640569394</v>
      </c>
      <c r="M295" s="158">
        <f t="shared" si="23"/>
        <v>0.34371092556253197</v>
      </c>
      <c r="N295" s="159">
        <f t="shared" si="24"/>
        <v>0.47369313196822593</v>
      </c>
      <c r="O295" s="160"/>
      <c r="P295" s="160"/>
    </row>
    <row r="296" spans="1:16">
      <c r="A296" s="164">
        <v>291</v>
      </c>
      <c r="B296" s="234" t="s">
        <v>102</v>
      </c>
      <c r="C296" s="195" t="s">
        <v>27</v>
      </c>
      <c r="D296" s="216" t="s">
        <v>951</v>
      </c>
      <c r="E296" s="217" t="s">
        <v>952</v>
      </c>
      <c r="F296" s="252">
        <v>998</v>
      </c>
      <c r="G296" s="190">
        <v>2524247</v>
      </c>
      <c r="H296" s="109">
        <v>649</v>
      </c>
      <c r="I296" s="109">
        <v>1718195</v>
      </c>
      <c r="J296" s="158">
        <f t="shared" si="20"/>
        <v>0.65030060120240485</v>
      </c>
      <c r="K296" s="158">
        <f t="shared" si="21"/>
        <v>0.68067625711746904</v>
      </c>
      <c r="L296" s="158">
        <f t="shared" si="22"/>
        <v>0.19509018036072145</v>
      </c>
      <c r="M296" s="158">
        <f t="shared" si="23"/>
        <v>0.47647337998222827</v>
      </c>
      <c r="N296" s="159">
        <f t="shared" si="24"/>
        <v>0.67156356034294973</v>
      </c>
      <c r="O296" s="160"/>
      <c r="P296" s="160"/>
    </row>
    <row r="297" spans="1:16">
      <c r="A297" s="164">
        <v>292</v>
      </c>
      <c r="B297" s="234" t="s">
        <v>102</v>
      </c>
      <c r="C297" s="195" t="s">
        <v>27</v>
      </c>
      <c r="D297" s="216" t="s">
        <v>945</v>
      </c>
      <c r="E297" s="217" t="s">
        <v>1262</v>
      </c>
      <c r="F297" s="252">
        <v>1290</v>
      </c>
      <c r="G297" s="190">
        <v>2725484</v>
      </c>
      <c r="H297" s="109">
        <v>916</v>
      </c>
      <c r="I297" s="109">
        <v>1739650</v>
      </c>
      <c r="J297" s="158">
        <f t="shared" si="20"/>
        <v>0.71007751937984498</v>
      </c>
      <c r="K297" s="158">
        <f t="shared" si="21"/>
        <v>0.63829029999809206</v>
      </c>
      <c r="L297" s="158">
        <f t="shared" si="22"/>
        <v>0.21302325581395348</v>
      </c>
      <c r="M297" s="158">
        <f t="shared" si="23"/>
        <v>0.44680320999866441</v>
      </c>
      <c r="N297" s="159">
        <f t="shared" si="24"/>
        <v>0.65982646581261784</v>
      </c>
      <c r="O297" s="160"/>
      <c r="P297" s="160"/>
    </row>
    <row r="298" spans="1:16">
      <c r="A298" s="164">
        <v>293</v>
      </c>
      <c r="B298" s="234" t="s">
        <v>102</v>
      </c>
      <c r="C298" s="195" t="s">
        <v>27</v>
      </c>
      <c r="D298" s="216" t="s">
        <v>953</v>
      </c>
      <c r="E298" s="217" t="s">
        <v>1405</v>
      </c>
      <c r="F298" s="252">
        <v>1063</v>
      </c>
      <c r="G298" s="190">
        <v>1509429</v>
      </c>
      <c r="H298" s="109">
        <v>492</v>
      </c>
      <c r="I298" s="109">
        <v>695370</v>
      </c>
      <c r="J298" s="158">
        <f t="shared" si="20"/>
        <v>0.46284101599247413</v>
      </c>
      <c r="K298" s="158">
        <f t="shared" si="21"/>
        <v>0.46068413949910858</v>
      </c>
      <c r="L298" s="158">
        <f t="shared" si="22"/>
        <v>0.13885230479774224</v>
      </c>
      <c r="M298" s="158">
        <f t="shared" si="23"/>
        <v>0.32247889764937598</v>
      </c>
      <c r="N298" s="159">
        <f t="shared" si="24"/>
        <v>0.46133120244711823</v>
      </c>
      <c r="O298" s="160"/>
      <c r="P298" s="160"/>
    </row>
    <row r="299" spans="1:16">
      <c r="A299" s="164">
        <v>294</v>
      </c>
      <c r="B299" s="235" t="s">
        <v>102</v>
      </c>
      <c r="C299" s="195" t="s">
        <v>27</v>
      </c>
      <c r="D299" s="216" t="s">
        <v>947</v>
      </c>
      <c r="E299" s="217" t="s">
        <v>948</v>
      </c>
      <c r="F299" s="252">
        <v>1898</v>
      </c>
      <c r="G299" s="190">
        <v>2573706</v>
      </c>
      <c r="H299" s="109">
        <v>853</v>
      </c>
      <c r="I299" s="109">
        <v>1259030</v>
      </c>
      <c r="J299" s="158">
        <f t="shared" si="20"/>
        <v>0.44942044257112751</v>
      </c>
      <c r="K299" s="158">
        <f t="shared" si="21"/>
        <v>0.48918951892718127</v>
      </c>
      <c r="L299" s="158">
        <f t="shared" si="22"/>
        <v>0.13482613277133826</v>
      </c>
      <c r="M299" s="158">
        <f t="shared" si="23"/>
        <v>0.34243266324902688</v>
      </c>
      <c r="N299" s="159">
        <f t="shared" si="24"/>
        <v>0.47725879602036514</v>
      </c>
      <c r="O299" s="160"/>
      <c r="P299" s="160"/>
    </row>
    <row r="300" spans="1:16">
      <c r="A300" s="164">
        <v>295</v>
      </c>
      <c r="B300" s="235" t="s">
        <v>105</v>
      </c>
      <c r="C300" s="195" t="s">
        <v>27</v>
      </c>
      <c r="D300" s="216" t="s">
        <v>939</v>
      </c>
      <c r="E300" s="217" t="s">
        <v>940</v>
      </c>
      <c r="F300" s="252">
        <v>1941</v>
      </c>
      <c r="G300" s="190">
        <v>2661180</v>
      </c>
      <c r="H300" s="109">
        <v>1183</v>
      </c>
      <c r="I300" s="109">
        <v>1474610</v>
      </c>
      <c r="J300" s="158">
        <f t="shared" si="20"/>
        <v>0.60947964966512103</v>
      </c>
      <c r="K300" s="158">
        <f t="shared" si="21"/>
        <v>0.55411884953291402</v>
      </c>
      <c r="L300" s="158">
        <f t="shared" si="22"/>
        <v>0.18284389489953631</v>
      </c>
      <c r="M300" s="158">
        <f t="shared" si="23"/>
        <v>0.38788319467303978</v>
      </c>
      <c r="N300" s="159">
        <f t="shared" si="24"/>
        <v>0.57072708957257612</v>
      </c>
      <c r="O300" s="160"/>
      <c r="P300" s="160"/>
    </row>
    <row r="301" spans="1:16">
      <c r="A301" s="164">
        <v>296</v>
      </c>
      <c r="B301" s="235" t="s">
        <v>105</v>
      </c>
      <c r="C301" s="195" t="s">
        <v>27</v>
      </c>
      <c r="D301" s="216" t="s">
        <v>942</v>
      </c>
      <c r="E301" s="217" t="s">
        <v>1224</v>
      </c>
      <c r="F301" s="252">
        <v>1326</v>
      </c>
      <c r="G301" s="190">
        <v>1666787</v>
      </c>
      <c r="H301" s="109">
        <v>681</v>
      </c>
      <c r="I301" s="109">
        <v>783220</v>
      </c>
      <c r="J301" s="158">
        <f t="shared" si="20"/>
        <v>0.51357466063348411</v>
      </c>
      <c r="K301" s="158">
        <f t="shared" si="21"/>
        <v>0.4698980733591035</v>
      </c>
      <c r="L301" s="158">
        <f t="shared" si="22"/>
        <v>0.15407239819004523</v>
      </c>
      <c r="M301" s="158">
        <f t="shared" si="23"/>
        <v>0.32892865135137245</v>
      </c>
      <c r="N301" s="159">
        <f t="shared" si="24"/>
        <v>0.48300104954141765</v>
      </c>
      <c r="O301" s="160"/>
      <c r="P301" s="160"/>
    </row>
    <row r="302" spans="1:16">
      <c r="A302" s="164">
        <v>297</v>
      </c>
      <c r="B302" s="235" t="s">
        <v>105</v>
      </c>
      <c r="C302" s="195" t="s">
        <v>27</v>
      </c>
      <c r="D302" s="216" t="s">
        <v>941</v>
      </c>
      <c r="E302" s="217" t="s">
        <v>1079</v>
      </c>
      <c r="F302" s="252">
        <v>1259</v>
      </c>
      <c r="G302" s="190">
        <v>2494450</v>
      </c>
      <c r="H302" s="109">
        <v>1050</v>
      </c>
      <c r="I302" s="109">
        <v>1562890</v>
      </c>
      <c r="J302" s="158">
        <f t="shared" si="20"/>
        <v>0.83399523431294675</v>
      </c>
      <c r="K302" s="158">
        <f t="shared" si="21"/>
        <v>0.6265469341939105</v>
      </c>
      <c r="L302" s="158">
        <f t="shared" si="22"/>
        <v>0.25019857029388404</v>
      </c>
      <c r="M302" s="158">
        <f t="shared" si="23"/>
        <v>0.43858285393573732</v>
      </c>
      <c r="N302" s="159">
        <f t="shared" si="24"/>
        <v>0.6887814242296213</v>
      </c>
      <c r="O302" s="160"/>
      <c r="P302" s="160"/>
    </row>
    <row r="303" spans="1:16">
      <c r="A303" s="164">
        <v>298</v>
      </c>
      <c r="B303" s="236" t="s">
        <v>13</v>
      </c>
      <c r="C303" s="195" t="s">
        <v>137</v>
      </c>
      <c r="D303" s="216" t="s">
        <v>164</v>
      </c>
      <c r="E303" s="236" t="s">
        <v>1407</v>
      </c>
      <c r="F303" s="252">
        <v>1599</v>
      </c>
      <c r="G303" s="190">
        <v>2407773</v>
      </c>
      <c r="H303" s="109">
        <v>534</v>
      </c>
      <c r="I303" s="109">
        <v>664310</v>
      </c>
      <c r="J303" s="158">
        <f t="shared" si="20"/>
        <v>0.33395872420262662</v>
      </c>
      <c r="K303" s="158">
        <f t="shared" si="21"/>
        <v>0.27590225490525894</v>
      </c>
      <c r="L303" s="158">
        <f t="shared" si="22"/>
        <v>0.10018761726078798</v>
      </c>
      <c r="M303" s="158">
        <f t="shared" si="23"/>
        <v>0.19313157843368126</v>
      </c>
      <c r="N303" s="159">
        <f t="shared" si="24"/>
        <v>0.29331919569446924</v>
      </c>
      <c r="O303" s="160"/>
      <c r="P303" s="160"/>
    </row>
    <row r="304" spans="1:16">
      <c r="A304" s="164">
        <v>299</v>
      </c>
      <c r="B304" s="236" t="s">
        <v>13</v>
      </c>
      <c r="C304" s="195" t="s">
        <v>137</v>
      </c>
      <c r="D304" s="216" t="s">
        <v>165</v>
      </c>
      <c r="E304" s="236" t="s">
        <v>850</v>
      </c>
      <c r="F304" s="252">
        <v>608</v>
      </c>
      <c r="G304" s="190">
        <v>1005877</v>
      </c>
      <c r="H304" s="109">
        <v>184</v>
      </c>
      <c r="I304" s="109">
        <v>190550</v>
      </c>
      <c r="J304" s="158">
        <f t="shared" si="20"/>
        <v>0.30263157894736842</v>
      </c>
      <c r="K304" s="158">
        <f t="shared" si="21"/>
        <v>0.18943668062794955</v>
      </c>
      <c r="L304" s="158">
        <f t="shared" si="22"/>
        <v>9.0789473684210517E-2</v>
      </c>
      <c r="M304" s="158">
        <f t="shared" si="23"/>
        <v>0.13260567643956467</v>
      </c>
      <c r="N304" s="159">
        <f t="shared" si="24"/>
        <v>0.2233951501237752</v>
      </c>
      <c r="O304" s="160"/>
      <c r="P304" s="160"/>
    </row>
    <row r="305" spans="1:16">
      <c r="A305" s="164">
        <v>300</v>
      </c>
      <c r="B305" s="236" t="s">
        <v>13</v>
      </c>
      <c r="C305" s="195" t="s">
        <v>137</v>
      </c>
      <c r="D305" s="216" t="s">
        <v>162</v>
      </c>
      <c r="E305" s="236" t="s">
        <v>1539</v>
      </c>
      <c r="F305" s="252">
        <v>1658</v>
      </c>
      <c r="G305" s="190">
        <v>2712953</v>
      </c>
      <c r="H305" s="109">
        <v>592</v>
      </c>
      <c r="I305" s="109">
        <v>777430</v>
      </c>
      <c r="J305" s="158">
        <f t="shared" si="20"/>
        <v>0.35705669481302776</v>
      </c>
      <c r="K305" s="158">
        <f t="shared" si="21"/>
        <v>0.28656228102735287</v>
      </c>
      <c r="L305" s="158">
        <f t="shared" si="22"/>
        <v>0.10711700844390833</v>
      </c>
      <c r="M305" s="158">
        <f t="shared" si="23"/>
        <v>0.200593596719147</v>
      </c>
      <c r="N305" s="159">
        <f t="shared" si="24"/>
        <v>0.30771060516305532</v>
      </c>
      <c r="O305" s="160"/>
      <c r="P305" s="160"/>
    </row>
    <row r="306" spans="1:16">
      <c r="A306" s="164">
        <v>301</v>
      </c>
      <c r="B306" s="236" t="s">
        <v>13</v>
      </c>
      <c r="C306" s="196" t="s">
        <v>137</v>
      </c>
      <c r="D306" s="216" t="s">
        <v>166</v>
      </c>
      <c r="E306" s="236" t="s">
        <v>1367</v>
      </c>
      <c r="F306" s="252">
        <v>1536</v>
      </c>
      <c r="G306" s="190">
        <v>2446037</v>
      </c>
      <c r="H306" s="109">
        <v>768</v>
      </c>
      <c r="I306" s="109">
        <v>1052590</v>
      </c>
      <c r="J306" s="158">
        <f t="shared" si="20"/>
        <v>0.5</v>
      </c>
      <c r="K306" s="158">
        <f t="shared" si="21"/>
        <v>0.43032464349476318</v>
      </c>
      <c r="L306" s="158">
        <f t="shared" si="22"/>
        <v>0.15</v>
      </c>
      <c r="M306" s="158">
        <f t="shared" si="23"/>
        <v>0.30122725044633419</v>
      </c>
      <c r="N306" s="159">
        <f t="shared" si="24"/>
        <v>0.45122725044633416</v>
      </c>
      <c r="O306" s="160"/>
      <c r="P306" s="160"/>
    </row>
    <row r="307" spans="1:16">
      <c r="A307" s="164">
        <v>302</v>
      </c>
      <c r="B307" s="236" t="s">
        <v>13</v>
      </c>
      <c r="C307" s="196" t="s">
        <v>137</v>
      </c>
      <c r="D307" s="216" t="s">
        <v>163</v>
      </c>
      <c r="E307" s="236" t="s">
        <v>1408</v>
      </c>
      <c r="F307" s="252">
        <v>1485</v>
      </c>
      <c r="G307" s="190">
        <v>2479779</v>
      </c>
      <c r="H307" s="109">
        <v>538</v>
      </c>
      <c r="I307" s="109">
        <v>540380</v>
      </c>
      <c r="J307" s="158">
        <f t="shared" si="20"/>
        <v>0.36228956228956227</v>
      </c>
      <c r="K307" s="158">
        <f t="shared" si="21"/>
        <v>0.21791458029122757</v>
      </c>
      <c r="L307" s="158">
        <f t="shared" si="22"/>
        <v>0.10868686868686868</v>
      </c>
      <c r="M307" s="158">
        <f t="shared" si="23"/>
        <v>0.15254020620385927</v>
      </c>
      <c r="N307" s="159">
        <f t="shared" si="24"/>
        <v>0.26122707489072794</v>
      </c>
      <c r="O307" s="160"/>
      <c r="P307" s="160"/>
    </row>
    <row r="308" spans="1:16">
      <c r="A308" s="164">
        <v>303</v>
      </c>
      <c r="B308" s="234" t="s">
        <v>13</v>
      </c>
      <c r="C308" s="195" t="s">
        <v>137</v>
      </c>
      <c r="D308" s="216" t="s">
        <v>160</v>
      </c>
      <c r="E308" s="217" t="s">
        <v>1540</v>
      </c>
      <c r="F308" s="252">
        <v>2432</v>
      </c>
      <c r="G308" s="190">
        <v>3974673</v>
      </c>
      <c r="H308" s="109">
        <v>1252</v>
      </c>
      <c r="I308" s="109">
        <v>1834450</v>
      </c>
      <c r="J308" s="158">
        <f t="shared" si="20"/>
        <v>0.51480263157894735</v>
      </c>
      <c r="K308" s="158">
        <f t="shared" si="21"/>
        <v>0.46153482311626642</v>
      </c>
      <c r="L308" s="158">
        <f t="shared" si="22"/>
        <v>0.1544407894736842</v>
      </c>
      <c r="M308" s="158">
        <f t="shared" si="23"/>
        <v>0.32307437618138646</v>
      </c>
      <c r="N308" s="159">
        <f t="shared" si="24"/>
        <v>0.47751516565507068</v>
      </c>
      <c r="O308" s="160"/>
      <c r="P308" s="160"/>
    </row>
    <row r="309" spans="1:16">
      <c r="A309" s="164">
        <v>304</v>
      </c>
      <c r="B309" s="234" t="s">
        <v>13</v>
      </c>
      <c r="C309" s="195" t="s">
        <v>137</v>
      </c>
      <c r="D309" s="216" t="s">
        <v>161</v>
      </c>
      <c r="E309" s="217" t="s">
        <v>1368</v>
      </c>
      <c r="F309" s="252">
        <v>1768</v>
      </c>
      <c r="G309" s="190">
        <v>3085676</v>
      </c>
      <c r="H309" s="109">
        <v>555</v>
      </c>
      <c r="I309" s="109">
        <v>823660</v>
      </c>
      <c r="J309" s="158">
        <f t="shared" si="20"/>
        <v>0.31391402714932126</v>
      </c>
      <c r="K309" s="158">
        <f t="shared" si="21"/>
        <v>0.26693016376314299</v>
      </c>
      <c r="L309" s="158">
        <f t="shared" si="22"/>
        <v>9.4174208144796379E-2</v>
      </c>
      <c r="M309" s="158">
        <f t="shared" si="23"/>
        <v>0.18685111463420009</v>
      </c>
      <c r="N309" s="159">
        <f t="shared" si="24"/>
        <v>0.2810253227789965</v>
      </c>
      <c r="O309" s="160"/>
      <c r="P309" s="160"/>
    </row>
    <row r="310" spans="1:16">
      <c r="A310" s="164">
        <v>305</v>
      </c>
      <c r="B310" s="234" t="s">
        <v>1225</v>
      </c>
      <c r="C310" s="195" t="s">
        <v>137</v>
      </c>
      <c r="D310" s="216" t="s">
        <v>197</v>
      </c>
      <c r="E310" s="217" t="s">
        <v>1269</v>
      </c>
      <c r="F310" s="252">
        <v>1382</v>
      </c>
      <c r="G310" s="190">
        <v>2265936</v>
      </c>
      <c r="H310" s="109">
        <v>452</v>
      </c>
      <c r="I310" s="109">
        <v>814200</v>
      </c>
      <c r="J310" s="158">
        <f t="shared" si="20"/>
        <v>0.32706222865412443</v>
      </c>
      <c r="K310" s="158">
        <f t="shared" si="21"/>
        <v>0.35932171076323427</v>
      </c>
      <c r="L310" s="158">
        <f t="shared" si="22"/>
        <v>9.811866859623733E-2</v>
      </c>
      <c r="M310" s="158">
        <f t="shared" si="23"/>
        <v>0.251525197534264</v>
      </c>
      <c r="N310" s="159">
        <f t="shared" si="24"/>
        <v>0.34964386613050136</v>
      </c>
      <c r="O310" s="160"/>
      <c r="P310" s="160"/>
    </row>
    <row r="311" spans="1:16">
      <c r="A311" s="164">
        <v>306</v>
      </c>
      <c r="B311" s="234" t="s">
        <v>1225</v>
      </c>
      <c r="C311" s="195" t="s">
        <v>137</v>
      </c>
      <c r="D311" s="216" t="s">
        <v>199</v>
      </c>
      <c r="E311" s="217" t="s">
        <v>1409</v>
      </c>
      <c r="F311" s="252">
        <v>1229</v>
      </c>
      <c r="G311" s="190">
        <v>2015924</v>
      </c>
      <c r="H311" s="109">
        <v>474</v>
      </c>
      <c r="I311" s="109">
        <v>683400</v>
      </c>
      <c r="J311" s="158">
        <f t="shared" si="20"/>
        <v>0.3856794141578519</v>
      </c>
      <c r="K311" s="158">
        <f t="shared" si="21"/>
        <v>0.33900087503298737</v>
      </c>
      <c r="L311" s="158">
        <f t="shared" si="22"/>
        <v>0.11570382424735556</v>
      </c>
      <c r="M311" s="158">
        <f t="shared" si="23"/>
        <v>0.23730061252309115</v>
      </c>
      <c r="N311" s="159">
        <f t="shared" si="24"/>
        <v>0.35300443677044668</v>
      </c>
      <c r="O311" s="160"/>
      <c r="P311" s="160"/>
    </row>
    <row r="312" spans="1:16">
      <c r="A312" s="164">
        <v>307</v>
      </c>
      <c r="B312" s="234" t="s">
        <v>1225</v>
      </c>
      <c r="C312" s="195" t="s">
        <v>137</v>
      </c>
      <c r="D312" s="216" t="s">
        <v>198</v>
      </c>
      <c r="E312" s="217" t="s">
        <v>1268</v>
      </c>
      <c r="F312" s="252">
        <v>1513</v>
      </c>
      <c r="G312" s="190">
        <v>2479141</v>
      </c>
      <c r="H312" s="109">
        <v>676</v>
      </c>
      <c r="I312" s="109">
        <v>989635</v>
      </c>
      <c r="J312" s="158">
        <f t="shared" si="20"/>
        <v>0.44679444811632518</v>
      </c>
      <c r="K312" s="158">
        <f t="shared" si="21"/>
        <v>0.39918463693674544</v>
      </c>
      <c r="L312" s="158">
        <f t="shared" si="22"/>
        <v>0.13403833443489754</v>
      </c>
      <c r="M312" s="158">
        <f t="shared" si="23"/>
        <v>0.27942924585572176</v>
      </c>
      <c r="N312" s="159">
        <f t="shared" si="24"/>
        <v>0.41346758029061931</v>
      </c>
      <c r="O312" s="160"/>
      <c r="P312" s="160"/>
    </row>
    <row r="313" spans="1:16">
      <c r="A313" s="164">
        <v>308</v>
      </c>
      <c r="B313" s="217" t="s">
        <v>125</v>
      </c>
      <c r="C313" s="195" t="s">
        <v>137</v>
      </c>
      <c r="D313" s="216" t="s">
        <v>496</v>
      </c>
      <c r="E313" s="217" t="s">
        <v>497</v>
      </c>
      <c r="F313" s="252">
        <v>1922</v>
      </c>
      <c r="G313" s="190">
        <v>3153446</v>
      </c>
      <c r="H313" s="109">
        <v>514</v>
      </c>
      <c r="I313" s="109">
        <v>625810</v>
      </c>
      <c r="J313" s="158">
        <f t="shared" si="20"/>
        <v>0.26742976066597296</v>
      </c>
      <c r="K313" s="158">
        <f t="shared" si="21"/>
        <v>0.1984527402720706</v>
      </c>
      <c r="L313" s="158">
        <f t="shared" si="22"/>
        <v>8.0228928199791882E-2</v>
      </c>
      <c r="M313" s="158">
        <f t="shared" si="23"/>
        <v>0.13891691819044941</v>
      </c>
      <c r="N313" s="159">
        <f t="shared" si="24"/>
        <v>0.21914584639024129</v>
      </c>
      <c r="O313" s="160"/>
      <c r="P313" s="160"/>
    </row>
    <row r="314" spans="1:16">
      <c r="A314" s="164">
        <v>309</v>
      </c>
      <c r="B314" s="217" t="s">
        <v>125</v>
      </c>
      <c r="C314" s="195" t="s">
        <v>137</v>
      </c>
      <c r="D314" s="216" t="s">
        <v>495</v>
      </c>
      <c r="E314" s="217" t="s">
        <v>1001</v>
      </c>
      <c r="F314" s="252">
        <v>2197</v>
      </c>
      <c r="G314" s="190">
        <v>3582041</v>
      </c>
      <c r="H314" s="109">
        <v>703</v>
      </c>
      <c r="I314" s="109">
        <v>1005970</v>
      </c>
      <c r="J314" s="158">
        <f t="shared" si="20"/>
        <v>0.31998179335457444</v>
      </c>
      <c r="K314" s="158">
        <f t="shared" si="21"/>
        <v>0.28083709817950159</v>
      </c>
      <c r="L314" s="158">
        <f t="shared" si="22"/>
        <v>9.5994538006372324E-2</v>
      </c>
      <c r="M314" s="158">
        <f t="shared" si="23"/>
        <v>0.19658596872565109</v>
      </c>
      <c r="N314" s="159">
        <f t="shared" si="24"/>
        <v>0.2925805067320234</v>
      </c>
      <c r="O314" s="160"/>
      <c r="P314" s="160"/>
    </row>
    <row r="315" spans="1:16">
      <c r="A315" s="164">
        <v>310</v>
      </c>
      <c r="B315" s="217" t="s">
        <v>126</v>
      </c>
      <c r="C315" s="195" t="s">
        <v>137</v>
      </c>
      <c r="D315" s="216" t="s">
        <v>498</v>
      </c>
      <c r="E315" s="217" t="s">
        <v>499</v>
      </c>
      <c r="F315" s="252">
        <v>1643</v>
      </c>
      <c r="G315" s="190">
        <v>2003905</v>
      </c>
      <c r="H315" s="109">
        <v>362</v>
      </c>
      <c r="I315" s="109">
        <v>472260</v>
      </c>
      <c r="J315" s="158">
        <f t="shared" si="20"/>
        <v>0.22032866707242849</v>
      </c>
      <c r="K315" s="158">
        <f t="shared" si="21"/>
        <v>0.23566985460887616</v>
      </c>
      <c r="L315" s="158">
        <f t="shared" si="22"/>
        <v>6.6098600121728537E-2</v>
      </c>
      <c r="M315" s="158">
        <f t="shared" si="23"/>
        <v>0.1649688982262133</v>
      </c>
      <c r="N315" s="159">
        <f t="shared" si="24"/>
        <v>0.23106749834794182</v>
      </c>
      <c r="O315" s="160"/>
      <c r="P315" s="160"/>
    </row>
    <row r="316" spans="1:16">
      <c r="A316" s="164">
        <v>311</v>
      </c>
      <c r="B316" s="217" t="s">
        <v>126</v>
      </c>
      <c r="C316" s="195" t="s">
        <v>137</v>
      </c>
      <c r="D316" s="216" t="s">
        <v>512</v>
      </c>
      <c r="E316" s="217" t="s">
        <v>1111</v>
      </c>
      <c r="F316" s="252">
        <v>2201</v>
      </c>
      <c r="G316" s="190">
        <v>3627797</v>
      </c>
      <c r="H316" s="109">
        <v>849</v>
      </c>
      <c r="I316" s="109">
        <v>1118100</v>
      </c>
      <c r="J316" s="158">
        <f t="shared" si="20"/>
        <v>0.38573375738300775</v>
      </c>
      <c r="K316" s="158">
        <f t="shared" si="21"/>
        <v>0.30820357368397405</v>
      </c>
      <c r="L316" s="158">
        <f t="shared" si="22"/>
        <v>0.11572012721490232</v>
      </c>
      <c r="M316" s="158">
        <f t="shared" si="23"/>
        <v>0.21574250157878183</v>
      </c>
      <c r="N316" s="159">
        <f t="shared" si="24"/>
        <v>0.33146262879368416</v>
      </c>
      <c r="O316" s="160"/>
      <c r="P316" s="160"/>
    </row>
    <row r="317" spans="1:16">
      <c r="A317" s="164">
        <v>312</v>
      </c>
      <c r="B317" s="217" t="s">
        <v>126</v>
      </c>
      <c r="C317" s="195" t="s">
        <v>137</v>
      </c>
      <c r="D317" s="216" t="s">
        <v>513</v>
      </c>
      <c r="E317" s="217" t="s">
        <v>514</v>
      </c>
      <c r="F317" s="252">
        <v>1894</v>
      </c>
      <c r="G317" s="190">
        <v>2937315</v>
      </c>
      <c r="H317" s="109">
        <v>729</v>
      </c>
      <c r="I317" s="109">
        <v>866800</v>
      </c>
      <c r="J317" s="158">
        <f t="shared" si="20"/>
        <v>0.38489968321013729</v>
      </c>
      <c r="K317" s="158">
        <f t="shared" si="21"/>
        <v>0.29509943604958949</v>
      </c>
      <c r="L317" s="158">
        <f t="shared" si="22"/>
        <v>0.11546990496304119</v>
      </c>
      <c r="M317" s="158">
        <f t="shared" si="23"/>
        <v>0.20656960523471263</v>
      </c>
      <c r="N317" s="159">
        <f t="shared" si="24"/>
        <v>0.32203951019775379</v>
      </c>
      <c r="O317" s="160"/>
      <c r="P317" s="160"/>
    </row>
    <row r="318" spans="1:16">
      <c r="A318" s="164">
        <v>313</v>
      </c>
      <c r="B318" s="217" t="s">
        <v>126</v>
      </c>
      <c r="C318" s="195" t="s">
        <v>137</v>
      </c>
      <c r="D318" s="216" t="s">
        <v>506</v>
      </c>
      <c r="E318" s="217" t="s">
        <v>507</v>
      </c>
      <c r="F318" s="252">
        <v>2538</v>
      </c>
      <c r="G318" s="190">
        <v>3126350</v>
      </c>
      <c r="H318" s="109">
        <v>951</v>
      </c>
      <c r="I318" s="109">
        <v>1179990</v>
      </c>
      <c r="J318" s="158">
        <f t="shared" si="20"/>
        <v>0.37470449172576831</v>
      </c>
      <c r="K318" s="158">
        <f t="shared" si="21"/>
        <v>0.37743374862059592</v>
      </c>
      <c r="L318" s="158">
        <f t="shared" si="22"/>
        <v>0.11241134751773049</v>
      </c>
      <c r="M318" s="158">
        <f t="shared" si="23"/>
        <v>0.26420362403441711</v>
      </c>
      <c r="N318" s="159">
        <f t="shared" si="24"/>
        <v>0.37661497155214763</v>
      </c>
      <c r="O318" s="160"/>
      <c r="P318" s="160"/>
    </row>
    <row r="319" spans="1:16">
      <c r="A319" s="164">
        <v>314</v>
      </c>
      <c r="B319" s="217" t="s">
        <v>126</v>
      </c>
      <c r="C319" s="195" t="s">
        <v>137</v>
      </c>
      <c r="D319" s="216" t="s">
        <v>500</v>
      </c>
      <c r="E319" s="217" t="s">
        <v>501</v>
      </c>
      <c r="F319" s="252">
        <v>1672</v>
      </c>
      <c r="G319" s="190">
        <v>3981967</v>
      </c>
      <c r="H319" s="109">
        <v>732</v>
      </c>
      <c r="I319" s="109">
        <v>1199090</v>
      </c>
      <c r="J319" s="158">
        <f t="shared" si="20"/>
        <v>0.43779904306220097</v>
      </c>
      <c r="K319" s="158">
        <f t="shared" si="21"/>
        <v>0.30113006963643846</v>
      </c>
      <c r="L319" s="158">
        <f t="shared" si="22"/>
        <v>0.13133971291866028</v>
      </c>
      <c r="M319" s="158">
        <f t="shared" si="23"/>
        <v>0.21079104874550691</v>
      </c>
      <c r="N319" s="159">
        <f t="shared" si="24"/>
        <v>0.34213076166416723</v>
      </c>
      <c r="O319" s="160"/>
      <c r="P319" s="160"/>
    </row>
    <row r="320" spans="1:16">
      <c r="A320" s="164">
        <v>315</v>
      </c>
      <c r="B320" s="217" t="s">
        <v>126</v>
      </c>
      <c r="C320" s="195" t="s">
        <v>137</v>
      </c>
      <c r="D320" s="216" t="s">
        <v>504</v>
      </c>
      <c r="E320" s="217" t="s">
        <v>505</v>
      </c>
      <c r="F320" s="252">
        <v>2272</v>
      </c>
      <c r="G320" s="190">
        <v>3127602</v>
      </c>
      <c r="H320" s="109">
        <v>836</v>
      </c>
      <c r="I320" s="109">
        <v>1257900</v>
      </c>
      <c r="J320" s="158">
        <f t="shared" si="20"/>
        <v>0.36795774647887325</v>
      </c>
      <c r="K320" s="158">
        <f t="shared" si="21"/>
        <v>0.40219311792229318</v>
      </c>
      <c r="L320" s="158">
        <f t="shared" si="22"/>
        <v>0.11038732394366198</v>
      </c>
      <c r="M320" s="158">
        <f t="shared" si="23"/>
        <v>0.28153518254560522</v>
      </c>
      <c r="N320" s="159">
        <f t="shared" si="24"/>
        <v>0.39192250648926719</v>
      </c>
      <c r="O320" s="160"/>
      <c r="P320" s="160"/>
    </row>
    <row r="321" spans="1:16">
      <c r="A321" s="164">
        <v>316</v>
      </c>
      <c r="B321" s="217" t="s">
        <v>126</v>
      </c>
      <c r="C321" s="195" t="s">
        <v>137</v>
      </c>
      <c r="D321" s="216" t="s">
        <v>502</v>
      </c>
      <c r="E321" s="217" t="s">
        <v>1251</v>
      </c>
      <c r="F321" s="252">
        <v>1728</v>
      </c>
      <c r="G321" s="190">
        <v>2646331</v>
      </c>
      <c r="H321" s="109">
        <v>707</v>
      </c>
      <c r="I321" s="109">
        <v>1045180</v>
      </c>
      <c r="J321" s="158">
        <f t="shared" si="20"/>
        <v>0.40914351851851855</v>
      </c>
      <c r="K321" s="158">
        <f t="shared" si="21"/>
        <v>0.39495437267673622</v>
      </c>
      <c r="L321" s="158">
        <f t="shared" si="22"/>
        <v>0.12274305555555556</v>
      </c>
      <c r="M321" s="158">
        <f t="shared" si="23"/>
        <v>0.27646806087371534</v>
      </c>
      <c r="N321" s="159">
        <f t="shared" si="24"/>
        <v>0.39921111642927087</v>
      </c>
      <c r="O321" s="160"/>
      <c r="P321" s="160"/>
    </row>
    <row r="322" spans="1:16">
      <c r="A322" s="164">
        <v>317</v>
      </c>
      <c r="B322" s="217" t="s">
        <v>126</v>
      </c>
      <c r="C322" s="195" t="s">
        <v>137</v>
      </c>
      <c r="D322" s="216" t="s">
        <v>510</v>
      </c>
      <c r="E322" s="217" t="s">
        <v>511</v>
      </c>
      <c r="F322" s="252">
        <v>3383</v>
      </c>
      <c r="G322" s="190">
        <v>8037074</v>
      </c>
      <c r="H322" s="109">
        <v>1463</v>
      </c>
      <c r="I322" s="109">
        <v>2360030</v>
      </c>
      <c r="J322" s="158">
        <f t="shared" si="20"/>
        <v>0.43245639964528526</v>
      </c>
      <c r="K322" s="158">
        <f t="shared" si="21"/>
        <v>0.2936429352274223</v>
      </c>
      <c r="L322" s="158">
        <f t="shared" si="22"/>
        <v>0.12973691989358557</v>
      </c>
      <c r="M322" s="158">
        <f t="shared" si="23"/>
        <v>0.2055500546591956</v>
      </c>
      <c r="N322" s="159">
        <f t="shared" si="24"/>
        <v>0.33528697455278117</v>
      </c>
      <c r="O322" s="160"/>
      <c r="P322" s="160"/>
    </row>
    <row r="323" spans="1:16">
      <c r="A323" s="164">
        <v>318</v>
      </c>
      <c r="B323" s="217" t="s">
        <v>126</v>
      </c>
      <c r="C323" s="195" t="s">
        <v>137</v>
      </c>
      <c r="D323" s="216" t="s">
        <v>508</v>
      </c>
      <c r="E323" s="217" t="s">
        <v>1135</v>
      </c>
      <c r="F323" s="252">
        <v>1170</v>
      </c>
      <c r="G323" s="190">
        <v>1531944</v>
      </c>
      <c r="H323" s="109">
        <v>386</v>
      </c>
      <c r="I323" s="109">
        <v>457540</v>
      </c>
      <c r="J323" s="158">
        <f t="shared" si="20"/>
        <v>0.32991452991452991</v>
      </c>
      <c r="K323" s="158">
        <f t="shared" si="21"/>
        <v>0.29866626978531852</v>
      </c>
      <c r="L323" s="158">
        <f t="shared" si="22"/>
        <v>9.8974358974358967E-2</v>
      </c>
      <c r="M323" s="158">
        <f t="shared" si="23"/>
        <v>0.20906638884972295</v>
      </c>
      <c r="N323" s="159">
        <f t="shared" si="24"/>
        <v>0.30804074782408192</v>
      </c>
      <c r="O323" s="160"/>
      <c r="P323" s="160"/>
    </row>
    <row r="324" spans="1:16">
      <c r="A324" s="164">
        <v>319</v>
      </c>
      <c r="B324" s="217" t="s">
        <v>126</v>
      </c>
      <c r="C324" s="195" t="s">
        <v>137</v>
      </c>
      <c r="D324" s="216" t="s">
        <v>509</v>
      </c>
      <c r="E324" s="217" t="s">
        <v>1292</v>
      </c>
      <c r="F324" s="252">
        <v>1389</v>
      </c>
      <c r="G324" s="190">
        <v>2329010</v>
      </c>
      <c r="H324" s="109">
        <v>431</v>
      </c>
      <c r="I324" s="109">
        <v>568700</v>
      </c>
      <c r="J324" s="158">
        <f t="shared" si="20"/>
        <v>0.3102951763858891</v>
      </c>
      <c r="K324" s="158">
        <f t="shared" si="21"/>
        <v>0.24418100394588257</v>
      </c>
      <c r="L324" s="158">
        <f t="shared" si="22"/>
        <v>9.3088552915766731E-2</v>
      </c>
      <c r="M324" s="158">
        <f t="shared" si="23"/>
        <v>0.1709267027621178</v>
      </c>
      <c r="N324" s="159">
        <f t="shared" si="24"/>
        <v>0.26401525567788453</v>
      </c>
      <c r="O324" s="160"/>
      <c r="P324" s="160"/>
    </row>
    <row r="325" spans="1:16">
      <c r="A325" s="164">
        <v>320</v>
      </c>
      <c r="B325" s="217" t="s">
        <v>3</v>
      </c>
      <c r="C325" s="195" t="s">
        <v>137</v>
      </c>
      <c r="D325" s="216" t="s">
        <v>182</v>
      </c>
      <c r="E325" s="217" t="s">
        <v>183</v>
      </c>
      <c r="F325" s="252">
        <v>1257</v>
      </c>
      <c r="G325" s="190">
        <v>2059415</v>
      </c>
      <c r="H325" s="109">
        <v>559</v>
      </c>
      <c r="I325" s="109">
        <v>840690</v>
      </c>
      <c r="J325" s="158">
        <f t="shared" si="20"/>
        <v>0.44470962609387432</v>
      </c>
      <c r="K325" s="158">
        <f t="shared" si="21"/>
        <v>0.40821786769543777</v>
      </c>
      <c r="L325" s="158">
        <f t="shared" si="22"/>
        <v>0.1334128878281623</v>
      </c>
      <c r="M325" s="158">
        <f t="shared" si="23"/>
        <v>0.28575250738680641</v>
      </c>
      <c r="N325" s="159">
        <f t="shared" si="24"/>
        <v>0.41916539521496871</v>
      </c>
      <c r="O325" s="160"/>
      <c r="P325" s="160"/>
    </row>
    <row r="326" spans="1:16">
      <c r="A326" s="164">
        <v>321</v>
      </c>
      <c r="B326" s="217" t="s">
        <v>3</v>
      </c>
      <c r="C326" s="195" t="s">
        <v>137</v>
      </c>
      <c r="D326" s="216" t="s">
        <v>180</v>
      </c>
      <c r="E326" s="217" t="s">
        <v>181</v>
      </c>
      <c r="F326" s="252">
        <v>1485</v>
      </c>
      <c r="G326" s="190">
        <v>2416958</v>
      </c>
      <c r="H326" s="109">
        <v>758</v>
      </c>
      <c r="I326" s="109">
        <v>984040</v>
      </c>
      <c r="J326" s="158">
        <f t="shared" ref="J326:J389" si="25">IFERROR(H326/F326,0)</f>
        <v>0.51043771043771047</v>
      </c>
      <c r="K326" s="158">
        <f t="shared" ref="K326:K389" si="26">IFERROR(I326/G326,0)</f>
        <v>0.40713988410224755</v>
      </c>
      <c r="L326" s="158">
        <f t="shared" si="22"/>
        <v>0.15313131313131315</v>
      </c>
      <c r="M326" s="158">
        <f t="shared" si="23"/>
        <v>0.28499791887157327</v>
      </c>
      <c r="N326" s="159">
        <f t="shared" si="24"/>
        <v>0.43812923200288645</v>
      </c>
      <c r="O326" s="160"/>
      <c r="P326" s="160"/>
    </row>
    <row r="327" spans="1:16">
      <c r="A327" s="164">
        <v>322</v>
      </c>
      <c r="B327" s="217" t="s">
        <v>3</v>
      </c>
      <c r="C327" s="195" t="s">
        <v>137</v>
      </c>
      <c r="D327" s="216" t="s">
        <v>178</v>
      </c>
      <c r="E327" s="217" t="s">
        <v>179</v>
      </c>
      <c r="F327" s="252">
        <v>2203</v>
      </c>
      <c r="G327" s="190">
        <v>3600724</v>
      </c>
      <c r="H327" s="109">
        <v>1298</v>
      </c>
      <c r="I327" s="109">
        <v>1865550</v>
      </c>
      <c r="J327" s="158">
        <f t="shared" si="25"/>
        <v>0.58919655015887429</v>
      </c>
      <c r="K327" s="158">
        <f t="shared" si="26"/>
        <v>0.51810413683470324</v>
      </c>
      <c r="L327" s="158">
        <f t="shared" ref="L327:L390" si="27">IF((J327*0.3)&gt;30%,30%,(J327*0.3))</f>
        <v>0.17675896504766228</v>
      </c>
      <c r="M327" s="158">
        <f t="shared" ref="M327:M390" si="28">IF((K327*0.7)&gt;70%,70%,(K327*0.7))</f>
        <v>0.36267289578429224</v>
      </c>
      <c r="N327" s="159">
        <f t="shared" ref="N327:N390" si="29">L327+M327</f>
        <v>0.53943186083195449</v>
      </c>
      <c r="O327" s="160"/>
      <c r="P327" s="160"/>
    </row>
    <row r="328" spans="1:16">
      <c r="A328" s="164">
        <v>323</v>
      </c>
      <c r="B328" s="217" t="s">
        <v>3</v>
      </c>
      <c r="C328" s="195" t="s">
        <v>137</v>
      </c>
      <c r="D328" s="216" t="s">
        <v>176</v>
      </c>
      <c r="E328" s="217" t="s">
        <v>177</v>
      </c>
      <c r="F328" s="252">
        <v>1613</v>
      </c>
      <c r="G328" s="190">
        <v>2643898</v>
      </c>
      <c r="H328" s="109">
        <v>868</v>
      </c>
      <c r="I328" s="109">
        <v>1426840</v>
      </c>
      <c r="J328" s="158">
        <f t="shared" si="25"/>
        <v>0.53812771233725976</v>
      </c>
      <c r="K328" s="158">
        <f t="shared" si="26"/>
        <v>0.53967286181236951</v>
      </c>
      <c r="L328" s="158">
        <f t="shared" si="27"/>
        <v>0.16143831370117792</v>
      </c>
      <c r="M328" s="158">
        <f t="shared" si="28"/>
        <v>0.37777100326865864</v>
      </c>
      <c r="N328" s="159">
        <f t="shared" si="29"/>
        <v>0.53920931696983654</v>
      </c>
      <c r="O328" s="160"/>
      <c r="P328" s="160"/>
    </row>
    <row r="329" spans="1:16">
      <c r="A329" s="164">
        <v>324</v>
      </c>
      <c r="B329" s="217" t="s">
        <v>3</v>
      </c>
      <c r="C329" s="195" t="s">
        <v>137</v>
      </c>
      <c r="D329" s="216" t="s">
        <v>184</v>
      </c>
      <c r="E329" s="217" t="s">
        <v>1541</v>
      </c>
      <c r="F329" s="252">
        <v>761</v>
      </c>
      <c r="G329" s="190">
        <v>1243659</v>
      </c>
      <c r="H329" s="109">
        <v>210</v>
      </c>
      <c r="I329" s="109">
        <v>313740</v>
      </c>
      <c r="J329" s="158">
        <f t="shared" si="25"/>
        <v>0.27595269382391591</v>
      </c>
      <c r="K329" s="158">
        <f t="shared" si="26"/>
        <v>0.25227172400151487</v>
      </c>
      <c r="L329" s="158">
        <f t="shared" si="27"/>
        <v>8.2785808147174775E-2</v>
      </c>
      <c r="M329" s="158">
        <f t="shared" si="28"/>
        <v>0.17659020680106041</v>
      </c>
      <c r="N329" s="159">
        <f t="shared" si="29"/>
        <v>0.2593760149482352</v>
      </c>
      <c r="O329" s="160"/>
      <c r="P329" s="160"/>
    </row>
    <row r="330" spans="1:16">
      <c r="A330" s="164">
        <v>325</v>
      </c>
      <c r="B330" s="217" t="s">
        <v>3</v>
      </c>
      <c r="C330" s="195" t="s">
        <v>137</v>
      </c>
      <c r="D330" s="216" t="s">
        <v>175</v>
      </c>
      <c r="E330" s="217" t="s">
        <v>1410</v>
      </c>
      <c r="F330" s="252">
        <v>1185</v>
      </c>
      <c r="G330" s="190">
        <v>1924798</v>
      </c>
      <c r="H330" s="109">
        <v>258</v>
      </c>
      <c r="I330" s="109">
        <v>292630</v>
      </c>
      <c r="J330" s="158">
        <f t="shared" si="25"/>
        <v>0.21772151898734177</v>
      </c>
      <c r="K330" s="158">
        <f t="shared" si="26"/>
        <v>0.15203153785488138</v>
      </c>
      <c r="L330" s="158">
        <f t="shared" si="27"/>
        <v>6.5316455696202522E-2</v>
      </c>
      <c r="M330" s="158">
        <f t="shared" si="28"/>
        <v>0.10642207649841696</v>
      </c>
      <c r="N330" s="159">
        <f t="shared" si="29"/>
        <v>0.17173853219461949</v>
      </c>
      <c r="O330" s="160"/>
      <c r="P330" s="160"/>
    </row>
    <row r="331" spans="1:16">
      <c r="A331" s="164">
        <v>326</v>
      </c>
      <c r="B331" s="217" t="s">
        <v>5</v>
      </c>
      <c r="C331" s="195" t="s">
        <v>137</v>
      </c>
      <c r="D331" s="216" t="s">
        <v>212</v>
      </c>
      <c r="E331" s="217" t="s">
        <v>213</v>
      </c>
      <c r="F331" s="252">
        <v>1019</v>
      </c>
      <c r="G331" s="190">
        <v>1674892</v>
      </c>
      <c r="H331" s="109">
        <v>727</v>
      </c>
      <c r="I331" s="109">
        <v>882850</v>
      </c>
      <c r="J331" s="158">
        <f t="shared" si="25"/>
        <v>0.71344455348380764</v>
      </c>
      <c r="K331" s="158">
        <f t="shared" si="26"/>
        <v>0.5271086135703078</v>
      </c>
      <c r="L331" s="158">
        <f t="shared" si="27"/>
        <v>0.21403336604514228</v>
      </c>
      <c r="M331" s="158">
        <f t="shared" si="28"/>
        <v>0.36897602949921543</v>
      </c>
      <c r="N331" s="159">
        <f t="shared" si="29"/>
        <v>0.58300939554435771</v>
      </c>
      <c r="O331" s="160"/>
      <c r="P331" s="160"/>
    </row>
    <row r="332" spans="1:16">
      <c r="A332" s="164">
        <v>327</v>
      </c>
      <c r="B332" s="217" t="s">
        <v>5</v>
      </c>
      <c r="C332" s="195" t="s">
        <v>137</v>
      </c>
      <c r="D332" s="216" t="s">
        <v>208</v>
      </c>
      <c r="E332" s="217" t="s">
        <v>209</v>
      </c>
      <c r="F332" s="252">
        <v>1289</v>
      </c>
      <c r="G332" s="190">
        <v>2108415</v>
      </c>
      <c r="H332" s="109">
        <v>950</v>
      </c>
      <c r="I332" s="109">
        <v>1379565</v>
      </c>
      <c r="J332" s="158">
        <f t="shared" si="25"/>
        <v>0.7370054305663305</v>
      </c>
      <c r="K332" s="158">
        <f t="shared" si="26"/>
        <v>0.65431378547392238</v>
      </c>
      <c r="L332" s="158">
        <f t="shared" si="27"/>
        <v>0.22110162916989914</v>
      </c>
      <c r="M332" s="158">
        <f t="shared" si="28"/>
        <v>0.45801964983174565</v>
      </c>
      <c r="N332" s="159">
        <f t="shared" si="29"/>
        <v>0.67912127900164476</v>
      </c>
      <c r="O332" s="160"/>
      <c r="P332" s="160"/>
    </row>
    <row r="333" spans="1:16">
      <c r="A333" s="164">
        <v>328</v>
      </c>
      <c r="B333" s="217" t="s">
        <v>5</v>
      </c>
      <c r="C333" s="195" t="s">
        <v>137</v>
      </c>
      <c r="D333" s="216" t="s">
        <v>206</v>
      </c>
      <c r="E333" s="217" t="s">
        <v>207</v>
      </c>
      <c r="F333" s="252">
        <v>979</v>
      </c>
      <c r="G333" s="190">
        <v>1600127</v>
      </c>
      <c r="H333" s="109">
        <v>714</v>
      </c>
      <c r="I333" s="109">
        <v>833050</v>
      </c>
      <c r="J333" s="158">
        <f t="shared" si="25"/>
        <v>0.72931562819203266</v>
      </c>
      <c r="K333" s="158">
        <f t="shared" si="26"/>
        <v>0.52061492619023364</v>
      </c>
      <c r="L333" s="158">
        <f t="shared" si="27"/>
        <v>0.2187946884576098</v>
      </c>
      <c r="M333" s="158">
        <f t="shared" si="28"/>
        <v>0.36443044833316351</v>
      </c>
      <c r="N333" s="159">
        <f t="shared" si="29"/>
        <v>0.58322513679077326</v>
      </c>
      <c r="P333" s="160"/>
    </row>
    <row r="334" spans="1:16">
      <c r="A334" s="164">
        <v>329</v>
      </c>
      <c r="B334" s="217" t="s">
        <v>5</v>
      </c>
      <c r="C334" s="195" t="s">
        <v>137</v>
      </c>
      <c r="D334" s="216" t="s">
        <v>210</v>
      </c>
      <c r="E334" s="217" t="s">
        <v>1347</v>
      </c>
      <c r="F334" s="252">
        <v>3528</v>
      </c>
      <c r="G334" s="190">
        <v>5759104</v>
      </c>
      <c r="H334" s="109">
        <v>1898</v>
      </c>
      <c r="I334" s="109">
        <v>2550110</v>
      </c>
      <c r="J334" s="158">
        <f t="shared" si="25"/>
        <v>0.53798185941043086</v>
      </c>
      <c r="K334" s="158">
        <f t="shared" si="26"/>
        <v>0.44279630998155267</v>
      </c>
      <c r="L334" s="158">
        <f t="shared" si="27"/>
        <v>0.16139455782312925</v>
      </c>
      <c r="M334" s="158">
        <f t="shared" si="28"/>
        <v>0.30995741698708684</v>
      </c>
      <c r="N334" s="159">
        <f t="shared" si="29"/>
        <v>0.47135197481021607</v>
      </c>
      <c r="O334" s="160"/>
      <c r="P334" s="160"/>
    </row>
    <row r="335" spans="1:16">
      <c r="A335" s="164">
        <v>330</v>
      </c>
      <c r="B335" s="217" t="s">
        <v>11</v>
      </c>
      <c r="C335" s="195" t="s">
        <v>137</v>
      </c>
      <c r="D335" s="216" t="s">
        <v>188</v>
      </c>
      <c r="E335" s="217" t="s">
        <v>1542</v>
      </c>
      <c r="F335" s="252">
        <v>1200</v>
      </c>
      <c r="G335" s="190">
        <v>2079205</v>
      </c>
      <c r="H335" s="109">
        <v>677</v>
      </c>
      <c r="I335" s="109">
        <v>879640</v>
      </c>
      <c r="J335" s="158">
        <f t="shared" si="25"/>
        <v>0.56416666666666671</v>
      </c>
      <c r="K335" s="158">
        <f t="shared" si="26"/>
        <v>0.42306554668731561</v>
      </c>
      <c r="L335" s="158">
        <f t="shared" si="27"/>
        <v>0.16925000000000001</v>
      </c>
      <c r="M335" s="158">
        <f t="shared" si="28"/>
        <v>0.29614588268112091</v>
      </c>
      <c r="N335" s="159">
        <f t="shared" si="29"/>
        <v>0.46539588268112092</v>
      </c>
      <c r="O335" s="160"/>
      <c r="P335" s="160"/>
    </row>
    <row r="336" spans="1:16">
      <c r="A336" s="164">
        <v>331</v>
      </c>
      <c r="B336" s="217" t="s">
        <v>11</v>
      </c>
      <c r="C336" s="195" t="s">
        <v>137</v>
      </c>
      <c r="D336" s="216" t="s">
        <v>186</v>
      </c>
      <c r="E336" s="217" t="s">
        <v>187</v>
      </c>
      <c r="F336" s="252">
        <v>1255</v>
      </c>
      <c r="G336" s="190">
        <v>2091393</v>
      </c>
      <c r="H336" s="109">
        <v>1036</v>
      </c>
      <c r="I336" s="109">
        <v>1611810</v>
      </c>
      <c r="J336" s="158">
        <f t="shared" si="25"/>
        <v>0.82549800796812745</v>
      </c>
      <c r="K336" s="158">
        <f t="shared" si="26"/>
        <v>0.77068728832887934</v>
      </c>
      <c r="L336" s="158">
        <f t="shared" si="27"/>
        <v>0.24764940239043823</v>
      </c>
      <c r="M336" s="158">
        <f t="shared" si="28"/>
        <v>0.53948110183021547</v>
      </c>
      <c r="N336" s="159">
        <f t="shared" si="29"/>
        <v>0.78713050422065367</v>
      </c>
      <c r="O336" s="160"/>
      <c r="P336" s="160"/>
    </row>
    <row r="337" spans="1:16">
      <c r="A337" s="164">
        <v>332</v>
      </c>
      <c r="B337" s="217" t="s">
        <v>11</v>
      </c>
      <c r="C337" s="195" t="s">
        <v>137</v>
      </c>
      <c r="D337" s="216" t="s">
        <v>190</v>
      </c>
      <c r="E337" s="217" t="s">
        <v>191</v>
      </c>
      <c r="F337" s="252">
        <v>1311</v>
      </c>
      <c r="G337" s="190">
        <v>2161819</v>
      </c>
      <c r="H337" s="109">
        <v>557</v>
      </c>
      <c r="I337" s="109">
        <v>705010</v>
      </c>
      <c r="J337" s="158">
        <f t="shared" si="25"/>
        <v>0.42486651411136539</v>
      </c>
      <c r="K337" s="158">
        <f t="shared" si="26"/>
        <v>0.32611888414339962</v>
      </c>
      <c r="L337" s="158">
        <f t="shared" si="27"/>
        <v>0.12745995423340961</v>
      </c>
      <c r="M337" s="158">
        <f t="shared" si="28"/>
        <v>0.22828321890037973</v>
      </c>
      <c r="N337" s="159">
        <f t="shared" si="29"/>
        <v>0.35574317313378934</v>
      </c>
      <c r="O337" s="160"/>
      <c r="P337" s="160"/>
    </row>
    <row r="338" spans="1:16">
      <c r="A338" s="164">
        <v>333</v>
      </c>
      <c r="B338" s="217" t="s">
        <v>11</v>
      </c>
      <c r="C338" s="195" t="s">
        <v>137</v>
      </c>
      <c r="D338" s="216" t="s">
        <v>192</v>
      </c>
      <c r="E338" s="217" t="s">
        <v>193</v>
      </c>
      <c r="F338" s="252">
        <v>1440</v>
      </c>
      <c r="G338" s="190">
        <v>2385840</v>
      </c>
      <c r="H338" s="109">
        <v>758</v>
      </c>
      <c r="I338" s="109">
        <v>1193660</v>
      </c>
      <c r="J338" s="158">
        <f t="shared" si="25"/>
        <v>0.52638888888888891</v>
      </c>
      <c r="K338" s="158">
        <f t="shared" si="26"/>
        <v>0.50031016329678435</v>
      </c>
      <c r="L338" s="158">
        <f t="shared" si="27"/>
        <v>0.15791666666666668</v>
      </c>
      <c r="M338" s="158">
        <f t="shared" si="28"/>
        <v>0.35021711430774904</v>
      </c>
      <c r="N338" s="159">
        <f t="shared" si="29"/>
        <v>0.50813378097441575</v>
      </c>
      <c r="O338" s="160"/>
      <c r="P338" s="160"/>
    </row>
    <row r="339" spans="1:16">
      <c r="A339" s="164">
        <v>334</v>
      </c>
      <c r="B339" s="217" t="s">
        <v>4</v>
      </c>
      <c r="C339" s="195" t="s">
        <v>137</v>
      </c>
      <c r="D339" s="216" t="s">
        <v>196</v>
      </c>
      <c r="E339" s="217" t="s">
        <v>1543</v>
      </c>
      <c r="F339" s="252">
        <v>1243</v>
      </c>
      <c r="G339" s="190">
        <v>2039885</v>
      </c>
      <c r="H339" s="109">
        <v>663</v>
      </c>
      <c r="I339" s="109">
        <v>777245</v>
      </c>
      <c r="J339" s="158">
        <f t="shared" si="25"/>
        <v>0.53338696701528565</v>
      </c>
      <c r="K339" s="158">
        <f t="shared" si="26"/>
        <v>0.38102393027057896</v>
      </c>
      <c r="L339" s="158">
        <f t="shared" si="27"/>
        <v>0.1600160901045857</v>
      </c>
      <c r="M339" s="158">
        <f t="shared" si="28"/>
        <v>0.26671675118940524</v>
      </c>
      <c r="N339" s="159">
        <f t="shared" si="29"/>
        <v>0.42673284129399092</v>
      </c>
      <c r="O339" s="160"/>
      <c r="P339" s="160"/>
    </row>
    <row r="340" spans="1:16">
      <c r="A340" s="164">
        <v>335</v>
      </c>
      <c r="B340" s="217" t="s">
        <v>4</v>
      </c>
      <c r="C340" s="195" t="s">
        <v>137</v>
      </c>
      <c r="D340" s="216" t="s">
        <v>194</v>
      </c>
      <c r="E340" s="217" t="s">
        <v>1348</v>
      </c>
      <c r="F340" s="252">
        <v>1423</v>
      </c>
      <c r="G340" s="190">
        <v>2323586</v>
      </c>
      <c r="H340" s="109">
        <v>507</v>
      </c>
      <c r="I340" s="109">
        <v>918160</v>
      </c>
      <c r="J340" s="158">
        <f t="shared" si="25"/>
        <v>0.35628952916373857</v>
      </c>
      <c r="K340" s="158">
        <f t="shared" si="26"/>
        <v>0.39514784475375564</v>
      </c>
      <c r="L340" s="158">
        <f t="shared" si="27"/>
        <v>0.10688685874912157</v>
      </c>
      <c r="M340" s="158">
        <f t="shared" si="28"/>
        <v>0.2766034913276289</v>
      </c>
      <c r="N340" s="159">
        <f t="shared" si="29"/>
        <v>0.38349035007675047</v>
      </c>
      <c r="O340" s="160"/>
      <c r="P340" s="160"/>
    </row>
    <row r="341" spans="1:16">
      <c r="A341" s="164">
        <v>336</v>
      </c>
      <c r="B341" s="217" t="s">
        <v>127</v>
      </c>
      <c r="C341" s="195" t="s">
        <v>137</v>
      </c>
      <c r="D341" s="216" t="s">
        <v>525</v>
      </c>
      <c r="E341" s="217" t="s">
        <v>1315</v>
      </c>
      <c r="F341" s="252">
        <v>3815</v>
      </c>
      <c r="G341" s="190">
        <v>6404393</v>
      </c>
      <c r="H341" s="109">
        <v>1485</v>
      </c>
      <c r="I341" s="109">
        <v>1940990</v>
      </c>
      <c r="J341" s="158">
        <f t="shared" si="25"/>
        <v>0.38925294888597639</v>
      </c>
      <c r="K341" s="158">
        <f t="shared" si="26"/>
        <v>0.30307165722028612</v>
      </c>
      <c r="L341" s="158">
        <f t="shared" si="27"/>
        <v>0.11677588466579292</v>
      </c>
      <c r="M341" s="158">
        <f t="shared" si="28"/>
        <v>0.21215016005420026</v>
      </c>
      <c r="N341" s="159">
        <f t="shared" si="29"/>
        <v>0.3289260447199932</v>
      </c>
      <c r="O341" s="160"/>
      <c r="P341" s="160"/>
    </row>
    <row r="342" spans="1:16">
      <c r="A342" s="164">
        <v>337</v>
      </c>
      <c r="B342" s="217" t="s">
        <v>127</v>
      </c>
      <c r="C342" s="195" t="s">
        <v>137</v>
      </c>
      <c r="D342" s="216" t="s">
        <v>519</v>
      </c>
      <c r="E342" s="217" t="s">
        <v>520</v>
      </c>
      <c r="F342" s="252">
        <v>3559</v>
      </c>
      <c r="G342" s="190">
        <v>5371371</v>
      </c>
      <c r="H342" s="109">
        <v>1785</v>
      </c>
      <c r="I342" s="109">
        <v>2164280</v>
      </c>
      <c r="J342" s="158">
        <f t="shared" si="25"/>
        <v>0.50154537791514475</v>
      </c>
      <c r="K342" s="158">
        <f t="shared" si="26"/>
        <v>0.40292878671013416</v>
      </c>
      <c r="L342" s="158">
        <f t="shared" si="27"/>
        <v>0.15046361337454342</v>
      </c>
      <c r="M342" s="158">
        <f t="shared" si="28"/>
        <v>0.28205015069709388</v>
      </c>
      <c r="N342" s="159">
        <f t="shared" si="29"/>
        <v>0.43251376407163733</v>
      </c>
      <c r="O342" s="160"/>
      <c r="P342" s="160"/>
    </row>
    <row r="343" spans="1:16">
      <c r="A343" s="164">
        <v>338</v>
      </c>
      <c r="B343" s="217" t="s">
        <v>127</v>
      </c>
      <c r="C343" s="195" t="s">
        <v>137</v>
      </c>
      <c r="D343" s="216" t="s">
        <v>523</v>
      </c>
      <c r="E343" s="217" t="s">
        <v>524</v>
      </c>
      <c r="F343" s="252">
        <v>3022</v>
      </c>
      <c r="G343" s="190">
        <v>6016432</v>
      </c>
      <c r="H343" s="109">
        <v>983</v>
      </c>
      <c r="I343" s="109">
        <v>1724680</v>
      </c>
      <c r="J343" s="158">
        <f t="shared" si="25"/>
        <v>0.32528127068166779</v>
      </c>
      <c r="K343" s="158">
        <f t="shared" si="26"/>
        <v>0.28666159610879005</v>
      </c>
      <c r="L343" s="158">
        <f t="shared" si="27"/>
        <v>9.7584381204500331E-2</v>
      </c>
      <c r="M343" s="158">
        <f t="shared" si="28"/>
        <v>0.20066311727615302</v>
      </c>
      <c r="N343" s="159">
        <f t="shared" si="29"/>
        <v>0.29824749848065335</v>
      </c>
      <c r="O343" s="160"/>
      <c r="P343" s="160"/>
    </row>
    <row r="344" spans="1:16">
      <c r="A344" s="164">
        <v>339</v>
      </c>
      <c r="B344" s="216" t="s">
        <v>127</v>
      </c>
      <c r="C344" s="195" t="s">
        <v>137</v>
      </c>
      <c r="D344" s="216" t="s">
        <v>515</v>
      </c>
      <c r="E344" s="216" t="s">
        <v>516</v>
      </c>
      <c r="F344" s="252">
        <v>3064</v>
      </c>
      <c r="G344" s="190">
        <v>5580824</v>
      </c>
      <c r="H344" s="109">
        <v>935</v>
      </c>
      <c r="I344" s="109">
        <v>1469170</v>
      </c>
      <c r="J344" s="158">
        <f t="shared" si="25"/>
        <v>0.30515665796344649</v>
      </c>
      <c r="K344" s="158">
        <f t="shared" si="26"/>
        <v>0.26325324002333705</v>
      </c>
      <c r="L344" s="158">
        <f t="shared" si="27"/>
        <v>9.1546997389033949E-2</v>
      </c>
      <c r="M344" s="158">
        <f t="shared" si="28"/>
        <v>0.18427726801633593</v>
      </c>
      <c r="N344" s="159">
        <f t="shared" si="29"/>
        <v>0.27582426540536986</v>
      </c>
      <c r="O344" s="160"/>
      <c r="P344" s="160"/>
    </row>
    <row r="345" spans="1:16">
      <c r="A345" s="164">
        <v>340</v>
      </c>
      <c r="B345" s="216" t="s">
        <v>127</v>
      </c>
      <c r="C345" s="195" t="s">
        <v>137</v>
      </c>
      <c r="D345" s="216" t="s">
        <v>521</v>
      </c>
      <c r="E345" s="216" t="s">
        <v>1287</v>
      </c>
      <c r="F345" s="252">
        <v>2332</v>
      </c>
      <c r="G345" s="190">
        <v>3118048</v>
      </c>
      <c r="H345" s="109">
        <v>924</v>
      </c>
      <c r="I345" s="109">
        <v>1019885</v>
      </c>
      <c r="J345" s="158">
        <f t="shared" si="25"/>
        <v>0.39622641509433965</v>
      </c>
      <c r="K345" s="158">
        <f t="shared" si="26"/>
        <v>0.32709085940947669</v>
      </c>
      <c r="L345" s="158">
        <f t="shared" si="27"/>
        <v>0.11886792452830189</v>
      </c>
      <c r="M345" s="158">
        <f t="shared" si="28"/>
        <v>0.22896360158663367</v>
      </c>
      <c r="N345" s="159">
        <f t="shared" si="29"/>
        <v>0.34783152611493556</v>
      </c>
      <c r="O345" s="160"/>
      <c r="P345" s="160"/>
    </row>
    <row r="346" spans="1:16">
      <c r="A346" s="164">
        <v>341</v>
      </c>
      <c r="B346" s="216" t="s">
        <v>128</v>
      </c>
      <c r="C346" s="195" t="s">
        <v>137</v>
      </c>
      <c r="D346" s="216" t="s">
        <v>529</v>
      </c>
      <c r="E346" s="216" t="s">
        <v>530</v>
      </c>
      <c r="F346" s="252">
        <v>1515</v>
      </c>
      <c r="G346" s="190">
        <v>2470998</v>
      </c>
      <c r="H346" s="109">
        <v>689</v>
      </c>
      <c r="I346" s="109">
        <v>897690</v>
      </c>
      <c r="J346" s="158">
        <f t="shared" si="25"/>
        <v>0.45478547854785478</v>
      </c>
      <c r="K346" s="158">
        <f t="shared" si="26"/>
        <v>0.36329045996799675</v>
      </c>
      <c r="L346" s="158">
        <f t="shared" si="27"/>
        <v>0.13643564356435642</v>
      </c>
      <c r="M346" s="158">
        <f t="shared" si="28"/>
        <v>0.2543033219775977</v>
      </c>
      <c r="N346" s="159">
        <f t="shared" si="29"/>
        <v>0.39073896554195409</v>
      </c>
      <c r="O346" s="160"/>
      <c r="P346" s="160"/>
    </row>
    <row r="347" spans="1:16">
      <c r="A347" s="164">
        <v>342</v>
      </c>
      <c r="B347" s="216" t="s">
        <v>128</v>
      </c>
      <c r="C347" s="195" t="s">
        <v>137</v>
      </c>
      <c r="D347" s="216" t="s">
        <v>527</v>
      </c>
      <c r="E347" s="216" t="s">
        <v>528</v>
      </c>
      <c r="F347" s="252">
        <v>2745</v>
      </c>
      <c r="G347" s="190">
        <v>4481311</v>
      </c>
      <c r="H347" s="109">
        <v>1109</v>
      </c>
      <c r="I347" s="109">
        <v>1512890</v>
      </c>
      <c r="J347" s="158">
        <f t="shared" si="25"/>
        <v>0.40400728597449909</v>
      </c>
      <c r="K347" s="158">
        <f t="shared" si="26"/>
        <v>0.33759986753876264</v>
      </c>
      <c r="L347" s="158">
        <f t="shared" si="27"/>
        <v>0.12120218579234972</v>
      </c>
      <c r="M347" s="158">
        <f t="shared" si="28"/>
        <v>0.23631990727713384</v>
      </c>
      <c r="N347" s="159">
        <f t="shared" si="29"/>
        <v>0.35752209306948357</v>
      </c>
      <c r="O347" s="160"/>
      <c r="P347" s="160"/>
    </row>
    <row r="348" spans="1:16">
      <c r="A348" s="164">
        <v>343</v>
      </c>
      <c r="B348" s="216" t="s">
        <v>128</v>
      </c>
      <c r="C348" s="195" t="s">
        <v>137</v>
      </c>
      <c r="D348" s="216" t="s">
        <v>533</v>
      </c>
      <c r="E348" s="216" t="s">
        <v>1286</v>
      </c>
      <c r="F348" s="252">
        <v>1369</v>
      </c>
      <c r="G348" s="190">
        <v>2231171</v>
      </c>
      <c r="H348" s="109">
        <v>680</v>
      </c>
      <c r="I348" s="109">
        <v>875910</v>
      </c>
      <c r="J348" s="158">
        <f t="shared" si="25"/>
        <v>0.49671292914536158</v>
      </c>
      <c r="K348" s="158">
        <f t="shared" si="26"/>
        <v>0.39257860558424251</v>
      </c>
      <c r="L348" s="158">
        <f t="shared" si="27"/>
        <v>0.14901387874360847</v>
      </c>
      <c r="M348" s="158">
        <f t="shared" si="28"/>
        <v>0.27480502390896971</v>
      </c>
      <c r="N348" s="159">
        <f t="shared" si="29"/>
        <v>0.42381890265257816</v>
      </c>
      <c r="O348" s="160"/>
      <c r="P348" s="160"/>
    </row>
    <row r="349" spans="1:16">
      <c r="A349" s="164">
        <v>344</v>
      </c>
      <c r="B349" s="216" t="s">
        <v>128</v>
      </c>
      <c r="C349" s="195" t="s">
        <v>137</v>
      </c>
      <c r="D349" s="216" t="s">
        <v>531</v>
      </c>
      <c r="E349" s="216" t="s">
        <v>532</v>
      </c>
      <c r="F349" s="252">
        <v>1618</v>
      </c>
      <c r="G349" s="190">
        <v>2642858</v>
      </c>
      <c r="H349" s="109">
        <v>651</v>
      </c>
      <c r="I349" s="109">
        <v>813660</v>
      </c>
      <c r="J349" s="158">
        <f t="shared" si="25"/>
        <v>0.40234857849196537</v>
      </c>
      <c r="K349" s="158">
        <f t="shared" si="26"/>
        <v>0.30787125150121575</v>
      </c>
      <c r="L349" s="158">
        <f t="shared" si="27"/>
        <v>0.12070457354758961</v>
      </c>
      <c r="M349" s="158">
        <f t="shared" si="28"/>
        <v>0.21550987605085101</v>
      </c>
      <c r="N349" s="159">
        <f t="shared" si="29"/>
        <v>0.3362144495984406</v>
      </c>
      <c r="O349" s="160"/>
      <c r="P349" s="160"/>
    </row>
    <row r="350" spans="1:16">
      <c r="A350" s="164">
        <v>345</v>
      </c>
      <c r="B350" s="216" t="s">
        <v>1439</v>
      </c>
      <c r="C350" s="195" t="s">
        <v>137</v>
      </c>
      <c r="D350" s="216" t="s">
        <v>226</v>
      </c>
      <c r="E350" s="216" t="s">
        <v>1064</v>
      </c>
      <c r="F350" s="252">
        <v>1995</v>
      </c>
      <c r="G350" s="190">
        <v>3276572</v>
      </c>
      <c r="H350" s="109">
        <v>1473</v>
      </c>
      <c r="I350" s="109">
        <v>1978505</v>
      </c>
      <c r="J350" s="158">
        <f t="shared" si="25"/>
        <v>0.73834586466165408</v>
      </c>
      <c r="K350" s="158">
        <f t="shared" si="26"/>
        <v>0.60383382388667184</v>
      </c>
      <c r="L350" s="158">
        <f t="shared" si="27"/>
        <v>0.22150375939849623</v>
      </c>
      <c r="M350" s="158">
        <f t="shared" si="28"/>
        <v>0.42268367672067025</v>
      </c>
      <c r="N350" s="159">
        <f t="shared" si="29"/>
        <v>0.64418743611916651</v>
      </c>
      <c r="O350" s="160"/>
      <c r="P350" s="160"/>
    </row>
    <row r="351" spans="1:16">
      <c r="A351" s="164">
        <v>346</v>
      </c>
      <c r="B351" s="216" t="s">
        <v>1439</v>
      </c>
      <c r="C351" s="195" t="s">
        <v>137</v>
      </c>
      <c r="D351" s="216" t="s">
        <v>228</v>
      </c>
      <c r="E351" s="216" t="s">
        <v>1421</v>
      </c>
      <c r="F351" s="252">
        <v>1400</v>
      </c>
      <c r="G351" s="190">
        <v>2319436</v>
      </c>
      <c r="H351" s="109">
        <v>821</v>
      </c>
      <c r="I351" s="109">
        <v>1271910</v>
      </c>
      <c r="J351" s="158">
        <f t="shared" si="25"/>
        <v>0.58642857142857141</v>
      </c>
      <c r="K351" s="158">
        <f t="shared" si="26"/>
        <v>0.54837037969575364</v>
      </c>
      <c r="L351" s="158">
        <f t="shared" si="27"/>
        <v>0.17592857142857141</v>
      </c>
      <c r="M351" s="158">
        <f t="shared" si="28"/>
        <v>0.3838592657870275</v>
      </c>
      <c r="N351" s="159">
        <f t="shared" si="29"/>
        <v>0.55978783721559888</v>
      </c>
      <c r="O351" s="160"/>
      <c r="P351" s="160"/>
    </row>
    <row r="352" spans="1:16">
      <c r="A352" s="164">
        <v>347</v>
      </c>
      <c r="B352" s="216" t="s">
        <v>1439</v>
      </c>
      <c r="C352" s="195" t="s">
        <v>137</v>
      </c>
      <c r="D352" s="216" t="s">
        <v>227</v>
      </c>
      <c r="E352" s="216" t="s">
        <v>1422</v>
      </c>
      <c r="F352" s="252">
        <v>1035</v>
      </c>
      <c r="G352" s="190">
        <v>1644754</v>
      </c>
      <c r="H352" s="109">
        <v>874</v>
      </c>
      <c r="I352" s="109">
        <v>1413225</v>
      </c>
      <c r="J352" s="158">
        <f t="shared" si="25"/>
        <v>0.84444444444444444</v>
      </c>
      <c r="K352" s="158">
        <f t="shared" si="26"/>
        <v>0.85923183649348167</v>
      </c>
      <c r="L352" s="158">
        <f t="shared" si="27"/>
        <v>0.2533333333333333</v>
      </c>
      <c r="M352" s="158">
        <f t="shared" si="28"/>
        <v>0.60146228554543713</v>
      </c>
      <c r="N352" s="159">
        <f t="shared" si="29"/>
        <v>0.85479561887877042</v>
      </c>
      <c r="O352" s="160"/>
      <c r="P352" s="160"/>
    </row>
    <row r="353" spans="1:16">
      <c r="A353" s="164">
        <v>348</v>
      </c>
      <c r="B353" s="216" t="s">
        <v>1</v>
      </c>
      <c r="C353" s="219" t="s">
        <v>137</v>
      </c>
      <c r="D353" s="216" t="s">
        <v>167</v>
      </c>
      <c r="E353" s="216" t="s">
        <v>1415</v>
      </c>
      <c r="F353" s="191">
        <v>2963</v>
      </c>
      <c r="G353" s="190">
        <v>4374118</v>
      </c>
      <c r="H353" s="109">
        <v>1232</v>
      </c>
      <c r="I353" s="109">
        <v>1328910</v>
      </c>
      <c r="J353" s="158">
        <f t="shared" si="25"/>
        <v>0.41579480256496792</v>
      </c>
      <c r="K353" s="158">
        <f t="shared" si="26"/>
        <v>0.30381210566335887</v>
      </c>
      <c r="L353" s="158">
        <f t="shared" si="27"/>
        <v>0.12473844076949037</v>
      </c>
      <c r="M353" s="158">
        <f t="shared" si="28"/>
        <v>0.21266847396435121</v>
      </c>
      <c r="N353" s="159">
        <f t="shared" si="29"/>
        <v>0.33740691473384155</v>
      </c>
      <c r="O353" s="160"/>
      <c r="P353" s="160"/>
    </row>
    <row r="354" spans="1:16">
      <c r="A354" s="164">
        <v>349</v>
      </c>
      <c r="B354" s="216" t="s">
        <v>1</v>
      </c>
      <c r="C354" s="219" t="s">
        <v>137</v>
      </c>
      <c r="D354" s="216" t="s">
        <v>170</v>
      </c>
      <c r="E354" s="216" t="s">
        <v>1544</v>
      </c>
      <c r="F354" s="191">
        <v>1700</v>
      </c>
      <c r="G354" s="190">
        <v>2519557</v>
      </c>
      <c r="H354" s="109">
        <v>877</v>
      </c>
      <c r="I354" s="109">
        <v>1173680</v>
      </c>
      <c r="J354" s="158">
        <f t="shared" si="25"/>
        <v>0.51588235294117646</v>
      </c>
      <c r="K354" s="158">
        <f t="shared" si="26"/>
        <v>0.46582792133696521</v>
      </c>
      <c r="L354" s="158">
        <f t="shared" si="27"/>
        <v>0.15476470588235294</v>
      </c>
      <c r="M354" s="158">
        <f t="shared" si="28"/>
        <v>0.32607954493587565</v>
      </c>
      <c r="N354" s="159">
        <f t="shared" si="29"/>
        <v>0.48084425081822857</v>
      </c>
      <c r="O354" s="160"/>
      <c r="P354" s="160"/>
    </row>
    <row r="355" spans="1:16">
      <c r="A355" s="164">
        <v>350</v>
      </c>
      <c r="B355" s="216" t="s">
        <v>1</v>
      </c>
      <c r="C355" s="219" t="s">
        <v>137</v>
      </c>
      <c r="D355" s="216" t="s">
        <v>168</v>
      </c>
      <c r="E355" s="216" t="s">
        <v>1416</v>
      </c>
      <c r="F355" s="191">
        <v>4799</v>
      </c>
      <c r="G355" s="190">
        <v>6986759</v>
      </c>
      <c r="H355" s="109">
        <v>1323</v>
      </c>
      <c r="I355" s="109">
        <v>1538890</v>
      </c>
      <c r="J355" s="158">
        <f t="shared" si="25"/>
        <v>0.27568243384038343</v>
      </c>
      <c r="K355" s="158">
        <f t="shared" si="26"/>
        <v>0.22025806242923221</v>
      </c>
      <c r="L355" s="158">
        <f t="shared" si="27"/>
        <v>8.2704730152115033E-2</v>
      </c>
      <c r="M355" s="158">
        <f t="shared" si="28"/>
        <v>0.15418064370046253</v>
      </c>
      <c r="N355" s="159">
        <f t="shared" si="29"/>
        <v>0.23688537385257757</v>
      </c>
      <c r="O355" s="160"/>
      <c r="P355" s="160"/>
    </row>
    <row r="356" spans="1:16">
      <c r="A356" s="164">
        <v>351</v>
      </c>
      <c r="B356" s="216" t="s">
        <v>1</v>
      </c>
      <c r="C356" s="219" t="s">
        <v>137</v>
      </c>
      <c r="D356" s="216" t="s">
        <v>171</v>
      </c>
      <c r="E356" s="216" t="s">
        <v>1369</v>
      </c>
      <c r="F356" s="191">
        <v>1095</v>
      </c>
      <c r="G356" s="190">
        <v>1633751</v>
      </c>
      <c r="H356" s="109">
        <v>616</v>
      </c>
      <c r="I356" s="109">
        <v>739530</v>
      </c>
      <c r="J356" s="158">
        <f t="shared" si="25"/>
        <v>0.56255707762557072</v>
      </c>
      <c r="K356" s="158">
        <f t="shared" si="26"/>
        <v>0.45265771834263607</v>
      </c>
      <c r="L356" s="158">
        <f t="shared" si="27"/>
        <v>0.16876712328767121</v>
      </c>
      <c r="M356" s="158">
        <f t="shared" si="28"/>
        <v>0.31686040283984523</v>
      </c>
      <c r="N356" s="159">
        <f t="shared" si="29"/>
        <v>0.48562752612751647</v>
      </c>
      <c r="O356" s="160"/>
      <c r="P356" s="160"/>
    </row>
    <row r="357" spans="1:16">
      <c r="A357" s="164">
        <v>352</v>
      </c>
      <c r="B357" s="216" t="s">
        <v>9</v>
      </c>
      <c r="C357" s="219" t="s">
        <v>137</v>
      </c>
      <c r="D357" s="216" t="s">
        <v>223</v>
      </c>
      <c r="E357" s="216" t="s">
        <v>1063</v>
      </c>
      <c r="F357" s="191">
        <v>1614</v>
      </c>
      <c r="G357" s="190">
        <v>2458418</v>
      </c>
      <c r="H357" s="109">
        <v>784</v>
      </c>
      <c r="I357" s="109">
        <v>925290</v>
      </c>
      <c r="J357" s="158">
        <f t="shared" si="25"/>
        <v>0.48574969021065673</v>
      </c>
      <c r="K357" s="158">
        <f t="shared" si="26"/>
        <v>0.37637618989122273</v>
      </c>
      <c r="L357" s="158">
        <f t="shared" si="27"/>
        <v>0.14572490706319702</v>
      </c>
      <c r="M357" s="158">
        <f t="shared" si="28"/>
        <v>0.26346333292385588</v>
      </c>
      <c r="N357" s="159">
        <f t="shared" si="29"/>
        <v>0.40918823998705289</v>
      </c>
      <c r="O357" s="160"/>
      <c r="P357" s="160"/>
    </row>
    <row r="358" spans="1:16">
      <c r="A358" s="164">
        <v>353</v>
      </c>
      <c r="B358" s="216" t="s">
        <v>9</v>
      </c>
      <c r="C358" s="219" t="s">
        <v>137</v>
      </c>
      <c r="D358" s="216" t="s">
        <v>224</v>
      </c>
      <c r="E358" s="216" t="s">
        <v>1417</v>
      </c>
      <c r="F358" s="191">
        <v>2226</v>
      </c>
      <c r="G358" s="190">
        <v>3369157</v>
      </c>
      <c r="H358" s="109">
        <v>1022</v>
      </c>
      <c r="I358" s="109">
        <v>1175410</v>
      </c>
      <c r="J358" s="158">
        <f t="shared" si="25"/>
        <v>0.45911949685534592</v>
      </c>
      <c r="K358" s="158">
        <f t="shared" si="26"/>
        <v>0.34887362031511149</v>
      </c>
      <c r="L358" s="158">
        <f t="shared" si="27"/>
        <v>0.13773584905660377</v>
      </c>
      <c r="M358" s="158">
        <f t="shared" si="28"/>
        <v>0.24421153422057804</v>
      </c>
      <c r="N358" s="159">
        <f t="shared" si="29"/>
        <v>0.38194738327718181</v>
      </c>
      <c r="O358" s="160"/>
      <c r="P358" s="160"/>
    </row>
    <row r="359" spans="1:16">
      <c r="A359" s="164">
        <v>354</v>
      </c>
      <c r="B359" s="216" t="s">
        <v>9</v>
      </c>
      <c r="C359" s="219" t="s">
        <v>137</v>
      </c>
      <c r="D359" s="216" t="s">
        <v>222</v>
      </c>
      <c r="E359" s="216" t="s">
        <v>1418</v>
      </c>
      <c r="F359" s="191">
        <v>4482</v>
      </c>
      <c r="G359" s="190">
        <v>6634275</v>
      </c>
      <c r="H359" s="109">
        <v>2412</v>
      </c>
      <c r="I359" s="109">
        <v>3144020</v>
      </c>
      <c r="J359" s="158">
        <f t="shared" si="25"/>
        <v>0.5381526104417671</v>
      </c>
      <c r="K359" s="158">
        <f t="shared" si="26"/>
        <v>0.4739055887794823</v>
      </c>
      <c r="L359" s="158">
        <f t="shared" si="27"/>
        <v>0.16144578313253014</v>
      </c>
      <c r="M359" s="158">
        <f t="shared" si="28"/>
        <v>0.33173391214563758</v>
      </c>
      <c r="N359" s="159">
        <f t="shared" si="29"/>
        <v>0.49317969527816774</v>
      </c>
      <c r="O359" s="160"/>
      <c r="P359" s="160"/>
    </row>
    <row r="360" spans="1:16">
      <c r="A360" s="164">
        <v>355</v>
      </c>
      <c r="B360" s="216" t="s">
        <v>9</v>
      </c>
      <c r="C360" s="219" t="s">
        <v>137</v>
      </c>
      <c r="D360" s="216" t="s">
        <v>225</v>
      </c>
      <c r="E360" s="216" t="s">
        <v>1419</v>
      </c>
      <c r="F360" s="191">
        <v>2714</v>
      </c>
      <c r="G360" s="190">
        <v>4095002</v>
      </c>
      <c r="H360" s="109">
        <v>1028</v>
      </c>
      <c r="I360" s="109">
        <v>1218470</v>
      </c>
      <c r="J360" s="158">
        <f t="shared" si="25"/>
        <v>0.37877671333824614</v>
      </c>
      <c r="K360" s="158">
        <f t="shared" si="26"/>
        <v>0.29755052622684924</v>
      </c>
      <c r="L360" s="158">
        <f t="shared" si="27"/>
        <v>0.11363301400147384</v>
      </c>
      <c r="M360" s="158">
        <f t="shared" si="28"/>
        <v>0.20828536835879446</v>
      </c>
      <c r="N360" s="159">
        <f t="shared" si="29"/>
        <v>0.32191838236026832</v>
      </c>
      <c r="O360" s="160"/>
      <c r="P360" s="160"/>
    </row>
    <row r="361" spans="1:16">
      <c r="A361" s="164">
        <v>356</v>
      </c>
      <c r="B361" s="216" t="s">
        <v>9</v>
      </c>
      <c r="C361" s="219" t="s">
        <v>137</v>
      </c>
      <c r="D361" s="216" t="s">
        <v>1094</v>
      </c>
      <c r="E361" s="216" t="s">
        <v>1545</v>
      </c>
      <c r="F361" s="191">
        <v>626</v>
      </c>
      <c r="G361" s="190">
        <v>955392</v>
      </c>
      <c r="H361" s="109">
        <v>302</v>
      </c>
      <c r="I361" s="109">
        <v>306770</v>
      </c>
      <c r="J361" s="158">
        <f t="shared" si="25"/>
        <v>0.48242811501597443</v>
      </c>
      <c r="K361" s="158">
        <f t="shared" si="26"/>
        <v>0.321093331323687</v>
      </c>
      <c r="L361" s="158">
        <f t="shared" si="27"/>
        <v>0.14472843450479234</v>
      </c>
      <c r="M361" s="158">
        <f t="shared" si="28"/>
        <v>0.22476533192658088</v>
      </c>
      <c r="N361" s="159">
        <f t="shared" si="29"/>
        <v>0.36949376643137322</v>
      </c>
      <c r="O361" s="160"/>
      <c r="P361" s="160"/>
    </row>
    <row r="362" spans="1:16">
      <c r="A362" s="164">
        <v>357</v>
      </c>
      <c r="B362" s="216" t="s">
        <v>9</v>
      </c>
      <c r="C362" s="219" t="s">
        <v>137</v>
      </c>
      <c r="D362" s="216" t="s">
        <v>1272</v>
      </c>
      <c r="E362" s="216" t="s">
        <v>1273</v>
      </c>
      <c r="F362" s="191">
        <v>659</v>
      </c>
      <c r="G362" s="190">
        <v>1026833</v>
      </c>
      <c r="H362" s="109">
        <v>441</v>
      </c>
      <c r="I362" s="109">
        <v>480920</v>
      </c>
      <c r="J362" s="158">
        <f t="shared" si="25"/>
        <v>0.66919575113808805</v>
      </c>
      <c r="K362" s="158">
        <f t="shared" si="26"/>
        <v>0.46835269220993092</v>
      </c>
      <c r="L362" s="158">
        <f t="shared" si="27"/>
        <v>0.20075872534142641</v>
      </c>
      <c r="M362" s="158">
        <f t="shared" si="28"/>
        <v>0.3278468845469516</v>
      </c>
      <c r="N362" s="159">
        <f t="shared" si="29"/>
        <v>0.52860560988837801</v>
      </c>
      <c r="O362" s="160"/>
      <c r="P362" s="160"/>
    </row>
    <row r="363" spans="1:16">
      <c r="A363" s="164">
        <v>358</v>
      </c>
      <c r="B363" s="216" t="s">
        <v>6</v>
      </c>
      <c r="C363" s="219">
        <v>0.52</v>
      </c>
      <c r="D363" s="216" t="s">
        <v>214</v>
      </c>
      <c r="E363" s="216" t="s">
        <v>1412</v>
      </c>
      <c r="F363" s="191">
        <v>1683</v>
      </c>
      <c r="G363" s="190">
        <v>2816219</v>
      </c>
      <c r="H363" s="109">
        <v>739</v>
      </c>
      <c r="I363" s="109">
        <v>1105435</v>
      </c>
      <c r="J363" s="158">
        <f t="shared" si="25"/>
        <v>0.43909685086155675</v>
      </c>
      <c r="K363" s="158">
        <f t="shared" si="26"/>
        <v>0.39252451602663002</v>
      </c>
      <c r="L363" s="158">
        <f t="shared" si="27"/>
        <v>0.13172905525846701</v>
      </c>
      <c r="M363" s="158">
        <f t="shared" si="28"/>
        <v>0.27476716121864098</v>
      </c>
      <c r="N363" s="159">
        <f t="shared" si="29"/>
        <v>0.40649621647710799</v>
      </c>
      <c r="O363" s="160"/>
      <c r="P363" s="160"/>
    </row>
    <row r="364" spans="1:16">
      <c r="A364" s="164">
        <v>359</v>
      </c>
      <c r="B364" s="216" t="s">
        <v>6</v>
      </c>
      <c r="C364" s="219">
        <v>0.48</v>
      </c>
      <c r="D364" s="216" t="s">
        <v>215</v>
      </c>
      <c r="E364" s="216" t="s">
        <v>1546</v>
      </c>
      <c r="F364" s="191">
        <v>1522</v>
      </c>
      <c r="G364" s="190">
        <v>2540221</v>
      </c>
      <c r="H364" s="109">
        <v>714</v>
      </c>
      <c r="I364" s="109">
        <v>915285</v>
      </c>
      <c r="J364" s="158">
        <f t="shared" si="25"/>
        <v>0.46911957950065702</v>
      </c>
      <c r="K364" s="158">
        <f t="shared" si="26"/>
        <v>0.36031707477420272</v>
      </c>
      <c r="L364" s="158">
        <f t="shared" si="27"/>
        <v>0.14073587385019709</v>
      </c>
      <c r="M364" s="158">
        <f t="shared" si="28"/>
        <v>0.25222195234194189</v>
      </c>
      <c r="N364" s="159">
        <f t="shared" si="29"/>
        <v>0.39295782619213898</v>
      </c>
      <c r="O364" s="160"/>
      <c r="P364" s="160"/>
    </row>
    <row r="365" spans="1:16">
      <c r="A365" s="164">
        <v>360</v>
      </c>
      <c r="B365" s="217" t="s">
        <v>7</v>
      </c>
      <c r="C365" s="219">
        <v>0.3</v>
      </c>
      <c r="D365" s="216" t="s">
        <v>216</v>
      </c>
      <c r="E365" s="217" t="s">
        <v>217</v>
      </c>
      <c r="F365" s="191">
        <v>1267</v>
      </c>
      <c r="G365" s="190">
        <v>2142728</v>
      </c>
      <c r="H365" s="109">
        <v>383</v>
      </c>
      <c r="I365" s="109">
        <v>655980</v>
      </c>
      <c r="J365" s="158">
        <f t="shared" si="25"/>
        <v>0.30228887134964483</v>
      </c>
      <c r="K365" s="158">
        <f t="shared" si="26"/>
        <v>0.30614245018499781</v>
      </c>
      <c r="L365" s="158">
        <f t="shared" si="27"/>
        <v>9.068666140489344E-2</v>
      </c>
      <c r="M365" s="158">
        <f t="shared" si="28"/>
        <v>0.21429971512949844</v>
      </c>
      <c r="N365" s="159">
        <f t="shared" si="29"/>
        <v>0.30498637653439187</v>
      </c>
      <c r="O365" s="160"/>
      <c r="P365" s="160"/>
    </row>
    <row r="366" spans="1:16">
      <c r="A366" s="164">
        <v>361</v>
      </c>
      <c r="B366" s="217" t="s">
        <v>7</v>
      </c>
      <c r="C366" s="219">
        <v>0.7</v>
      </c>
      <c r="D366" s="216" t="s">
        <v>219</v>
      </c>
      <c r="E366" s="217" t="s">
        <v>1271</v>
      </c>
      <c r="F366" s="191">
        <v>2881</v>
      </c>
      <c r="G366" s="190">
        <v>4817075</v>
      </c>
      <c r="H366" s="109">
        <v>2417</v>
      </c>
      <c r="I366" s="109">
        <v>3864455</v>
      </c>
      <c r="J366" s="158">
        <f t="shared" si="25"/>
        <v>0.83894481082957306</v>
      </c>
      <c r="K366" s="158">
        <f t="shared" si="26"/>
        <v>0.80224098649076458</v>
      </c>
      <c r="L366" s="158">
        <f t="shared" si="27"/>
        <v>0.25168344324887193</v>
      </c>
      <c r="M366" s="158">
        <f t="shared" si="28"/>
        <v>0.5615686905435352</v>
      </c>
      <c r="N366" s="159">
        <f t="shared" si="29"/>
        <v>0.81325213379240713</v>
      </c>
      <c r="O366" s="160"/>
      <c r="P366" s="160"/>
    </row>
    <row r="367" spans="1:16">
      <c r="A367" s="164">
        <v>362</v>
      </c>
      <c r="B367" s="217" t="s">
        <v>8</v>
      </c>
      <c r="C367" s="219">
        <v>0.38</v>
      </c>
      <c r="D367" s="216" t="s">
        <v>220</v>
      </c>
      <c r="E367" s="217" t="s">
        <v>1097</v>
      </c>
      <c r="F367" s="191">
        <v>1892</v>
      </c>
      <c r="G367" s="190">
        <v>3255016</v>
      </c>
      <c r="H367" s="109">
        <v>995</v>
      </c>
      <c r="I367" s="109">
        <v>1463120</v>
      </c>
      <c r="J367" s="158">
        <f t="shared" si="25"/>
        <v>0.52589852008456661</v>
      </c>
      <c r="K367" s="158">
        <f t="shared" si="26"/>
        <v>0.44949702244167156</v>
      </c>
      <c r="L367" s="158">
        <f t="shared" si="27"/>
        <v>0.15776955602536999</v>
      </c>
      <c r="M367" s="158">
        <f t="shared" si="28"/>
        <v>0.31464791570917006</v>
      </c>
      <c r="N367" s="159">
        <f t="shared" si="29"/>
        <v>0.47241747173454007</v>
      </c>
      <c r="O367" s="160"/>
      <c r="P367" s="160"/>
    </row>
    <row r="368" spans="1:16">
      <c r="A368" s="164">
        <v>363</v>
      </c>
      <c r="B368" s="217" t="s">
        <v>8</v>
      </c>
      <c r="C368" s="219">
        <v>0.62</v>
      </c>
      <c r="D368" s="216" t="s">
        <v>221</v>
      </c>
      <c r="E368" s="217" t="s">
        <v>1420</v>
      </c>
      <c r="F368" s="191">
        <v>2980</v>
      </c>
      <c r="G368" s="190">
        <v>4959297</v>
      </c>
      <c r="H368" s="109">
        <v>1634</v>
      </c>
      <c r="I368" s="109">
        <v>3719080</v>
      </c>
      <c r="J368" s="158">
        <f t="shared" si="25"/>
        <v>0.54832214765100673</v>
      </c>
      <c r="K368" s="158">
        <f t="shared" si="26"/>
        <v>0.74992080530768779</v>
      </c>
      <c r="L368" s="158">
        <f t="shared" si="27"/>
        <v>0.164496644295302</v>
      </c>
      <c r="M368" s="158">
        <f t="shared" si="28"/>
        <v>0.52494456371538145</v>
      </c>
      <c r="N368" s="159">
        <f t="shared" si="29"/>
        <v>0.68944120801068343</v>
      </c>
      <c r="O368" s="160"/>
      <c r="P368" s="160"/>
    </row>
    <row r="369" spans="1:16">
      <c r="A369" s="164">
        <v>364</v>
      </c>
      <c r="B369" s="216" t="s">
        <v>12</v>
      </c>
      <c r="C369" s="219">
        <v>0.35</v>
      </c>
      <c r="D369" s="216" t="s">
        <v>205</v>
      </c>
      <c r="E369" s="216" t="s">
        <v>1228</v>
      </c>
      <c r="F369" s="191">
        <v>1484</v>
      </c>
      <c r="G369" s="190">
        <v>2429857</v>
      </c>
      <c r="H369" s="109">
        <v>761</v>
      </c>
      <c r="I369" s="109">
        <v>1027190</v>
      </c>
      <c r="J369" s="158">
        <f t="shared" si="25"/>
        <v>0.51280323450134768</v>
      </c>
      <c r="K369" s="158">
        <f t="shared" si="26"/>
        <v>0.42273681126090962</v>
      </c>
      <c r="L369" s="158">
        <f t="shared" si="27"/>
        <v>0.15384097035040431</v>
      </c>
      <c r="M369" s="158">
        <f t="shared" si="28"/>
        <v>0.29591576788263674</v>
      </c>
      <c r="N369" s="159">
        <f t="shared" si="29"/>
        <v>0.44975673823304108</v>
      </c>
      <c r="O369" s="160"/>
      <c r="P369" s="160"/>
    </row>
    <row r="370" spans="1:16">
      <c r="A370" s="164">
        <v>365</v>
      </c>
      <c r="B370" s="216" t="s">
        <v>12</v>
      </c>
      <c r="C370" s="219">
        <v>0.26</v>
      </c>
      <c r="D370" s="216" t="s">
        <v>202</v>
      </c>
      <c r="E370" s="216" t="s">
        <v>203</v>
      </c>
      <c r="F370" s="191">
        <v>1074</v>
      </c>
      <c r="G370" s="190">
        <v>1751987</v>
      </c>
      <c r="H370" s="109">
        <v>884</v>
      </c>
      <c r="I370" s="109">
        <v>1048750</v>
      </c>
      <c r="J370" s="158">
        <f t="shared" si="25"/>
        <v>0.82309124767225328</v>
      </c>
      <c r="K370" s="158">
        <f t="shared" si="26"/>
        <v>0.59860603988499916</v>
      </c>
      <c r="L370" s="158">
        <f t="shared" si="27"/>
        <v>0.24692737430167597</v>
      </c>
      <c r="M370" s="158">
        <f t="shared" si="28"/>
        <v>0.41902422791949939</v>
      </c>
      <c r="N370" s="159">
        <f t="shared" si="29"/>
        <v>0.66595160222117533</v>
      </c>
      <c r="O370" s="160"/>
      <c r="P370" s="160"/>
    </row>
    <row r="371" spans="1:16">
      <c r="A371" s="164">
        <v>366</v>
      </c>
      <c r="B371" s="216" t="s">
        <v>12</v>
      </c>
      <c r="C371" s="219">
        <v>0.2</v>
      </c>
      <c r="D371" s="216" t="s">
        <v>204</v>
      </c>
      <c r="E371" s="216" t="s">
        <v>1413</v>
      </c>
      <c r="F371" s="191">
        <v>832</v>
      </c>
      <c r="G371" s="190">
        <v>1356720</v>
      </c>
      <c r="H371" s="109">
        <v>528</v>
      </c>
      <c r="I371" s="109">
        <v>738910</v>
      </c>
      <c r="J371" s="158">
        <f t="shared" si="25"/>
        <v>0.63461538461538458</v>
      </c>
      <c r="K371" s="158">
        <f t="shared" si="26"/>
        <v>0.54462969514711956</v>
      </c>
      <c r="L371" s="158">
        <f t="shared" si="27"/>
        <v>0.19038461538461537</v>
      </c>
      <c r="M371" s="158">
        <f t="shared" si="28"/>
        <v>0.38124078660298366</v>
      </c>
      <c r="N371" s="159">
        <f t="shared" si="29"/>
        <v>0.57162540198759904</v>
      </c>
      <c r="O371" s="160"/>
      <c r="P371" s="160"/>
    </row>
    <row r="372" spans="1:16">
      <c r="A372" s="164">
        <v>367</v>
      </c>
      <c r="B372" s="216" t="s">
        <v>12</v>
      </c>
      <c r="C372" s="219">
        <v>0.19</v>
      </c>
      <c r="D372" s="216" t="s">
        <v>200</v>
      </c>
      <c r="E372" s="216" t="s">
        <v>201</v>
      </c>
      <c r="F372" s="191">
        <v>785</v>
      </c>
      <c r="G372" s="190">
        <v>1285578</v>
      </c>
      <c r="H372" s="109">
        <v>163</v>
      </c>
      <c r="I372" s="109">
        <v>175915</v>
      </c>
      <c r="J372" s="158">
        <f t="shared" si="25"/>
        <v>0.20764331210191084</v>
      </c>
      <c r="K372" s="158">
        <f t="shared" si="26"/>
        <v>0.13683728252972593</v>
      </c>
      <c r="L372" s="158">
        <f t="shared" si="27"/>
        <v>6.2292993630573251E-2</v>
      </c>
      <c r="M372" s="158">
        <f t="shared" si="28"/>
        <v>9.5786097770808154E-2</v>
      </c>
      <c r="N372" s="159">
        <f t="shared" si="29"/>
        <v>0.15807909140138141</v>
      </c>
      <c r="O372" s="160"/>
      <c r="P372" s="160"/>
    </row>
    <row r="373" spans="1:16">
      <c r="A373" s="164">
        <v>368</v>
      </c>
      <c r="B373" s="216" t="s">
        <v>134</v>
      </c>
      <c r="C373" s="219" t="s">
        <v>137</v>
      </c>
      <c r="D373" s="216" t="s">
        <v>554</v>
      </c>
      <c r="E373" s="216" t="s">
        <v>337</v>
      </c>
      <c r="F373" s="191">
        <v>975</v>
      </c>
      <c r="G373" s="190">
        <v>1566032</v>
      </c>
      <c r="H373" s="109">
        <v>584</v>
      </c>
      <c r="I373" s="109">
        <v>854200</v>
      </c>
      <c r="J373" s="158">
        <f t="shared" si="25"/>
        <v>0.59897435897435902</v>
      </c>
      <c r="K373" s="158">
        <f t="shared" si="26"/>
        <v>0.54545500985931317</v>
      </c>
      <c r="L373" s="158">
        <f t="shared" si="27"/>
        <v>0.17969230769230771</v>
      </c>
      <c r="M373" s="158">
        <f t="shared" si="28"/>
        <v>0.38181850690151919</v>
      </c>
      <c r="N373" s="159">
        <f t="shared" si="29"/>
        <v>0.5615108145938269</v>
      </c>
      <c r="O373" s="160"/>
      <c r="P373" s="160"/>
    </row>
    <row r="374" spans="1:16">
      <c r="A374" s="164">
        <v>369</v>
      </c>
      <c r="B374" s="216" t="s">
        <v>134</v>
      </c>
      <c r="C374" s="219" t="s">
        <v>137</v>
      </c>
      <c r="D374" s="216" t="s">
        <v>557</v>
      </c>
      <c r="E374" s="216" t="s">
        <v>558</v>
      </c>
      <c r="F374" s="191">
        <v>1655</v>
      </c>
      <c r="G374" s="190">
        <v>2625474</v>
      </c>
      <c r="H374" s="109">
        <v>1047</v>
      </c>
      <c r="I374" s="109">
        <v>1429090</v>
      </c>
      <c r="J374" s="158">
        <f t="shared" si="25"/>
        <v>0.63262839879154076</v>
      </c>
      <c r="K374" s="158">
        <f t="shared" si="26"/>
        <v>0.5443169500059799</v>
      </c>
      <c r="L374" s="158">
        <f t="shared" si="27"/>
        <v>0.18978851963746221</v>
      </c>
      <c r="M374" s="158">
        <f t="shared" si="28"/>
        <v>0.38102186500418589</v>
      </c>
      <c r="N374" s="159">
        <f t="shared" si="29"/>
        <v>0.57081038464164813</v>
      </c>
      <c r="O374" s="160"/>
      <c r="P374" s="160"/>
    </row>
    <row r="375" spans="1:16">
      <c r="A375" s="164">
        <v>370</v>
      </c>
      <c r="B375" s="216" t="s">
        <v>134</v>
      </c>
      <c r="C375" s="219" t="s">
        <v>137</v>
      </c>
      <c r="D375" s="216" t="s">
        <v>561</v>
      </c>
      <c r="E375" s="216" t="s">
        <v>1168</v>
      </c>
      <c r="F375" s="191">
        <v>1545</v>
      </c>
      <c r="G375" s="190">
        <v>2379054</v>
      </c>
      <c r="H375" s="109">
        <v>772</v>
      </c>
      <c r="I375" s="109">
        <v>997170</v>
      </c>
      <c r="J375" s="158">
        <f t="shared" si="25"/>
        <v>0.49967637540453075</v>
      </c>
      <c r="K375" s="158">
        <f t="shared" si="26"/>
        <v>0.4191455931643418</v>
      </c>
      <c r="L375" s="158">
        <f t="shared" si="27"/>
        <v>0.14990291262135921</v>
      </c>
      <c r="M375" s="158">
        <f t="shared" si="28"/>
        <v>0.29340191521503922</v>
      </c>
      <c r="N375" s="159">
        <f t="shared" si="29"/>
        <v>0.44330482783639846</v>
      </c>
      <c r="O375" s="160"/>
      <c r="P375" s="160"/>
    </row>
    <row r="376" spans="1:16">
      <c r="A376" s="164">
        <v>371</v>
      </c>
      <c r="B376" s="216" t="s">
        <v>134</v>
      </c>
      <c r="C376" s="219" t="s">
        <v>137</v>
      </c>
      <c r="D376" s="216" t="s">
        <v>555</v>
      </c>
      <c r="E376" s="216" t="s">
        <v>556</v>
      </c>
      <c r="F376" s="191">
        <v>2099</v>
      </c>
      <c r="G376" s="190">
        <v>3318547</v>
      </c>
      <c r="H376" s="109">
        <v>864</v>
      </c>
      <c r="I376" s="109">
        <v>1222335</v>
      </c>
      <c r="J376" s="158">
        <f t="shared" si="25"/>
        <v>0.41162458313482608</v>
      </c>
      <c r="K376" s="158">
        <f t="shared" si="26"/>
        <v>0.36833439454074329</v>
      </c>
      <c r="L376" s="158">
        <f t="shared" si="27"/>
        <v>0.12348737494044781</v>
      </c>
      <c r="M376" s="158">
        <f t="shared" si="28"/>
        <v>0.25783407617852028</v>
      </c>
      <c r="N376" s="159">
        <f t="shared" si="29"/>
        <v>0.38132145111896809</v>
      </c>
      <c r="O376" s="160"/>
      <c r="P376" s="160"/>
    </row>
    <row r="377" spans="1:16">
      <c r="A377" s="164">
        <v>372</v>
      </c>
      <c r="B377" s="216" t="s">
        <v>134</v>
      </c>
      <c r="C377" s="219" t="s">
        <v>137</v>
      </c>
      <c r="D377" s="216" t="s">
        <v>559</v>
      </c>
      <c r="E377" s="216" t="s">
        <v>560</v>
      </c>
      <c r="F377" s="191">
        <v>1482</v>
      </c>
      <c r="G377" s="190">
        <v>2345639</v>
      </c>
      <c r="H377" s="109">
        <v>662</v>
      </c>
      <c r="I377" s="109">
        <v>889460</v>
      </c>
      <c r="J377" s="158">
        <f t="shared" si="25"/>
        <v>0.44669365721997301</v>
      </c>
      <c r="K377" s="158">
        <f t="shared" si="26"/>
        <v>0.3791973104130687</v>
      </c>
      <c r="L377" s="158">
        <f t="shared" si="27"/>
        <v>0.13400809716599191</v>
      </c>
      <c r="M377" s="158">
        <f t="shared" si="28"/>
        <v>0.26543811728914807</v>
      </c>
      <c r="N377" s="159">
        <f t="shared" si="29"/>
        <v>0.39944621445513995</v>
      </c>
      <c r="O377" s="160"/>
      <c r="P377" s="160"/>
    </row>
    <row r="378" spans="1:16">
      <c r="A378" s="164">
        <v>373</v>
      </c>
      <c r="B378" s="216" t="s">
        <v>129</v>
      </c>
      <c r="C378" s="219" t="s">
        <v>137</v>
      </c>
      <c r="D378" s="216" t="s">
        <v>541</v>
      </c>
      <c r="E378" s="216" t="s">
        <v>1340</v>
      </c>
      <c r="F378" s="191">
        <v>1364</v>
      </c>
      <c r="G378" s="190">
        <v>2314536</v>
      </c>
      <c r="H378" s="109">
        <v>810</v>
      </c>
      <c r="I378" s="109">
        <v>1080790</v>
      </c>
      <c r="J378" s="158">
        <f t="shared" si="25"/>
        <v>0.59384164222873903</v>
      </c>
      <c r="K378" s="158">
        <f t="shared" si="26"/>
        <v>0.4669575240998628</v>
      </c>
      <c r="L378" s="158">
        <f t="shared" si="27"/>
        <v>0.17815249266862171</v>
      </c>
      <c r="M378" s="158">
        <f t="shared" si="28"/>
        <v>0.32687026686990395</v>
      </c>
      <c r="N378" s="159">
        <f t="shared" si="29"/>
        <v>0.50502275953852571</v>
      </c>
      <c r="O378" s="160"/>
      <c r="P378" s="160"/>
    </row>
    <row r="379" spans="1:16">
      <c r="A379" s="164">
        <v>374</v>
      </c>
      <c r="B379" s="216" t="s">
        <v>129</v>
      </c>
      <c r="C379" s="219" t="s">
        <v>137</v>
      </c>
      <c r="D379" s="216" t="s">
        <v>535</v>
      </c>
      <c r="E379" s="216" t="s">
        <v>1326</v>
      </c>
      <c r="F379" s="191">
        <v>1266</v>
      </c>
      <c r="G379" s="190">
        <v>2152054</v>
      </c>
      <c r="H379" s="109">
        <v>324</v>
      </c>
      <c r="I379" s="109">
        <v>788170</v>
      </c>
      <c r="J379" s="158">
        <f t="shared" si="25"/>
        <v>0.25592417061611372</v>
      </c>
      <c r="K379" s="158">
        <f t="shared" si="26"/>
        <v>0.36624080994250147</v>
      </c>
      <c r="L379" s="158">
        <f t="shared" si="27"/>
        <v>7.6777251184834111E-2</v>
      </c>
      <c r="M379" s="158">
        <f t="shared" si="28"/>
        <v>0.25636856695975102</v>
      </c>
      <c r="N379" s="159">
        <f t="shared" si="29"/>
        <v>0.3331458181445851</v>
      </c>
      <c r="O379" s="160"/>
      <c r="P379" s="160"/>
    </row>
    <row r="380" spans="1:16">
      <c r="A380" s="164">
        <v>375</v>
      </c>
      <c r="B380" s="216" t="s">
        <v>129</v>
      </c>
      <c r="C380" s="219" t="s">
        <v>137</v>
      </c>
      <c r="D380" s="216" t="s">
        <v>536</v>
      </c>
      <c r="E380" s="216" t="s">
        <v>1205</v>
      </c>
      <c r="F380" s="191">
        <v>1886</v>
      </c>
      <c r="G380" s="190">
        <v>3185083</v>
      </c>
      <c r="H380" s="109">
        <v>761</v>
      </c>
      <c r="I380" s="109">
        <v>1258750</v>
      </c>
      <c r="J380" s="158">
        <f t="shared" si="25"/>
        <v>0.4034994697773065</v>
      </c>
      <c r="K380" s="158">
        <f t="shared" si="26"/>
        <v>0.39520163210817427</v>
      </c>
      <c r="L380" s="158">
        <f t="shared" si="27"/>
        <v>0.12104984093319195</v>
      </c>
      <c r="M380" s="158">
        <f t="shared" si="28"/>
        <v>0.27664114247572197</v>
      </c>
      <c r="N380" s="159">
        <f t="shared" si="29"/>
        <v>0.3976909834089139</v>
      </c>
      <c r="O380" s="160"/>
      <c r="P380" s="160"/>
    </row>
    <row r="381" spans="1:16">
      <c r="A381" s="164">
        <v>376</v>
      </c>
      <c r="B381" s="216" t="s">
        <v>129</v>
      </c>
      <c r="C381" s="219" t="s">
        <v>137</v>
      </c>
      <c r="D381" s="216" t="s">
        <v>543</v>
      </c>
      <c r="E381" s="216" t="s">
        <v>1547</v>
      </c>
      <c r="F381" s="191">
        <v>3387</v>
      </c>
      <c r="G381" s="190">
        <v>5608229</v>
      </c>
      <c r="H381" s="109">
        <v>1292</v>
      </c>
      <c r="I381" s="109">
        <v>1982225</v>
      </c>
      <c r="J381" s="158">
        <f t="shared" si="25"/>
        <v>0.38145851786241514</v>
      </c>
      <c r="K381" s="158">
        <f t="shared" si="26"/>
        <v>0.35344936877577576</v>
      </c>
      <c r="L381" s="158">
        <f t="shared" si="27"/>
        <v>0.11443755535872453</v>
      </c>
      <c r="M381" s="158">
        <f t="shared" si="28"/>
        <v>0.24741455814304303</v>
      </c>
      <c r="N381" s="159">
        <f t="shared" si="29"/>
        <v>0.36185211350176755</v>
      </c>
      <c r="O381" s="160"/>
      <c r="P381" s="160"/>
    </row>
    <row r="382" spans="1:16">
      <c r="A382" s="164">
        <v>377</v>
      </c>
      <c r="B382" s="216" t="s">
        <v>129</v>
      </c>
      <c r="C382" s="219" t="s">
        <v>137</v>
      </c>
      <c r="D382" s="216" t="s">
        <v>544</v>
      </c>
      <c r="E382" s="216" t="s">
        <v>1548</v>
      </c>
      <c r="F382" s="191">
        <v>1381</v>
      </c>
      <c r="G382" s="190">
        <v>2207411</v>
      </c>
      <c r="H382" s="109">
        <v>900</v>
      </c>
      <c r="I382" s="109">
        <v>1083210</v>
      </c>
      <c r="J382" s="158">
        <f t="shared" si="25"/>
        <v>0.65170166545981179</v>
      </c>
      <c r="K382" s="158">
        <f t="shared" si="26"/>
        <v>0.49071514095019009</v>
      </c>
      <c r="L382" s="158">
        <f t="shared" si="27"/>
        <v>0.19551049963794354</v>
      </c>
      <c r="M382" s="158">
        <f t="shared" si="28"/>
        <v>0.34350059866513305</v>
      </c>
      <c r="N382" s="159">
        <f t="shared" si="29"/>
        <v>0.53901109830307659</v>
      </c>
      <c r="O382" s="160"/>
      <c r="P382" s="160"/>
    </row>
    <row r="383" spans="1:16">
      <c r="A383" s="164">
        <v>378</v>
      </c>
      <c r="B383" s="216" t="s">
        <v>129</v>
      </c>
      <c r="C383" s="219" t="s">
        <v>137</v>
      </c>
      <c r="D383" s="216" t="s">
        <v>539</v>
      </c>
      <c r="E383" s="216" t="s">
        <v>540</v>
      </c>
      <c r="F383" s="191">
        <v>4528</v>
      </c>
      <c r="G383" s="190">
        <v>7628472</v>
      </c>
      <c r="H383" s="109">
        <v>2081</v>
      </c>
      <c r="I383" s="109">
        <v>3350640</v>
      </c>
      <c r="J383" s="158">
        <f t="shared" si="25"/>
        <v>0.45958480565371024</v>
      </c>
      <c r="K383" s="158">
        <f t="shared" si="26"/>
        <v>0.43922819668211405</v>
      </c>
      <c r="L383" s="158">
        <f t="shared" si="27"/>
        <v>0.13787544169611307</v>
      </c>
      <c r="M383" s="158">
        <f t="shared" si="28"/>
        <v>0.30745973767747981</v>
      </c>
      <c r="N383" s="159">
        <f t="shared" si="29"/>
        <v>0.4453351793735929</v>
      </c>
      <c r="O383" s="160"/>
      <c r="P383" s="160"/>
    </row>
    <row r="384" spans="1:16">
      <c r="A384" s="164">
        <v>379</v>
      </c>
      <c r="B384" s="216" t="s">
        <v>129</v>
      </c>
      <c r="C384" s="219" t="s">
        <v>137</v>
      </c>
      <c r="D384" s="216" t="s">
        <v>537</v>
      </c>
      <c r="E384" s="216" t="s">
        <v>538</v>
      </c>
      <c r="F384" s="191">
        <v>2067</v>
      </c>
      <c r="G384" s="190">
        <v>3495699</v>
      </c>
      <c r="H384" s="109">
        <v>760</v>
      </c>
      <c r="I384" s="109">
        <v>967050</v>
      </c>
      <c r="J384" s="158">
        <f t="shared" si="25"/>
        <v>0.36768263183357525</v>
      </c>
      <c r="K384" s="158">
        <f t="shared" si="26"/>
        <v>0.27663995097976113</v>
      </c>
      <c r="L384" s="158">
        <f t="shared" si="27"/>
        <v>0.11030478955007257</v>
      </c>
      <c r="M384" s="158">
        <f t="shared" si="28"/>
        <v>0.19364796568583278</v>
      </c>
      <c r="N384" s="159">
        <f t="shared" si="29"/>
        <v>0.30395275523590537</v>
      </c>
      <c r="O384" s="160"/>
      <c r="P384" s="160"/>
    </row>
    <row r="385" spans="1:16">
      <c r="A385" s="164">
        <v>380</v>
      </c>
      <c r="B385" s="216" t="s">
        <v>129</v>
      </c>
      <c r="C385" s="219" t="s">
        <v>137</v>
      </c>
      <c r="D385" s="216" t="s">
        <v>545</v>
      </c>
      <c r="E385" s="216" t="s">
        <v>1549</v>
      </c>
      <c r="F385" s="191">
        <v>1998</v>
      </c>
      <c r="G385" s="190">
        <v>3478313</v>
      </c>
      <c r="H385" s="109">
        <v>825</v>
      </c>
      <c r="I385" s="109">
        <v>1455010</v>
      </c>
      <c r="J385" s="158">
        <f t="shared" si="25"/>
        <v>0.41291291291291293</v>
      </c>
      <c r="K385" s="158">
        <f t="shared" si="26"/>
        <v>0.41830910559227996</v>
      </c>
      <c r="L385" s="158">
        <f t="shared" si="27"/>
        <v>0.12387387387387387</v>
      </c>
      <c r="M385" s="158">
        <f t="shared" si="28"/>
        <v>0.29281637391459597</v>
      </c>
      <c r="N385" s="159">
        <f t="shared" si="29"/>
        <v>0.41669024778846986</v>
      </c>
      <c r="O385" s="160"/>
      <c r="P385" s="160"/>
    </row>
    <row r="386" spans="1:16">
      <c r="A386" s="164">
        <v>381</v>
      </c>
      <c r="B386" s="216" t="s">
        <v>135</v>
      </c>
      <c r="C386" s="219" t="s">
        <v>137</v>
      </c>
      <c r="D386" s="216" t="s">
        <v>568</v>
      </c>
      <c r="E386" s="216" t="s">
        <v>569</v>
      </c>
      <c r="F386" s="191">
        <v>1342</v>
      </c>
      <c r="G386" s="190">
        <v>2224767</v>
      </c>
      <c r="H386" s="109">
        <v>429</v>
      </c>
      <c r="I386" s="109">
        <v>482190</v>
      </c>
      <c r="J386" s="158">
        <f t="shared" si="25"/>
        <v>0.31967213114754101</v>
      </c>
      <c r="K386" s="158">
        <f t="shared" si="26"/>
        <v>0.21673730327715218</v>
      </c>
      <c r="L386" s="158">
        <f t="shared" si="27"/>
        <v>9.5901639344262296E-2</v>
      </c>
      <c r="M386" s="158">
        <f t="shared" si="28"/>
        <v>0.15171611229400653</v>
      </c>
      <c r="N386" s="159">
        <f t="shared" si="29"/>
        <v>0.24761775163826882</v>
      </c>
      <c r="O386" s="160"/>
      <c r="P386" s="160"/>
    </row>
    <row r="387" spans="1:16">
      <c r="A387" s="164">
        <v>382</v>
      </c>
      <c r="B387" s="216" t="s">
        <v>135</v>
      </c>
      <c r="C387" s="219" t="s">
        <v>137</v>
      </c>
      <c r="D387" s="216" t="s">
        <v>566</v>
      </c>
      <c r="E387" s="216" t="s">
        <v>1341</v>
      </c>
      <c r="F387" s="191">
        <v>1080</v>
      </c>
      <c r="G387" s="190">
        <v>1763232</v>
      </c>
      <c r="H387" s="109">
        <v>274</v>
      </c>
      <c r="I387" s="109">
        <v>417930</v>
      </c>
      <c r="J387" s="158">
        <f t="shared" si="25"/>
        <v>0.25370370370370371</v>
      </c>
      <c r="K387" s="158">
        <f t="shared" si="26"/>
        <v>0.23702496324930583</v>
      </c>
      <c r="L387" s="158">
        <f t="shared" si="27"/>
        <v>7.6111111111111115E-2</v>
      </c>
      <c r="M387" s="158">
        <f t="shared" si="28"/>
        <v>0.16591747427451406</v>
      </c>
      <c r="N387" s="159">
        <f t="shared" si="29"/>
        <v>0.24202858538562516</v>
      </c>
      <c r="O387" s="160"/>
      <c r="P387" s="160"/>
    </row>
    <row r="388" spans="1:16">
      <c r="A388" s="164">
        <v>383</v>
      </c>
      <c r="B388" s="216" t="s">
        <v>135</v>
      </c>
      <c r="C388" s="219" t="s">
        <v>137</v>
      </c>
      <c r="D388" s="216" t="s">
        <v>564</v>
      </c>
      <c r="E388" s="216" t="s">
        <v>565</v>
      </c>
      <c r="F388" s="191">
        <v>1307</v>
      </c>
      <c r="G388" s="190">
        <v>2128354</v>
      </c>
      <c r="H388" s="109">
        <v>329</v>
      </c>
      <c r="I388" s="109">
        <v>376490</v>
      </c>
      <c r="J388" s="158">
        <f t="shared" si="25"/>
        <v>0.25172149961744456</v>
      </c>
      <c r="K388" s="158">
        <f t="shared" si="26"/>
        <v>0.17689256580437276</v>
      </c>
      <c r="L388" s="158">
        <f t="shared" si="27"/>
        <v>7.5516449885233358E-2</v>
      </c>
      <c r="M388" s="158">
        <f t="shared" si="28"/>
        <v>0.12382479606306093</v>
      </c>
      <c r="N388" s="159">
        <f t="shared" si="29"/>
        <v>0.19934124594829428</v>
      </c>
      <c r="O388" s="160"/>
      <c r="P388" s="160"/>
    </row>
    <row r="389" spans="1:16">
      <c r="A389" s="164">
        <v>384</v>
      </c>
      <c r="B389" s="216" t="s">
        <v>135</v>
      </c>
      <c r="C389" s="219" t="s">
        <v>137</v>
      </c>
      <c r="D389" s="216" t="s">
        <v>562</v>
      </c>
      <c r="E389" s="216" t="s">
        <v>1550</v>
      </c>
      <c r="F389" s="191">
        <v>1194</v>
      </c>
      <c r="G389" s="190">
        <v>1926293</v>
      </c>
      <c r="H389" s="109">
        <v>216</v>
      </c>
      <c r="I389" s="109">
        <v>256680</v>
      </c>
      <c r="J389" s="158">
        <f t="shared" si="25"/>
        <v>0.18090452261306533</v>
      </c>
      <c r="K389" s="158">
        <f t="shared" si="26"/>
        <v>0.13325075676441747</v>
      </c>
      <c r="L389" s="158">
        <f t="shared" si="27"/>
        <v>5.4271356783919596E-2</v>
      </c>
      <c r="M389" s="158">
        <f t="shared" si="28"/>
        <v>9.3275529735092219E-2</v>
      </c>
      <c r="N389" s="159">
        <f t="shared" si="29"/>
        <v>0.14754688651901182</v>
      </c>
      <c r="O389" s="160"/>
      <c r="P389" s="160"/>
    </row>
    <row r="390" spans="1:16">
      <c r="A390" s="164">
        <v>385</v>
      </c>
      <c r="B390" s="216" t="s">
        <v>135</v>
      </c>
      <c r="C390" s="219" t="s">
        <v>137</v>
      </c>
      <c r="D390" s="216" t="s">
        <v>572</v>
      </c>
      <c r="E390" s="216" t="s">
        <v>1551</v>
      </c>
      <c r="F390" s="191">
        <v>1454</v>
      </c>
      <c r="G390" s="190">
        <v>2372578</v>
      </c>
      <c r="H390" s="109">
        <v>619</v>
      </c>
      <c r="I390" s="109">
        <v>928170</v>
      </c>
      <c r="J390" s="158">
        <f t="shared" ref="J390:J452" si="30">IFERROR(H390/F390,0)</f>
        <v>0.42572214580467677</v>
      </c>
      <c r="K390" s="158">
        <f t="shared" ref="K390:K452" si="31">IFERROR(I390/G390,0)</f>
        <v>0.39120737021080021</v>
      </c>
      <c r="L390" s="158">
        <f t="shared" si="27"/>
        <v>0.12771664374140301</v>
      </c>
      <c r="M390" s="158">
        <f t="shared" si="28"/>
        <v>0.27384515914756014</v>
      </c>
      <c r="N390" s="159">
        <f t="shared" si="29"/>
        <v>0.40156180288896315</v>
      </c>
      <c r="O390" s="160"/>
      <c r="P390" s="160"/>
    </row>
    <row r="391" spans="1:16">
      <c r="A391" s="164">
        <v>386</v>
      </c>
      <c r="B391" s="220" t="s">
        <v>135</v>
      </c>
      <c r="C391" s="219" t="s">
        <v>137</v>
      </c>
      <c r="D391" s="216" t="s">
        <v>570</v>
      </c>
      <c r="E391" s="220" t="s">
        <v>1342</v>
      </c>
      <c r="F391" s="191">
        <v>875</v>
      </c>
      <c r="G391" s="190">
        <v>1425755</v>
      </c>
      <c r="H391" s="109">
        <v>2</v>
      </c>
      <c r="I391" s="109">
        <v>1940</v>
      </c>
      <c r="J391" s="158">
        <f t="shared" si="30"/>
        <v>2.2857142857142859E-3</v>
      </c>
      <c r="K391" s="158">
        <f t="shared" si="31"/>
        <v>1.3606825857177425E-3</v>
      </c>
      <c r="L391" s="158">
        <f t="shared" ref="L391:L453" si="32">IF((J391*0.3)&gt;30%,30%,(J391*0.3))</f>
        <v>6.857142857142857E-4</v>
      </c>
      <c r="M391" s="158">
        <f t="shared" ref="M391:M453" si="33">IF((K391*0.7)&gt;70%,70%,(K391*0.7))</f>
        <v>9.5247781000241971E-4</v>
      </c>
      <c r="N391" s="159">
        <f t="shared" ref="N391:N453" si="34">L391+M391</f>
        <v>1.6381920957167055E-3</v>
      </c>
      <c r="O391" s="160"/>
      <c r="P391" s="160"/>
    </row>
    <row r="392" spans="1:16">
      <c r="A392" s="164">
        <v>387</v>
      </c>
      <c r="B392" s="220" t="s">
        <v>1267</v>
      </c>
      <c r="C392" s="219" t="s">
        <v>137</v>
      </c>
      <c r="D392" s="216" t="s">
        <v>172</v>
      </c>
      <c r="E392" s="220" t="s">
        <v>1414</v>
      </c>
      <c r="F392" s="191">
        <v>1671</v>
      </c>
      <c r="G392" s="190">
        <v>2729129</v>
      </c>
      <c r="H392" s="109">
        <v>710</v>
      </c>
      <c r="I392" s="109">
        <v>1160750</v>
      </c>
      <c r="J392" s="158">
        <f t="shared" si="30"/>
        <v>0.42489527229204072</v>
      </c>
      <c r="K392" s="158">
        <f t="shared" si="31"/>
        <v>0.42531884714866902</v>
      </c>
      <c r="L392" s="158">
        <f t="shared" si="32"/>
        <v>0.12746858168761221</v>
      </c>
      <c r="M392" s="158">
        <f t="shared" si="33"/>
        <v>0.2977231930040683</v>
      </c>
      <c r="N392" s="159">
        <f t="shared" si="34"/>
        <v>0.42519177469168051</v>
      </c>
      <c r="O392" s="160"/>
      <c r="P392" s="160"/>
    </row>
    <row r="393" spans="1:16">
      <c r="A393" s="164">
        <v>388</v>
      </c>
      <c r="B393" s="220" t="s">
        <v>1267</v>
      </c>
      <c r="C393" s="219" t="s">
        <v>137</v>
      </c>
      <c r="D393" s="216" t="s">
        <v>173</v>
      </c>
      <c r="E393" s="220" t="s">
        <v>174</v>
      </c>
      <c r="F393" s="191">
        <v>933</v>
      </c>
      <c r="G393" s="190">
        <v>1524607</v>
      </c>
      <c r="H393" s="109">
        <v>388</v>
      </c>
      <c r="I393" s="109">
        <v>548780</v>
      </c>
      <c r="J393" s="158">
        <f t="shared" si="30"/>
        <v>0.41586280814576637</v>
      </c>
      <c r="K393" s="158">
        <f t="shared" si="31"/>
        <v>0.35994849820314351</v>
      </c>
      <c r="L393" s="158">
        <f t="shared" si="32"/>
        <v>0.12475884244372991</v>
      </c>
      <c r="M393" s="158">
        <f t="shared" si="33"/>
        <v>0.25196394874220046</v>
      </c>
      <c r="N393" s="159">
        <f t="shared" si="34"/>
        <v>0.37672279118593038</v>
      </c>
      <c r="O393" s="160"/>
      <c r="P393" s="160"/>
    </row>
    <row r="394" spans="1:16">
      <c r="A394" s="164">
        <v>389</v>
      </c>
      <c r="B394" s="220" t="s">
        <v>130</v>
      </c>
      <c r="C394" s="219" t="s">
        <v>137</v>
      </c>
      <c r="D394" s="216" t="s">
        <v>577</v>
      </c>
      <c r="E394" s="220" t="s">
        <v>1552</v>
      </c>
      <c r="F394" s="191">
        <v>2793</v>
      </c>
      <c r="G394" s="190">
        <v>4567496</v>
      </c>
      <c r="H394" s="109">
        <v>1046</v>
      </c>
      <c r="I394" s="109">
        <v>1816015</v>
      </c>
      <c r="J394" s="158">
        <f t="shared" si="30"/>
        <v>0.37450769781596849</v>
      </c>
      <c r="K394" s="158">
        <f t="shared" si="31"/>
        <v>0.39759531261767939</v>
      </c>
      <c r="L394" s="158">
        <f t="shared" si="32"/>
        <v>0.11235230934479054</v>
      </c>
      <c r="M394" s="158">
        <f t="shared" si="33"/>
        <v>0.27831671883237558</v>
      </c>
      <c r="N394" s="159">
        <f t="shared" si="34"/>
        <v>0.39066902817716609</v>
      </c>
      <c r="O394" s="160"/>
      <c r="P394" s="160"/>
    </row>
    <row r="395" spans="1:16" ht="15" customHeight="1">
      <c r="A395" s="164">
        <v>390</v>
      </c>
      <c r="B395" s="220" t="s">
        <v>130</v>
      </c>
      <c r="C395" s="219" t="s">
        <v>137</v>
      </c>
      <c r="D395" s="216" t="s">
        <v>581</v>
      </c>
      <c r="E395" s="220" t="s">
        <v>582</v>
      </c>
      <c r="F395" s="191">
        <v>1214</v>
      </c>
      <c r="G395" s="190">
        <v>1982504</v>
      </c>
      <c r="H395" s="109">
        <v>464</v>
      </c>
      <c r="I395" s="109">
        <v>590890</v>
      </c>
      <c r="J395" s="158">
        <f t="shared" si="30"/>
        <v>0.38220757825370677</v>
      </c>
      <c r="K395" s="158">
        <f t="shared" si="31"/>
        <v>0.29805236206333002</v>
      </c>
      <c r="L395" s="158">
        <f t="shared" si="32"/>
        <v>0.11466227347611202</v>
      </c>
      <c r="M395" s="158">
        <f t="shared" si="33"/>
        <v>0.20863665344433099</v>
      </c>
      <c r="N395" s="159">
        <f t="shared" si="34"/>
        <v>0.32329892692044304</v>
      </c>
      <c r="O395" s="160"/>
      <c r="P395" s="160"/>
    </row>
    <row r="396" spans="1:16" ht="14.25" customHeight="1">
      <c r="A396" s="164">
        <v>391</v>
      </c>
      <c r="B396" s="220" t="s">
        <v>130</v>
      </c>
      <c r="C396" s="219" t="s">
        <v>137</v>
      </c>
      <c r="D396" s="216" t="s">
        <v>579</v>
      </c>
      <c r="E396" s="220" t="s">
        <v>580</v>
      </c>
      <c r="F396" s="191">
        <v>1719</v>
      </c>
      <c r="G396" s="190">
        <v>2816374</v>
      </c>
      <c r="H396" s="109">
        <v>584</v>
      </c>
      <c r="I396" s="109">
        <v>713830</v>
      </c>
      <c r="J396" s="158">
        <f t="shared" si="30"/>
        <v>0.33973240255962767</v>
      </c>
      <c r="K396" s="158">
        <f t="shared" si="31"/>
        <v>0.25345710477372679</v>
      </c>
      <c r="L396" s="158">
        <f t="shared" si="32"/>
        <v>0.1019197207678883</v>
      </c>
      <c r="M396" s="158">
        <f t="shared" si="33"/>
        <v>0.17741997334160875</v>
      </c>
      <c r="N396" s="159">
        <f t="shared" si="34"/>
        <v>0.27933969410949705</v>
      </c>
      <c r="O396" s="160"/>
      <c r="P396" s="160"/>
    </row>
    <row r="397" spans="1:16" ht="15" customHeight="1">
      <c r="A397" s="164">
        <v>392</v>
      </c>
      <c r="B397" s="220" t="s">
        <v>130</v>
      </c>
      <c r="C397" s="219" t="s">
        <v>137</v>
      </c>
      <c r="D397" s="216" t="s">
        <v>575</v>
      </c>
      <c r="E397" s="220" t="s">
        <v>1116</v>
      </c>
      <c r="F397" s="191">
        <v>1647</v>
      </c>
      <c r="G397" s="190">
        <v>2687195</v>
      </c>
      <c r="H397" s="109">
        <v>745</v>
      </c>
      <c r="I397" s="109">
        <v>974540</v>
      </c>
      <c r="J397" s="158">
        <f t="shared" si="30"/>
        <v>0.45233758348512448</v>
      </c>
      <c r="K397" s="158">
        <f t="shared" si="31"/>
        <v>0.3626606926553525</v>
      </c>
      <c r="L397" s="158">
        <f t="shared" si="32"/>
        <v>0.13570127504553733</v>
      </c>
      <c r="M397" s="158">
        <f t="shared" si="33"/>
        <v>0.25386248485874674</v>
      </c>
      <c r="N397" s="159">
        <f t="shared" si="34"/>
        <v>0.38956375990428405</v>
      </c>
      <c r="O397" s="160"/>
      <c r="P397" s="160"/>
    </row>
    <row r="398" spans="1:16" ht="14.25" customHeight="1">
      <c r="A398" s="164">
        <v>393</v>
      </c>
      <c r="B398" s="220" t="s">
        <v>130</v>
      </c>
      <c r="C398" s="219" t="s">
        <v>137</v>
      </c>
      <c r="D398" s="216" t="s">
        <v>573</v>
      </c>
      <c r="E398" s="220" t="s">
        <v>1553</v>
      </c>
      <c r="F398" s="191">
        <v>2647</v>
      </c>
      <c r="G398" s="190">
        <v>4318626</v>
      </c>
      <c r="H398" s="109">
        <v>876</v>
      </c>
      <c r="I398" s="109">
        <v>1343240</v>
      </c>
      <c r="J398" s="158">
        <f t="shared" si="30"/>
        <v>0.33094068757083489</v>
      </c>
      <c r="K398" s="158">
        <f t="shared" si="31"/>
        <v>0.31103411131225533</v>
      </c>
      <c r="L398" s="158">
        <f t="shared" si="32"/>
        <v>9.9282206271250464E-2</v>
      </c>
      <c r="M398" s="158">
        <f t="shared" si="33"/>
        <v>0.21772387791857872</v>
      </c>
      <c r="N398" s="159">
        <f t="shared" si="34"/>
        <v>0.31700608418982917</v>
      </c>
      <c r="O398" s="160"/>
      <c r="P398" s="160"/>
    </row>
    <row r="399" spans="1:16" ht="12" customHeight="1">
      <c r="A399" s="164">
        <v>394</v>
      </c>
      <c r="B399" s="220" t="s">
        <v>130</v>
      </c>
      <c r="C399" s="219" t="s">
        <v>137</v>
      </c>
      <c r="D399" s="216" t="s">
        <v>574</v>
      </c>
      <c r="E399" s="220" t="s">
        <v>1207</v>
      </c>
      <c r="F399" s="191">
        <v>1289</v>
      </c>
      <c r="G399" s="190">
        <v>2108415</v>
      </c>
      <c r="H399" s="109">
        <v>455</v>
      </c>
      <c r="I399" s="109">
        <v>554870</v>
      </c>
      <c r="J399" s="158">
        <f t="shared" si="30"/>
        <v>0.3529868114817688</v>
      </c>
      <c r="K399" s="158">
        <f t="shared" si="31"/>
        <v>0.26316925273250286</v>
      </c>
      <c r="L399" s="158">
        <f t="shared" si="32"/>
        <v>0.10589604344453064</v>
      </c>
      <c r="M399" s="158">
        <f t="shared" si="33"/>
        <v>0.18421847691275198</v>
      </c>
      <c r="N399" s="159">
        <f t="shared" si="34"/>
        <v>0.29011452035728263</v>
      </c>
      <c r="O399" s="160"/>
      <c r="P399" s="160"/>
    </row>
    <row r="400" spans="1:16">
      <c r="A400" s="164">
        <v>395</v>
      </c>
      <c r="B400" s="237" t="s">
        <v>130</v>
      </c>
      <c r="C400" s="238" t="s">
        <v>137</v>
      </c>
      <c r="D400" s="216" t="s">
        <v>583</v>
      </c>
      <c r="E400" s="237" t="s">
        <v>1070</v>
      </c>
      <c r="F400" s="252">
        <v>1860</v>
      </c>
      <c r="G400" s="190">
        <v>3024669</v>
      </c>
      <c r="H400" s="109">
        <v>672</v>
      </c>
      <c r="I400" s="109">
        <v>1107950</v>
      </c>
      <c r="J400" s="158">
        <f t="shared" si="30"/>
        <v>0.36129032258064514</v>
      </c>
      <c r="K400" s="158">
        <f t="shared" si="31"/>
        <v>0.36630454439808124</v>
      </c>
      <c r="L400" s="158">
        <f t="shared" si="32"/>
        <v>0.10838709677419354</v>
      </c>
      <c r="M400" s="158">
        <f t="shared" si="33"/>
        <v>0.25641318107865685</v>
      </c>
      <c r="N400" s="159">
        <f t="shared" si="34"/>
        <v>0.36480027785285041</v>
      </c>
      <c r="O400" s="160"/>
      <c r="P400" s="160"/>
    </row>
    <row r="401" spans="1:16">
      <c r="A401" s="164">
        <v>396</v>
      </c>
      <c r="B401" s="237" t="s">
        <v>130</v>
      </c>
      <c r="C401" s="238" t="s">
        <v>137</v>
      </c>
      <c r="D401" s="216" t="s">
        <v>1011</v>
      </c>
      <c r="E401" s="237" t="s">
        <v>1554</v>
      </c>
      <c r="F401" s="252">
        <v>1175</v>
      </c>
      <c r="G401" s="190">
        <v>1927474</v>
      </c>
      <c r="H401" s="109">
        <v>519</v>
      </c>
      <c r="I401" s="109">
        <v>648510</v>
      </c>
      <c r="J401" s="158">
        <f t="shared" si="30"/>
        <v>0.44170212765957445</v>
      </c>
      <c r="K401" s="158">
        <f t="shared" si="31"/>
        <v>0.33645590031305223</v>
      </c>
      <c r="L401" s="158">
        <f t="shared" si="32"/>
        <v>0.13251063829787232</v>
      </c>
      <c r="M401" s="158">
        <f t="shared" si="33"/>
        <v>0.23551913021913654</v>
      </c>
      <c r="N401" s="159">
        <f t="shared" si="34"/>
        <v>0.36802976851700886</v>
      </c>
      <c r="O401" s="160"/>
      <c r="P401" s="160"/>
    </row>
    <row r="402" spans="1:16">
      <c r="A402" s="164">
        <v>397</v>
      </c>
      <c r="B402" s="237" t="s">
        <v>62</v>
      </c>
      <c r="C402" s="238" t="s">
        <v>65</v>
      </c>
      <c r="D402" s="216" t="s">
        <v>697</v>
      </c>
      <c r="E402" s="237" t="s">
        <v>1400</v>
      </c>
      <c r="F402" s="252">
        <v>1423</v>
      </c>
      <c r="G402" s="190">
        <v>2368659</v>
      </c>
      <c r="H402" s="109">
        <v>542</v>
      </c>
      <c r="I402" s="109">
        <v>728150</v>
      </c>
      <c r="J402" s="158">
        <f t="shared" si="30"/>
        <v>0.3808854532677442</v>
      </c>
      <c r="K402" s="158">
        <f t="shared" si="31"/>
        <v>0.30741022663034234</v>
      </c>
      <c r="L402" s="158">
        <f t="shared" si="32"/>
        <v>0.11426563598032326</v>
      </c>
      <c r="M402" s="158">
        <f t="shared" si="33"/>
        <v>0.21518715864123963</v>
      </c>
      <c r="N402" s="159">
        <f t="shared" si="34"/>
        <v>0.32945279462156291</v>
      </c>
      <c r="O402" s="160"/>
      <c r="P402" s="160"/>
    </row>
    <row r="403" spans="1:16">
      <c r="A403" s="164">
        <v>398</v>
      </c>
      <c r="B403" s="237" t="s">
        <v>62</v>
      </c>
      <c r="C403" s="238" t="s">
        <v>65</v>
      </c>
      <c r="D403" s="216" t="s">
        <v>695</v>
      </c>
      <c r="E403" s="237" t="s">
        <v>696</v>
      </c>
      <c r="F403" s="252">
        <v>2647</v>
      </c>
      <c r="G403" s="190">
        <v>4377953</v>
      </c>
      <c r="H403" s="109">
        <v>863</v>
      </c>
      <c r="I403" s="109">
        <v>1177810</v>
      </c>
      <c r="J403" s="158">
        <f t="shared" si="30"/>
        <v>0.32602946732149601</v>
      </c>
      <c r="K403" s="158">
        <f t="shared" si="31"/>
        <v>0.2690321252877772</v>
      </c>
      <c r="L403" s="158">
        <f t="shared" si="32"/>
        <v>9.7808840196448796E-2</v>
      </c>
      <c r="M403" s="158">
        <f t="shared" si="33"/>
        <v>0.18832248770144402</v>
      </c>
      <c r="N403" s="159">
        <f t="shared" si="34"/>
        <v>0.28613132789789281</v>
      </c>
      <c r="O403" s="160"/>
      <c r="P403" s="160"/>
    </row>
    <row r="404" spans="1:16">
      <c r="A404" s="164">
        <v>399</v>
      </c>
      <c r="B404" s="239" t="s">
        <v>63</v>
      </c>
      <c r="C404" s="238" t="s">
        <v>65</v>
      </c>
      <c r="D404" s="216" t="s">
        <v>711</v>
      </c>
      <c r="E404" s="240" t="s">
        <v>1141</v>
      </c>
      <c r="F404" s="252">
        <v>1507</v>
      </c>
      <c r="G404" s="190">
        <v>2150226</v>
      </c>
      <c r="H404" s="109">
        <v>529</v>
      </c>
      <c r="I404" s="109">
        <v>822790</v>
      </c>
      <c r="J404" s="158">
        <f t="shared" si="30"/>
        <v>0.35102853351028535</v>
      </c>
      <c r="K404" s="158">
        <f t="shared" si="31"/>
        <v>0.38265280021727949</v>
      </c>
      <c r="L404" s="158">
        <f t="shared" si="32"/>
        <v>0.1053085600530856</v>
      </c>
      <c r="M404" s="158">
        <f t="shared" si="33"/>
        <v>0.26785696015209565</v>
      </c>
      <c r="N404" s="159">
        <f t="shared" si="34"/>
        <v>0.37316552020518123</v>
      </c>
      <c r="O404" s="160"/>
      <c r="P404" s="160"/>
    </row>
    <row r="405" spans="1:16">
      <c r="A405" s="164">
        <v>400</v>
      </c>
      <c r="B405" s="239" t="s">
        <v>63</v>
      </c>
      <c r="C405" s="238" t="s">
        <v>65</v>
      </c>
      <c r="D405" s="216" t="s">
        <v>1142</v>
      </c>
      <c r="E405" s="240" t="s">
        <v>1374</v>
      </c>
      <c r="F405" s="252">
        <v>636</v>
      </c>
      <c r="G405" s="190">
        <v>913433</v>
      </c>
      <c r="H405" s="109">
        <v>290</v>
      </c>
      <c r="I405" s="109">
        <v>467760</v>
      </c>
      <c r="J405" s="158">
        <f t="shared" si="30"/>
        <v>0.45597484276729561</v>
      </c>
      <c r="K405" s="158">
        <f t="shared" si="31"/>
        <v>0.51209010403609245</v>
      </c>
      <c r="L405" s="158">
        <f t="shared" si="32"/>
        <v>0.13679245283018868</v>
      </c>
      <c r="M405" s="158">
        <f t="shared" si="33"/>
        <v>0.35846307282526468</v>
      </c>
      <c r="N405" s="159">
        <f t="shared" si="34"/>
        <v>0.49525552565545339</v>
      </c>
      <c r="O405" s="160"/>
      <c r="P405" s="160"/>
    </row>
    <row r="406" spans="1:16">
      <c r="A406" s="164">
        <v>401</v>
      </c>
      <c r="B406" s="239" t="s">
        <v>63</v>
      </c>
      <c r="C406" s="238" t="s">
        <v>65</v>
      </c>
      <c r="D406" s="216" t="s">
        <v>698</v>
      </c>
      <c r="E406" s="240" t="s">
        <v>1144</v>
      </c>
      <c r="F406" s="252">
        <v>1040</v>
      </c>
      <c r="G406" s="190">
        <v>1933290</v>
      </c>
      <c r="H406" s="109">
        <v>546</v>
      </c>
      <c r="I406" s="109">
        <v>755750</v>
      </c>
      <c r="J406" s="158">
        <f t="shared" si="30"/>
        <v>0.52500000000000002</v>
      </c>
      <c r="K406" s="158">
        <f t="shared" si="31"/>
        <v>0.39091393427783727</v>
      </c>
      <c r="L406" s="158">
        <f t="shared" si="32"/>
        <v>0.1575</v>
      </c>
      <c r="M406" s="158">
        <f t="shared" si="33"/>
        <v>0.27363975399448609</v>
      </c>
      <c r="N406" s="159">
        <f t="shared" si="34"/>
        <v>0.43113975399448612</v>
      </c>
      <c r="O406" s="160"/>
      <c r="P406" s="160"/>
    </row>
    <row r="407" spans="1:16">
      <c r="A407" s="164">
        <v>402</v>
      </c>
      <c r="B407" s="239" t="s">
        <v>63</v>
      </c>
      <c r="C407" s="238" t="s">
        <v>65</v>
      </c>
      <c r="D407" s="216" t="s">
        <v>712</v>
      </c>
      <c r="E407" s="240" t="s">
        <v>1467</v>
      </c>
      <c r="F407" s="252">
        <v>1075</v>
      </c>
      <c r="G407" s="190">
        <v>1708358</v>
      </c>
      <c r="H407" s="109">
        <v>504</v>
      </c>
      <c r="I407" s="109">
        <v>704010</v>
      </c>
      <c r="J407" s="158">
        <f t="shared" si="30"/>
        <v>0.46883720930232559</v>
      </c>
      <c r="K407" s="158">
        <f t="shared" si="31"/>
        <v>0.41209746434880745</v>
      </c>
      <c r="L407" s="158">
        <f t="shared" si="32"/>
        <v>0.14065116279069767</v>
      </c>
      <c r="M407" s="158">
        <f t="shared" si="33"/>
        <v>0.28846822504416519</v>
      </c>
      <c r="N407" s="159">
        <f t="shared" si="34"/>
        <v>0.42911938783486286</v>
      </c>
      <c r="O407" s="160"/>
      <c r="P407" s="160"/>
    </row>
    <row r="408" spans="1:16">
      <c r="A408" s="164">
        <v>403</v>
      </c>
      <c r="B408" s="240" t="s">
        <v>63</v>
      </c>
      <c r="C408" s="238" t="s">
        <v>65</v>
      </c>
      <c r="D408" s="216" t="s">
        <v>707</v>
      </c>
      <c r="E408" s="240" t="s">
        <v>708</v>
      </c>
      <c r="F408" s="252">
        <v>1257</v>
      </c>
      <c r="G408" s="190">
        <v>2527953</v>
      </c>
      <c r="H408" s="109">
        <v>481</v>
      </c>
      <c r="I408" s="109">
        <v>874200</v>
      </c>
      <c r="J408" s="158">
        <f t="shared" si="30"/>
        <v>0.3826571201272872</v>
      </c>
      <c r="K408" s="158">
        <f t="shared" si="31"/>
        <v>0.34581339130909478</v>
      </c>
      <c r="L408" s="158">
        <f t="shared" si="32"/>
        <v>0.11479713603818616</v>
      </c>
      <c r="M408" s="158">
        <f t="shared" si="33"/>
        <v>0.24206937391636632</v>
      </c>
      <c r="N408" s="159">
        <f t="shared" si="34"/>
        <v>0.35686650995455249</v>
      </c>
      <c r="O408" s="160"/>
      <c r="P408" s="160"/>
    </row>
    <row r="409" spans="1:16">
      <c r="A409" s="164">
        <v>404</v>
      </c>
      <c r="B409" s="240" t="s">
        <v>63</v>
      </c>
      <c r="C409" s="238" t="s">
        <v>65</v>
      </c>
      <c r="D409" s="216" t="s">
        <v>699</v>
      </c>
      <c r="E409" s="240" t="s">
        <v>700</v>
      </c>
      <c r="F409" s="252">
        <v>2087</v>
      </c>
      <c r="G409" s="190">
        <v>3146916</v>
      </c>
      <c r="H409" s="109">
        <v>1179</v>
      </c>
      <c r="I409" s="109">
        <v>1577590</v>
      </c>
      <c r="J409" s="158">
        <f t="shared" si="30"/>
        <v>0.56492573071394347</v>
      </c>
      <c r="K409" s="158">
        <f t="shared" si="31"/>
        <v>0.50131303155216089</v>
      </c>
      <c r="L409" s="158">
        <f t="shared" si="32"/>
        <v>0.16947771921418303</v>
      </c>
      <c r="M409" s="158">
        <f t="shared" si="33"/>
        <v>0.3509191220865126</v>
      </c>
      <c r="N409" s="159">
        <f t="shared" si="34"/>
        <v>0.52039684130069563</v>
      </c>
      <c r="O409" s="160"/>
      <c r="P409" s="160"/>
    </row>
    <row r="410" spans="1:16">
      <c r="A410" s="164">
        <v>405</v>
      </c>
      <c r="B410" s="240" t="s">
        <v>63</v>
      </c>
      <c r="C410" s="238" t="s">
        <v>65</v>
      </c>
      <c r="D410" s="216" t="s">
        <v>710</v>
      </c>
      <c r="E410" s="240" t="s">
        <v>1380</v>
      </c>
      <c r="F410" s="252">
        <v>1157</v>
      </c>
      <c r="G410" s="190">
        <v>2091161</v>
      </c>
      <c r="H410" s="109">
        <v>502</v>
      </c>
      <c r="I410" s="109">
        <v>874110</v>
      </c>
      <c r="J410" s="158">
        <f t="shared" si="30"/>
        <v>0.43388072601555749</v>
      </c>
      <c r="K410" s="158">
        <f t="shared" si="31"/>
        <v>0.41800224851171192</v>
      </c>
      <c r="L410" s="158">
        <f t="shared" si="32"/>
        <v>0.13016421780466725</v>
      </c>
      <c r="M410" s="158">
        <f t="shared" si="33"/>
        <v>0.2926015739581983</v>
      </c>
      <c r="N410" s="159">
        <f t="shared" si="34"/>
        <v>0.42276579176286555</v>
      </c>
      <c r="O410" s="160"/>
      <c r="P410" s="160"/>
    </row>
    <row r="411" spans="1:16">
      <c r="A411" s="164">
        <v>406</v>
      </c>
      <c r="B411" s="240" t="s">
        <v>63</v>
      </c>
      <c r="C411" s="238" t="s">
        <v>65</v>
      </c>
      <c r="D411" s="216" t="s">
        <v>701</v>
      </c>
      <c r="E411" s="240" t="s">
        <v>702</v>
      </c>
      <c r="F411" s="252">
        <v>1731</v>
      </c>
      <c r="G411" s="190">
        <v>2693845</v>
      </c>
      <c r="H411" s="109">
        <v>827</v>
      </c>
      <c r="I411" s="109">
        <v>1214410</v>
      </c>
      <c r="J411" s="158">
        <f t="shared" si="30"/>
        <v>0.47775852108607741</v>
      </c>
      <c r="K411" s="158">
        <f t="shared" si="31"/>
        <v>0.45080915939855487</v>
      </c>
      <c r="L411" s="158">
        <f t="shared" si="32"/>
        <v>0.14332755632582322</v>
      </c>
      <c r="M411" s="158">
        <f t="shared" si="33"/>
        <v>0.3155664115789884</v>
      </c>
      <c r="N411" s="159">
        <f t="shared" si="34"/>
        <v>0.45889396790481163</v>
      </c>
      <c r="O411" s="160"/>
      <c r="P411" s="160"/>
    </row>
    <row r="412" spans="1:16">
      <c r="A412" s="164">
        <v>407</v>
      </c>
      <c r="B412" s="240" t="s">
        <v>63</v>
      </c>
      <c r="C412" s="238" t="s">
        <v>65</v>
      </c>
      <c r="D412" s="216" t="s">
        <v>709</v>
      </c>
      <c r="E412" s="240" t="s">
        <v>1147</v>
      </c>
      <c r="F412" s="252">
        <v>1490</v>
      </c>
      <c r="G412" s="190">
        <v>3110977</v>
      </c>
      <c r="H412" s="109">
        <v>706</v>
      </c>
      <c r="I412" s="109">
        <v>1341680</v>
      </c>
      <c r="J412" s="158">
        <f t="shared" si="30"/>
        <v>0.47382550335570472</v>
      </c>
      <c r="K412" s="158">
        <f t="shared" si="31"/>
        <v>0.43127287665579012</v>
      </c>
      <c r="L412" s="158">
        <f t="shared" si="32"/>
        <v>0.14214765100671142</v>
      </c>
      <c r="M412" s="158">
        <f t="shared" si="33"/>
        <v>0.30189101365905308</v>
      </c>
      <c r="N412" s="159">
        <f t="shared" si="34"/>
        <v>0.44403866466576447</v>
      </c>
      <c r="O412" s="160"/>
      <c r="P412" s="160"/>
    </row>
    <row r="413" spans="1:16">
      <c r="A413" s="164">
        <v>408</v>
      </c>
      <c r="B413" s="240" t="s">
        <v>63</v>
      </c>
      <c r="C413" s="238" t="s">
        <v>65</v>
      </c>
      <c r="D413" s="216" t="s">
        <v>1150</v>
      </c>
      <c r="E413" s="241" t="s">
        <v>1381</v>
      </c>
      <c r="F413" s="252">
        <v>745</v>
      </c>
      <c r="G413" s="190">
        <v>1013379</v>
      </c>
      <c r="H413" s="109">
        <v>387</v>
      </c>
      <c r="I413" s="109">
        <v>480130</v>
      </c>
      <c r="J413" s="158">
        <f t="shared" si="30"/>
        <v>0.51946308724832213</v>
      </c>
      <c r="K413" s="158">
        <f t="shared" si="31"/>
        <v>0.47379114822785945</v>
      </c>
      <c r="L413" s="158">
        <f t="shared" si="32"/>
        <v>0.15583892617449663</v>
      </c>
      <c r="M413" s="158">
        <f t="shared" si="33"/>
        <v>0.3316538037595016</v>
      </c>
      <c r="N413" s="159">
        <f t="shared" si="34"/>
        <v>0.48749272993399823</v>
      </c>
      <c r="O413" s="160"/>
      <c r="P413" s="160"/>
    </row>
    <row r="414" spans="1:16">
      <c r="A414" s="164">
        <v>409</v>
      </c>
      <c r="B414" s="240" t="s">
        <v>63</v>
      </c>
      <c r="C414" s="238" t="s">
        <v>65</v>
      </c>
      <c r="D414" s="216" t="s">
        <v>703</v>
      </c>
      <c r="E414" s="240" t="s">
        <v>1324</v>
      </c>
      <c r="F414" s="252">
        <v>1022</v>
      </c>
      <c r="G414" s="190">
        <v>1462331</v>
      </c>
      <c r="H414" s="109">
        <v>386</v>
      </c>
      <c r="I414" s="109">
        <v>607110</v>
      </c>
      <c r="J414" s="158">
        <f t="shared" si="30"/>
        <v>0.37769080234833657</v>
      </c>
      <c r="K414" s="158">
        <f t="shared" si="31"/>
        <v>0.41516592344688036</v>
      </c>
      <c r="L414" s="158">
        <f t="shared" si="32"/>
        <v>0.11330724070450096</v>
      </c>
      <c r="M414" s="158">
        <f t="shared" si="33"/>
        <v>0.29061614641281625</v>
      </c>
      <c r="N414" s="159">
        <f t="shared" si="34"/>
        <v>0.40392338711731723</v>
      </c>
      <c r="O414" s="160"/>
      <c r="P414" s="160"/>
    </row>
    <row r="415" spans="1:16">
      <c r="A415" s="164">
        <v>410</v>
      </c>
      <c r="B415" s="240" t="s">
        <v>131</v>
      </c>
      <c r="C415" s="238" t="s">
        <v>65</v>
      </c>
      <c r="D415" s="216" t="s">
        <v>483</v>
      </c>
      <c r="E415" s="241" t="s">
        <v>1313</v>
      </c>
      <c r="F415" s="252">
        <v>1827</v>
      </c>
      <c r="G415" s="190">
        <v>3052536</v>
      </c>
      <c r="H415" s="109">
        <v>745</v>
      </c>
      <c r="I415" s="109">
        <v>1134940</v>
      </c>
      <c r="J415" s="158">
        <f t="shared" si="30"/>
        <v>0.40777230432402845</v>
      </c>
      <c r="K415" s="158">
        <f t="shared" si="31"/>
        <v>0.37180233091436105</v>
      </c>
      <c r="L415" s="158">
        <f t="shared" si="32"/>
        <v>0.12233169129720853</v>
      </c>
      <c r="M415" s="158">
        <f t="shared" si="33"/>
        <v>0.26026163164005273</v>
      </c>
      <c r="N415" s="159">
        <f t="shared" si="34"/>
        <v>0.38259332293726123</v>
      </c>
      <c r="O415" s="160"/>
      <c r="P415" s="160"/>
    </row>
    <row r="416" spans="1:16">
      <c r="A416" s="164">
        <v>411</v>
      </c>
      <c r="B416" s="238" t="s">
        <v>131</v>
      </c>
      <c r="C416" s="238" t="s">
        <v>65</v>
      </c>
      <c r="D416" s="216" t="s">
        <v>486</v>
      </c>
      <c r="E416" s="229" t="s">
        <v>1314</v>
      </c>
      <c r="F416" s="252">
        <v>1012</v>
      </c>
      <c r="G416" s="190">
        <v>1702671</v>
      </c>
      <c r="H416" s="109">
        <v>657</v>
      </c>
      <c r="I416" s="109">
        <v>1007250</v>
      </c>
      <c r="J416" s="158">
        <f t="shared" si="30"/>
        <v>0.64920948616600793</v>
      </c>
      <c r="K416" s="158">
        <f t="shared" si="31"/>
        <v>0.5915705382895462</v>
      </c>
      <c r="L416" s="158">
        <f t="shared" si="32"/>
        <v>0.19476284584980239</v>
      </c>
      <c r="M416" s="158">
        <f t="shared" si="33"/>
        <v>0.41409937680268233</v>
      </c>
      <c r="N416" s="159">
        <f t="shared" si="34"/>
        <v>0.60886222265248469</v>
      </c>
      <c r="O416" s="160"/>
      <c r="P416" s="160"/>
    </row>
    <row r="417" spans="1:16">
      <c r="A417" s="164">
        <v>412</v>
      </c>
      <c r="B417" s="238" t="s">
        <v>131</v>
      </c>
      <c r="C417" s="238" t="s">
        <v>65</v>
      </c>
      <c r="D417" s="216" t="s">
        <v>485</v>
      </c>
      <c r="E417" s="229" t="s">
        <v>1206</v>
      </c>
      <c r="F417" s="252">
        <v>906</v>
      </c>
      <c r="G417" s="190">
        <v>1503494</v>
      </c>
      <c r="H417" s="109">
        <v>450</v>
      </c>
      <c r="I417" s="109">
        <v>608340</v>
      </c>
      <c r="J417" s="158">
        <f t="shared" si="30"/>
        <v>0.49668874172185429</v>
      </c>
      <c r="K417" s="158">
        <f t="shared" si="31"/>
        <v>0.4046175109445066</v>
      </c>
      <c r="L417" s="158">
        <f t="shared" si="32"/>
        <v>0.14900662251655628</v>
      </c>
      <c r="M417" s="158">
        <f t="shared" si="33"/>
        <v>0.28323225766115462</v>
      </c>
      <c r="N417" s="159">
        <f t="shared" si="34"/>
        <v>0.43223888017771089</v>
      </c>
      <c r="O417" s="160"/>
      <c r="P417" s="160"/>
    </row>
    <row r="418" spans="1:16">
      <c r="A418" s="164">
        <v>413</v>
      </c>
      <c r="B418" s="238" t="s">
        <v>133</v>
      </c>
      <c r="C418" s="238" t="s">
        <v>65</v>
      </c>
      <c r="D418" s="216" t="s">
        <v>489</v>
      </c>
      <c r="E418" s="229" t="s">
        <v>1344</v>
      </c>
      <c r="F418" s="252">
        <v>1615</v>
      </c>
      <c r="G418" s="190">
        <v>2749260</v>
      </c>
      <c r="H418" s="109">
        <v>650</v>
      </c>
      <c r="I418" s="109">
        <v>885980</v>
      </c>
      <c r="J418" s="158">
        <f t="shared" si="30"/>
        <v>0.4024767801857585</v>
      </c>
      <c r="K418" s="158">
        <f t="shared" si="31"/>
        <v>0.32226126303077918</v>
      </c>
      <c r="L418" s="158">
        <f t="shared" si="32"/>
        <v>0.12074303405572755</v>
      </c>
      <c r="M418" s="158">
        <f t="shared" si="33"/>
        <v>0.2255828841215454</v>
      </c>
      <c r="N418" s="159">
        <f t="shared" si="34"/>
        <v>0.34632591817727293</v>
      </c>
      <c r="O418" s="160"/>
      <c r="P418" s="160"/>
    </row>
    <row r="419" spans="1:16">
      <c r="A419" s="164">
        <v>414</v>
      </c>
      <c r="B419" s="238" t="s">
        <v>133</v>
      </c>
      <c r="C419" s="238" t="s">
        <v>65</v>
      </c>
      <c r="D419" s="216" t="s">
        <v>492</v>
      </c>
      <c r="E419" s="238" t="s">
        <v>493</v>
      </c>
      <c r="F419" s="252">
        <v>1491</v>
      </c>
      <c r="G419" s="190">
        <v>2448847</v>
      </c>
      <c r="H419" s="109">
        <v>571</v>
      </c>
      <c r="I419" s="109">
        <v>761560</v>
      </c>
      <c r="J419" s="158">
        <f t="shared" si="30"/>
        <v>0.38296445338698859</v>
      </c>
      <c r="K419" s="158">
        <f t="shared" si="31"/>
        <v>0.31098717069706683</v>
      </c>
      <c r="L419" s="158">
        <f t="shared" si="32"/>
        <v>0.11488933601609658</v>
      </c>
      <c r="M419" s="158">
        <f t="shared" si="33"/>
        <v>0.21769101948794678</v>
      </c>
      <c r="N419" s="159">
        <f t="shared" si="34"/>
        <v>0.33258035550404336</v>
      </c>
      <c r="O419" s="160"/>
      <c r="P419" s="160"/>
    </row>
    <row r="420" spans="1:16">
      <c r="A420" s="164">
        <v>415</v>
      </c>
      <c r="B420" s="238" t="s">
        <v>133</v>
      </c>
      <c r="C420" s="238" t="s">
        <v>65</v>
      </c>
      <c r="D420" s="216" t="s">
        <v>494</v>
      </c>
      <c r="E420" s="229" t="s">
        <v>432</v>
      </c>
      <c r="F420" s="252">
        <v>2016</v>
      </c>
      <c r="G420" s="190">
        <v>3303946</v>
      </c>
      <c r="H420" s="109">
        <v>881</v>
      </c>
      <c r="I420" s="109">
        <v>1220950</v>
      </c>
      <c r="J420" s="158">
        <f t="shared" si="30"/>
        <v>0.43700396825396826</v>
      </c>
      <c r="K420" s="158">
        <f t="shared" si="31"/>
        <v>0.36954296468525816</v>
      </c>
      <c r="L420" s="158">
        <f t="shared" si="32"/>
        <v>0.13110119047619048</v>
      </c>
      <c r="M420" s="158">
        <f t="shared" si="33"/>
        <v>0.25868007527968068</v>
      </c>
      <c r="N420" s="159">
        <f t="shared" si="34"/>
        <v>0.38978126575587113</v>
      </c>
      <c r="O420" s="160"/>
      <c r="P420" s="160"/>
    </row>
    <row r="421" spans="1:16">
      <c r="A421" s="164">
        <v>416</v>
      </c>
      <c r="B421" s="238" t="s">
        <v>133</v>
      </c>
      <c r="C421" s="238" t="s">
        <v>65</v>
      </c>
      <c r="D421" s="216" t="s">
        <v>491</v>
      </c>
      <c r="E421" s="229" t="s">
        <v>1112</v>
      </c>
      <c r="F421" s="252">
        <v>2434</v>
      </c>
      <c r="G421" s="190">
        <v>4026071</v>
      </c>
      <c r="H421" s="109">
        <v>997</v>
      </c>
      <c r="I421" s="109">
        <v>1278665</v>
      </c>
      <c r="J421" s="158">
        <f t="shared" si="30"/>
        <v>0.40961380443714052</v>
      </c>
      <c r="K421" s="158">
        <f t="shared" si="31"/>
        <v>0.31759623712547541</v>
      </c>
      <c r="L421" s="158">
        <f t="shared" si="32"/>
        <v>0.12288414133114214</v>
      </c>
      <c r="M421" s="158">
        <f t="shared" si="33"/>
        <v>0.22231736598783278</v>
      </c>
      <c r="N421" s="159">
        <f t="shared" si="34"/>
        <v>0.34520150731897492</v>
      </c>
      <c r="O421" s="160"/>
      <c r="P421" s="160"/>
    </row>
    <row r="422" spans="1:16">
      <c r="A422" s="164">
        <v>417</v>
      </c>
      <c r="B422" s="238" t="s">
        <v>133</v>
      </c>
      <c r="C422" s="238" t="s">
        <v>65</v>
      </c>
      <c r="D422" s="216" t="s">
        <v>488</v>
      </c>
      <c r="E422" s="229" t="s">
        <v>1372</v>
      </c>
      <c r="F422" s="252">
        <v>1256</v>
      </c>
      <c r="G422" s="190">
        <v>2113065</v>
      </c>
      <c r="H422" s="109">
        <v>383</v>
      </c>
      <c r="I422" s="109">
        <v>475420</v>
      </c>
      <c r="J422" s="158">
        <f t="shared" si="30"/>
        <v>0.30493630573248409</v>
      </c>
      <c r="K422" s="158">
        <f t="shared" si="31"/>
        <v>0.22499071254315414</v>
      </c>
      <c r="L422" s="158">
        <f t="shared" si="32"/>
        <v>9.148089171974523E-2</v>
      </c>
      <c r="M422" s="158">
        <f t="shared" si="33"/>
        <v>0.15749349878020788</v>
      </c>
      <c r="N422" s="159">
        <f t="shared" si="34"/>
        <v>0.24897439049995312</v>
      </c>
      <c r="O422" s="160"/>
      <c r="P422" s="160"/>
    </row>
    <row r="423" spans="1:16">
      <c r="A423" s="164">
        <v>418</v>
      </c>
      <c r="B423" s="238" t="s">
        <v>132</v>
      </c>
      <c r="C423" s="238" t="s">
        <v>65</v>
      </c>
      <c r="D423" s="216" t="s">
        <v>550</v>
      </c>
      <c r="E423" s="229" t="s">
        <v>551</v>
      </c>
      <c r="F423" s="252">
        <v>2610</v>
      </c>
      <c r="G423" s="190">
        <v>4246316</v>
      </c>
      <c r="H423" s="109">
        <v>1418</v>
      </c>
      <c r="I423" s="109">
        <v>2253840</v>
      </c>
      <c r="J423" s="158">
        <f t="shared" si="30"/>
        <v>0.54329501915708811</v>
      </c>
      <c r="K423" s="158">
        <f t="shared" si="31"/>
        <v>0.53077538270821112</v>
      </c>
      <c r="L423" s="158">
        <f t="shared" si="32"/>
        <v>0.16298850574712642</v>
      </c>
      <c r="M423" s="158">
        <f t="shared" si="33"/>
        <v>0.37154276789574775</v>
      </c>
      <c r="N423" s="159">
        <f t="shared" si="34"/>
        <v>0.53453127364287423</v>
      </c>
      <c r="O423" s="160"/>
      <c r="P423" s="160"/>
    </row>
    <row r="424" spans="1:16">
      <c r="A424" s="164">
        <v>419</v>
      </c>
      <c r="B424" s="238" t="s">
        <v>132</v>
      </c>
      <c r="C424" s="238" t="s">
        <v>65</v>
      </c>
      <c r="D424" s="216" t="s">
        <v>552</v>
      </c>
      <c r="E424" s="229" t="s">
        <v>553</v>
      </c>
      <c r="F424" s="252">
        <v>2025</v>
      </c>
      <c r="G424" s="190">
        <v>3421167</v>
      </c>
      <c r="H424" s="109">
        <v>1022</v>
      </c>
      <c r="I424" s="109">
        <v>1779780</v>
      </c>
      <c r="J424" s="158">
        <f t="shared" si="30"/>
        <v>0.50469135802469134</v>
      </c>
      <c r="K424" s="158">
        <f t="shared" si="31"/>
        <v>0.52022599306026274</v>
      </c>
      <c r="L424" s="158">
        <f t="shared" si="32"/>
        <v>0.15140740740740741</v>
      </c>
      <c r="M424" s="158">
        <f t="shared" si="33"/>
        <v>0.36415819514218389</v>
      </c>
      <c r="N424" s="159">
        <f t="shared" si="34"/>
        <v>0.51556560254959127</v>
      </c>
      <c r="O424" s="160"/>
      <c r="P424" s="160"/>
    </row>
    <row r="425" spans="1:16">
      <c r="A425" s="164">
        <v>420</v>
      </c>
      <c r="B425" s="238" t="s">
        <v>132</v>
      </c>
      <c r="C425" s="238" t="s">
        <v>65</v>
      </c>
      <c r="D425" s="216" t="s">
        <v>547</v>
      </c>
      <c r="E425" s="229" t="s">
        <v>1343</v>
      </c>
      <c r="F425" s="252">
        <v>1663</v>
      </c>
      <c r="G425" s="190">
        <v>2781205</v>
      </c>
      <c r="H425" s="109">
        <v>742</v>
      </c>
      <c r="I425" s="109">
        <v>984400</v>
      </c>
      <c r="J425" s="158">
        <f t="shared" si="30"/>
        <v>0.44618159951894165</v>
      </c>
      <c r="K425" s="158">
        <f t="shared" si="31"/>
        <v>0.35394729982148027</v>
      </c>
      <c r="L425" s="158">
        <f t="shared" si="32"/>
        <v>0.1338544798556825</v>
      </c>
      <c r="M425" s="158">
        <f t="shared" si="33"/>
        <v>0.24776310987503616</v>
      </c>
      <c r="N425" s="159">
        <f t="shared" si="34"/>
        <v>0.38161758973071869</v>
      </c>
      <c r="O425" s="160"/>
      <c r="P425" s="160"/>
    </row>
    <row r="426" spans="1:16">
      <c r="A426" s="164">
        <v>421</v>
      </c>
      <c r="B426" s="238" t="s">
        <v>132</v>
      </c>
      <c r="C426" s="238" t="s">
        <v>65</v>
      </c>
      <c r="D426" s="216" t="s">
        <v>546</v>
      </c>
      <c r="E426" s="229" t="s">
        <v>1411</v>
      </c>
      <c r="F426" s="252">
        <v>1469</v>
      </c>
      <c r="G426" s="190">
        <v>2359643</v>
      </c>
      <c r="H426" s="109">
        <v>710</v>
      </c>
      <c r="I426" s="109">
        <v>949055</v>
      </c>
      <c r="J426" s="158">
        <f t="shared" si="30"/>
        <v>0.48332198774676649</v>
      </c>
      <c r="K426" s="158">
        <f t="shared" si="31"/>
        <v>0.40220279084590338</v>
      </c>
      <c r="L426" s="158">
        <f t="shared" si="32"/>
        <v>0.14499659632402995</v>
      </c>
      <c r="M426" s="158">
        <f t="shared" si="33"/>
        <v>0.28154195359213235</v>
      </c>
      <c r="N426" s="159">
        <f t="shared" si="34"/>
        <v>0.4265385499161623</v>
      </c>
      <c r="O426" s="160"/>
      <c r="P426" s="160"/>
    </row>
    <row r="427" spans="1:16">
      <c r="A427" s="164">
        <v>422</v>
      </c>
      <c r="B427" s="238" t="s">
        <v>132</v>
      </c>
      <c r="C427" s="238" t="s">
        <v>65</v>
      </c>
      <c r="D427" s="216" t="s">
        <v>549</v>
      </c>
      <c r="E427" s="238" t="s">
        <v>1349</v>
      </c>
      <c r="F427" s="252">
        <v>1393</v>
      </c>
      <c r="G427" s="190">
        <v>2268511</v>
      </c>
      <c r="H427" s="109">
        <v>576</v>
      </c>
      <c r="I427" s="109">
        <v>950310</v>
      </c>
      <c r="J427" s="158">
        <f t="shared" si="30"/>
        <v>0.41349605168700648</v>
      </c>
      <c r="K427" s="158">
        <f t="shared" si="31"/>
        <v>0.41891355166450595</v>
      </c>
      <c r="L427" s="158">
        <f t="shared" si="32"/>
        <v>0.12404881550610194</v>
      </c>
      <c r="M427" s="158">
        <f t="shared" si="33"/>
        <v>0.29323948616515416</v>
      </c>
      <c r="N427" s="159">
        <f t="shared" si="34"/>
        <v>0.41728830167125608</v>
      </c>
      <c r="O427" s="160"/>
      <c r="P427" s="160"/>
    </row>
    <row r="428" spans="1:16">
      <c r="A428" s="164">
        <v>423</v>
      </c>
      <c r="B428" s="238" t="s">
        <v>74</v>
      </c>
      <c r="C428" s="238" t="s">
        <v>65</v>
      </c>
      <c r="D428" s="216" t="s">
        <v>791</v>
      </c>
      <c r="E428" s="238" t="s">
        <v>1053</v>
      </c>
      <c r="F428" s="252">
        <v>470</v>
      </c>
      <c r="G428" s="190">
        <v>864066</v>
      </c>
      <c r="H428" s="109">
        <v>190</v>
      </c>
      <c r="I428" s="109">
        <v>203400</v>
      </c>
      <c r="J428" s="158">
        <f t="shared" si="30"/>
        <v>0.40425531914893614</v>
      </c>
      <c r="K428" s="158">
        <f t="shared" si="31"/>
        <v>0.23539868482268717</v>
      </c>
      <c r="L428" s="158">
        <f t="shared" si="32"/>
        <v>0.12127659574468083</v>
      </c>
      <c r="M428" s="158">
        <f t="shared" si="33"/>
        <v>0.16477907937588102</v>
      </c>
      <c r="N428" s="159">
        <f t="shared" si="34"/>
        <v>0.28605567512056185</v>
      </c>
      <c r="O428" s="160"/>
      <c r="P428" s="160"/>
    </row>
    <row r="429" spans="1:16">
      <c r="A429" s="164">
        <v>424</v>
      </c>
      <c r="B429" s="238" t="s">
        <v>74</v>
      </c>
      <c r="C429" s="238" t="s">
        <v>65</v>
      </c>
      <c r="D429" s="216" t="s">
        <v>790</v>
      </c>
      <c r="E429" s="229" t="s">
        <v>1214</v>
      </c>
      <c r="F429" s="252">
        <v>964</v>
      </c>
      <c r="G429" s="190">
        <v>1623941</v>
      </c>
      <c r="H429" s="109">
        <v>462</v>
      </c>
      <c r="I429" s="109">
        <v>489400</v>
      </c>
      <c r="J429" s="158">
        <f t="shared" si="30"/>
        <v>0.47925311203319504</v>
      </c>
      <c r="K429" s="158">
        <f t="shared" si="31"/>
        <v>0.30136562843108217</v>
      </c>
      <c r="L429" s="158">
        <f t="shared" si="32"/>
        <v>0.1437759336099585</v>
      </c>
      <c r="M429" s="158">
        <f t="shared" si="33"/>
        <v>0.21095593990175751</v>
      </c>
      <c r="N429" s="159">
        <f t="shared" si="34"/>
        <v>0.35473187351171598</v>
      </c>
      <c r="O429" s="160"/>
      <c r="P429" s="160"/>
    </row>
    <row r="430" spans="1:16">
      <c r="A430" s="164">
        <v>425</v>
      </c>
      <c r="B430" s="238" t="s">
        <v>74</v>
      </c>
      <c r="C430" s="238" t="s">
        <v>65</v>
      </c>
      <c r="D430" s="216" t="s">
        <v>792</v>
      </c>
      <c r="E430" s="238" t="s">
        <v>1482</v>
      </c>
      <c r="F430" s="252">
        <v>1111</v>
      </c>
      <c r="G430" s="190">
        <v>1638601</v>
      </c>
      <c r="H430" s="109">
        <v>244</v>
      </c>
      <c r="I430" s="109">
        <v>278350</v>
      </c>
      <c r="J430" s="158">
        <f t="shared" si="30"/>
        <v>0.21962196219621963</v>
      </c>
      <c r="K430" s="158">
        <f t="shared" si="31"/>
        <v>0.16987051759397193</v>
      </c>
      <c r="L430" s="158">
        <f t="shared" si="32"/>
        <v>6.5886588658865888E-2</v>
      </c>
      <c r="M430" s="158">
        <f t="shared" si="33"/>
        <v>0.11890936231578034</v>
      </c>
      <c r="N430" s="159">
        <f t="shared" si="34"/>
        <v>0.18479595097464624</v>
      </c>
      <c r="O430" s="160"/>
      <c r="P430" s="160"/>
    </row>
    <row r="431" spans="1:16">
      <c r="A431" s="164">
        <v>426</v>
      </c>
      <c r="B431" s="238" t="s">
        <v>1266</v>
      </c>
      <c r="C431" s="238" t="s">
        <v>65</v>
      </c>
      <c r="D431" s="216" t="s">
        <v>757</v>
      </c>
      <c r="E431" s="238" t="s">
        <v>1478</v>
      </c>
      <c r="F431" s="252">
        <v>1131</v>
      </c>
      <c r="G431" s="190">
        <v>1829826</v>
      </c>
      <c r="H431" s="109">
        <v>450</v>
      </c>
      <c r="I431" s="109">
        <v>620110</v>
      </c>
      <c r="J431" s="158">
        <f t="shared" si="30"/>
        <v>0.39787798408488062</v>
      </c>
      <c r="K431" s="158">
        <f t="shared" si="31"/>
        <v>0.33889014583900329</v>
      </c>
      <c r="L431" s="158">
        <f t="shared" si="32"/>
        <v>0.11936339522546419</v>
      </c>
      <c r="M431" s="158">
        <f t="shared" si="33"/>
        <v>0.2372231020873023</v>
      </c>
      <c r="N431" s="159">
        <f t="shared" si="34"/>
        <v>0.35658649731276648</v>
      </c>
      <c r="O431" s="160"/>
      <c r="P431" s="160"/>
    </row>
    <row r="432" spans="1:16">
      <c r="A432" s="164">
        <v>427</v>
      </c>
      <c r="B432" s="238" t="s">
        <v>1266</v>
      </c>
      <c r="C432" s="238" t="s">
        <v>65</v>
      </c>
      <c r="D432" s="216" t="s">
        <v>759</v>
      </c>
      <c r="E432" s="238" t="s">
        <v>760</v>
      </c>
      <c r="F432" s="252">
        <v>1574</v>
      </c>
      <c r="G432" s="190">
        <v>2532828</v>
      </c>
      <c r="H432" s="109">
        <v>464</v>
      </c>
      <c r="I432" s="109">
        <v>619860</v>
      </c>
      <c r="J432" s="158">
        <f t="shared" si="30"/>
        <v>0.29479034307496821</v>
      </c>
      <c r="K432" s="158">
        <f t="shared" si="31"/>
        <v>0.24473039622114096</v>
      </c>
      <c r="L432" s="158">
        <f t="shared" si="32"/>
        <v>8.8437102922490463E-2</v>
      </c>
      <c r="M432" s="158">
        <f t="shared" si="33"/>
        <v>0.17131127735479865</v>
      </c>
      <c r="N432" s="159">
        <f t="shared" si="34"/>
        <v>0.25974838027728908</v>
      </c>
      <c r="O432" s="160"/>
      <c r="P432" s="160"/>
    </row>
    <row r="433" spans="1:16">
      <c r="A433" s="164">
        <v>428</v>
      </c>
      <c r="B433" s="238" t="s">
        <v>1266</v>
      </c>
      <c r="C433" s="238" t="s">
        <v>65</v>
      </c>
      <c r="D433" s="216" t="s">
        <v>761</v>
      </c>
      <c r="E433" s="242" t="s">
        <v>762</v>
      </c>
      <c r="F433" s="252">
        <v>1305</v>
      </c>
      <c r="G433" s="190">
        <v>2138408</v>
      </c>
      <c r="H433" s="109">
        <v>436</v>
      </c>
      <c r="I433" s="109">
        <v>547810</v>
      </c>
      <c r="J433" s="158">
        <f t="shared" si="30"/>
        <v>0.33409961685823752</v>
      </c>
      <c r="K433" s="158">
        <f t="shared" si="31"/>
        <v>0.25617655751381402</v>
      </c>
      <c r="L433" s="158">
        <f t="shared" si="32"/>
        <v>0.10022988505747125</v>
      </c>
      <c r="M433" s="158">
        <f t="shared" si="33"/>
        <v>0.17932359025966979</v>
      </c>
      <c r="N433" s="159">
        <f t="shared" si="34"/>
        <v>0.27955347531714103</v>
      </c>
      <c r="O433" s="160"/>
      <c r="P433" s="160"/>
    </row>
    <row r="434" spans="1:16">
      <c r="A434" s="164">
        <v>429</v>
      </c>
      <c r="B434" s="238" t="s">
        <v>71</v>
      </c>
      <c r="C434" s="238" t="s">
        <v>65</v>
      </c>
      <c r="D434" s="216" t="s">
        <v>765</v>
      </c>
      <c r="E434" s="242" t="s">
        <v>1555</v>
      </c>
      <c r="F434" s="252">
        <v>1264</v>
      </c>
      <c r="G434" s="190">
        <v>2043695</v>
      </c>
      <c r="H434" s="109">
        <v>420</v>
      </c>
      <c r="I434" s="109">
        <v>638480</v>
      </c>
      <c r="J434" s="158">
        <f t="shared" si="30"/>
        <v>0.33227848101265822</v>
      </c>
      <c r="K434" s="158">
        <f t="shared" si="31"/>
        <v>0.31241452369360401</v>
      </c>
      <c r="L434" s="158">
        <f t="shared" si="32"/>
        <v>9.9683544303797458E-2</v>
      </c>
      <c r="M434" s="158">
        <f t="shared" si="33"/>
        <v>0.21869016658552279</v>
      </c>
      <c r="N434" s="159">
        <f t="shared" si="34"/>
        <v>0.31837371088932026</v>
      </c>
      <c r="O434" s="160"/>
      <c r="P434" s="160"/>
    </row>
    <row r="435" spans="1:16">
      <c r="A435" s="164">
        <v>430</v>
      </c>
      <c r="B435" s="238" t="s">
        <v>71</v>
      </c>
      <c r="C435" s="238" t="s">
        <v>65</v>
      </c>
      <c r="D435" s="216" t="s">
        <v>764</v>
      </c>
      <c r="E435" s="242" t="s">
        <v>288</v>
      </c>
      <c r="F435" s="252">
        <v>1054</v>
      </c>
      <c r="G435" s="190">
        <v>1740906</v>
      </c>
      <c r="H435" s="109">
        <v>432</v>
      </c>
      <c r="I435" s="109">
        <v>821140</v>
      </c>
      <c r="J435" s="158">
        <f t="shared" si="30"/>
        <v>0.40986717267552181</v>
      </c>
      <c r="K435" s="158">
        <f t="shared" si="31"/>
        <v>0.47167394448637662</v>
      </c>
      <c r="L435" s="158">
        <f t="shared" si="32"/>
        <v>0.12296015180265654</v>
      </c>
      <c r="M435" s="158">
        <f t="shared" si="33"/>
        <v>0.33017176114046359</v>
      </c>
      <c r="N435" s="159">
        <f t="shared" si="34"/>
        <v>0.45313191294312016</v>
      </c>
      <c r="O435" s="160"/>
      <c r="P435" s="160"/>
    </row>
    <row r="436" spans="1:16">
      <c r="A436" s="164">
        <v>431</v>
      </c>
      <c r="B436" s="238" t="s">
        <v>71</v>
      </c>
      <c r="C436" s="238" t="s">
        <v>65</v>
      </c>
      <c r="D436" s="216" t="s">
        <v>763</v>
      </c>
      <c r="E436" s="242" t="s">
        <v>1180</v>
      </c>
      <c r="F436" s="252">
        <v>1203</v>
      </c>
      <c r="G436" s="190">
        <v>1879400</v>
      </c>
      <c r="H436" s="109">
        <v>421</v>
      </c>
      <c r="I436" s="109">
        <v>850650</v>
      </c>
      <c r="J436" s="158">
        <f t="shared" si="30"/>
        <v>0.34995843724023273</v>
      </c>
      <c r="K436" s="158">
        <f t="shared" si="31"/>
        <v>0.45261785676279664</v>
      </c>
      <c r="L436" s="158">
        <f t="shared" si="32"/>
        <v>0.10498753117206981</v>
      </c>
      <c r="M436" s="158">
        <f t="shared" si="33"/>
        <v>0.31683249973395761</v>
      </c>
      <c r="N436" s="159">
        <f t="shared" si="34"/>
        <v>0.42182003090602743</v>
      </c>
      <c r="O436" s="160"/>
      <c r="P436" s="160"/>
    </row>
    <row r="437" spans="1:16">
      <c r="A437" s="164">
        <v>432</v>
      </c>
      <c r="B437" s="238" t="s">
        <v>71</v>
      </c>
      <c r="C437" s="238" t="s">
        <v>65</v>
      </c>
      <c r="D437" s="216" t="s">
        <v>766</v>
      </c>
      <c r="E437" s="242" t="s">
        <v>1179</v>
      </c>
      <c r="F437" s="252">
        <v>1221</v>
      </c>
      <c r="G437" s="190">
        <v>2114847</v>
      </c>
      <c r="H437" s="109">
        <v>560</v>
      </c>
      <c r="I437" s="109">
        <v>807570</v>
      </c>
      <c r="J437" s="158">
        <f t="shared" si="30"/>
        <v>0.45864045864045866</v>
      </c>
      <c r="K437" s="158">
        <f t="shared" si="31"/>
        <v>0.38185741096164405</v>
      </c>
      <c r="L437" s="158">
        <f t="shared" si="32"/>
        <v>0.13759213759213759</v>
      </c>
      <c r="M437" s="158">
        <f t="shared" si="33"/>
        <v>0.26730018767315084</v>
      </c>
      <c r="N437" s="159">
        <f t="shared" si="34"/>
        <v>0.4048923252652884</v>
      </c>
      <c r="O437" s="160"/>
      <c r="P437" s="160"/>
    </row>
    <row r="438" spans="1:16">
      <c r="A438" s="164">
        <v>433</v>
      </c>
      <c r="B438" s="238" t="s">
        <v>72</v>
      </c>
      <c r="C438" s="238" t="s">
        <v>65</v>
      </c>
      <c r="D438" s="216" t="s">
        <v>778</v>
      </c>
      <c r="E438" s="229" t="s">
        <v>1470</v>
      </c>
      <c r="F438" s="252">
        <v>1053</v>
      </c>
      <c r="G438" s="190">
        <v>1547014</v>
      </c>
      <c r="H438" s="109">
        <v>364</v>
      </c>
      <c r="I438" s="109">
        <v>362090</v>
      </c>
      <c r="J438" s="158">
        <f t="shared" si="30"/>
        <v>0.34567901234567899</v>
      </c>
      <c r="K438" s="158">
        <f t="shared" si="31"/>
        <v>0.23405735177574347</v>
      </c>
      <c r="L438" s="158">
        <f t="shared" si="32"/>
        <v>0.1037037037037037</v>
      </c>
      <c r="M438" s="158">
        <f t="shared" si="33"/>
        <v>0.16384014624302043</v>
      </c>
      <c r="N438" s="159">
        <f t="shared" si="34"/>
        <v>0.26754384994672414</v>
      </c>
      <c r="O438" s="160"/>
      <c r="P438" s="160"/>
    </row>
    <row r="439" spans="1:16">
      <c r="A439" s="164">
        <v>434</v>
      </c>
      <c r="B439" s="238" t="s">
        <v>72</v>
      </c>
      <c r="C439" s="238" t="s">
        <v>65</v>
      </c>
      <c r="D439" s="216" t="s">
        <v>777</v>
      </c>
      <c r="E439" s="238" t="s">
        <v>1213</v>
      </c>
      <c r="F439" s="252">
        <v>1187</v>
      </c>
      <c r="G439" s="190">
        <v>1419028</v>
      </c>
      <c r="H439" s="109">
        <v>461</v>
      </c>
      <c r="I439" s="109">
        <v>449870</v>
      </c>
      <c r="J439" s="158">
        <f t="shared" si="30"/>
        <v>0.38837405223251897</v>
      </c>
      <c r="K439" s="158">
        <f t="shared" si="31"/>
        <v>0.31702686627748006</v>
      </c>
      <c r="L439" s="158">
        <f t="shared" si="32"/>
        <v>0.11651221566975568</v>
      </c>
      <c r="M439" s="158">
        <f t="shared" si="33"/>
        <v>0.22191880639423603</v>
      </c>
      <c r="N439" s="159">
        <f t="shared" si="34"/>
        <v>0.33843102206399173</v>
      </c>
      <c r="O439" s="160"/>
      <c r="P439" s="160"/>
    </row>
    <row r="440" spans="1:16">
      <c r="A440" s="164">
        <v>435</v>
      </c>
      <c r="B440" s="238" t="s">
        <v>72</v>
      </c>
      <c r="C440" s="238" t="s">
        <v>65</v>
      </c>
      <c r="D440" s="216" t="s">
        <v>780</v>
      </c>
      <c r="E440" s="229" t="s">
        <v>1471</v>
      </c>
      <c r="F440" s="252">
        <v>1336</v>
      </c>
      <c r="G440" s="190">
        <v>1871791</v>
      </c>
      <c r="H440" s="109">
        <v>777</v>
      </c>
      <c r="I440" s="109">
        <v>894180</v>
      </c>
      <c r="J440" s="158">
        <f t="shared" si="30"/>
        <v>0.58158682634730541</v>
      </c>
      <c r="K440" s="158">
        <f t="shared" si="31"/>
        <v>0.47771359088701676</v>
      </c>
      <c r="L440" s="158">
        <f t="shared" si="32"/>
        <v>0.17447604790419161</v>
      </c>
      <c r="M440" s="158">
        <f t="shared" si="33"/>
        <v>0.33439951362091169</v>
      </c>
      <c r="N440" s="159">
        <f t="shared" si="34"/>
        <v>0.50887556152510327</v>
      </c>
      <c r="O440" s="160"/>
      <c r="P440" s="160"/>
    </row>
    <row r="441" spans="1:16">
      <c r="A441" s="164">
        <v>436</v>
      </c>
      <c r="B441" s="238" t="s">
        <v>72</v>
      </c>
      <c r="C441" s="238" t="s">
        <v>65</v>
      </c>
      <c r="D441" s="216" t="s">
        <v>773</v>
      </c>
      <c r="E441" s="229" t="s">
        <v>1210</v>
      </c>
      <c r="F441" s="252">
        <v>1309</v>
      </c>
      <c r="G441" s="190">
        <v>1575941</v>
      </c>
      <c r="H441" s="109">
        <v>499</v>
      </c>
      <c r="I441" s="109">
        <v>494620</v>
      </c>
      <c r="J441" s="158">
        <f t="shared" si="30"/>
        <v>0.38120702826585179</v>
      </c>
      <c r="K441" s="158">
        <f t="shared" si="31"/>
        <v>0.3138569273849719</v>
      </c>
      <c r="L441" s="158">
        <f t="shared" si="32"/>
        <v>0.11436210847975553</v>
      </c>
      <c r="M441" s="158">
        <f t="shared" si="33"/>
        <v>0.21969984916948032</v>
      </c>
      <c r="N441" s="159">
        <f t="shared" si="34"/>
        <v>0.33406195764923585</v>
      </c>
      <c r="O441" s="160"/>
      <c r="P441" s="160"/>
    </row>
    <row r="442" spans="1:16">
      <c r="A442" s="164">
        <v>437</v>
      </c>
      <c r="B442" s="238" t="s">
        <v>72</v>
      </c>
      <c r="C442" s="238" t="s">
        <v>65</v>
      </c>
      <c r="D442" s="216" t="s">
        <v>776</v>
      </c>
      <c r="E442" s="229" t="s">
        <v>1212</v>
      </c>
      <c r="F442" s="252">
        <v>1268</v>
      </c>
      <c r="G442" s="190">
        <v>1550723</v>
      </c>
      <c r="H442" s="109">
        <v>748</v>
      </c>
      <c r="I442" s="109">
        <v>745090</v>
      </c>
      <c r="J442" s="158">
        <f t="shared" si="30"/>
        <v>0.58990536277602523</v>
      </c>
      <c r="K442" s="158">
        <f t="shared" si="31"/>
        <v>0.48047910555270024</v>
      </c>
      <c r="L442" s="158">
        <f t="shared" si="32"/>
        <v>0.17697160883280758</v>
      </c>
      <c r="M442" s="158">
        <f t="shared" si="33"/>
        <v>0.33633537388689017</v>
      </c>
      <c r="N442" s="159">
        <f t="shared" si="34"/>
        <v>0.51330698271969777</v>
      </c>
      <c r="O442" s="160"/>
      <c r="P442" s="160"/>
    </row>
    <row r="443" spans="1:16">
      <c r="A443" s="164">
        <v>438</v>
      </c>
      <c r="B443" s="238" t="s">
        <v>72</v>
      </c>
      <c r="C443" s="238" t="s">
        <v>65</v>
      </c>
      <c r="D443" s="216" t="s">
        <v>774</v>
      </c>
      <c r="E443" s="237" t="s">
        <v>1472</v>
      </c>
      <c r="F443" s="252">
        <v>431</v>
      </c>
      <c r="G443" s="190">
        <v>646377</v>
      </c>
      <c r="H443" s="109">
        <v>270</v>
      </c>
      <c r="I443" s="109">
        <v>271350</v>
      </c>
      <c r="J443" s="158">
        <f t="shared" si="30"/>
        <v>0.62645011600928069</v>
      </c>
      <c r="K443" s="158">
        <f t="shared" si="31"/>
        <v>0.41980144714307593</v>
      </c>
      <c r="L443" s="158">
        <f t="shared" si="32"/>
        <v>0.1879350348027842</v>
      </c>
      <c r="M443" s="158">
        <f t="shared" si="33"/>
        <v>0.29386101300015316</v>
      </c>
      <c r="N443" s="159">
        <f t="shared" si="34"/>
        <v>0.48179604780293739</v>
      </c>
      <c r="O443" s="160"/>
      <c r="P443" s="160"/>
    </row>
    <row r="444" spans="1:16">
      <c r="A444" s="164">
        <v>439</v>
      </c>
      <c r="B444" s="238" t="s">
        <v>76</v>
      </c>
      <c r="C444" s="238" t="s">
        <v>65</v>
      </c>
      <c r="D444" s="216" t="s">
        <v>801</v>
      </c>
      <c r="E444" s="237" t="s">
        <v>1473</v>
      </c>
      <c r="F444" s="252">
        <v>1550</v>
      </c>
      <c r="G444" s="190">
        <v>2914478</v>
      </c>
      <c r="H444" s="109">
        <v>706</v>
      </c>
      <c r="I444" s="109">
        <v>1302515</v>
      </c>
      <c r="J444" s="158">
        <f t="shared" si="30"/>
        <v>0.45548387096774196</v>
      </c>
      <c r="K444" s="158">
        <f t="shared" si="31"/>
        <v>0.44691193414395303</v>
      </c>
      <c r="L444" s="158">
        <f t="shared" si="32"/>
        <v>0.13664516129032259</v>
      </c>
      <c r="M444" s="158">
        <f t="shared" si="33"/>
        <v>0.31283835390076709</v>
      </c>
      <c r="N444" s="159">
        <f t="shared" si="34"/>
        <v>0.44948351519108964</v>
      </c>
      <c r="O444" s="160"/>
      <c r="P444" s="160"/>
    </row>
    <row r="445" spans="1:16">
      <c r="A445" s="164">
        <v>440</v>
      </c>
      <c r="B445" s="238" t="s">
        <v>76</v>
      </c>
      <c r="C445" s="238" t="s">
        <v>65</v>
      </c>
      <c r="D445" s="216" t="s">
        <v>799</v>
      </c>
      <c r="E445" s="229" t="s">
        <v>1474</v>
      </c>
      <c r="F445" s="252">
        <v>1334</v>
      </c>
      <c r="G445" s="190">
        <v>1904944</v>
      </c>
      <c r="H445" s="109">
        <v>728</v>
      </c>
      <c r="I445" s="109">
        <v>913220</v>
      </c>
      <c r="J445" s="158">
        <f t="shared" si="30"/>
        <v>0.54572713643178405</v>
      </c>
      <c r="K445" s="158">
        <f t="shared" si="31"/>
        <v>0.47939466986956047</v>
      </c>
      <c r="L445" s="158">
        <f t="shared" si="32"/>
        <v>0.16371814092953521</v>
      </c>
      <c r="M445" s="158">
        <f t="shared" si="33"/>
        <v>0.3355762689086923</v>
      </c>
      <c r="N445" s="159">
        <f t="shared" si="34"/>
        <v>0.49929440983822748</v>
      </c>
      <c r="O445" s="160"/>
      <c r="P445" s="160"/>
    </row>
    <row r="446" spans="1:16">
      <c r="A446" s="164">
        <v>441</v>
      </c>
      <c r="B446" s="238" t="s">
        <v>76</v>
      </c>
      <c r="C446" s="238" t="s">
        <v>65</v>
      </c>
      <c r="D446" s="216" t="s">
        <v>797</v>
      </c>
      <c r="E446" s="229" t="s">
        <v>1475</v>
      </c>
      <c r="F446" s="252">
        <v>1513</v>
      </c>
      <c r="G446" s="190">
        <v>2430409</v>
      </c>
      <c r="H446" s="109">
        <v>623</v>
      </c>
      <c r="I446" s="109">
        <v>912730</v>
      </c>
      <c r="J446" s="158">
        <f t="shared" si="30"/>
        <v>0.41176470588235292</v>
      </c>
      <c r="K446" s="158">
        <f t="shared" si="31"/>
        <v>0.37554584434142568</v>
      </c>
      <c r="L446" s="158">
        <f t="shared" si="32"/>
        <v>0.12352941176470587</v>
      </c>
      <c r="M446" s="158">
        <f t="shared" si="33"/>
        <v>0.26288209103899796</v>
      </c>
      <c r="N446" s="159">
        <f t="shared" si="34"/>
        <v>0.38641150280370384</v>
      </c>
      <c r="O446" s="160"/>
      <c r="P446" s="160"/>
    </row>
    <row r="447" spans="1:16">
      <c r="A447" s="164">
        <v>442</v>
      </c>
      <c r="B447" s="238" t="s">
        <v>76</v>
      </c>
      <c r="C447" s="238" t="s">
        <v>65</v>
      </c>
      <c r="D447" s="216" t="s">
        <v>1124</v>
      </c>
      <c r="E447" s="229" t="s">
        <v>1476</v>
      </c>
      <c r="F447" s="252">
        <v>1707</v>
      </c>
      <c r="G447" s="190">
        <v>2869286</v>
      </c>
      <c r="H447" s="109">
        <v>634</v>
      </c>
      <c r="I447" s="109">
        <v>935740</v>
      </c>
      <c r="J447" s="158">
        <f t="shared" si="30"/>
        <v>0.37141183362624486</v>
      </c>
      <c r="K447" s="158">
        <f t="shared" si="31"/>
        <v>0.3261229448719995</v>
      </c>
      <c r="L447" s="158">
        <f t="shared" si="32"/>
        <v>0.11142355008787345</v>
      </c>
      <c r="M447" s="158">
        <f t="shared" si="33"/>
        <v>0.22828606141039964</v>
      </c>
      <c r="N447" s="159">
        <f t="shared" si="34"/>
        <v>0.33970961149827311</v>
      </c>
      <c r="O447" s="160"/>
      <c r="P447" s="160"/>
    </row>
    <row r="448" spans="1:16">
      <c r="A448" s="164">
        <v>443</v>
      </c>
      <c r="B448" s="238" t="s">
        <v>75</v>
      </c>
      <c r="C448" s="238" t="s">
        <v>65</v>
      </c>
      <c r="D448" s="216" t="s">
        <v>793</v>
      </c>
      <c r="E448" s="229" t="s">
        <v>1183</v>
      </c>
      <c r="F448" s="252">
        <v>2068</v>
      </c>
      <c r="G448" s="190">
        <v>3739552</v>
      </c>
      <c r="H448" s="109">
        <v>1123</v>
      </c>
      <c r="I448" s="109">
        <v>1929190</v>
      </c>
      <c r="J448" s="158">
        <f t="shared" si="30"/>
        <v>0.54303675048355904</v>
      </c>
      <c r="K448" s="158">
        <f t="shared" si="31"/>
        <v>0.51588799941811214</v>
      </c>
      <c r="L448" s="158">
        <f t="shared" si="32"/>
        <v>0.16291102514506769</v>
      </c>
      <c r="M448" s="158">
        <f t="shared" si="33"/>
        <v>0.36112159959267848</v>
      </c>
      <c r="N448" s="159">
        <f t="shared" si="34"/>
        <v>0.52403262473774614</v>
      </c>
      <c r="O448" s="160"/>
      <c r="P448" s="160"/>
    </row>
    <row r="449" spans="1:16">
      <c r="A449" s="164">
        <v>444</v>
      </c>
      <c r="B449" s="238" t="s">
        <v>75</v>
      </c>
      <c r="C449" s="238" t="s">
        <v>65</v>
      </c>
      <c r="D449" s="216" t="s">
        <v>794</v>
      </c>
      <c r="E449" s="229" t="s">
        <v>1185</v>
      </c>
      <c r="F449" s="252">
        <v>1769</v>
      </c>
      <c r="G449" s="190">
        <v>2831485</v>
      </c>
      <c r="H449" s="109">
        <v>734</v>
      </c>
      <c r="I449" s="109">
        <v>989440</v>
      </c>
      <c r="J449" s="158">
        <f t="shared" si="30"/>
        <v>0.41492368569813454</v>
      </c>
      <c r="K449" s="158">
        <f t="shared" si="31"/>
        <v>0.34944207721390014</v>
      </c>
      <c r="L449" s="158">
        <f t="shared" si="32"/>
        <v>0.12447710570944036</v>
      </c>
      <c r="M449" s="158">
        <f t="shared" si="33"/>
        <v>0.24460945404973009</v>
      </c>
      <c r="N449" s="159">
        <f t="shared" si="34"/>
        <v>0.36908655975917043</v>
      </c>
      <c r="O449" s="160"/>
      <c r="P449" s="160"/>
    </row>
    <row r="450" spans="1:16">
      <c r="A450" s="164">
        <v>445</v>
      </c>
      <c r="B450" s="238" t="s">
        <v>75</v>
      </c>
      <c r="C450" s="238" t="s">
        <v>65</v>
      </c>
      <c r="D450" s="216" t="s">
        <v>796</v>
      </c>
      <c r="E450" s="229" t="s">
        <v>1184</v>
      </c>
      <c r="F450" s="252">
        <v>1799</v>
      </c>
      <c r="G450" s="190">
        <v>2964379</v>
      </c>
      <c r="H450" s="109">
        <v>687</v>
      </c>
      <c r="I450" s="109">
        <v>955740</v>
      </c>
      <c r="J450" s="158">
        <f t="shared" si="30"/>
        <v>0.3818788215675375</v>
      </c>
      <c r="K450" s="158">
        <f t="shared" si="31"/>
        <v>0.32240816710683756</v>
      </c>
      <c r="L450" s="158">
        <f t="shared" si="32"/>
        <v>0.11456364647026124</v>
      </c>
      <c r="M450" s="158">
        <f t="shared" si="33"/>
        <v>0.22568571697478629</v>
      </c>
      <c r="N450" s="159">
        <f t="shared" si="34"/>
        <v>0.34024936344504753</v>
      </c>
      <c r="O450" s="160"/>
      <c r="P450" s="160"/>
    </row>
    <row r="451" spans="1:16">
      <c r="A451" s="164">
        <v>446</v>
      </c>
      <c r="B451" s="238" t="s">
        <v>75</v>
      </c>
      <c r="C451" s="238" t="s">
        <v>65</v>
      </c>
      <c r="D451" s="216" t="s">
        <v>795</v>
      </c>
      <c r="E451" s="229" t="s">
        <v>1186</v>
      </c>
      <c r="F451" s="252">
        <v>1772</v>
      </c>
      <c r="G451" s="190">
        <v>2708033</v>
      </c>
      <c r="H451" s="109">
        <v>884</v>
      </c>
      <c r="I451" s="109">
        <v>1040570</v>
      </c>
      <c r="J451" s="158">
        <f t="shared" si="30"/>
        <v>0.49887133182844245</v>
      </c>
      <c r="K451" s="158">
        <f t="shared" si="31"/>
        <v>0.38425307224838101</v>
      </c>
      <c r="L451" s="158">
        <f t="shared" si="32"/>
        <v>0.14966139954853272</v>
      </c>
      <c r="M451" s="158">
        <f t="shared" si="33"/>
        <v>0.26897715057386667</v>
      </c>
      <c r="N451" s="159">
        <f t="shared" si="34"/>
        <v>0.41863855012239937</v>
      </c>
      <c r="O451" s="160"/>
      <c r="P451" s="160"/>
    </row>
    <row r="452" spans="1:16">
      <c r="A452" s="164">
        <v>447</v>
      </c>
      <c r="B452" s="238" t="s">
        <v>1325</v>
      </c>
      <c r="C452" s="238" t="s">
        <v>65</v>
      </c>
      <c r="D452" s="216" t="s">
        <v>752</v>
      </c>
      <c r="E452" s="238" t="s">
        <v>1174</v>
      </c>
      <c r="F452" s="252">
        <v>4108</v>
      </c>
      <c r="G452" s="190">
        <v>7356715</v>
      </c>
      <c r="H452" s="109">
        <v>1418</v>
      </c>
      <c r="I452" s="109">
        <v>2212750</v>
      </c>
      <c r="J452" s="158">
        <f t="shared" si="30"/>
        <v>0.34518013631937683</v>
      </c>
      <c r="K452" s="158">
        <f t="shared" si="31"/>
        <v>0.3007796278637952</v>
      </c>
      <c r="L452" s="158">
        <f t="shared" si="32"/>
        <v>0.10355404089581305</v>
      </c>
      <c r="M452" s="158">
        <f t="shared" si="33"/>
        <v>0.21054573950465663</v>
      </c>
      <c r="N452" s="159">
        <f t="shared" si="34"/>
        <v>0.31409978040046971</v>
      </c>
      <c r="O452" s="160"/>
      <c r="P452" s="160"/>
    </row>
    <row r="453" spans="1:16">
      <c r="A453" s="164">
        <v>448</v>
      </c>
      <c r="B453" s="238" t="s">
        <v>1325</v>
      </c>
      <c r="C453" s="238" t="s">
        <v>65</v>
      </c>
      <c r="D453" s="216" t="s">
        <v>754</v>
      </c>
      <c r="E453" s="229" t="s">
        <v>1173</v>
      </c>
      <c r="F453" s="252">
        <v>1225</v>
      </c>
      <c r="G453" s="190">
        <v>2161845</v>
      </c>
      <c r="H453" s="109">
        <v>736</v>
      </c>
      <c r="I453" s="109">
        <v>885480</v>
      </c>
      <c r="J453" s="158">
        <f t="shared" ref="J453:J516" si="35">IFERROR(H453/F453,0)</f>
        <v>0.60081632653061223</v>
      </c>
      <c r="K453" s="158">
        <f t="shared" ref="K453:K516" si="36">IFERROR(I453/G453,0)</f>
        <v>0.40959458240530655</v>
      </c>
      <c r="L453" s="158">
        <f t="shared" si="32"/>
        <v>0.18024489795918366</v>
      </c>
      <c r="M453" s="158">
        <f t="shared" si="33"/>
        <v>0.28671620768371459</v>
      </c>
      <c r="N453" s="159">
        <f t="shared" si="34"/>
        <v>0.46696110564289828</v>
      </c>
      <c r="O453" s="160"/>
      <c r="P453" s="160"/>
    </row>
    <row r="454" spans="1:16">
      <c r="A454" s="164">
        <v>449</v>
      </c>
      <c r="B454" s="238" t="s">
        <v>1325</v>
      </c>
      <c r="C454" s="238" t="s">
        <v>65</v>
      </c>
      <c r="D454" s="216" t="s">
        <v>756</v>
      </c>
      <c r="E454" s="229" t="s">
        <v>1481</v>
      </c>
      <c r="F454" s="252">
        <v>2036</v>
      </c>
      <c r="G454" s="190">
        <v>3224208</v>
      </c>
      <c r="H454" s="109">
        <v>878</v>
      </c>
      <c r="I454" s="109">
        <v>1377430</v>
      </c>
      <c r="J454" s="158">
        <f t="shared" si="35"/>
        <v>0.43123772102161101</v>
      </c>
      <c r="K454" s="158">
        <f t="shared" si="36"/>
        <v>0.42721499357361559</v>
      </c>
      <c r="L454" s="158">
        <f t="shared" ref="L454:L517" si="37">IF((J454*0.3)&gt;30%,30%,(J454*0.3))</f>
        <v>0.1293713163064833</v>
      </c>
      <c r="M454" s="158">
        <f t="shared" ref="M454:M517" si="38">IF((K454*0.7)&gt;70%,70%,(K454*0.7))</f>
        <v>0.2990504955015309</v>
      </c>
      <c r="N454" s="159">
        <f t="shared" ref="N454:N517" si="39">L454+M454</f>
        <v>0.4284218118080142</v>
      </c>
      <c r="O454" s="160"/>
      <c r="P454" s="160"/>
    </row>
    <row r="455" spans="1:16">
      <c r="A455" s="164">
        <v>450</v>
      </c>
      <c r="B455" s="238" t="s">
        <v>1325</v>
      </c>
      <c r="C455" s="238" t="s">
        <v>65</v>
      </c>
      <c r="D455" s="216" t="s">
        <v>755</v>
      </c>
      <c r="E455" s="237" t="s">
        <v>1175</v>
      </c>
      <c r="F455" s="252">
        <v>1754</v>
      </c>
      <c r="G455" s="190">
        <v>2616857</v>
      </c>
      <c r="H455" s="109">
        <v>776</v>
      </c>
      <c r="I455" s="109">
        <v>993780</v>
      </c>
      <c r="J455" s="158">
        <f t="shared" si="35"/>
        <v>0.44241733181299886</v>
      </c>
      <c r="K455" s="158">
        <f t="shared" si="36"/>
        <v>0.37976091165852777</v>
      </c>
      <c r="L455" s="158">
        <f t="shared" si="37"/>
        <v>0.13272519954389966</v>
      </c>
      <c r="M455" s="158">
        <f t="shared" si="38"/>
        <v>0.26583263816096941</v>
      </c>
      <c r="N455" s="159">
        <f t="shared" si="39"/>
        <v>0.39855783770486908</v>
      </c>
      <c r="O455" s="160"/>
      <c r="P455" s="160"/>
    </row>
    <row r="456" spans="1:16">
      <c r="A456" s="164">
        <v>451</v>
      </c>
      <c r="B456" s="238" t="s">
        <v>69</v>
      </c>
      <c r="C456" s="238" t="s">
        <v>65</v>
      </c>
      <c r="D456" s="216" t="s">
        <v>771</v>
      </c>
      <c r="E456" s="229" t="s">
        <v>1556</v>
      </c>
      <c r="F456" s="252">
        <v>1137</v>
      </c>
      <c r="G456" s="190">
        <v>2042207</v>
      </c>
      <c r="H456" s="109">
        <v>806</v>
      </c>
      <c r="I456" s="109">
        <v>1076730</v>
      </c>
      <c r="J456" s="158">
        <f t="shared" si="35"/>
        <v>0.7088830255057168</v>
      </c>
      <c r="K456" s="158">
        <f t="shared" si="36"/>
        <v>0.52723842392078768</v>
      </c>
      <c r="L456" s="158">
        <f t="shared" si="37"/>
        <v>0.21266490765171503</v>
      </c>
      <c r="M456" s="158">
        <f t="shared" si="38"/>
        <v>0.36906689674455134</v>
      </c>
      <c r="N456" s="159">
        <f t="shared" si="39"/>
        <v>0.58173180439626637</v>
      </c>
      <c r="O456" s="160"/>
      <c r="P456" s="160"/>
    </row>
    <row r="457" spans="1:16">
      <c r="A457" s="164">
        <v>452</v>
      </c>
      <c r="B457" s="238" t="s">
        <v>69</v>
      </c>
      <c r="C457" s="238" t="s">
        <v>65</v>
      </c>
      <c r="D457" s="216" t="s">
        <v>768</v>
      </c>
      <c r="E457" s="229" t="s">
        <v>1178</v>
      </c>
      <c r="F457" s="252">
        <v>846</v>
      </c>
      <c r="G457" s="190">
        <v>1275567</v>
      </c>
      <c r="H457" s="109">
        <v>379</v>
      </c>
      <c r="I457" s="109">
        <v>389970</v>
      </c>
      <c r="J457" s="158">
        <f t="shared" si="35"/>
        <v>0.44799054373522457</v>
      </c>
      <c r="K457" s="158">
        <f t="shared" si="36"/>
        <v>0.30572286677218835</v>
      </c>
      <c r="L457" s="158">
        <f t="shared" si="37"/>
        <v>0.13439716312056738</v>
      </c>
      <c r="M457" s="158">
        <f t="shared" si="38"/>
        <v>0.21400600674053183</v>
      </c>
      <c r="N457" s="159">
        <f t="shared" si="39"/>
        <v>0.3484031698610992</v>
      </c>
      <c r="O457" s="160"/>
      <c r="P457" s="160"/>
    </row>
    <row r="458" spans="1:16">
      <c r="A458" s="164">
        <v>453</v>
      </c>
      <c r="B458" s="238" t="s">
        <v>69</v>
      </c>
      <c r="C458" s="238" t="s">
        <v>65</v>
      </c>
      <c r="D458" s="216" t="s">
        <v>769</v>
      </c>
      <c r="E458" s="243" t="s">
        <v>770</v>
      </c>
      <c r="F458" s="252">
        <v>1357</v>
      </c>
      <c r="G458" s="190">
        <v>2116039</v>
      </c>
      <c r="H458" s="109">
        <v>452</v>
      </c>
      <c r="I458" s="109">
        <v>581810</v>
      </c>
      <c r="J458" s="158">
        <f t="shared" si="35"/>
        <v>0.33308769344141487</v>
      </c>
      <c r="K458" s="158">
        <f t="shared" si="36"/>
        <v>0.27495239927052384</v>
      </c>
      <c r="L458" s="158">
        <f t="shared" si="37"/>
        <v>9.9926308032424457E-2</v>
      </c>
      <c r="M458" s="158">
        <f t="shared" si="38"/>
        <v>0.19246667948936669</v>
      </c>
      <c r="N458" s="159">
        <f t="shared" si="39"/>
        <v>0.29239298752179116</v>
      </c>
      <c r="O458" s="160"/>
      <c r="P458" s="160"/>
    </row>
    <row r="459" spans="1:16">
      <c r="A459" s="164">
        <v>454</v>
      </c>
      <c r="B459" s="238" t="s">
        <v>69</v>
      </c>
      <c r="C459" s="238" t="s">
        <v>65</v>
      </c>
      <c r="D459" s="216" t="s">
        <v>772</v>
      </c>
      <c r="E459" s="229" t="s">
        <v>1477</v>
      </c>
      <c r="F459" s="252">
        <v>1434</v>
      </c>
      <c r="G459" s="190">
        <v>2276528</v>
      </c>
      <c r="H459" s="109">
        <v>515</v>
      </c>
      <c r="I459" s="109">
        <v>692010</v>
      </c>
      <c r="J459" s="158">
        <f t="shared" si="35"/>
        <v>0.35913528591352861</v>
      </c>
      <c r="K459" s="158">
        <f t="shared" si="36"/>
        <v>0.30397605476409689</v>
      </c>
      <c r="L459" s="158">
        <f t="shared" si="37"/>
        <v>0.10774058577405858</v>
      </c>
      <c r="M459" s="158">
        <f t="shared" si="38"/>
        <v>0.21278323833486781</v>
      </c>
      <c r="N459" s="159">
        <f t="shared" si="39"/>
        <v>0.32052382410892638</v>
      </c>
      <c r="O459" s="160"/>
      <c r="P459" s="160"/>
    </row>
    <row r="460" spans="1:16">
      <c r="A460" s="164">
        <v>455</v>
      </c>
      <c r="B460" s="238" t="s">
        <v>69</v>
      </c>
      <c r="C460" s="238" t="s">
        <v>65</v>
      </c>
      <c r="D460" s="216" t="s">
        <v>767</v>
      </c>
      <c r="E460" s="229" t="s">
        <v>1176</v>
      </c>
      <c r="F460" s="252">
        <v>2537</v>
      </c>
      <c r="G460" s="190">
        <v>4321725</v>
      </c>
      <c r="H460" s="109">
        <v>575</v>
      </c>
      <c r="I460" s="109">
        <v>1229940</v>
      </c>
      <c r="J460" s="158">
        <f t="shared" si="35"/>
        <v>0.22664564446196295</v>
      </c>
      <c r="K460" s="158">
        <f t="shared" si="36"/>
        <v>0.28459469309130037</v>
      </c>
      <c r="L460" s="158">
        <f t="shared" si="37"/>
        <v>6.7993693338588887E-2</v>
      </c>
      <c r="M460" s="158">
        <f t="shared" si="38"/>
        <v>0.19921628516391024</v>
      </c>
      <c r="N460" s="159">
        <f t="shared" si="39"/>
        <v>0.26720997850249911</v>
      </c>
      <c r="O460" s="160"/>
      <c r="P460" s="160"/>
    </row>
    <row r="461" spans="1:16">
      <c r="A461" s="164">
        <v>456</v>
      </c>
      <c r="B461" s="238" t="s">
        <v>73</v>
      </c>
      <c r="C461" s="238" t="s">
        <v>65</v>
      </c>
      <c r="D461" s="216" t="s">
        <v>783</v>
      </c>
      <c r="E461" s="229" t="s">
        <v>784</v>
      </c>
      <c r="F461" s="252">
        <v>1389</v>
      </c>
      <c r="G461" s="190">
        <v>2445204</v>
      </c>
      <c r="H461" s="109">
        <v>279</v>
      </c>
      <c r="I461" s="109">
        <v>341580</v>
      </c>
      <c r="J461" s="158">
        <f t="shared" si="35"/>
        <v>0.20086393088552915</v>
      </c>
      <c r="K461" s="158">
        <f t="shared" si="36"/>
        <v>0.13969386603326348</v>
      </c>
      <c r="L461" s="158">
        <f t="shared" si="37"/>
        <v>6.0259179265658741E-2</v>
      </c>
      <c r="M461" s="158">
        <f t="shared" si="38"/>
        <v>9.7785706223284433E-2</v>
      </c>
      <c r="N461" s="159">
        <f t="shared" si="39"/>
        <v>0.15804488548894319</v>
      </c>
      <c r="O461" s="160"/>
      <c r="P461" s="160"/>
    </row>
    <row r="462" spans="1:16">
      <c r="A462" s="164">
        <v>457</v>
      </c>
      <c r="B462" s="238" t="s">
        <v>73</v>
      </c>
      <c r="C462" s="238" t="s">
        <v>65</v>
      </c>
      <c r="D462" s="216" t="s">
        <v>788</v>
      </c>
      <c r="E462" s="229" t="s">
        <v>789</v>
      </c>
      <c r="F462" s="252">
        <v>1030</v>
      </c>
      <c r="G462" s="190">
        <v>1651837</v>
      </c>
      <c r="H462" s="109">
        <v>396</v>
      </c>
      <c r="I462" s="109">
        <v>450950</v>
      </c>
      <c r="J462" s="158">
        <f t="shared" si="35"/>
        <v>0.38446601941747571</v>
      </c>
      <c r="K462" s="158">
        <f t="shared" si="36"/>
        <v>0.27299909131469996</v>
      </c>
      <c r="L462" s="158">
        <f t="shared" si="37"/>
        <v>0.11533980582524271</v>
      </c>
      <c r="M462" s="158">
        <f t="shared" si="38"/>
        <v>0.19109936392028995</v>
      </c>
      <c r="N462" s="159">
        <f t="shared" si="39"/>
        <v>0.30643916974553265</v>
      </c>
      <c r="O462" s="160"/>
      <c r="P462" s="160"/>
    </row>
    <row r="463" spans="1:16">
      <c r="A463" s="164">
        <v>458</v>
      </c>
      <c r="B463" s="238" t="s">
        <v>73</v>
      </c>
      <c r="C463" s="238" t="s">
        <v>65</v>
      </c>
      <c r="D463" s="216" t="s">
        <v>781</v>
      </c>
      <c r="E463" s="229" t="s">
        <v>782</v>
      </c>
      <c r="F463" s="252">
        <v>1443</v>
      </c>
      <c r="G463" s="190">
        <v>2464631</v>
      </c>
      <c r="H463" s="109">
        <v>710</v>
      </c>
      <c r="I463" s="109">
        <v>922470</v>
      </c>
      <c r="J463" s="158">
        <f t="shared" si="35"/>
        <v>0.49203049203049204</v>
      </c>
      <c r="K463" s="158">
        <f t="shared" si="36"/>
        <v>0.37428320912948021</v>
      </c>
      <c r="L463" s="158">
        <f t="shared" si="37"/>
        <v>0.14760914760914762</v>
      </c>
      <c r="M463" s="158">
        <f t="shared" si="38"/>
        <v>0.26199824639063612</v>
      </c>
      <c r="N463" s="159">
        <f t="shared" si="39"/>
        <v>0.40960739399978374</v>
      </c>
      <c r="O463" s="160"/>
      <c r="P463" s="160"/>
    </row>
    <row r="464" spans="1:16">
      <c r="A464" s="164">
        <v>459</v>
      </c>
      <c r="B464" s="238" t="s">
        <v>73</v>
      </c>
      <c r="C464" s="238" t="s">
        <v>65</v>
      </c>
      <c r="D464" s="216" t="s">
        <v>787</v>
      </c>
      <c r="E464" s="229" t="s">
        <v>1479</v>
      </c>
      <c r="F464" s="252">
        <v>1148</v>
      </c>
      <c r="G464" s="190">
        <v>2000845</v>
      </c>
      <c r="H464" s="109">
        <v>305</v>
      </c>
      <c r="I464" s="109">
        <v>511490</v>
      </c>
      <c r="J464" s="158">
        <f t="shared" si="35"/>
        <v>0.26567944250871078</v>
      </c>
      <c r="K464" s="158">
        <f t="shared" si="36"/>
        <v>0.25563699337030105</v>
      </c>
      <c r="L464" s="158">
        <f t="shared" si="37"/>
        <v>7.9703832752613238E-2</v>
      </c>
      <c r="M464" s="158">
        <f t="shared" si="38"/>
        <v>0.17894589535921071</v>
      </c>
      <c r="N464" s="159">
        <f t="shared" si="39"/>
        <v>0.25864972811182396</v>
      </c>
      <c r="O464" s="160"/>
      <c r="P464" s="160"/>
    </row>
    <row r="465" spans="1:16">
      <c r="A465" s="164">
        <v>460</v>
      </c>
      <c r="B465" s="244" t="s">
        <v>73</v>
      </c>
      <c r="C465" s="237" t="s">
        <v>65</v>
      </c>
      <c r="D465" s="216" t="s">
        <v>786</v>
      </c>
      <c r="E465" s="229" t="s">
        <v>1182</v>
      </c>
      <c r="F465" s="252">
        <v>1239</v>
      </c>
      <c r="G465" s="190">
        <v>1762637</v>
      </c>
      <c r="H465" s="109">
        <v>601</v>
      </c>
      <c r="I465" s="109">
        <v>706075</v>
      </c>
      <c r="J465" s="158">
        <f t="shared" si="35"/>
        <v>0.48506860371267152</v>
      </c>
      <c r="K465" s="158">
        <f t="shared" si="36"/>
        <v>0.40057879188965168</v>
      </c>
      <c r="L465" s="158">
        <f t="shared" si="37"/>
        <v>0.14552058111380145</v>
      </c>
      <c r="M465" s="158">
        <f t="shared" si="38"/>
        <v>0.28040515432275614</v>
      </c>
      <c r="N465" s="159">
        <f t="shared" si="39"/>
        <v>0.4259257354365576</v>
      </c>
      <c r="O465" s="160"/>
      <c r="P465" s="160"/>
    </row>
    <row r="466" spans="1:16">
      <c r="A466" s="164">
        <v>461</v>
      </c>
      <c r="B466" s="244" t="s">
        <v>73</v>
      </c>
      <c r="C466" s="237" t="s">
        <v>65</v>
      </c>
      <c r="D466" s="216" t="s">
        <v>785</v>
      </c>
      <c r="E466" s="229" t="s">
        <v>1480</v>
      </c>
      <c r="F466" s="252">
        <v>976</v>
      </c>
      <c r="G466" s="190">
        <v>1423888</v>
      </c>
      <c r="H466" s="109">
        <v>321</v>
      </c>
      <c r="I466" s="109">
        <v>419770</v>
      </c>
      <c r="J466" s="158">
        <f t="shared" si="35"/>
        <v>0.32889344262295084</v>
      </c>
      <c r="K466" s="158">
        <f t="shared" si="36"/>
        <v>0.29480549031946335</v>
      </c>
      <c r="L466" s="158">
        <f t="shared" si="37"/>
        <v>9.8668032786885254E-2</v>
      </c>
      <c r="M466" s="158">
        <f t="shared" si="38"/>
        <v>0.20636384322362433</v>
      </c>
      <c r="N466" s="159">
        <f t="shared" si="39"/>
        <v>0.30503187601050957</v>
      </c>
      <c r="O466" s="160"/>
      <c r="P466" s="160"/>
    </row>
    <row r="467" spans="1:16">
      <c r="A467" s="164">
        <v>462</v>
      </c>
      <c r="B467" s="244" t="s">
        <v>64</v>
      </c>
      <c r="C467" s="237" t="s">
        <v>65</v>
      </c>
      <c r="D467" s="216" t="s">
        <v>741</v>
      </c>
      <c r="E467" s="229" t="s">
        <v>1259</v>
      </c>
      <c r="F467" s="252">
        <v>1214</v>
      </c>
      <c r="G467" s="190">
        <v>2326692</v>
      </c>
      <c r="H467" s="109">
        <v>437</v>
      </c>
      <c r="I467" s="109">
        <v>486640</v>
      </c>
      <c r="J467" s="158">
        <f t="shared" si="35"/>
        <v>0.3599670510708402</v>
      </c>
      <c r="K467" s="158">
        <f t="shared" si="36"/>
        <v>0.20915531578739258</v>
      </c>
      <c r="L467" s="158">
        <f t="shared" si="37"/>
        <v>0.10799011532125206</v>
      </c>
      <c r="M467" s="158">
        <f t="shared" si="38"/>
        <v>0.14640872105117481</v>
      </c>
      <c r="N467" s="159">
        <f t="shared" si="39"/>
        <v>0.25439883637242688</v>
      </c>
      <c r="O467" s="160"/>
      <c r="P467" s="160"/>
    </row>
    <row r="468" spans="1:16">
      <c r="A468" s="164">
        <v>463</v>
      </c>
      <c r="B468" s="244" t="s">
        <v>64</v>
      </c>
      <c r="C468" s="237" t="s">
        <v>65</v>
      </c>
      <c r="D468" s="216" t="s">
        <v>735</v>
      </c>
      <c r="E468" s="229" t="s">
        <v>736</v>
      </c>
      <c r="F468" s="252">
        <v>1316</v>
      </c>
      <c r="G468" s="190">
        <v>2486744</v>
      </c>
      <c r="H468" s="109">
        <v>386</v>
      </c>
      <c r="I468" s="109">
        <v>574540</v>
      </c>
      <c r="J468" s="158">
        <f t="shared" si="35"/>
        <v>0.29331306990881462</v>
      </c>
      <c r="K468" s="158">
        <f t="shared" si="36"/>
        <v>0.23104107218113323</v>
      </c>
      <c r="L468" s="158">
        <f t="shared" si="37"/>
        <v>8.7993920972644385E-2</v>
      </c>
      <c r="M468" s="158">
        <f t="shared" si="38"/>
        <v>0.16172875052679325</v>
      </c>
      <c r="N468" s="159">
        <f t="shared" si="39"/>
        <v>0.24972267149943764</v>
      </c>
      <c r="O468" s="160"/>
      <c r="P468" s="160"/>
    </row>
    <row r="469" spans="1:16">
      <c r="A469" s="164">
        <v>464</v>
      </c>
      <c r="B469" s="244" t="s">
        <v>64</v>
      </c>
      <c r="C469" s="237" t="s">
        <v>65</v>
      </c>
      <c r="D469" s="216" t="s">
        <v>742</v>
      </c>
      <c r="E469" s="229" t="s">
        <v>743</v>
      </c>
      <c r="F469" s="252">
        <v>1456</v>
      </c>
      <c r="G469" s="190">
        <v>2633832</v>
      </c>
      <c r="H469" s="109">
        <v>449</v>
      </c>
      <c r="I469" s="109">
        <v>617140</v>
      </c>
      <c r="J469" s="158">
        <f t="shared" si="35"/>
        <v>0.30837912087912089</v>
      </c>
      <c r="K469" s="158">
        <f t="shared" si="36"/>
        <v>0.23431259093214754</v>
      </c>
      <c r="L469" s="158">
        <f t="shared" si="37"/>
        <v>9.2513736263736268E-2</v>
      </c>
      <c r="M469" s="158">
        <f t="shared" si="38"/>
        <v>0.16401881365250326</v>
      </c>
      <c r="N469" s="159">
        <f t="shared" si="39"/>
        <v>0.25653254991623953</v>
      </c>
      <c r="O469" s="160"/>
      <c r="P469" s="160"/>
    </row>
    <row r="470" spans="1:16">
      <c r="A470" s="164">
        <v>465</v>
      </c>
      <c r="B470" s="244" t="s">
        <v>64</v>
      </c>
      <c r="C470" s="237" t="s">
        <v>65</v>
      </c>
      <c r="D470" s="216" t="s">
        <v>734</v>
      </c>
      <c r="E470" s="229" t="s">
        <v>1022</v>
      </c>
      <c r="F470" s="252">
        <v>1419</v>
      </c>
      <c r="G470" s="190">
        <v>2684168</v>
      </c>
      <c r="H470" s="109">
        <v>583</v>
      </c>
      <c r="I470" s="109">
        <v>815430</v>
      </c>
      <c r="J470" s="158">
        <f t="shared" si="35"/>
        <v>0.41085271317829458</v>
      </c>
      <c r="K470" s="158">
        <f t="shared" si="36"/>
        <v>0.30379246008446564</v>
      </c>
      <c r="L470" s="158">
        <f t="shared" si="37"/>
        <v>0.12325581395348836</v>
      </c>
      <c r="M470" s="158">
        <f t="shared" si="38"/>
        <v>0.21265472205912594</v>
      </c>
      <c r="N470" s="159">
        <f t="shared" si="39"/>
        <v>0.33591053601261434</v>
      </c>
      <c r="O470" s="160"/>
      <c r="P470" s="160"/>
    </row>
    <row r="471" spans="1:16">
      <c r="A471" s="164">
        <v>466</v>
      </c>
      <c r="B471" s="244" t="s">
        <v>64</v>
      </c>
      <c r="C471" s="237" t="s">
        <v>65</v>
      </c>
      <c r="D471" s="216" t="s">
        <v>737</v>
      </c>
      <c r="E471" s="229" t="s">
        <v>1406</v>
      </c>
      <c r="F471" s="252">
        <v>1577</v>
      </c>
      <c r="G471" s="190">
        <v>2759647</v>
      </c>
      <c r="H471" s="109">
        <v>655</v>
      </c>
      <c r="I471" s="109">
        <v>952590</v>
      </c>
      <c r="J471" s="158">
        <f t="shared" si="35"/>
        <v>0.4153455928979074</v>
      </c>
      <c r="K471" s="158">
        <f t="shared" si="36"/>
        <v>0.3451854530670046</v>
      </c>
      <c r="L471" s="158">
        <f t="shared" si="37"/>
        <v>0.12460367786937221</v>
      </c>
      <c r="M471" s="158">
        <f t="shared" si="38"/>
        <v>0.24162981714690321</v>
      </c>
      <c r="N471" s="159">
        <f t="shared" si="39"/>
        <v>0.36623349501627545</v>
      </c>
      <c r="O471" s="160"/>
      <c r="P471" s="160"/>
    </row>
    <row r="472" spans="1:16">
      <c r="A472" s="164">
        <v>467</v>
      </c>
      <c r="B472" s="244" t="s">
        <v>64</v>
      </c>
      <c r="C472" s="237" t="s">
        <v>65</v>
      </c>
      <c r="D472" s="216" t="s">
        <v>738</v>
      </c>
      <c r="E472" s="229" t="s">
        <v>739</v>
      </c>
      <c r="F472" s="252">
        <v>1411</v>
      </c>
      <c r="G472" s="190">
        <v>2684191</v>
      </c>
      <c r="H472" s="109">
        <v>459</v>
      </c>
      <c r="I472" s="109">
        <v>541340</v>
      </c>
      <c r="J472" s="158">
        <f t="shared" si="35"/>
        <v>0.3253012048192771</v>
      </c>
      <c r="K472" s="158">
        <f t="shared" si="36"/>
        <v>0.20167715337693928</v>
      </c>
      <c r="L472" s="158">
        <f t="shared" si="37"/>
        <v>9.7590361445783133E-2</v>
      </c>
      <c r="M472" s="158">
        <f t="shared" si="38"/>
        <v>0.14117400736385749</v>
      </c>
      <c r="N472" s="159">
        <f t="shared" si="39"/>
        <v>0.23876436880964064</v>
      </c>
      <c r="O472" s="160"/>
      <c r="P472" s="160"/>
    </row>
    <row r="473" spans="1:16">
      <c r="A473" s="164">
        <v>468</v>
      </c>
      <c r="B473" s="244" t="s">
        <v>64</v>
      </c>
      <c r="C473" s="237" t="s">
        <v>65</v>
      </c>
      <c r="D473" s="216" t="s">
        <v>740</v>
      </c>
      <c r="E473" s="229" t="s">
        <v>1469</v>
      </c>
      <c r="F473" s="252">
        <v>1553</v>
      </c>
      <c r="G473" s="190">
        <v>2820637</v>
      </c>
      <c r="H473" s="109">
        <v>696</v>
      </c>
      <c r="I473" s="109">
        <v>787800</v>
      </c>
      <c r="J473" s="158">
        <f t="shared" si="35"/>
        <v>0.4481648422408242</v>
      </c>
      <c r="K473" s="158">
        <f t="shared" si="36"/>
        <v>0.27929861233473147</v>
      </c>
      <c r="L473" s="158">
        <f t="shared" si="37"/>
        <v>0.13444945267224725</v>
      </c>
      <c r="M473" s="158">
        <f t="shared" si="38"/>
        <v>0.19550902863431202</v>
      </c>
      <c r="N473" s="159">
        <f t="shared" si="39"/>
        <v>0.32995848130655925</v>
      </c>
      <c r="O473" s="160"/>
      <c r="P473" s="160"/>
    </row>
    <row r="474" spans="1:16">
      <c r="A474" s="164">
        <v>469</v>
      </c>
      <c r="B474" s="244" t="s">
        <v>1023</v>
      </c>
      <c r="C474" s="237" t="s">
        <v>65</v>
      </c>
      <c r="D474" s="216" t="s">
        <v>713</v>
      </c>
      <c r="E474" s="229" t="s">
        <v>714</v>
      </c>
      <c r="F474" s="252">
        <v>2096</v>
      </c>
      <c r="G474" s="190">
        <v>3895828</v>
      </c>
      <c r="H474" s="109">
        <v>1340</v>
      </c>
      <c r="I474" s="109">
        <v>2160510</v>
      </c>
      <c r="J474" s="158">
        <f t="shared" si="35"/>
        <v>0.63931297709923662</v>
      </c>
      <c r="K474" s="158">
        <f t="shared" si="36"/>
        <v>0.55457017096237304</v>
      </c>
      <c r="L474" s="158">
        <f t="shared" si="37"/>
        <v>0.19179389312977099</v>
      </c>
      <c r="M474" s="158">
        <f t="shared" si="38"/>
        <v>0.38819911967366111</v>
      </c>
      <c r="N474" s="159">
        <f t="shared" si="39"/>
        <v>0.57999301280343207</v>
      </c>
      <c r="O474" s="160"/>
      <c r="P474" s="160"/>
    </row>
    <row r="475" spans="1:16">
      <c r="A475" s="164">
        <v>470</v>
      </c>
      <c r="B475" s="244" t="s">
        <v>1023</v>
      </c>
      <c r="C475" s="237" t="s">
        <v>65</v>
      </c>
      <c r="D475" s="216" t="s">
        <v>717</v>
      </c>
      <c r="E475" s="229" t="s">
        <v>1097</v>
      </c>
      <c r="F475" s="252">
        <v>1417</v>
      </c>
      <c r="G475" s="190">
        <v>2171728</v>
      </c>
      <c r="H475" s="109">
        <v>894</v>
      </c>
      <c r="I475" s="109">
        <v>1245060</v>
      </c>
      <c r="J475" s="158">
        <f t="shared" si="35"/>
        <v>0.63091037402964012</v>
      </c>
      <c r="K475" s="158">
        <f t="shared" si="36"/>
        <v>0.57330383915481131</v>
      </c>
      <c r="L475" s="158">
        <f t="shared" si="37"/>
        <v>0.18927311220889204</v>
      </c>
      <c r="M475" s="158">
        <f t="shared" si="38"/>
        <v>0.4013126874083679</v>
      </c>
      <c r="N475" s="159">
        <f t="shared" si="39"/>
        <v>0.59058579961725988</v>
      </c>
      <c r="O475" s="160"/>
      <c r="P475" s="160"/>
    </row>
    <row r="476" spans="1:16">
      <c r="A476" s="164">
        <v>471</v>
      </c>
      <c r="B476" s="244" t="s">
        <v>1023</v>
      </c>
      <c r="C476" s="237" t="s">
        <v>65</v>
      </c>
      <c r="D476" s="216" t="s">
        <v>718</v>
      </c>
      <c r="E476" s="229" t="s">
        <v>719</v>
      </c>
      <c r="F476" s="252">
        <v>832</v>
      </c>
      <c r="G476" s="190">
        <v>1223065</v>
      </c>
      <c r="H476" s="109">
        <v>349</v>
      </c>
      <c r="I476" s="109">
        <v>433360</v>
      </c>
      <c r="J476" s="158">
        <f t="shared" si="35"/>
        <v>0.41947115384615385</v>
      </c>
      <c r="K476" s="158">
        <f t="shared" si="36"/>
        <v>0.35432295094700611</v>
      </c>
      <c r="L476" s="158">
        <f t="shared" si="37"/>
        <v>0.12584134615384615</v>
      </c>
      <c r="M476" s="158">
        <f t="shared" si="38"/>
        <v>0.24802606566290425</v>
      </c>
      <c r="N476" s="159">
        <f t="shared" si="39"/>
        <v>0.37386741181675043</v>
      </c>
      <c r="O476" s="160"/>
      <c r="P476" s="160"/>
    </row>
    <row r="477" spans="1:16">
      <c r="A477" s="164">
        <v>472</v>
      </c>
      <c r="B477" s="237" t="s">
        <v>1023</v>
      </c>
      <c r="C477" s="237" t="s">
        <v>65</v>
      </c>
      <c r="D477" s="216" t="s">
        <v>715</v>
      </c>
      <c r="E477" s="229" t="s">
        <v>716</v>
      </c>
      <c r="F477" s="252">
        <v>1244</v>
      </c>
      <c r="G477" s="190">
        <v>1969670</v>
      </c>
      <c r="H477" s="109">
        <v>594</v>
      </c>
      <c r="I477" s="109">
        <v>754720</v>
      </c>
      <c r="J477" s="158">
        <f t="shared" si="35"/>
        <v>0.477491961414791</v>
      </c>
      <c r="K477" s="158">
        <f t="shared" si="36"/>
        <v>0.38317078495382473</v>
      </c>
      <c r="L477" s="158">
        <f t="shared" si="37"/>
        <v>0.1432475884244373</v>
      </c>
      <c r="M477" s="158">
        <f t="shared" si="38"/>
        <v>0.26821954946767729</v>
      </c>
      <c r="N477" s="159">
        <f t="shared" si="39"/>
        <v>0.41146713789211459</v>
      </c>
      <c r="O477" s="160"/>
      <c r="P477" s="160"/>
    </row>
    <row r="478" spans="1:16">
      <c r="A478" s="164">
        <v>473</v>
      </c>
      <c r="B478" s="237" t="s">
        <v>66</v>
      </c>
      <c r="C478" s="237" t="s">
        <v>65</v>
      </c>
      <c r="D478" s="216" t="s">
        <v>745</v>
      </c>
      <c r="E478" s="229" t="s">
        <v>746</v>
      </c>
      <c r="F478" s="252">
        <v>2076</v>
      </c>
      <c r="G478" s="190">
        <v>3712641</v>
      </c>
      <c r="H478" s="109">
        <v>993</v>
      </c>
      <c r="I478" s="109">
        <v>1998100</v>
      </c>
      <c r="J478" s="158">
        <f t="shared" si="35"/>
        <v>0.47832369942196534</v>
      </c>
      <c r="K478" s="158">
        <f t="shared" si="36"/>
        <v>0.53818831392531619</v>
      </c>
      <c r="L478" s="158">
        <f t="shared" si="37"/>
        <v>0.14349710982658959</v>
      </c>
      <c r="M478" s="158">
        <f t="shared" si="38"/>
        <v>0.3767318197477213</v>
      </c>
      <c r="N478" s="159">
        <f t="shared" si="39"/>
        <v>0.52022892957431088</v>
      </c>
      <c r="O478" s="160"/>
      <c r="P478" s="160"/>
    </row>
    <row r="479" spans="1:16">
      <c r="A479" s="164">
        <v>474</v>
      </c>
      <c r="B479" s="237" t="s">
        <v>66</v>
      </c>
      <c r="C479" s="237" t="s">
        <v>65</v>
      </c>
      <c r="D479" s="216" t="s">
        <v>747</v>
      </c>
      <c r="E479" s="229" t="s">
        <v>317</v>
      </c>
      <c r="F479" s="252">
        <v>1687</v>
      </c>
      <c r="G479" s="190">
        <v>2793070</v>
      </c>
      <c r="H479" s="109">
        <v>769</v>
      </c>
      <c r="I479" s="109">
        <v>920320</v>
      </c>
      <c r="J479" s="158">
        <f t="shared" si="35"/>
        <v>0.45583876704208653</v>
      </c>
      <c r="K479" s="158">
        <f t="shared" si="36"/>
        <v>0.32950122982954239</v>
      </c>
      <c r="L479" s="158">
        <f t="shared" si="37"/>
        <v>0.13675163011262595</v>
      </c>
      <c r="M479" s="158">
        <f t="shared" si="38"/>
        <v>0.23065086088067965</v>
      </c>
      <c r="N479" s="159">
        <f t="shared" si="39"/>
        <v>0.36740249099330557</v>
      </c>
      <c r="O479" s="160"/>
      <c r="P479" s="160"/>
    </row>
    <row r="480" spans="1:16">
      <c r="A480" s="164">
        <v>475</v>
      </c>
      <c r="B480" s="244" t="s">
        <v>66</v>
      </c>
      <c r="C480" s="237" t="s">
        <v>65</v>
      </c>
      <c r="D480" s="216" t="s">
        <v>750</v>
      </c>
      <c r="E480" s="229" t="s">
        <v>751</v>
      </c>
      <c r="F480" s="252">
        <v>1441</v>
      </c>
      <c r="G480" s="190">
        <v>2348550</v>
      </c>
      <c r="H480" s="109">
        <v>666</v>
      </c>
      <c r="I480" s="109">
        <v>769570</v>
      </c>
      <c r="J480" s="158">
        <f t="shared" si="35"/>
        <v>0.46217904233171409</v>
      </c>
      <c r="K480" s="158">
        <f t="shared" si="36"/>
        <v>0.32767878052415322</v>
      </c>
      <c r="L480" s="158">
        <f t="shared" si="37"/>
        <v>0.13865371269951421</v>
      </c>
      <c r="M480" s="158">
        <f t="shared" si="38"/>
        <v>0.22937514636690723</v>
      </c>
      <c r="N480" s="159">
        <f t="shared" si="39"/>
        <v>0.36802885906642147</v>
      </c>
      <c r="O480" s="160"/>
      <c r="P480" s="160"/>
    </row>
    <row r="481" spans="1:16">
      <c r="A481" s="164">
        <v>476</v>
      </c>
      <c r="B481" s="244" t="s">
        <v>66</v>
      </c>
      <c r="C481" s="237" t="s">
        <v>65</v>
      </c>
      <c r="D481" s="216" t="s">
        <v>748</v>
      </c>
      <c r="E481" s="229" t="s">
        <v>749</v>
      </c>
      <c r="F481" s="252">
        <v>1526</v>
      </c>
      <c r="G481" s="190">
        <v>2485299</v>
      </c>
      <c r="H481" s="109">
        <v>571</v>
      </c>
      <c r="I481" s="109">
        <v>723090</v>
      </c>
      <c r="J481" s="158">
        <f t="shared" si="35"/>
        <v>0.37418086500655307</v>
      </c>
      <c r="K481" s="158">
        <f t="shared" si="36"/>
        <v>0.29094688405700886</v>
      </c>
      <c r="L481" s="158">
        <f t="shared" si="37"/>
        <v>0.11225425950196592</v>
      </c>
      <c r="M481" s="158">
        <f t="shared" si="38"/>
        <v>0.2036628188399062</v>
      </c>
      <c r="N481" s="159">
        <f t="shared" si="39"/>
        <v>0.3159170783418721</v>
      </c>
      <c r="O481" s="160"/>
      <c r="P481" s="160"/>
    </row>
    <row r="482" spans="1:16">
      <c r="A482" s="164">
        <v>477</v>
      </c>
      <c r="B482" s="244" t="s">
        <v>77</v>
      </c>
      <c r="C482" s="237" t="s">
        <v>65</v>
      </c>
      <c r="D482" s="216" t="s">
        <v>720</v>
      </c>
      <c r="E482" s="229" t="s">
        <v>723</v>
      </c>
      <c r="F482" s="252">
        <v>2389</v>
      </c>
      <c r="G482" s="190">
        <v>4010952</v>
      </c>
      <c r="H482" s="109">
        <v>853</v>
      </c>
      <c r="I482" s="109">
        <v>1302980</v>
      </c>
      <c r="J482" s="158">
        <f t="shared" si="35"/>
        <v>0.35705316031812473</v>
      </c>
      <c r="K482" s="158">
        <f t="shared" si="36"/>
        <v>0.32485554551637619</v>
      </c>
      <c r="L482" s="158">
        <f t="shared" si="37"/>
        <v>0.10711594809543741</v>
      </c>
      <c r="M482" s="158">
        <f t="shared" si="38"/>
        <v>0.22739888186146331</v>
      </c>
      <c r="N482" s="159">
        <f t="shared" si="39"/>
        <v>0.33451482995690074</v>
      </c>
      <c r="O482" s="160"/>
      <c r="P482" s="160"/>
    </row>
    <row r="483" spans="1:16">
      <c r="A483" s="164">
        <v>478</v>
      </c>
      <c r="B483" s="244" t="s">
        <v>77</v>
      </c>
      <c r="C483" s="237" t="s">
        <v>65</v>
      </c>
      <c r="D483" s="216" t="s">
        <v>722</v>
      </c>
      <c r="E483" s="229" t="s">
        <v>1345</v>
      </c>
      <c r="F483" s="252">
        <v>2371</v>
      </c>
      <c r="G483" s="190">
        <v>3912560</v>
      </c>
      <c r="H483" s="109">
        <v>703</v>
      </c>
      <c r="I483" s="109">
        <v>1003240</v>
      </c>
      <c r="J483" s="158">
        <f t="shared" si="35"/>
        <v>0.29649936735554616</v>
      </c>
      <c r="K483" s="158">
        <f t="shared" si="36"/>
        <v>0.2564152370826262</v>
      </c>
      <c r="L483" s="158">
        <f t="shared" si="37"/>
        <v>8.8949810206663843E-2</v>
      </c>
      <c r="M483" s="158">
        <f t="shared" si="38"/>
        <v>0.17949066595783833</v>
      </c>
      <c r="N483" s="159">
        <f t="shared" si="39"/>
        <v>0.26844047616450217</v>
      </c>
      <c r="O483" s="160"/>
      <c r="P483" s="160"/>
    </row>
    <row r="484" spans="1:16">
      <c r="A484" s="164">
        <v>479</v>
      </c>
      <c r="B484" s="244" t="s">
        <v>77</v>
      </c>
      <c r="C484" s="237" t="s">
        <v>65</v>
      </c>
      <c r="D484" s="216" t="s">
        <v>725</v>
      </c>
      <c r="E484" s="229" t="s">
        <v>726</v>
      </c>
      <c r="F484" s="252">
        <v>1017</v>
      </c>
      <c r="G484" s="190">
        <v>1786204</v>
      </c>
      <c r="H484" s="109">
        <v>638</v>
      </c>
      <c r="I484" s="109">
        <v>899090</v>
      </c>
      <c r="J484" s="158">
        <f t="shared" si="35"/>
        <v>0.62733529990167158</v>
      </c>
      <c r="K484" s="158">
        <f t="shared" si="36"/>
        <v>0.50335236064861577</v>
      </c>
      <c r="L484" s="158">
        <f t="shared" si="37"/>
        <v>0.18820058997050146</v>
      </c>
      <c r="M484" s="158">
        <f t="shared" si="38"/>
        <v>0.35234665245403102</v>
      </c>
      <c r="N484" s="159">
        <f t="shared" si="39"/>
        <v>0.54054724242453245</v>
      </c>
      <c r="O484" s="160"/>
      <c r="P484" s="160"/>
    </row>
    <row r="485" spans="1:16">
      <c r="A485" s="164">
        <v>480</v>
      </c>
      <c r="B485" s="244" t="s">
        <v>77</v>
      </c>
      <c r="C485" s="237" t="s">
        <v>65</v>
      </c>
      <c r="D485" s="216" t="s">
        <v>727</v>
      </c>
      <c r="E485" s="229" t="s">
        <v>728</v>
      </c>
      <c r="F485" s="252">
        <v>1676</v>
      </c>
      <c r="G485" s="190">
        <v>2735200</v>
      </c>
      <c r="H485" s="109">
        <v>612</v>
      </c>
      <c r="I485" s="109">
        <v>1155500</v>
      </c>
      <c r="J485" s="158">
        <f t="shared" si="35"/>
        <v>0.36515513126491644</v>
      </c>
      <c r="K485" s="158">
        <f t="shared" si="36"/>
        <v>0.42245539631471191</v>
      </c>
      <c r="L485" s="158">
        <f t="shared" si="37"/>
        <v>0.10954653937947494</v>
      </c>
      <c r="M485" s="158">
        <f t="shared" si="38"/>
        <v>0.29571877742029834</v>
      </c>
      <c r="N485" s="159">
        <f t="shared" si="39"/>
        <v>0.40526531679977329</v>
      </c>
      <c r="O485" s="160"/>
      <c r="P485" s="160"/>
    </row>
    <row r="486" spans="1:16">
      <c r="A486" s="164">
        <v>481</v>
      </c>
      <c r="B486" s="244" t="s">
        <v>77</v>
      </c>
      <c r="C486" s="237" t="s">
        <v>65</v>
      </c>
      <c r="D486" s="216" t="s">
        <v>724</v>
      </c>
      <c r="E486" s="229" t="s">
        <v>1465</v>
      </c>
      <c r="F486" s="252">
        <v>1121</v>
      </c>
      <c r="G486" s="190">
        <v>1852140</v>
      </c>
      <c r="H486" s="109">
        <v>414</v>
      </c>
      <c r="I486" s="109">
        <v>880450</v>
      </c>
      <c r="J486" s="158">
        <f t="shared" si="35"/>
        <v>0.36931311329170385</v>
      </c>
      <c r="K486" s="158">
        <f t="shared" si="36"/>
        <v>0.4753690325785308</v>
      </c>
      <c r="L486" s="158">
        <f t="shared" si="37"/>
        <v>0.11079393398751115</v>
      </c>
      <c r="M486" s="158">
        <f t="shared" si="38"/>
        <v>0.33275832280497153</v>
      </c>
      <c r="N486" s="159">
        <f t="shared" si="39"/>
        <v>0.44355225679248267</v>
      </c>
      <c r="O486" s="160"/>
      <c r="P486" s="160"/>
    </row>
    <row r="487" spans="1:16">
      <c r="A487" s="164">
        <v>482</v>
      </c>
      <c r="B487" s="244" t="s">
        <v>77</v>
      </c>
      <c r="C487" s="237" t="s">
        <v>65</v>
      </c>
      <c r="D487" s="216" t="s">
        <v>733</v>
      </c>
      <c r="E487" s="229" t="s">
        <v>730</v>
      </c>
      <c r="F487" s="252">
        <v>1917</v>
      </c>
      <c r="G487" s="190">
        <v>3090857</v>
      </c>
      <c r="H487" s="109">
        <v>1035</v>
      </c>
      <c r="I487" s="109">
        <v>1309250</v>
      </c>
      <c r="J487" s="158">
        <f t="shared" si="35"/>
        <v>0.539906103286385</v>
      </c>
      <c r="K487" s="158">
        <f t="shared" si="36"/>
        <v>0.4235880210569431</v>
      </c>
      <c r="L487" s="158">
        <f t="shared" si="37"/>
        <v>0.1619718309859155</v>
      </c>
      <c r="M487" s="158">
        <f t="shared" si="38"/>
        <v>0.29651161473986015</v>
      </c>
      <c r="N487" s="159">
        <f t="shared" si="39"/>
        <v>0.45848344572577565</v>
      </c>
      <c r="O487" s="160"/>
      <c r="P487" s="160"/>
    </row>
    <row r="488" spans="1:16">
      <c r="A488" s="164">
        <v>483</v>
      </c>
      <c r="B488" s="244" t="s">
        <v>77</v>
      </c>
      <c r="C488" s="237" t="s">
        <v>65</v>
      </c>
      <c r="D488" s="216" t="s">
        <v>731</v>
      </c>
      <c r="E488" s="229" t="s">
        <v>732</v>
      </c>
      <c r="F488" s="252">
        <v>2076</v>
      </c>
      <c r="G488" s="190">
        <v>3332274</v>
      </c>
      <c r="H488" s="109">
        <v>900</v>
      </c>
      <c r="I488" s="109">
        <v>1564880</v>
      </c>
      <c r="J488" s="158">
        <f t="shared" si="35"/>
        <v>0.43352601156069365</v>
      </c>
      <c r="K488" s="158">
        <f t="shared" si="36"/>
        <v>0.4696132430886536</v>
      </c>
      <c r="L488" s="158">
        <f t="shared" si="37"/>
        <v>0.13005780346820808</v>
      </c>
      <c r="M488" s="158">
        <f t="shared" si="38"/>
        <v>0.3287292701620575</v>
      </c>
      <c r="N488" s="159">
        <f t="shared" si="39"/>
        <v>0.45878707363026561</v>
      </c>
      <c r="O488" s="160"/>
      <c r="P488" s="160"/>
    </row>
    <row r="489" spans="1:16">
      <c r="A489" s="164">
        <v>484</v>
      </c>
      <c r="B489" s="237" t="s">
        <v>77</v>
      </c>
      <c r="C489" s="237" t="s">
        <v>65</v>
      </c>
      <c r="D489" s="216" t="s">
        <v>729</v>
      </c>
      <c r="E489" s="229" t="s">
        <v>1119</v>
      </c>
      <c r="F489" s="252">
        <v>1365</v>
      </c>
      <c r="G489" s="190">
        <v>2270822</v>
      </c>
      <c r="H489" s="109">
        <v>722</v>
      </c>
      <c r="I489" s="109">
        <v>968510</v>
      </c>
      <c r="J489" s="158">
        <f t="shared" si="35"/>
        <v>0.52893772893772895</v>
      </c>
      <c r="K489" s="158">
        <f t="shared" si="36"/>
        <v>0.42650194511062511</v>
      </c>
      <c r="L489" s="158">
        <f t="shared" si="37"/>
        <v>0.15868131868131868</v>
      </c>
      <c r="M489" s="158">
        <f t="shared" si="38"/>
        <v>0.29855136157743756</v>
      </c>
      <c r="N489" s="159">
        <f t="shared" si="39"/>
        <v>0.45723268025875624</v>
      </c>
      <c r="O489" s="160"/>
      <c r="P489" s="160"/>
    </row>
    <row r="490" spans="1:16">
      <c r="A490" s="164">
        <v>485</v>
      </c>
      <c r="B490" s="237" t="s">
        <v>89</v>
      </c>
      <c r="C490" s="237" t="s">
        <v>80</v>
      </c>
      <c r="D490" s="216" t="s">
        <v>874</v>
      </c>
      <c r="E490" s="229" t="s">
        <v>1075</v>
      </c>
      <c r="F490" s="252">
        <v>2495</v>
      </c>
      <c r="G490" s="190">
        <v>3921423</v>
      </c>
      <c r="H490" s="109">
        <v>722</v>
      </c>
      <c r="I490" s="109">
        <v>1058525</v>
      </c>
      <c r="J490" s="158">
        <f t="shared" si="35"/>
        <v>0.28937875751503006</v>
      </c>
      <c r="K490" s="158">
        <f t="shared" si="36"/>
        <v>0.26993389899533921</v>
      </c>
      <c r="L490" s="158">
        <f t="shared" si="37"/>
        <v>8.6813627254509015E-2</v>
      </c>
      <c r="M490" s="158">
        <f t="shared" si="38"/>
        <v>0.18895372929673743</v>
      </c>
      <c r="N490" s="159">
        <f t="shared" si="39"/>
        <v>0.27576735655124646</v>
      </c>
      <c r="O490" s="160"/>
      <c r="P490" s="160"/>
    </row>
    <row r="491" spans="1:16">
      <c r="A491" s="164">
        <v>486</v>
      </c>
      <c r="B491" s="237" t="s">
        <v>89</v>
      </c>
      <c r="C491" s="237" t="s">
        <v>80</v>
      </c>
      <c r="D491" s="216" t="s">
        <v>877</v>
      </c>
      <c r="E491" s="229" t="s">
        <v>1334</v>
      </c>
      <c r="F491" s="252">
        <v>1418</v>
      </c>
      <c r="G491" s="190">
        <v>2048912</v>
      </c>
      <c r="H491" s="109">
        <v>550</v>
      </c>
      <c r="I491" s="109">
        <v>671395</v>
      </c>
      <c r="J491" s="158">
        <f t="shared" si="35"/>
        <v>0.38787023977433005</v>
      </c>
      <c r="K491" s="158">
        <f t="shared" si="36"/>
        <v>0.32768366821025013</v>
      </c>
      <c r="L491" s="158">
        <f t="shared" si="37"/>
        <v>0.11636107193229901</v>
      </c>
      <c r="M491" s="158">
        <f t="shared" si="38"/>
        <v>0.22937856774717508</v>
      </c>
      <c r="N491" s="159">
        <f t="shared" si="39"/>
        <v>0.34573963967947408</v>
      </c>
      <c r="O491" s="160"/>
      <c r="P491" s="160"/>
    </row>
    <row r="492" spans="1:16">
      <c r="A492" s="164">
        <v>487</v>
      </c>
      <c r="B492" s="237" t="s">
        <v>89</v>
      </c>
      <c r="C492" s="237" t="s">
        <v>80</v>
      </c>
      <c r="D492" s="216" t="s">
        <v>876</v>
      </c>
      <c r="E492" s="229" t="s">
        <v>1317</v>
      </c>
      <c r="F492" s="252">
        <v>2094</v>
      </c>
      <c r="G492" s="190">
        <v>3761484</v>
      </c>
      <c r="H492" s="109">
        <v>625</v>
      </c>
      <c r="I492" s="109">
        <v>1086400</v>
      </c>
      <c r="J492" s="158">
        <f t="shared" si="35"/>
        <v>0.29847182425978985</v>
      </c>
      <c r="K492" s="158">
        <f t="shared" si="36"/>
        <v>0.28882217762989287</v>
      </c>
      <c r="L492" s="158">
        <f t="shared" si="37"/>
        <v>8.954154727793695E-2</v>
      </c>
      <c r="M492" s="158">
        <f t="shared" si="38"/>
        <v>0.20217552434092501</v>
      </c>
      <c r="N492" s="159">
        <f t="shared" si="39"/>
        <v>0.29171707161886196</v>
      </c>
      <c r="O492" s="160"/>
      <c r="P492" s="160"/>
    </row>
    <row r="493" spans="1:16">
      <c r="A493" s="164">
        <v>488</v>
      </c>
      <c r="B493" s="237" t="s">
        <v>89</v>
      </c>
      <c r="C493" s="237" t="s">
        <v>80</v>
      </c>
      <c r="D493" s="216" t="s">
        <v>875</v>
      </c>
      <c r="E493" s="229" t="s">
        <v>1076</v>
      </c>
      <c r="F493" s="252">
        <v>2782</v>
      </c>
      <c r="G493" s="190">
        <v>4523873</v>
      </c>
      <c r="H493" s="109">
        <v>1160</v>
      </c>
      <c r="I493" s="109">
        <v>1665300</v>
      </c>
      <c r="J493" s="158">
        <f t="shared" si="35"/>
        <v>0.41696621135873474</v>
      </c>
      <c r="K493" s="158">
        <f t="shared" si="36"/>
        <v>0.36811378215082519</v>
      </c>
      <c r="L493" s="158">
        <f t="shared" si="37"/>
        <v>0.12508986340762041</v>
      </c>
      <c r="M493" s="158">
        <f t="shared" si="38"/>
        <v>0.25767964750557759</v>
      </c>
      <c r="N493" s="159">
        <f t="shared" si="39"/>
        <v>0.382769510913198</v>
      </c>
      <c r="O493" s="160"/>
      <c r="P493" s="160"/>
    </row>
    <row r="494" spans="1:16">
      <c r="A494" s="164">
        <v>489</v>
      </c>
      <c r="B494" s="237" t="s">
        <v>87</v>
      </c>
      <c r="C494" s="237" t="s">
        <v>80</v>
      </c>
      <c r="D494" s="216" t="s">
        <v>867</v>
      </c>
      <c r="E494" s="229" t="s">
        <v>868</v>
      </c>
      <c r="F494" s="252">
        <v>2241</v>
      </c>
      <c r="G494" s="190">
        <v>5186774</v>
      </c>
      <c r="H494" s="109">
        <v>848</v>
      </c>
      <c r="I494" s="109">
        <v>1300500</v>
      </c>
      <c r="J494" s="158">
        <f t="shared" si="35"/>
        <v>0.37840249888442662</v>
      </c>
      <c r="K494" s="158">
        <f t="shared" si="36"/>
        <v>0.25073388584117989</v>
      </c>
      <c r="L494" s="158">
        <f t="shared" si="37"/>
        <v>0.11352074966532798</v>
      </c>
      <c r="M494" s="158">
        <f t="shared" si="38"/>
        <v>0.1755137200888259</v>
      </c>
      <c r="N494" s="159">
        <f t="shared" si="39"/>
        <v>0.28903446975415387</v>
      </c>
      <c r="O494" s="160"/>
      <c r="P494" s="160"/>
    </row>
    <row r="495" spans="1:16">
      <c r="A495" s="164">
        <v>490</v>
      </c>
      <c r="B495" s="237" t="s">
        <v>87</v>
      </c>
      <c r="C495" s="237" t="s">
        <v>80</v>
      </c>
      <c r="D495" s="216" t="s">
        <v>871</v>
      </c>
      <c r="E495" s="229" t="s">
        <v>866</v>
      </c>
      <c r="F495" s="252">
        <v>2315</v>
      </c>
      <c r="G495" s="190">
        <v>3224406</v>
      </c>
      <c r="H495" s="109">
        <v>855</v>
      </c>
      <c r="I495" s="109">
        <v>1214310</v>
      </c>
      <c r="J495" s="158">
        <f t="shared" si="35"/>
        <v>0.36933045356371491</v>
      </c>
      <c r="K495" s="158">
        <f t="shared" si="36"/>
        <v>0.37659959694901946</v>
      </c>
      <c r="L495" s="158">
        <f t="shared" si="37"/>
        <v>0.11079913606911447</v>
      </c>
      <c r="M495" s="158">
        <f t="shared" si="38"/>
        <v>0.2636197178643136</v>
      </c>
      <c r="N495" s="159">
        <f t="shared" si="39"/>
        <v>0.37441885393342805</v>
      </c>
      <c r="O495" s="160"/>
      <c r="P495" s="160"/>
    </row>
    <row r="496" spans="1:16">
      <c r="A496" s="164">
        <v>491</v>
      </c>
      <c r="B496" s="237" t="s">
        <v>87</v>
      </c>
      <c r="C496" s="237" t="s">
        <v>80</v>
      </c>
      <c r="D496" s="216" t="s">
        <v>873</v>
      </c>
      <c r="E496" s="229" t="s">
        <v>872</v>
      </c>
      <c r="F496" s="252">
        <v>2508</v>
      </c>
      <c r="G496" s="190">
        <v>3899698</v>
      </c>
      <c r="H496" s="109">
        <v>734</v>
      </c>
      <c r="I496" s="109">
        <v>1007380</v>
      </c>
      <c r="J496" s="158">
        <f t="shared" si="35"/>
        <v>0.29266347687400318</v>
      </c>
      <c r="K496" s="158">
        <f t="shared" si="36"/>
        <v>0.25832256754240968</v>
      </c>
      <c r="L496" s="158">
        <f t="shared" si="37"/>
        <v>8.7799043062200946E-2</v>
      </c>
      <c r="M496" s="158">
        <f t="shared" si="38"/>
        <v>0.18082579727968676</v>
      </c>
      <c r="N496" s="159">
        <f t="shared" si="39"/>
        <v>0.26862484034188772</v>
      </c>
      <c r="O496" s="160"/>
      <c r="P496" s="160"/>
    </row>
    <row r="497" spans="1:16">
      <c r="A497" s="164">
        <v>492</v>
      </c>
      <c r="B497" s="237" t="s">
        <v>87</v>
      </c>
      <c r="C497" s="237" t="s">
        <v>80</v>
      </c>
      <c r="D497" s="216" t="s">
        <v>865</v>
      </c>
      <c r="E497" s="229" t="s">
        <v>1036</v>
      </c>
      <c r="F497" s="252">
        <v>2485</v>
      </c>
      <c r="G497" s="190">
        <v>3754112</v>
      </c>
      <c r="H497" s="109">
        <v>732</v>
      </c>
      <c r="I497" s="109">
        <v>974900</v>
      </c>
      <c r="J497" s="158">
        <f t="shared" si="35"/>
        <v>0.29456740442655938</v>
      </c>
      <c r="K497" s="158">
        <f t="shared" si="36"/>
        <v>0.25968857615329538</v>
      </c>
      <c r="L497" s="158">
        <f t="shared" si="37"/>
        <v>8.8370221327967804E-2</v>
      </c>
      <c r="M497" s="158">
        <f t="shared" si="38"/>
        <v>0.18178200330730676</v>
      </c>
      <c r="N497" s="159">
        <f t="shared" si="39"/>
        <v>0.27015222463527455</v>
      </c>
      <c r="O497" s="160"/>
      <c r="P497" s="160"/>
    </row>
    <row r="498" spans="1:16">
      <c r="A498" s="164">
        <v>493</v>
      </c>
      <c r="B498" s="237" t="s">
        <v>87</v>
      </c>
      <c r="C498" s="237" t="s">
        <v>80</v>
      </c>
      <c r="D498" s="216" t="s">
        <v>869</v>
      </c>
      <c r="E498" s="229" t="s">
        <v>870</v>
      </c>
      <c r="F498" s="252">
        <v>2694</v>
      </c>
      <c r="G498" s="190">
        <v>3447175</v>
      </c>
      <c r="H498" s="109">
        <v>723</v>
      </c>
      <c r="I498" s="109">
        <v>972330</v>
      </c>
      <c r="J498" s="158">
        <f t="shared" si="35"/>
        <v>0.26837416481069043</v>
      </c>
      <c r="K498" s="158">
        <f t="shared" si="36"/>
        <v>0.28206574949052488</v>
      </c>
      <c r="L498" s="158">
        <f t="shared" si="37"/>
        <v>8.0512249443207132E-2</v>
      </c>
      <c r="M498" s="158">
        <f t="shared" si="38"/>
        <v>0.19744602464336741</v>
      </c>
      <c r="N498" s="159">
        <f t="shared" si="39"/>
        <v>0.27795827408657453</v>
      </c>
      <c r="O498" s="160"/>
      <c r="P498" s="160"/>
    </row>
    <row r="499" spans="1:16">
      <c r="A499" s="164">
        <v>494</v>
      </c>
      <c r="B499" s="237" t="s">
        <v>85</v>
      </c>
      <c r="C499" s="237" t="s">
        <v>80</v>
      </c>
      <c r="D499" s="216" t="s">
        <v>842</v>
      </c>
      <c r="E499" s="229" t="s">
        <v>843</v>
      </c>
      <c r="F499" s="252">
        <v>1392</v>
      </c>
      <c r="G499" s="190">
        <v>1969491</v>
      </c>
      <c r="H499" s="109">
        <v>564</v>
      </c>
      <c r="I499" s="109">
        <v>576990</v>
      </c>
      <c r="J499" s="158">
        <f t="shared" si="35"/>
        <v>0.40517241379310343</v>
      </c>
      <c r="K499" s="158">
        <f t="shared" si="36"/>
        <v>0.29296401963756119</v>
      </c>
      <c r="L499" s="158">
        <f t="shared" si="37"/>
        <v>0.12155172413793103</v>
      </c>
      <c r="M499" s="158">
        <f t="shared" si="38"/>
        <v>0.20507481374629283</v>
      </c>
      <c r="N499" s="159">
        <f t="shared" si="39"/>
        <v>0.32662653788422386</v>
      </c>
      <c r="O499" s="160"/>
      <c r="P499" s="160"/>
    </row>
    <row r="500" spans="1:16">
      <c r="A500" s="164">
        <v>495</v>
      </c>
      <c r="B500" s="237" t="s">
        <v>85</v>
      </c>
      <c r="C500" s="237" t="s">
        <v>80</v>
      </c>
      <c r="D500" s="216" t="s">
        <v>841</v>
      </c>
      <c r="E500" s="229" t="s">
        <v>1035</v>
      </c>
      <c r="F500" s="252">
        <v>1486</v>
      </c>
      <c r="G500" s="190">
        <v>2906448</v>
      </c>
      <c r="H500" s="109">
        <v>673</v>
      </c>
      <c r="I500" s="109">
        <v>1118560</v>
      </c>
      <c r="J500" s="158">
        <f t="shared" si="35"/>
        <v>0.4528936742934051</v>
      </c>
      <c r="K500" s="158">
        <f t="shared" si="36"/>
        <v>0.3848546404408405</v>
      </c>
      <c r="L500" s="158">
        <f t="shared" si="37"/>
        <v>0.13586810228802151</v>
      </c>
      <c r="M500" s="158">
        <f t="shared" si="38"/>
        <v>0.26939824830858833</v>
      </c>
      <c r="N500" s="159">
        <f t="shared" si="39"/>
        <v>0.40526635059660987</v>
      </c>
      <c r="O500" s="160"/>
      <c r="P500" s="160"/>
    </row>
    <row r="501" spans="1:16">
      <c r="A501" s="164">
        <v>496</v>
      </c>
      <c r="B501" s="237" t="s">
        <v>90</v>
      </c>
      <c r="C501" s="237" t="s">
        <v>80</v>
      </c>
      <c r="D501" s="216" t="s">
        <v>805</v>
      </c>
      <c r="E501" s="229" t="s">
        <v>1503</v>
      </c>
      <c r="F501" s="252">
        <v>1461</v>
      </c>
      <c r="G501" s="190">
        <v>2344959</v>
      </c>
      <c r="H501" s="109">
        <v>637</v>
      </c>
      <c r="I501" s="109">
        <v>708430</v>
      </c>
      <c r="J501" s="158">
        <f t="shared" si="35"/>
        <v>0.43600273785078714</v>
      </c>
      <c r="K501" s="158">
        <f t="shared" si="36"/>
        <v>0.30210762746811354</v>
      </c>
      <c r="L501" s="158">
        <f t="shared" si="37"/>
        <v>0.13080082135523613</v>
      </c>
      <c r="M501" s="158">
        <f t="shared" si="38"/>
        <v>0.21147533922767947</v>
      </c>
      <c r="N501" s="159">
        <f t="shared" si="39"/>
        <v>0.3422761605829156</v>
      </c>
      <c r="O501" s="160"/>
      <c r="P501" s="160"/>
    </row>
    <row r="502" spans="1:16">
      <c r="A502" s="164">
        <v>497</v>
      </c>
      <c r="B502" s="237" t="s">
        <v>90</v>
      </c>
      <c r="C502" s="237" t="s">
        <v>80</v>
      </c>
      <c r="D502" s="216" t="s">
        <v>807</v>
      </c>
      <c r="E502" s="229" t="s">
        <v>1261</v>
      </c>
      <c r="F502" s="252">
        <v>1811</v>
      </c>
      <c r="G502" s="190">
        <v>2916348</v>
      </c>
      <c r="H502" s="109">
        <v>605</v>
      </c>
      <c r="I502" s="109">
        <v>849940</v>
      </c>
      <c r="J502" s="158">
        <f t="shared" si="35"/>
        <v>0.33406957482054112</v>
      </c>
      <c r="K502" s="158">
        <f t="shared" si="36"/>
        <v>0.29143984188443905</v>
      </c>
      <c r="L502" s="158">
        <f t="shared" si="37"/>
        <v>0.10022087244616233</v>
      </c>
      <c r="M502" s="158">
        <f t="shared" si="38"/>
        <v>0.20400788931910732</v>
      </c>
      <c r="N502" s="159">
        <f t="shared" si="39"/>
        <v>0.30422876176526964</v>
      </c>
      <c r="O502" s="160"/>
      <c r="P502" s="160"/>
    </row>
    <row r="503" spans="1:16">
      <c r="A503" s="164">
        <v>498</v>
      </c>
      <c r="B503" s="237" t="s">
        <v>90</v>
      </c>
      <c r="C503" s="237" t="s">
        <v>80</v>
      </c>
      <c r="D503" s="216" t="s">
        <v>804</v>
      </c>
      <c r="E503" s="229" t="s">
        <v>1303</v>
      </c>
      <c r="F503" s="252">
        <v>2228</v>
      </c>
      <c r="G503" s="190">
        <v>3591683</v>
      </c>
      <c r="H503" s="109">
        <v>960</v>
      </c>
      <c r="I503" s="109">
        <v>1441270</v>
      </c>
      <c r="J503" s="158">
        <f t="shared" si="35"/>
        <v>0.43087971274685816</v>
      </c>
      <c r="K503" s="158">
        <f t="shared" si="36"/>
        <v>0.40127984568794073</v>
      </c>
      <c r="L503" s="158">
        <f t="shared" si="37"/>
        <v>0.12926391382405744</v>
      </c>
      <c r="M503" s="158">
        <f t="shared" si="38"/>
        <v>0.28089589198155851</v>
      </c>
      <c r="N503" s="159">
        <f t="shared" si="39"/>
        <v>0.41015980580561595</v>
      </c>
      <c r="O503" s="160"/>
      <c r="P503" s="160"/>
    </row>
    <row r="504" spans="1:16">
      <c r="A504" s="164">
        <v>499</v>
      </c>
      <c r="B504" s="237" t="s">
        <v>90</v>
      </c>
      <c r="C504" s="237" t="s">
        <v>80</v>
      </c>
      <c r="D504" s="216" t="s">
        <v>803</v>
      </c>
      <c r="E504" s="229" t="s">
        <v>1332</v>
      </c>
      <c r="F504" s="252">
        <v>1461</v>
      </c>
      <c r="G504" s="190">
        <v>2344959</v>
      </c>
      <c r="H504" s="109">
        <v>431</v>
      </c>
      <c r="I504" s="109">
        <v>592180</v>
      </c>
      <c r="J504" s="158">
        <f t="shared" si="35"/>
        <v>0.29500342231348392</v>
      </c>
      <c r="K504" s="158">
        <f t="shared" si="36"/>
        <v>0.25253319994080919</v>
      </c>
      <c r="L504" s="158">
        <f t="shared" si="37"/>
        <v>8.8501026694045179E-2</v>
      </c>
      <c r="M504" s="158">
        <f t="shared" si="38"/>
        <v>0.17677323995856642</v>
      </c>
      <c r="N504" s="159">
        <f t="shared" si="39"/>
        <v>0.26527426665261161</v>
      </c>
      <c r="O504" s="160"/>
      <c r="P504" s="160"/>
    </row>
    <row r="505" spans="1:16">
      <c r="A505" s="164">
        <v>500</v>
      </c>
      <c r="B505" s="237" t="s">
        <v>1346</v>
      </c>
      <c r="C505" s="237" t="s">
        <v>80</v>
      </c>
      <c r="D505" s="216" t="s">
        <v>816</v>
      </c>
      <c r="E505" s="229" t="s">
        <v>1026</v>
      </c>
      <c r="F505" s="252">
        <v>3156</v>
      </c>
      <c r="G505" s="190">
        <v>6611716</v>
      </c>
      <c r="H505" s="109">
        <v>1476</v>
      </c>
      <c r="I505" s="109">
        <v>2943980</v>
      </c>
      <c r="J505" s="158">
        <f t="shared" si="35"/>
        <v>0.46768060836501901</v>
      </c>
      <c r="K505" s="158">
        <f t="shared" si="36"/>
        <v>0.44526715908547798</v>
      </c>
      <c r="L505" s="158">
        <f t="shared" si="37"/>
        <v>0.14030418250950569</v>
      </c>
      <c r="M505" s="158">
        <f t="shared" si="38"/>
        <v>0.31168701135983456</v>
      </c>
      <c r="N505" s="159">
        <f t="shared" si="39"/>
        <v>0.45199119386934028</v>
      </c>
      <c r="O505" s="160"/>
      <c r="P505" s="160"/>
    </row>
    <row r="506" spans="1:16">
      <c r="A506" s="164">
        <v>501</v>
      </c>
      <c r="B506" s="237" t="s">
        <v>1346</v>
      </c>
      <c r="C506" s="237" t="s">
        <v>80</v>
      </c>
      <c r="D506" s="216" t="s">
        <v>812</v>
      </c>
      <c r="E506" s="229" t="s">
        <v>1121</v>
      </c>
      <c r="F506" s="252">
        <v>1516</v>
      </c>
      <c r="G506" s="190">
        <v>2703897</v>
      </c>
      <c r="H506" s="109">
        <v>714</v>
      </c>
      <c r="I506" s="109">
        <v>1042550</v>
      </c>
      <c r="J506" s="158">
        <f t="shared" si="35"/>
        <v>0.47097625329815301</v>
      </c>
      <c r="K506" s="158">
        <f t="shared" si="36"/>
        <v>0.38557311909440339</v>
      </c>
      <c r="L506" s="158">
        <f t="shared" si="37"/>
        <v>0.1412928759894459</v>
      </c>
      <c r="M506" s="158">
        <f t="shared" si="38"/>
        <v>0.26990118336608238</v>
      </c>
      <c r="N506" s="159">
        <f t="shared" si="39"/>
        <v>0.41119405935552827</v>
      </c>
      <c r="O506" s="160"/>
      <c r="P506" s="160"/>
    </row>
    <row r="507" spans="1:16">
      <c r="A507" s="164">
        <v>502</v>
      </c>
      <c r="B507" s="237" t="s">
        <v>1346</v>
      </c>
      <c r="C507" s="237" t="s">
        <v>80</v>
      </c>
      <c r="D507" s="216" t="s">
        <v>813</v>
      </c>
      <c r="E507" s="229" t="s">
        <v>814</v>
      </c>
      <c r="F507" s="252">
        <v>1753</v>
      </c>
      <c r="G507" s="190">
        <v>3051131</v>
      </c>
      <c r="H507" s="109">
        <v>816</v>
      </c>
      <c r="I507" s="109">
        <v>1061040</v>
      </c>
      <c r="J507" s="158">
        <f t="shared" si="35"/>
        <v>0.4654877353108956</v>
      </c>
      <c r="K507" s="158">
        <f t="shared" si="36"/>
        <v>0.34775301355464583</v>
      </c>
      <c r="L507" s="158">
        <f t="shared" si="37"/>
        <v>0.13964632059326867</v>
      </c>
      <c r="M507" s="158">
        <f t="shared" si="38"/>
        <v>0.24342710948825205</v>
      </c>
      <c r="N507" s="159">
        <f t="shared" si="39"/>
        <v>0.38307343008152073</v>
      </c>
      <c r="O507" s="160"/>
      <c r="P507" s="160"/>
    </row>
    <row r="508" spans="1:16">
      <c r="A508" s="164">
        <v>503</v>
      </c>
      <c r="B508" s="237" t="s">
        <v>1346</v>
      </c>
      <c r="C508" s="237" t="s">
        <v>80</v>
      </c>
      <c r="D508" s="216" t="s">
        <v>815</v>
      </c>
      <c r="E508" s="229" t="s">
        <v>1027</v>
      </c>
      <c r="F508" s="252">
        <v>1753</v>
      </c>
      <c r="G508" s="190">
        <v>3051131</v>
      </c>
      <c r="H508" s="109">
        <v>1114</v>
      </c>
      <c r="I508" s="109">
        <v>1321330</v>
      </c>
      <c r="J508" s="158">
        <f t="shared" si="35"/>
        <v>0.63548203080433541</v>
      </c>
      <c r="K508" s="158">
        <f t="shared" si="36"/>
        <v>0.43306236277629506</v>
      </c>
      <c r="L508" s="158">
        <f t="shared" si="37"/>
        <v>0.19064460924130061</v>
      </c>
      <c r="M508" s="158">
        <f t="shared" si="38"/>
        <v>0.30314365394340653</v>
      </c>
      <c r="N508" s="159">
        <f t="shared" si="39"/>
        <v>0.49378826318470714</v>
      </c>
      <c r="O508" s="160"/>
      <c r="P508" s="160"/>
    </row>
    <row r="509" spans="1:16">
      <c r="A509" s="164">
        <v>504</v>
      </c>
      <c r="B509" s="237" t="s">
        <v>1346</v>
      </c>
      <c r="C509" s="237" t="s">
        <v>80</v>
      </c>
      <c r="D509" s="216" t="s">
        <v>810</v>
      </c>
      <c r="E509" s="245" t="s">
        <v>585</v>
      </c>
      <c r="F509" s="252">
        <v>2608</v>
      </c>
      <c r="G509" s="190">
        <v>3961093</v>
      </c>
      <c r="H509" s="109">
        <v>1016</v>
      </c>
      <c r="I509" s="109">
        <v>1570975</v>
      </c>
      <c r="J509" s="158">
        <f t="shared" si="35"/>
        <v>0.38957055214723929</v>
      </c>
      <c r="K509" s="158">
        <f t="shared" si="36"/>
        <v>0.39660139259542759</v>
      </c>
      <c r="L509" s="158">
        <f t="shared" si="37"/>
        <v>0.11687116564417178</v>
      </c>
      <c r="M509" s="158">
        <f t="shared" si="38"/>
        <v>0.27762097481679932</v>
      </c>
      <c r="N509" s="159">
        <f t="shared" si="39"/>
        <v>0.39449214046097109</v>
      </c>
      <c r="O509" s="160"/>
      <c r="P509" s="160"/>
    </row>
    <row r="510" spans="1:16">
      <c r="A510" s="164">
        <v>505</v>
      </c>
      <c r="B510" s="237" t="s">
        <v>1346</v>
      </c>
      <c r="C510" s="237" t="s">
        <v>80</v>
      </c>
      <c r="D510" s="216" t="s">
        <v>808</v>
      </c>
      <c r="E510" s="229" t="s">
        <v>809</v>
      </c>
      <c r="F510" s="252">
        <v>1876</v>
      </c>
      <c r="G510" s="190">
        <v>3269822</v>
      </c>
      <c r="H510" s="109">
        <v>1059</v>
      </c>
      <c r="I510" s="109">
        <v>1579155</v>
      </c>
      <c r="J510" s="158">
        <f t="shared" si="35"/>
        <v>0.56449893390191896</v>
      </c>
      <c r="K510" s="158">
        <f t="shared" si="36"/>
        <v>0.48294830727788851</v>
      </c>
      <c r="L510" s="158">
        <f t="shared" si="37"/>
        <v>0.16934968017057569</v>
      </c>
      <c r="M510" s="158">
        <f t="shared" si="38"/>
        <v>0.33806381509452194</v>
      </c>
      <c r="N510" s="159">
        <f t="shared" si="39"/>
        <v>0.5074134952650976</v>
      </c>
      <c r="O510" s="160"/>
      <c r="P510" s="160"/>
    </row>
    <row r="511" spans="1:16">
      <c r="A511" s="164">
        <v>506</v>
      </c>
      <c r="B511" s="237" t="s">
        <v>86</v>
      </c>
      <c r="C511" s="237" t="s">
        <v>80</v>
      </c>
      <c r="D511" s="216" t="s">
        <v>849</v>
      </c>
      <c r="E511" s="229" t="s">
        <v>850</v>
      </c>
      <c r="F511" s="252">
        <v>4350</v>
      </c>
      <c r="G511" s="190">
        <v>6705965</v>
      </c>
      <c r="H511" s="109">
        <v>1022</v>
      </c>
      <c r="I511" s="109">
        <v>1664100</v>
      </c>
      <c r="J511" s="158">
        <f t="shared" si="35"/>
        <v>0.23494252873563218</v>
      </c>
      <c r="K511" s="158">
        <f t="shared" si="36"/>
        <v>0.24815220479080938</v>
      </c>
      <c r="L511" s="158">
        <f t="shared" si="37"/>
        <v>7.0482758620689645E-2</v>
      </c>
      <c r="M511" s="158">
        <f t="shared" si="38"/>
        <v>0.17370654335356656</v>
      </c>
      <c r="N511" s="159">
        <f t="shared" si="39"/>
        <v>0.2441893019742562</v>
      </c>
      <c r="O511" s="160"/>
      <c r="P511" s="160"/>
    </row>
    <row r="512" spans="1:16">
      <c r="A512" s="164">
        <v>507</v>
      </c>
      <c r="B512" s="237" t="s">
        <v>86</v>
      </c>
      <c r="C512" s="237" t="s">
        <v>80</v>
      </c>
      <c r="D512" s="216" t="s">
        <v>847</v>
      </c>
      <c r="E512" s="229" t="s">
        <v>848</v>
      </c>
      <c r="F512" s="252">
        <v>2472</v>
      </c>
      <c r="G512" s="190">
        <v>4509266</v>
      </c>
      <c r="H512" s="109">
        <v>1260</v>
      </c>
      <c r="I512" s="109">
        <v>1968430</v>
      </c>
      <c r="J512" s="158">
        <f t="shared" si="35"/>
        <v>0.50970873786407767</v>
      </c>
      <c r="K512" s="158">
        <f t="shared" si="36"/>
        <v>0.43653002506394611</v>
      </c>
      <c r="L512" s="158">
        <f t="shared" si="37"/>
        <v>0.15291262135922329</v>
      </c>
      <c r="M512" s="158">
        <f t="shared" si="38"/>
        <v>0.30557101754476224</v>
      </c>
      <c r="N512" s="159">
        <f t="shared" si="39"/>
        <v>0.45848363890398552</v>
      </c>
      <c r="O512" s="160"/>
      <c r="P512" s="160"/>
    </row>
    <row r="513" spans="1:16">
      <c r="A513" s="164">
        <v>508</v>
      </c>
      <c r="B513" s="237" t="s">
        <v>86</v>
      </c>
      <c r="C513" s="237" t="s">
        <v>80</v>
      </c>
      <c r="D513" s="216" t="s">
        <v>851</v>
      </c>
      <c r="E513" s="229" t="s">
        <v>1074</v>
      </c>
      <c r="F513" s="252">
        <v>2331</v>
      </c>
      <c r="G513" s="190">
        <v>4263901</v>
      </c>
      <c r="H513" s="109">
        <v>1056</v>
      </c>
      <c r="I513" s="109">
        <v>1422260</v>
      </c>
      <c r="J513" s="158">
        <f t="shared" si="35"/>
        <v>0.45302445302445304</v>
      </c>
      <c r="K513" s="158">
        <f t="shared" si="36"/>
        <v>0.3335584010979617</v>
      </c>
      <c r="L513" s="158">
        <f t="shared" si="37"/>
        <v>0.13590733590733592</v>
      </c>
      <c r="M513" s="158">
        <f t="shared" si="38"/>
        <v>0.23349088076857316</v>
      </c>
      <c r="N513" s="159">
        <f t="shared" si="39"/>
        <v>0.36939821667590911</v>
      </c>
      <c r="O513" s="160"/>
      <c r="P513" s="160"/>
    </row>
    <row r="514" spans="1:16">
      <c r="A514" s="164">
        <v>509</v>
      </c>
      <c r="B514" s="237" t="s">
        <v>86</v>
      </c>
      <c r="C514" s="237" t="s">
        <v>80</v>
      </c>
      <c r="D514" s="216" t="s">
        <v>846</v>
      </c>
      <c r="E514" s="229" t="s">
        <v>1333</v>
      </c>
      <c r="F514" s="252">
        <v>2902</v>
      </c>
      <c r="G514" s="190">
        <v>5242637</v>
      </c>
      <c r="H514" s="109">
        <v>1183</v>
      </c>
      <c r="I514" s="109">
        <v>2170930</v>
      </c>
      <c r="J514" s="158">
        <f t="shared" si="35"/>
        <v>0.40764989662301859</v>
      </c>
      <c r="K514" s="158">
        <f t="shared" si="36"/>
        <v>0.41409122928022674</v>
      </c>
      <c r="L514" s="158">
        <f t="shared" si="37"/>
        <v>0.12229496898690558</v>
      </c>
      <c r="M514" s="158">
        <f t="shared" si="38"/>
        <v>0.2898638604961587</v>
      </c>
      <c r="N514" s="159">
        <f t="shared" si="39"/>
        <v>0.41215882948306426</v>
      </c>
      <c r="O514" s="160"/>
      <c r="P514" s="160"/>
    </row>
    <row r="515" spans="1:16">
      <c r="A515" s="164">
        <v>510</v>
      </c>
      <c r="B515" s="237" t="s">
        <v>86</v>
      </c>
      <c r="C515" s="237" t="s">
        <v>80</v>
      </c>
      <c r="D515" s="216" t="s">
        <v>844</v>
      </c>
      <c r="E515" s="229" t="s">
        <v>845</v>
      </c>
      <c r="F515" s="252">
        <v>2103</v>
      </c>
      <c r="G515" s="190">
        <v>3505082</v>
      </c>
      <c r="H515" s="109">
        <v>767</v>
      </c>
      <c r="I515" s="109">
        <v>1136680</v>
      </c>
      <c r="J515" s="158">
        <f t="shared" si="35"/>
        <v>0.364717070851165</v>
      </c>
      <c r="K515" s="158">
        <f t="shared" si="36"/>
        <v>0.32429483818067595</v>
      </c>
      <c r="L515" s="158">
        <f t="shared" si="37"/>
        <v>0.1094151212553495</v>
      </c>
      <c r="M515" s="158">
        <f t="shared" si="38"/>
        <v>0.22700638672647314</v>
      </c>
      <c r="N515" s="159">
        <f t="shared" si="39"/>
        <v>0.33642150798182263</v>
      </c>
      <c r="O515" s="160"/>
      <c r="P515" s="160"/>
    </row>
    <row r="516" spans="1:16">
      <c r="A516" s="164">
        <v>511</v>
      </c>
      <c r="B516" s="237" t="s">
        <v>1219</v>
      </c>
      <c r="C516" s="237" t="s">
        <v>80</v>
      </c>
      <c r="D516" s="216" t="s">
        <v>822</v>
      </c>
      <c r="E516" s="229" t="s">
        <v>1557</v>
      </c>
      <c r="F516" s="252">
        <v>2730</v>
      </c>
      <c r="G516" s="190">
        <v>4151299</v>
      </c>
      <c r="H516" s="109">
        <v>976</v>
      </c>
      <c r="I516" s="109">
        <v>1643700</v>
      </c>
      <c r="J516" s="158">
        <f t="shared" si="35"/>
        <v>0.35750915750915752</v>
      </c>
      <c r="K516" s="158">
        <f t="shared" si="36"/>
        <v>0.39594835255181571</v>
      </c>
      <c r="L516" s="158">
        <f t="shared" si="37"/>
        <v>0.10725274725274725</v>
      </c>
      <c r="M516" s="158">
        <f t="shared" si="38"/>
        <v>0.27716384678627098</v>
      </c>
      <c r="N516" s="159">
        <f t="shared" si="39"/>
        <v>0.38441659403901823</v>
      </c>
      <c r="O516" s="160"/>
      <c r="P516" s="160"/>
    </row>
    <row r="517" spans="1:16">
      <c r="A517" s="164">
        <v>512</v>
      </c>
      <c r="B517" s="237" t="s">
        <v>1219</v>
      </c>
      <c r="C517" s="237" t="s">
        <v>80</v>
      </c>
      <c r="D517" s="216" t="s">
        <v>823</v>
      </c>
      <c r="E517" s="229" t="s">
        <v>1032</v>
      </c>
      <c r="F517" s="252">
        <v>2381</v>
      </c>
      <c r="G517" s="190">
        <v>3027519</v>
      </c>
      <c r="H517" s="109">
        <v>834</v>
      </c>
      <c r="I517" s="109">
        <v>1229200</v>
      </c>
      <c r="J517" s="158">
        <f t="shared" ref="J517:J535" si="40">IFERROR(H517/F517,0)</f>
        <v>0.35027299454010918</v>
      </c>
      <c r="K517" s="158">
        <f t="shared" ref="K517:K535" si="41">IFERROR(I517/G517,0)</f>
        <v>0.40600901266020128</v>
      </c>
      <c r="L517" s="158">
        <f t="shared" si="37"/>
        <v>0.10508189836203276</v>
      </c>
      <c r="M517" s="158">
        <f t="shared" si="38"/>
        <v>0.28420630886214088</v>
      </c>
      <c r="N517" s="159">
        <f t="shared" si="39"/>
        <v>0.38928820722417362</v>
      </c>
      <c r="O517" s="160"/>
      <c r="P517" s="160"/>
    </row>
    <row r="518" spans="1:16">
      <c r="A518" s="164">
        <v>513</v>
      </c>
      <c r="B518" s="237" t="s">
        <v>1219</v>
      </c>
      <c r="C518" s="237" t="s">
        <v>80</v>
      </c>
      <c r="D518" s="216" t="s">
        <v>824</v>
      </c>
      <c r="E518" s="229" t="s">
        <v>1301</v>
      </c>
      <c r="F518" s="252">
        <v>2134</v>
      </c>
      <c r="G518" s="190">
        <v>2195186</v>
      </c>
      <c r="H518" s="109">
        <v>608</v>
      </c>
      <c r="I518" s="109">
        <v>612130</v>
      </c>
      <c r="J518" s="158">
        <f t="shared" si="40"/>
        <v>0.28491096532333648</v>
      </c>
      <c r="K518" s="158">
        <f t="shared" si="41"/>
        <v>0.27885108596720276</v>
      </c>
      <c r="L518" s="158">
        <f t="shared" ref="L518:L535" si="42">IF((J518*0.3)&gt;30%,30%,(J518*0.3))</f>
        <v>8.5473289597000943E-2</v>
      </c>
      <c r="M518" s="158">
        <f t="shared" ref="M518:M535" si="43">IF((K518*0.7)&gt;70%,70%,(K518*0.7))</f>
        <v>0.19519576017704193</v>
      </c>
      <c r="N518" s="159">
        <f t="shared" ref="N518:N535" si="44">L518+M518</f>
        <v>0.28066904977404289</v>
      </c>
      <c r="O518" s="160"/>
      <c r="P518" s="160"/>
    </row>
    <row r="519" spans="1:16">
      <c r="A519" s="164">
        <v>514</v>
      </c>
      <c r="B519" s="237" t="s">
        <v>79</v>
      </c>
      <c r="C519" s="237" t="s">
        <v>80</v>
      </c>
      <c r="D519" s="216" t="s">
        <v>819</v>
      </c>
      <c r="E519" s="229" t="s">
        <v>1029</v>
      </c>
      <c r="F519" s="252">
        <v>1416</v>
      </c>
      <c r="G519" s="190">
        <v>1629044</v>
      </c>
      <c r="H519" s="109">
        <v>467</v>
      </c>
      <c r="I519" s="109">
        <v>524180</v>
      </c>
      <c r="J519" s="158">
        <f t="shared" si="40"/>
        <v>0.32980225988700562</v>
      </c>
      <c r="K519" s="158">
        <f t="shared" si="41"/>
        <v>0.32177154208235015</v>
      </c>
      <c r="L519" s="158">
        <f t="shared" si="42"/>
        <v>9.8940677966101689E-2</v>
      </c>
      <c r="M519" s="158">
        <f t="shared" si="43"/>
        <v>0.2252400794576451</v>
      </c>
      <c r="N519" s="159">
        <f t="shared" si="44"/>
        <v>0.3241807574237468</v>
      </c>
      <c r="O519" s="160"/>
      <c r="P519" s="160"/>
    </row>
    <row r="520" spans="1:16">
      <c r="A520" s="164">
        <v>515</v>
      </c>
      <c r="B520" s="237" t="s">
        <v>79</v>
      </c>
      <c r="C520" s="237" t="s">
        <v>80</v>
      </c>
      <c r="D520" s="216" t="s">
        <v>817</v>
      </c>
      <c r="E520" s="229" t="s">
        <v>818</v>
      </c>
      <c r="F520" s="252">
        <v>2224</v>
      </c>
      <c r="G520" s="190">
        <v>2926067</v>
      </c>
      <c r="H520" s="109">
        <v>517</v>
      </c>
      <c r="I520" s="109">
        <v>618640</v>
      </c>
      <c r="J520" s="158">
        <f t="shared" si="40"/>
        <v>0.23246402877697842</v>
      </c>
      <c r="K520" s="158">
        <f t="shared" si="41"/>
        <v>0.21142373021533684</v>
      </c>
      <c r="L520" s="158">
        <f t="shared" si="42"/>
        <v>6.9739208633093519E-2</v>
      </c>
      <c r="M520" s="158">
        <f t="shared" si="43"/>
        <v>0.14799661115073579</v>
      </c>
      <c r="N520" s="159">
        <f t="shared" si="44"/>
        <v>0.2177358197838293</v>
      </c>
      <c r="O520" s="160"/>
      <c r="P520" s="160"/>
    </row>
    <row r="521" spans="1:16">
      <c r="A521" s="164">
        <v>516</v>
      </c>
      <c r="B521" s="237" t="s">
        <v>79</v>
      </c>
      <c r="C521" s="237" t="s">
        <v>80</v>
      </c>
      <c r="D521" s="216" t="s">
        <v>820</v>
      </c>
      <c r="E521" s="229" t="s">
        <v>1030</v>
      </c>
      <c r="F521" s="252">
        <v>1996</v>
      </c>
      <c r="G521" s="190">
        <v>3198428</v>
      </c>
      <c r="H521" s="109">
        <v>613</v>
      </c>
      <c r="I521" s="109">
        <v>812240</v>
      </c>
      <c r="J521" s="158">
        <f t="shared" si="40"/>
        <v>0.30711422845691383</v>
      </c>
      <c r="K521" s="158">
        <f t="shared" si="41"/>
        <v>0.25394975281607091</v>
      </c>
      <c r="L521" s="158">
        <f t="shared" si="42"/>
        <v>9.213426853707414E-2</v>
      </c>
      <c r="M521" s="158">
        <f t="shared" si="43"/>
        <v>0.17776482697124962</v>
      </c>
      <c r="N521" s="159">
        <f t="shared" si="44"/>
        <v>0.26989909550832375</v>
      </c>
      <c r="O521" s="160"/>
      <c r="P521" s="160"/>
    </row>
    <row r="522" spans="1:16">
      <c r="A522" s="164">
        <v>517</v>
      </c>
      <c r="B522" s="237" t="s">
        <v>79</v>
      </c>
      <c r="C522" s="237" t="s">
        <v>80</v>
      </c>
      <c r="D522" s="216" t="s">
        <v>821</v>
      </c>
      <c r="E522" s="229" t="s">
        <v>1188</v>
      </c>
      <c r="F522" s="252">
        <v>2177</v>
      </c>
      <c r="G522" s="190">
        <v>4019882</v>
      </c>
      <c r="H522" s="109">
        <v>1076</v>
      </c>
      <c r="I522" s="109">
        <v>1583000</v>
      </c>
      <c r="J522" s="158">
        <f t="shared" si="40"/>
        <v>0.49425815342214058</v>
      </c>
      <c r="K522" s="158">
        <f t="shared" si="41"/>
        <v>0.3937926536152056</v>
      </c>
      <c r="L522" s="158">
        <f t="shared" si="42"/>
        <v>0.14827744602664217</v>
      </c>
      <c r="M522" s="158">
        <f t="shared" si="43"/>
        <v>0.27565485753064389</v>
      </c>
      <c r="N522" s="159">
        <f t="shared" si="44"/>
        <v>0.42393230355728606</v>
      </c>
      <c r="O522" s="160"/>
      <c r="P522" s="160"/>
    </row>
    <row r="523" spans="1:16">
      <c r="A523" s="164">
        <v>518</v>
      </c>
      <c r="B523" s="237" t="s">
        <v>81</v>
      </c>
      <c r="C523" s="237" t="s">
        <v>80</v>
      </c>
      <c r="D523" s="216" t="s">
        <v>858</v>
      </c>
      <c r="E523" s="229" t="s">
        <v>859</v>
      </c>
      <c r="F523" s="252">
        <v>4064</v>
      </c>
      <c r="G523" s="190">
        <v>6706918</v>
      </c>
      <c r="H523" s="109">
        <v>2330</v>
      </c>
      <c r="I523" s="109">
        <v>3461080</v>
      </c>
      <c r="J523" s="158">
        <f t="shared" si="40"/>
        <v>0.57332677165354329</v>
      </c>
      <c r="K523" s="158">
        <f t="shared" si="41"/>
        <v>0.51604626745101101</v>
      </c>
      <c r="L523" s="158">
        <f t="shared" si="42"/>
        <v>0.17199803149606299</v>
      </c>
      <c r="M523" s="158">
        <f t="shared" si="43"/>
        <v>0.36123238721570766</v>
      </c>
      <c r="N523" s="159">
        <f t="shared" si="44"/>
        <v>0.53323041871177068</v>
      </c>
      <c r="O523" s="160"/>
      <c r="P523" s="160"/>
    </row>
    <row r="524" spans="1:16">
      <c r="A524" s="164">
        <v>519</v>
      </c>
      <c r="B524" s="237" t="s">
        <v>81</v>
      </c>
      <c r="C524" s="237" t="s">
        <v>80</v>
      </c>
      <c r="D524" s="216" t="s">
        <v>860</v>
      </c>
      <c r="E524" s="229" t="s">
        <v>861</v>
      </c>
      <c r="F524" s="252">
        <v>3076</v>
      </c>
      <c r="G524" s="190">
        <v>4083281</v>
      </c>
      <c r="H524" s="109">
        <v>1287</v>
      </c>
      <c r="I524" s="109">
        <v>1935510</v>
      </c>
      <c r="J524" s="158">
        <f t="shared" si="40"/>
        <v>0.41840052015604684</v>
      </c>
      <c r="K524" s="158">
        <f t="shared" si="41"/>
        <v>0.47400852402761406</v>
      </c>
      <c r="L524" s="158">
        <f t="shared" si="42"/>
        <v>0.12552015604681405</v>
      </c>
      <c r="M524" s="158">
        <f t="shared" si="43"/>
        <v>0.33180596681932983</v>
      </c>
      <c r="N524" s="159">
        <f t="shared" si="44"/>
        <v>0.45732612286614388</v>
      </c>
      <c r="O524" s="160"/>
      <c r="P524" s="160"/>
    </row>
    <row r="525" spans="1:16">
      <c r="A525" s="164">
        <v>520</v>
      </c>
      <c r="B525" s="237" t="s">
        <v>81</v>
      </c>
      <c r="C525" s="237" t="s">
        <v>80</v>
      </c>
      <c r="D525" s="216" t="s">
        <v>863</v>
      </c>
      <c r="E525" s="229" t="s">
        <v>864</v>
      </c>
      <c r="F525" s="252">
        <v>3855</v>
      </c>
      <c r="G525" s="190">
        <v>6269341</v>
      </c>
      <c r="H525" s="109">
        <v>1325</v>
      </c>
      <c r="I525" s="109">
        <v>1978270</v>
      </c>
      <c r="J525" s="158">
        <f t="shared" si="40"/>
        <v>0.3437094682230869</v>
      </c>
      <c r="K525" s="158">
        <f t="shared" si="41"/>
        <v>0.31554672173678222</v>
      </c>
      <c r="L525" s="158">
        <f t="shared" si="42"/>
        <v>0.10311284046692606</v>
      </c>
      <c r="M525" s="158">
        <f t="shared" si="43"/>
        <v>0.22088270521574754</v>
      </c>
      <c r="N525" s="159">
        <f t="shared" si="44"/>
        <v>0.32399554568267364</v>
      </c>
      <c r="O525" s="160"/>
      <c r="P525" s="160"/>
    </row>
    <row r="526" spans="1:16">
      <c r="A526" s="164">
        <v>521</v>
      </c>
      <c r="B526" s="237" t="s">
        <v>81</v>
      </c>
      <c r="C526" s="237" t="s">
        <v>80</v>
      </c>
      <c r="D526" s="216" t="s">
        <v>862</v>
      </c>
      <c r="E526" s="229" t="s">
        <v>1033</v>
      </c>
      <c r="F526" s="252">
        <v>2997</v>
      </c>
      <c r="G526" s="190">
        <v>4011918</v>
      </c>
      <c r="H526" s="109">
        <v>1346</v>
      </c>
      <c r="I526" s="109">
        <v>1910360</v>
      </c>
      <c r="J526" s="158">
        <f t="shared" si="40"/>
        <v>0.44911578244911576</v>
      </c>
      <c r="K526" s="158">
        <f t="shared" si="41"/>
        <v>0.47617124776727737</v>
      </c>
      <c r="L526" s="158">
        <f t="shared" si="42"/>
        <v>0.13473473473473471</v>
      </c>
      <c r="M526" s="158">
        <f t="shared" si="43"/>
        <v>0.33331987343709413</v>
      </c>
      <c r="N526" s="159">
        <f t="shared" si="44"/>
        <v>0.46805460817182887</v>
      </c>
      <c r="O526" s="160"/>
      <c r="P526" s="160"/>
    </row>
    <row r="527" spans="1:16">
      <c r="A527" s="164">
        <v>522</v>
      </c>
      <c r="B527" s="237" t="s">
        <v>852</v>
      </c>
      <c r="C527" s="237" t="s">
        <v>80</v>
      </c>
      <c r="D527" s="216" t="s">
        <v>853</v>
      </c>
      <c r="E527" s="229" t="s">
        <v>854</v>
      </c>
      <c r="F527" s="252">
        <v>2074</v>
      </c>
      <c r="G527" s="190">
        <v>5160673</v>
      </c>
      <c r="H527" s="109">
        <v>1301</v>
      </c>
      <c r="I527" s="109">
        <v>2473960</v>
      </c>
      <c r="J527" s="158">
        <f t="shared" si="40"/>
        <v>0.62729026036644164</v>
      </c>
      <c r="K527" s="158">
        <f t="shared" si="41"/>
        <v>0.47938708769185723</v>
      </c>
      <c r="L527" s="158">
        <f t="shared" si="42"/>
        <v>0.18818707810993249</v>
      </c>
      <c r="M527" s="158">
        <f t="shared" si="43"/>
        <v>0.33557096138430004</v>
      </c>
      <c r="N527" s="159">
        <f t="shared" si="44"/>
        <v>0.5237580394942325</v>
      </c>
      <c r="O527" s="160"/>
      <c r="P527" s="160"/>
    </row>
    <row r="528" spans="1:16">
      <c r="A528" s="164">
        <v>523</v>
      </c>
      <c r="B528" s="237" t="s">
        <v>852</v>
      </c>
      <c r="C528" s="237" t="s">
        <v>80</v>
      </c>
      <c r="D528" s="216" t="s">
        <v>855</v>
      </c>
      <c r="E528" s="229" t="s">
        <v>1289</v>
      </c>
      <c r="F528" s="252">
        <v>2347</v>
      </c>
      <c r="G528" s="190">
        <v>6606556</v>
      </c>
      <c r="H528" s="109">
        <v>1278</v>
      </c>
      <c r="I528" s="109">
        <v>2363310</v>
      </c>
      <c r="J528" s="158">
        <f t="shared" si="40"/>
        <v>0.5445249254367277</v>
      </c>
      <c r="K528" s="158">
        <f t="shared" si="41"/>
        <v>0.35772193560457216</v>
      </c>
      <c r="L528" s="158">
        <f t="shared" si="42"/>
        <v>0.16335747763101829</v>
      </c>
      <c r="M528" s="158">
        <f t="shared" si="43"/>
        <v>0.25040535492320048</v>
      </c>
      <c r="N528" s="159">
        <f t="shared" si="44"/>
        <v>0.41376283255421875</v>
      </c>
      <c r="O528" s="160"/>
      <c r="P528" s="160"/>
    </row>
    <row r="529" spans="1:16">
      <c r="A529" s="164">
        <v>524</v>
      </c>
      <c r="B529" s="237" t="s">
        <v>852</v>
      </c>
      <c r="C529" s="237" t="s">
        <v>80</v>
      </c>
      <c r="D529" s="216" t="s">
        <v>856</v>
      </c>
      <c r="E529" s="229" t="s">
        <v>1483</v>
      </c>
      <c r="F529" s="252">
        <v>1322</v>
      </c>
      <c r="G529" s="190">
        <v>1678759</v>
      </c>
      <c r="H529" s="109">
        <v>424</v>
      </c>
      <c r="I529" s="109">
        <v>425270</v>
      </c>
      <c r="J529" s="158">
        <f t="shared" si="40"/>
        <v>0.32072617246596069</v>
      </c>
      <c r="K529" s="158">
        <f t="shared" si="41"/>
        <v>0.2533240328123334</v>
      </c>
      <c r="L529" s="158">
        <f t="shared" si="42"/>
        <v>9.621785173978821E-2</v>
      </c>
      <c r="M529" s="158">
        <f t="shared" si="43"/>
        <v>0.17732682296863336</v>
      </c>
      <c r="N529" s="159">
        <f t="shared" si="44"/>
        <v>0.27354467470842159</v>
      </c>
      <c r="O529" s="160"/>
      <c r="P529" s="160"/>
    </row>
    <row r="530" spans="1:16">
      <c r="A530" s="164">
        <v>525</v>
      </c>
      <c r="B530" s="237" t="s">
        <v>1398</v>
      </c>
      <c r="C530" s="237" t="s">
        <v>80</v>
      </c>
      <c r="D530" s="216" t="s">
        <v>831</v>
      </c>
      <c r="E530" s="229" t="s">
        <v>832</v>
      </c>
      <c r="F530" s="252">
        <v>1650</v>
      </c>
      <c r="G530" s="190">
        <v>2741146</v>
      </c>
      <c r="H530" s="109">
        <v>325</v>
      </c>
      <c r="I530" s="109">
        <v>621650</v>
      </c>
      <c r="J530" s="158">
        <f t="shared" si="40"/>
        <v>0.19696969696969696</v>
      </c>
      <c r="K530" s="158">
        <f t="shared" si="41"/>
        <v>0.22678470975278223</v>
      </c>
      <c r="L530" s="158">
        <f t="shared" si="42"/>
        <v>5.9090909090909083E-2</v>
      </c>
      <c r="M530" s="158">
        <f t="shared" si="43"/>
        <v>0.15874929682694755</v>
      </c>
      <c r="N530" s="159">
        <f t="shared" si="44"/>
        <v>0.21784020591785663</v>
      </c>
      <c r="O530" s="160"/>
      <c r="P530" s="160"/>
    </row>
    <row r="531" spans="1:16">
      <c r="A531" s="164">
        <v>526</v>
      </c>
      <c r="B531" s="237" t="s">
        <v>1398</v>
      </c>
      <c r="C531" s="237" t="s">
        <v>80</v>
      </c>
      <c r="D531" s="216" t="s">
        <v>825</v>
      </c>
      <c r="E531" s="229" t="s">
        <v>826</v>
      </c>
      <c r="F531" s="252">
        <v>1450</v>
      </c>
      <c r="G531" s="190">
        <v>2435276</v>
      </c>
      <c r="H531" s="109">
        <v>361</v>
      </c>
      <c r="I531" s="109">
        <v>474430</v>
      </c>
      <c r="J531" s="158">
        <f t="shared" si="40"/>
        <v>0.2489655172413793</v>
      </c>
      <c r="K531" s="158">
        <f t="shared" si="41"/>
        <v>0.19481570056125055</v>
      </c>
      <c r="L531" s="158">
        <f t="shared" si="42"/>
        <v>7.4689655172413785E-2</v>
      </c>
      <c r="M531" s="158">
        <f t="shared" si="43"/>
        <v>0.13637099039287537</v>
      </c>
      <c r="N531" s="159">
        <f t="shared" si="44"/>
        <v>0.21106064556528914</v>
      </c>
      <c r="O531" s="160"/>
      <c r="P531" s="160"/>
    </row>
    <row r="532" spans="1:16">
      <c r="A532" s="164">
        <v>527</v>
      </c>
      <c r="B532" s="237" t="s">
        <v>1398</v>
      </c>
      <c r="C532" s="237" t="s">
        <v>80</v>
      </c>
      <c r="D532" s="216" t="s">
        <v>829</v>
      </c>
      <c r="E532" s="229" t="s">
        <v>830</v>
      </c>
      <c r="F532" s="252">
        <v>1385</v>
      </c>
      <c r="G532" s="190">
        <v>2193684</v>
      </c>
      <c r="H532" s="109">
        <v>447</v>
      </c>
      <c r="I532" s="109">
        <v>645520</v>
      </c>
      <c r="J532" s="158">
        <f t="shared" si="40"/>
        <v>0.32274368231046929</v>
      </c>
      <c r="K532" s="158">
        <f t="shared" si="41"/>
        <v>0.29426298409433627</v>
      </c>
      <c r="L532" s="158">
        <f t="shared" si="42"/>
        <v>9.6823104693140788E-2</v>
      </c>
      <c r="M532" s="158">
        <f t="shared" si="43"/>
        <v>0.20598408886603536</v>
      </c>
      <c r="N532" s="159">
        <f t="shared" si="44"/>
        <v>0.30280719355917618</v>
      </c>
      <c r="O532" s="160"/>
      <c r="P532" s="160"/>
    </row>
    <row r="533" spans="1:16">
      <c r="A533" s="164">
        <v>528</v>
      </c>
      <c r="B533" s="237" t="s">
        <v>1398</v>
      </c>
      <c r="C533" s="237" t="s">
        <v>80</v>
      </c>
      <c r="D533" s="216" t="s">
        <v>827</v>
      </c>
      <c r="E533" s="229" t="s">
        <v>828</v>
      </c>
      <c r="F533" s="252">
        <v>1866</v>
      </c>
      <c r="G533" s="190">
        <v>3554608</v>
      </c>
      <c r="H533" s="109">
        <v>738</v>
      </c>
      <c r="I533" s="109">
        <v>1280380</v>
      </c>
      <c r="J533" s="158">
        <f t="shared" si="40"/>
        <v>0.39549839228295819</v>
      </c>
      <c r="K533" s="158">
        <f t="shared" si="41"/>
        <v>0.36020286906460569</v>
      </c>
      <c r="L533" s="158">
        <f t="shared" si="42"/>
        <v>0.11864951768488745</v>
      </c>
      <c r="M533" s="158">
        <f t="shared" si="43"/>
        <v>0.25214200834522399</v>
      </c>
      <c r="N533" s="159">
        <f t="shared" si="44"/>
        <v>0.37079152603011145</v>
      </c>
      <c r="O533" s="160"/>
      <c r="P533" s="160"/>
    </row>
    <row r="534" spans="1:16">
      <c r="A534" s="164">
        <v>529</v>
      </c>
      <c r="B534" s="237" t="s">
        <v>1398</v>
      </c>
      <c r="C534" s="237" t="s">
        <v>80</v>
      </c>
      <c r="D534" s="216" t="s">
        <v>833</v>
      </c>
      <c r="E534" s="229" t="s">
        <v>834</v>
      </c>
      <c r="F534" s="252">
        <v>1158</v>
      </c>
      <c r="G534" s="190">
        <v>1573974</v>
      </c>
      <c r="H534" s="109">
        <v>477</v>
      </c>
      <c r="I534" s="109">
        <v>497560</v>
      </c>
      <c r="J534" s="158">
        <f t="shared" si="40"/>
        <v>0.41191709844559588</v>
      </c>
      <c r="K534" s="158">
        <f t="shared" si="41"/>
        <v>0.31611703878208913</v>
      </c>
      <c r="L534" s="158">
        <f t="shared" si="42"/>
        <v>0.12357512953367876</v>
      </c>
      <c r="M534" s="158">
        <f t="shared" si="43"/>
        <v>0.22128192714746237</v>
      </c>
      <c r="N534" s="159">
        <f t="shared" si="44"/>
        <v>0.34485705668114114</v>
      </c>
      <c r="P534" s="160"/>
    </row>
    <row r="535" spans="1:16">
      <c r="A535" s="164">
        <v>530</v>
      </c>
      <c r="B535" s="237" t="s">
        <v>83</v>
      </c>
      <c r="C535" s="237" t="s">
        <v>80</v>
      </c>
      <c r="D535" s="216" t="s">
        <v>836</v>
      </c>
      <c r="E535" s="229" t="s">
        <v>837</v>
      </c>
      <c r="F535" s="252">
        <v>2751</v>
      </c>
      <c r="G535" s="190">
        <v>4161473</v>
      </c>
      <c r="H535" s="109">
        <v>1276</v>
      </c>
      <c r="I535" s="109">
        <v>2321130</v>
      </c>
      <c r="J535" s="158">
        <f t="shared" si="40"/>
        <v>0.46383133406034172</v>
      </c>
      <c r="K535" s="158">
        <f t="shared" si="41"/>
        <v>0.55776644471801207</v>
      </c>
      <c r="L535" s="158">
        <f t="shared" si="42"/>
        <v>0.13914940021810251</v>
      </c>
      <c r="M535" s="158">
        <f t="shared" si="43"/>
        <v>0.39043651130260842</v>
      </c>
      <c r="N535" s="159">
        <f t="shared" si="44"/>
        <v>0.52958591152071088</v>
      </c>
    </row>
    <row r="536" spans="1:16">
      <c r="A536" s="164">
        <v>531</v>
      </c>
      <c r="B536" s="246" t="s">
        <v>83</v>
      </c>
      <c r="C536" s="246" t="s">
        <v>80</v>
      </c>
      <c r="D536" s="246" t="s">
        <v>835</v>
      </c>
      <c r="E536" s="246" t="s">
        <v>1504</v>
      </c>
      <c r="F536" s="111">
        <v>2195</v>
      </c>
      <c r="G536" s="108">
        <v>3231544</v>
      </c>
      <c r="H536" s="109">
        <v>892</v>
      </c>
      <c r="I536" s="109">
        <v>1201710</v>
      </c>
      <c r="J536" s="158">
        <f t="shared" ref="J536" si="45">IFERROR(H536/F536,0)</f>
        <v>0.40637813211845103</v>
      </c>
      <c r="K536" s="158">
        <f t="shared" ref="K536" si="46">IFERROR(I536/G536,0)</f>
        <v>0.37186867949190849</v>
      </c>
      <c r="L536" s="158">
        <f t="shared" ref="L536" si="47">IF((J536*0.3)&gt;30%,30%,(J536*0.3))</f>
        <v>0.1219134396355353</v>
      </c>
      <c r="M536" s="158">
        <f t="shared" ref="M536" si="48">IF((K536*0.7)&gt;70%,70%,(K536*0.7))</f>
        <v>0.26030807564433595</v>
      </c>
      <c r="N536" s="159">
        <f t="shared" ref="N536" si="49">L536+M536</f>
        <v>0.38222151527987125</v>
      </c>
    </row>
    <row r="537" spans="1:16">
      <c r="A537" s="164">
        <v>532</v>
      </c>
      <c r="B537" s="111" t="s">
        <v>83</v>
      </c>
      <c r="C537" s="111" t="s">
        <v>80</v>
      </c>
      <c r="D537" s="247" t="s">
        <v>838</v>
      </c>
      <c r="E537" s="111" t="s">
        <v>839</v>
      </c>
      <c r="F537" s="111">
        <v>2372</v>
      </c>
      <c r="G537" s="108">
        <v>3674192</v>
      </c>
      <c r="H537" s="109">
        <v>962</v>
      </c>
      <c r="I537" s="109">
        <v>1201730</v>
      </c>
      <c r="J537" s="158">
        <f t="shared" ref="J537:J538" si="50">IFERROR(H537/F537,0)</f>
        <v>0.40556492411467115</v>
      </c>
      <c r="K537" s="158">
        <f t="shared" ref="K537:K538" si="51">IFERROR(I537/G537,0)</f>
        <v>0.32707327216432891</v>
      </c>
      <c r="L537" s="158">
        <f t="shared" ref="L537:L538" si="52">IF((J537*0.3)&gt;30%,30%,(J537*0.3))</f>
        <v>0.12166947723440134</v>
      </c>
      <c r="M537" s="158">
        <f t="shared" ref="M537:M538" si="53">IF((K537*0.7)&gt;70%,70%,(K537*0.7))</f>
        <v>0.22895129051503021</v>
      </c>
      <c r="N537" s="159">
        <f t="shared" ref="N537:N538" si="54">L537+M537</f>
        <v>0.35062076774943157</v>
      </c>
    </row>
    <row r="538" spans="1:16">
      <c r="A538" s="164">
        <v>533</v>
      </c>
      <c r="B538" s="111" t="s">
        <v>83</v>
      </c>
      <c r="C538" s="111" t="s">
        <v>80</v>
      </c>
      <c r="D538" s="247" t="s">
        <v>840</v>
      </c>
      <c r="E538" s="111" t="s">
        <v>1316</v>
      </c>
      <c r="F538" s="111">
        <v>2832</v>
      </c>
      <c r="G538" s="108">
        <v>4292771</v>
      </c>
      <c r="H538" s="109">
        <v>1678</v>
      </c>
      <c r="I538" s="109">
        <v>2725500</v>
      </c>
      <c r="J538" s="158">
        <f t="shared" si="50"/>
        <v>0.59251412429378536</v>
      </c>
      <c r="K538" s="158">
        <f t="shared" si="51"/>
        <v>0.63490458727008736</v>
      </c>
      <c r="L538" s="158">
        <f t="shared" si="52"/>
        <v>0.17775423728813561</v>
      </c>
      <c r="M538" s="158">
        <f t="shared" si="53"/>
        <v>0.44443321108906114</v>
      </c>
      <c r="N538" s="159">
        <f t="shared" si="54"/>
        <v>0.62218744837719675</v>
      </c>
    </row>
    <row r="539" spans="1:16">
      <c r="A539" s="120"/>
    </row>
    <row r="540" spans="1:16">
      <c r="A540" s="120"/>
    </row>
    <row r="541" spans="1:16">
      <c r="A541" s="120"/>
    </row>
    <row r="542" spans="1:16">
      <c r="A542" s="120"/>
    </row>
    <row r="543" spans="1:16">
      <c r="A543" s="120"/>
    </row>
    <row r="544" spans="1:16">
      <c r="A544" s="120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8">
    <cfRule type="expression" dxfId="72" priority="438">
      <formula>$N7&lt;10%</formula>
    </cfRule>
  </conditionalFormatting>
  <conditionalFormatting sqref="N7:N538">
    <cfRule type="expression" dxfId="71" priority="437">
      <formula>$N7&gt;79.5%</formula>
    </cfRule>
  </conditionalFormatting>
  <conditionalFormatting sqref="F213:F278">
    <cfRule type="cellIs" dxfId="70" priority="43" operator="lessThan">
      <formula>-1</formula>
    </cfRule>
  </conditionalFormatting>
  <conditionalFormatting sqref="F279:F352">
    <cfRule type="cellIs" dxfId="69" priority="5" operator="lessThan">
      <formula>-1</formula>
    </cfRule>
  </conditionalFormatting>
  <conditionalFormatting sqref="E193:E195">
    <cfRule type="duplicateValues" dxfId="68" priority="51"/>
  </conditionalFormatting>
  <conditionalFormatting sqref="E206:E211">
    <cfRule type="duplicateValues" dxfId="67" priority="48"/>
  </conditionalFormatting>
  <conditionalFormatting sqref="E212">
    <cfRule type="duplicateValues" dxfId="66" priority="45"/>
  </conditionalFormatting>
  <conditionalFormatting sqref="E279:E286">
    <cfRule type="duplicateValues" dxfId="65" priority="41"/>
  </conditionalFormatting>
  <conditionalFormatting sqref="D182:D188">
    <cfRule type="duplicateValues" dxfId="64" priority="475"/>
  </conditionalFormatting>
  <conditionalFormatting sqref="D193:D195">
    <cfRule type="duplicateValues" dxfId="63" priority="476"/>
  </conditionalFormatting>
  <conditionalFormatting sqref="D206:D211">
    <cfRule type="duplicateValues" dxfId="62" priority="478"/>
  </conditionalFormatting>
  <conditionalFormatting sqref="D212">
    <cfRule type="duplicateValues" dxfId="61" priority="480"/>
  </conditionalFormatting>
  <conditionalFormatting sqref="D327:D328">
    <cfRule type="duplicateValues" dxfId="60" priority="483"/>
    <cfRule type="duplicateValues" dxfId="59" priority="484"/>
  </conditionalFormatting>
  <conditionalFormatting sqref="D324:D326">
    <cfRule type="duplicateValues" dxfId="58" priority="485"/>
    <cfRule type="duplicateValues" dxfId="57" priority="486"/>
  </conditionalFormatting>
  <conditionalFormatting sqref="D329:D343">
    <cfRule type="duplicateValues" dxfId="56" priority="487"/>
    <cfRule type="duplicateValues" dxfId="55" priority="488"/>
  </conditionalFormatting>
  <conditionalFormatting sqref="D287:D290">
    <cfRule type="duplicateValues" dxfId="54" priority="489"/>
    <cfRule type="duplicateValues" dxfId="53" priority="490"/>
  </conditionalFormatting>
  <conditionalFormatting sqref="D291:D295">
    <cfRule type="duplicateValues" dxfId="52" priority="491"/>
    <cfRule type="duplicateValues" dxfId="51" priority="492"/>
  </conditionalFormatting>
  <conditionalFormatting sqref="D313:D317">
    <cfRule type="duplicateValues" dxfId="50" priority="493"/>
    <cfRule type="duplicateValues" dxfId="49" priority="494"/>
  </conditionalFormatting>
  <conditionalFormatting sqref="D319:D322">
    <cfRule type="duplicateValues" dxfId="48" priority="495"/>
    <cfRule type="duplicateValues" dxfId="47" priority="496"/>
  </conditionalFormatting>
  <conditionalFormatting sqref="D318">
    <cfRule type="duplicateValues" dxfId="46" priority="497"/>
    <cfRule type="duplicateValues" dxfId="45" priority="498"/>
  </conditionalFormatting>
  <conditionalFormatting sqref="D323">
    <cfRule type="duplicateValues" dxfId="44" priority="499"/>
    <cfRule type="duplicateValues" dxfId="43" priority="500"/>
  </conditionalFormatting>
  <conditionalFormatting sqref="D303:D307">
    <cfRule type="duplicateValues" dxfId="42" priority="501"/>
    <cfRule type="duplicateValues" dxfId="41" priority="502"/>
  </conditionalFormatting>
  <conditionalFormatting sqref="D308:D312">
    <cfRule type="duplicateValues" dxfId="40" priority="503"/>
    <cfRule type="duplicateValues" dxfId="39" priority="504"/>
  </conditionalFormatting>
  <conditionalFormatting sqref="D296:D302">
    <cfRule type="duplicateValues" dxfId="38" priority="505"/>
    <cfRule type="duplicateValues" dxfId="37" priority="506"/>
  </conditionalFormatting>
  <conditionalFormatting sqref="D279:D286">
    <cfRule type="duplicateValues" dxfId="36" priority="507"/>
    <cfRule type="duplicateValues" dxfId="35" priority="508"/>
  </conditionalFormatting>
  <conditionalFormatting sqref="D279:D286">
    <cfRule type="duplicateValues" dxfId="34" priority="509"/>
  </conditionalFormatting>
  <conditionalFormatting sqref="D14:E14 D12:E12 D16:E16">
    <cfRule type="duplicateValues" dxfId="33" priority="513"/>
  </conditionalFormatting>
  <conditionalFormatting sqref="D327:E328">
    <cfRule type="duplicateValues" dxfId="32" priority="516"/>
  </conditionalFormatting>
  <conditionalFormatting sqref="D287:E295">
    <cfRule type="duplicateValues" dxfId="31" priority="517"/>
  </conditionalFormatting>
  <conditionalFormatting sqref="D347:E350">
    <cfRule type="duplicateValues" dxfId="30" priority="518"/>
  </conditionalFormatting>
  <conditionalFormatting sqref="D313:E317">
    <cfRule type="duplicateValues" dxfId="29" priority="519"/>
  </conditionalFormatting>
  <conditionalFormatting sqref="D318:E323">
    <cfRule type="duplicateValues" dxfId="28" priority="520"/>
  </conditionalFormatting>
  <conditionalFormatting sqref="D303:E307">
    <cfRule type="duplicateValues" dxfId="27" priority="521"/>
  </conditionalFormatting>
  <conditionalFormatting sqref="D308:E312">
    <cfRule type="duplicateValues" dxfId="26" priority="522"/>
  </conditionalFormatting>
  <conditionalFormatting sqref="D296:E302">
    <cfRule type="duplicateValues" dxfId="25" priority="523"/>
  </conditionalFormatting>
  <conditionalFormatting sqref="D344:E346 D324:E326 D351:E352">
    <cfRule type="duplicateValues" dxfId="24" priority="524"/>
  </conditionalFormatting>
  <conditionalFormatting sqref="D45:E47 D51:E84">
    <cfRule type="duplicateValues" dxfId="23" priority="527"/>
  </conditionalFormatting>
  <conditionalFormatting sqref="D48:E50">
    <cfRule type="duplicateValues" dxfId="22" priority="529"/>
  </conditionalFormatting>
  <conditionalFormatting sqref="D353:E399 D15:E15 D9:E10 D17:E44 D465:E535">
    <cfRule type="duplicateValues" dxfId="21" priority="530"/>
  </conditionalFormatting>
  <conditionalFormatting sqref="D7:D88">
    <cfRule type="duplicateValues" dxfId="20" priority="2"/>
  </conditionalFormatting>
  <conditionalFormatting sqref="D7:D535">
    <cfRule type="duplicateValues" dxfId="19" priority="535"/>
    <cfRule type="duplicateValues" dxfId="18" priority="536"/>
  </conditionalFormatting>
  <conditionalFormatting sqref="D7:E8 D13:E13 D11:E11 D7:D535">
    <cfRule type="duplicateValues" dxfId="17" priority="539"/>
  </conditionalFormatting>
  <conditionalFormatting sqref="D85:D212">
    <cfRule type="duplicateValues" dxfId="16" priority="544"/>
  </conditionalFormatting>
  <conditionalFormatting sqref="D7:D538">
    <cfRule type="duplicateValues" dxfId="15" priority="1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28"/>
  <sheetViews>
    <sheetView showGridLines="0" zoomScale="80" zoomScaleNormal="80" workbookViewId="0">
      <pane xSplit="2" ySplit="4" topLeftCell="C83" activePane="bottomRight" state="frozen"/>
      <selection pane="topRight" activeCell="E1" sqref="E1"/>
      <selection pane="bottomLeft" activeCell="A4" sqref="A4"/>
      <selection pane="bottomRight" activeCell="E4" sqref="A4:XFD4"/>
    </sheetView>
  </sheetViews>
  <sheetFormatPr defaultRowHeight="14.25"/>
  <cols>
    <col min="1" max="1" width="7.5703125" style="129" bestFit="1" customWidth="1"/>
    <col min="2" max="2" width="37.85546875" style="91" bestFit="1" customWidth="1"/>
    <col min="3" max="3" width="13.42578125" style="165" bestFit="1" customWidth="1"/>
    <col min="4" max="4" width="13.42578125" style="91" bestFit="1" customWidth="1"/>
    <col min="5" max="5" width="14.85546875" style="91" bestFit="1" customWidth="1"/>
    <col min="6" max="6" width="15" style="91" bestFit="1" customWidth="1"/>
    <col min="7" max="7" width="8.85546875" style="91" bestFit="1" customWidth="1"/>
    <col min="8" max="8" width="8" style="91" bestFit="1" customWidth="1"/>
    <col min="9" max="9" width="14.42578125" style="91" bestFit="1" customWidth="1"/>
    <col min="10" max="10" width="13.85546875" style="91" bestFit="1" customWidth="1"/>
    <col min="11" max="11" width="8.85546875" style="91" bestFit="1" customWidth="1"/>
    <col min="12" max="12" width="8" style="91" bestFit="1" customWidth="1"/>
    <col min="13" max="13" width="15.7109375" style="91" bestFit="1" customWidth="1"/>
    <col min="14" max="14" width="13.85546875" style="91" bestFit="1" customWidth="1"/>
    <col min="15" max="15" width="8.140625" style="91" bestFit="1" customWidth="1"/>
    <col min="16" max="16" width="8" style="91" bestFit="1" customWidth="1"/>
    <col min="17" max="17" width="15.140625" style="91" bestFit="1" customWidth="1"/>
    <col min="18" max="18" width="16" style="91" bestFit="1" customWidth="1"/>
    <col min="19" max="19" width="8.85546875" style="91" bestFit="1" customWidth="1"/>
    <col min="20" max="20" width="8" style="91" customWidth="1"/>
    <col min="21" max="21" width="15.7109375" style="91" bestFit="1" customWidth="1"/>
    <col min="22" max="22" width="16" style="91" bestFit="1" customWidth="1"/>
    <col min="23" max="23" width="8.7109375" style="91" bestFit="1" customWidth="1"/>
    <col min="24" max="24" width="8" style="91" customWidth="1"/>
    <col min="25" max="25" width="13.5703125" style="91" customWidth="1"/>
    <col min="26" max="26" width="13.85546875" style="91" bestFit="1" customWidth="1"/>
    <col min="27" max="27" width="8.85546875" style="91" bestFit="1" customWidth="1"/>
    <col min="28" max="28" width="13.85546875" style="91" bestFit="1" customWidth="1"/>
    <col min="29" max="29" width="10.7109375" style="91" bestFit="1" customWidth="1"/>
    <col min="30" max="30" width="10.140625" style="91" bestFit="1" customWidth="1"/>
    <col min="31" max="16384" width="9.140625" style="91"/>
  </cols>
  <sheetData>
    <row r="1" spans="1:30">
      <c r="B1" s="281" t="s">
        <v>1488</v>
      </c>
    </row>
    <row r="2" spans="1:30">
      <c r="B2" s="281"/>
      <c r="L2" s="166"/>
      <c r="AB2" s="167" t="s">
        <v>1423</v>
      </c>
      <c r="AC2" s="167">
        <f>'Dealer Wise'!Q2</f>
        <v>8</v>
      </c>
    </row>
    <row r="3" spans="1:30" s="98" customFormat="1">
      <c r="A3" s="282" t="s">
        <v>1424</v>
      </c>
      <c r="B3" s="272" t="s">
        <v>150</v>
      </c>
      <c r="C3" s="265" t="s">
        <v>1388</v>
      </c>
      <c r="D3" s="265" t="s">
        <v>1425</v>
      </c>
      <c r="E3" s="280" t="s">
        <v>1426</v>
      </c>
      <c r="F3" s="280"/>
      <c r="G3" s="280"/>
      <c r="H3" s="280"/>
      <c r="I3" s="280" t="s">
        <v>1427</v>
      </c>
      <c r="J3" s="280"/>
      <c r="K3" s="280"/>
      <c r="L3" s="280"/>
      <c r="M3" s="280" t="s">
        <v>1428</v>
      </c>
      <c r="N3" s="280"/>
      <c r="O3" s="280"/>
      <c r="P3" s="280"/>
      <c r="Q3" s="280" t="s">
        <v>1485</v>
      </c>
      <c r="R3" s="280"/>
      <c r="S3" s="280"/>
      <c r="T3" s="280"/>
      <c r="U3" s="280" t="s">
        <v>1486</v>
      </c>
      <c r="V3" s="280"/>
      <c r="W3" s="280"/>
      <c r="X3" s="280"/>
      <c r="Y3" s="265" t="s">
        <v>1429</v>
      </c>
      <c r="Z3" s="272"/>
      <c r="AA3" s="272"/>
      <c r="AB3" s="168"/>
      <c r="AC3" s="267" t="s">
        <v>1430</v>
      </c>
    </row>
    <row r="4" spans="1:30" s="98" customFormat="1" ht="30.75" customHeight="1">
      <c r="A4" s="275"/>
      <c r="B4" s="276"/>
      <c r="C4" s="276"/>
      <c r="D4" s="276"/>
      <c r="E4" s="197" t="s">
        <v>1431</v>
      </c>
      <c r="F4" s="197" t="s">
        <v>155</v>
      </c>
      <c r="G4" s="197" t="s">
        <v>1432</v>
      </c>
      <c r="H4" s="169" t="s">
        <v>1433</v>
      </c>
      <c r="I4" s="197" t="s">
        <v>1431</v>
      </c>
      <c r="J4" s="197" t="s">
        <v>155</v>
      </c>
      <c r="K4" s="197" t="s">
        <v>1432</v>
      </c>
      <c r="L4" s="169" t="s">
        <v>1433</v>
      </c>
      <c r="M4" s="197" t="s">
        <v>1431</v>
      </c>
      <c r="N4" s="197" t="s">
        <v>155</v>
      </c>
      <c r="O4" s="197" t="s">
        <v>1432</v>
      </c>
      <c r="P4" s="169" t="s">
        <v>1433</v>
      </c>
      <c r="Q4" s="197" t="s">
        <v>1431</v>
      </c>
      <c r="R4" s="209" t="s">
        <v>155</v>
      </c>
      <c r="S4" s="197" t="s">
        <v>1432</v>
      </c>
      <c r="T4" s="169" t="s">
        <v>1433</v>
      </c>
      <c r="U4" s="197" t="s">
        <v>1431</v>
      </c>
      <c r="V4" s="197" t="s">
        <v>155</v>
      </c>
      <c r="W4" s="197" t="s">
        <v>1432</v>
      </c>
      <c r="X4" s="169" t="s">
        <v>1433</v>
      </c>
      <c r="Y4" s="170" t="s">
        <v>1434</v>
      </c>
      <c r="Z4" s="170" t="s">
        <v>1435</v>
      </c>
      <c r="AA4" s="197" t="s">
        <v>1436</v>
      </c>
      <c r="AB4" s="171" t="s">
        <v>1437</v>
      </c>
      <c r="AC4" s="269"/>
    </row>
    <row r="5" spans="1:30">
      <c r="A5" s="107">
        <v>1</v>
      </c>
      <c r="B5" s="172" t="s">
        <v>15</v>
      </c>
      <c r="C5" s="111" t="s">
        <v>16</v>
      </c>
      <c r="D5" s="111" t="s">
        <v>1444</v>
      </c>
      <c r="E5" s="201">
        <v>13946603.457500003</v>
      </c>
      <c r="F5" s="201">
        <v>15266102.771499999</v>
      </c>
      <c r="G5" s="202">
        <f t="shared" ref="G5:G69" si="0">IFERROR(F5/E5,0)</f>
        <v>1.0946108002583534</v>
      </c>
      <c r="H5" s="202">
        <f>IF(G5&gt;=89.5%,90%,0%)</f>
        <v>0.9</v>
      </c>
      <c r="I5" s="203">
        <v>13445482.235880954</v>
      </c>
      <c r="J5" s="203">
        <v>12266706.107100004</v>
      </c>
      <c r="K5" s="204">
        <f>IFERROR(J5/I5,0)</f>
        <v>0.91232920410729201</v>
      </c>
      <c r="L5" s="204">
        <f>IF(K5&gt;=89.5%,90%,0%)</f>
        <v>0.9</v>
      </c>
      <c r="M5" s="205">
        <v>12846534.264985716</v>
      </c>
      <c r="N5" s="205">
        <v>5541285.6949000005</v>
      </c>
      <c r="O5" s="206">
        <f>IFERROR(N5/M5,0)</f>
        <v>0.43134479545998872</v>
      </c>
      <c r="P5" s="206">
        <f>IF(O5&gt;=89.5%,90%,0%)</f>
        <v>0</v>
      </c>
      <c r="Q5" s="207">
        <v>10231115.103461908</v>
      </c>
      <c r="R5" s="200">
        <v>11595518.336500002</v>
      </c>
      <c r="S5" s="206">
        <f>IFERROR(R5/Q5,0)</f>
        <v>1.1333582135711111</v>
      </c>
      <c r="T5" s="206">
        <f>IF(S5&gt;=89.5%,90%,0%)</f>
        <v>0.9</v>
      </c>
      <c r="U5" s="210">
        <v>15167336.155942859</v>
      </c>
      <c r="V5" s="210">
        <f>VLOOKUP(B5,'Dealer Wise'!B4:F124,5,0)</f>
        <v>5631494.146399999</v>
      </c>
      <c r="W5" s="211">
        <f>IFERROR(V5/U5,0)</f>
        <v>0.3712909167766727</v>
      </c>
      <c r="X5" s="211">
        <f>IF(W5&gt;=89.5%,90%,0%)</f>
        <v>0</v>
      </c>
      <c r="Y5" s="173">
        <f>E5+I5+M5+Q5+U5</f>
        <v>65637071.217771441</v>
      </c>
      <c r="Z5" s="173">
        <f>F5+J5+N5+R5+V5</f>
        <v>50301107.056400001</v>
      </c>
      <c r="AA5" s="158">
        <f t="shared" ref="AA5:AA68" si="1">IFERROR(Z5/Y5,0)</f>
        <v>0.76635209528941961</v>
      </c>
      <c r="AB5" s="174" t="e">
        <f>Y5-M5:N126A5</f>
        <v>#NAME?</v>
      </c>
      <c r="AC5" s="175" t="e">
        <f>AB5/AC$2</f>
        <v>#NAME?</v>
      </c>
      <c r="AD5" s="130"/>
    </row>
    <row r="6" spans="1:30">
      <c r="A6" s="107">
        <v>2</v>
      </c>
      <c r="B6" s="172" t="s">
        <v>25</v>
      </c>
      <c r="C6" s="111" t="s">
        <v>16</v>
      </c>
      <c r="D6" s="111" t="s">
        <v>22</v>
      </c>
      <c r="E6" s="201">
        <v>12566632.595000001</v>
      </c>
      <c r="F6" s="201">
        <v>12798336.324999999</v>
      </c>
      <c r="G6" s="202">
        <f t="shared" si="0"/>
        <v>1.018438012589959</v>
      </c>
      <c r="H6" s="202">
        <f t="shared" ref="H6:H69" si="2">IF(G6&gt;=89.5%,90%,0%)</f>
        <v>0.9</v>
      </c>
      <c r="I6" s="203">
        <v>11946061.381742861</v>
      </c>
      <c r="J6" s="203">
        <v>10892991.908700004</v>
      </c>
      <c r="K6" s="204">
        <f t="shared" ref="K6:K69" si="3">IFERROR(J6/I6,0)</f>
        <v>0.9118479773884085</v>
      </c>
      <c r="L6" s="204">
        <f t="shared" ref="L6:L69" si="4">IF(K6&gt;=89.5%,90%,0%)</f>
        <v>0.9</v>
      </c>
      <c r="M6" s="205">
        <v>12036002.842719048</v>
      </c>
      <c r="N6" s="205">
        <v>3688918.8465999998</v>
      </c>
      <c r="O6" s="206">
        <f t="shared" ref="O6:O69" si="5">IFERROR(N6/M6,0)</f>
        <v>0.30649036019724285</v>
      </c>
      <c r="P6" s="206">
        <f t="shared" ref="P6:P69" si="6">IF(O6&gt;=89.5%,90%,0%)</f>
        <v>0</v>
      </c>
      <c r="Q6" s="207">
        <v>8468919.1476476192</v>
      </c>
      <c r="R6" s="200">
        <v>11694244.424500002</v>
      </c>
      <c r="S6" s="206">
        <f t="shared" ref="S6:S69" si="7">IFERROR(R6/Q6,0)</f>
        <v>1.3808426105648051</v>
      </c>
      <c r="T6" s="206">
        <f t="shared" ref="T6:T69" si="8">IF(S6&gt;=89.5%,90%,0%)</f>
        <v>0.9</v>
      </c>
      <c r="U6" s="210">
        <v>14973802.175938094</v>
      </c>
      <c r="V6" s="210">
        <f>VLOOKUP(B6,'Dealer Wise'!B5:F125,5,0)</f>
        <v>4644453.6322000008</v>
      </c>
      <c r="W6" s="211">
        <f t="shared" ref="W6:W69" si="9">IFERROR(V6/U6,0)</f>
        <v>0.31017196418310705</v>
      </c>
      <c r="X6" s="211">
        <f t="shared" ref="X6:X69" si="10">IF(W6&gt;=89.5%,90%,0%)</f>
        <v>0</v>
      </c>
      <c r="Y6" s="173">
        <f t="shared" ref="Y6:Y69" si="11">E6+I6+M6+Q6+U6</f>
        <v>59991418.143047623</v>
      </c>
      <c r="Z6" s="173">
        <f t="shared" ref="Z6:Z69" si="12">F6+J6+N6+R6+V6</f>
        <v>43718945.137000009</v>
      </c>
      <c r="AA6" s="158">
        <f t="shared" si="1"/>
        <v>0.72875331989574876</v>
      </c>
      <c r="AB6" s="174">
        <f>Y6-Z6</f>
        <v>16272473.006047614</v>
      </c>
      <c r="AC6" s="175">
        <f>AB6/AC$2</f>
        <v>2034059.1257559517</v>
      </c>
    </row>
    <row r="7" spans="1:30">
      <c r="A7" s="107">
        <v>3</v>
      </c>
      <c r="B7" s="172" t="s">
        <v>17</v>
      </c>
      <c r="C7" s="111" t="s">
        <v>27</v>
      </c>
      <c r="D7" s="111" t="s">
        <v>29</v>
      </c>
      <c r="E7" s="201">
        <v>13251518.692499999</v>
      </c>
      <c r="F7" s="201">
        <v>13461502.973300004</v>
      </c>
      <c r="G7" s="202">
        <f t="shared" si="0"/>
        <v>1.0158460540012557</v>
      </c>
      <c r="H7" s="202">
        <f t="shared" si="2"/>
        <v>0.9</v>
      </c>
      <c r="I7" s="203">
        <v>13373095.797428574</v>
      </c>
      <c r="J7" s="203">
        <v>10896642.329500005</v>
      </c>
      <c r="K7" s="204">
        <f t="shared" si="3"/>
        <v>0.81481823614807647</v>
      </c>
      <c r="L7" s="204">
        <f t="shared" si="4"/>
        <v>0</v>
      </c>
      <c r="M7" s="205">
        <v>13961721.665980959</v>
      </c>
      <c r="N7" s="205">
        <v>6680595.8022999996</v>
      </c>
      <c r="O7" s="206">
        <f t="shared" si="5"/>
        <v>0.47849369598721453</v>
      </c>
      <c r="P7" s="206">
        <f t="shared" si="6"/>
        <v>0</v>
      </c>
      <c r="Q7" s="207">
        <v>10636826.734223809</v>
      </c>
      <c r="R7" s="200">
        <v>372471.29000000004</v>
      </c>
      <c r="S7" s="206">
        <f t="shared" si="7"/>
        <v>3.5017143675150783E-2</v>
      </c>
      <c r="T7" s="206">
        <f t="shared" si="8"/>
        <v>0</v>
      </c>
      <c r="U7" s="210">
        <v>10971048.008666668</v>
      </c>
      <c r="V7" s="210">
        <f>VLOOKUP(B7,'Dealer Wise'!B6:F126,5,0)</f>
        <v>7519915.0704999994</v>
      </c>
      <c r="W7" s="211">
        <f t="shared" si="9"/>
        <v>0.68543270110198973</v>
      </c>
      <c r="X7" s="211">
        <f t="shared" si="10"/>
        <v>0</v>
      </c>
      <c r="Y7" s="173">
        <f t="shared" si="11"/>
        <v>62194210.898800001</v>
      </c>
      <c r="Z7" s="173">
        <f t="shared" si="12"/>
        <v>38931127.465600006</v>
      </c>
      <c r="AA7" s="158">
        <f t="shared" si="1"/>
        <v>0.6259606304668327</v>
      </c>
      <c r="AB7" s="174">
        <f t="shared" ref="AB7:AB70" si="13">Y7-Z7</f>
        <v>23263083.433199994</v>
      </c>
      <c r="AC7" s="175">
        <f t="shared" ref="AC7:AC70" si="14">AB7/AC$2</f>
        <v>2907885.4291499993</v>
      </c>
    </row>
    <row r="8" spans="1:30">
      <c r="A8" s="107">
        <v>4</v>
      </c>
      <c r="B8" s="172" t="s">
        <v>19</v>
      </c>
      <c r="C8" s="111" t="s">
        <v>16</v>
      </c>
      <c r="D8" s="111" t="s">
        <v>1445</v>
      </c>
      <c r="E8" s="201">
        <v>24518113.522500008</v>
      </c>
      <c r="F8" s="201">
        <v>24552382.902300008</v>
      </c>
      <c r="G8" s="202">
        <f t="shared" si="0"/>
        <v>1.0013977168255033</v>
      </c>
      <c r="H8" s="202">
        <f t="shared" si="2"/>
        <v>0.9</v>
      </c>
      <c r="I8" s="203">
        <v>25762885.098033324</v>
      </c>
      <c r="J8" s="203">
        <v>25768229.766000003</v>
      </c>
      <c r="K8" s="204">
        <f t="shared" si="3"/>
        <v>1.000207456111625</v>
      </c>
      <c r="L8" s="204">
        <f t="shared" si="4"/>
        <v>0.9</v>
      </c>
      <c r="M8" s="205">
        <v>27386124.133747615</v>
      </c>
      <c r="N8" s="205">
        <v>4459056.4460000005</v>
      </c>
      <c r="O8" s="206">
        <f t="shared" si="5"/>
        <v>0.16282174228901397</v>
      </c>
      <c r="P8" s="206">
        <f t="shared" si="6"/>
        <v>0</v>
      </c>
      <c r="Q8" s="207">
        <v>15571528.336495241</v>
      </c>
      <c r="R8" s="200">
        <v>23363649.201699995</v>
      </c>
      <c r="S8" s="206">
        <f t="shared" si="7"/>
        <v>1.5004082256294802</v>
      </c>
      <c r="T8" s="206">
        <f t="shared" si="8"/>
        <v>0.9</v>
      </c>
      <c r="U8" s="210">
        <v>31611265.778271433</v>
      </c>
      <c r="V8" s="210">
        <f>VLOOKUP(B8,'Dealer Wise'!B7:F127,5,0)</f>
        <v>12439401.415400004</v>
      </c>
      <c r="W8" s="211">
        <f t="shared" si="9"/>
        <v>0.39351165191083393</v>
      </c>
      <c r="X8" s="211">
        <f t="shared" si="10"/>
        <v>0</v>
      </c>
      <c r="Y8" s="173">
        <f t="shared" si="11"/>
        <v>124849916.86904763</v>
      </c>
      <c r="Z8" s="173">
        <f t="shared" si="12"/>
        <v>90582719.731400013</v>
      </c>
      <c r="AA8" s="158">
        <f t="shared" si="1"/>
        <v>0.72553287982089942</v>
      </c>
      <c r="AB8" s="174">
        <f t="shared" si="13"/>
        <v>34267197.137647614</v>
      </c>
      <c r="AC8" s="175">
        <f t="shared" si="14"/>
        <v>4283399.6422059517</v>
      </c>
    </row>
    <row r="9" spans="1:30">
      <c r="A9" s="107">
        <v>5</v>
      </c>
      <c r="B9" s="172" t="s">
        <v>23</v>
      </c>
      <c r="C9" s="111" t="s">
        <v>16</v>
      </c>
      <c r="D9" s="111" t="s">
        <v>1444</v>
      </c>
      <c r="E9" s="201">
        <v>14165696.534999998</v>
      </c>
      <c r="F9" s="201">
        <v>14204736.4914</v>
      </c>
      <c r="G9" s="202">
        <f t="shared" si="0"/>
        <v>1.0027559503553916</v>
      </c>
      <c r="H9" s="202">
        <f t="shared" si="2"/>
        <v>0.9</v>
      </c>
      <c r="I9" s="203">
        <v>15542887.802180951</v>
      </c>
      <c r="J9" s="203">
        <v>12513226.297899995</v>
      </c>
      <c r="K9" s="204">
        <f t="shared" si="3"/>
        <v>0.80507730977406655</v>
      </c>
      <c r="L9" s="204">
        <f t="shared" si="4"/>
        <v>0</v>
      </c>
      <c r="M9" s="205">
        <v>15879125.506666668</v>
      </c>
      <c r="N9" s="205">
        <v>6961879.8273</v>
      </c>
      <c r="O9" s="206">
        <f t="shared" si="5"/>
        <v>0.43842967450424991</v>
      </c>
      <c r="P9" s="206">
        <f t="shared" si="6"/>
        <v>0</v>
      </c>
      <c r="Q9" s="207">
        <v>12896058.288380956</v>
      </c>
      <c r="R9" s="200">
        <v>12473873.189099995</v>
      </c>
      <c r="S9" s="206">
        <f t="shared" si="7"/>
        <v>0.96726246967561091</v>
      </c>
      <c r="T9" s="206">
        <f t="shared" si="8"/>
        <v>0.9</v>
      </c>
      <c r="U9" s="210">
        <v>15628878.02405238</v>
      </c>
      <c r="V9" s="210">
        <f>VLOOKUP(B9,'Dealer Wise'!B8:F128,5,0)</f>
        <v>7508607.4263000013</v>
      </c>
      <c r="W9" s="211">
        <f t="shared" si="9"/>
        <v>0.48043163525522925</v>
      </c>
      <c r="X9" s="211">
        <f t="shared" si="10"/>
        <v>0</v>
      </c>
      <c r="Y9" s="173">
        <f t="shared" si="11"/>
        <v>74112646.15628095</v>
      </c>
      <c r="Z9" s="173">
        <f t="shared" si="12"/>
        <v>53662323.231999993</v>
      </c>
      <c r="AA9" s="158">
        <f t="shared" si="1"/>
        <v>0.72406432660416054</v>
      </c>
      <c r="AB9" s="174">
        <f t="shared" si="13"/>
        <v>20450322.924280956</v>
      </c>
      <c r="AC9" s="175">
        <f t="shared" si="14"/>
        <v>2556290.3655351195</v>
      </c>
    </row>
    <row r="10" spans="1:30">
      <c r="A10" s="107">
        <v>6</v>
      </c>
      <c r="B10" s="172" t="s">
        <v>20</v>
      </c>
      <c r="C10" s="111" t="s">
        <v>16</v>
      </c>
      <c r="D10" s="111" t="s">
        <v>1443</v>
      </c>
      <c r="E10" s="201">
        <v>24534221.565000005</v>
      </c>
      <c r="F10" s="201">
        <v>22435447.986800004</v>
      </c>
      <c r="G10" s="202">
        <f t="shared" si="0"/>
        <v>0.91445526108747355</v>
      </c>
      <c r="H10" s="202">
        <f t="shared" si="2"/>
        <v>0.9</v>
      </c>
      <c r="I10" s="203">
        <v>25134353.601466656</v>
      </c>
      <c r="J10" s="203">
        <v>23636530.581900008</v>
      </c>
      <c r="K10" s="204">
        <f t="shared" si="3"/>
        <v>0.94040733876365745</v>
      </c>
      <c r="L10" s="204">
        <f t="shared" si="4"/>
        <v>0.9</v>
      </c>
      <c r="M10" s="205">
        <v>26110039.760385722</v>
      </c>
      <c r="N10" s="205">
        <v>11851680.910999997</v>
      </c>
      <c r="O10" s="206">
        <f t="shared" si="5"/>
        <v>0.45391278679634278</v>
      </c>
      <c r="P10" s="206">
        <f t="shared" si="6"/>
        <v>0</v>
      </c>
      <c r="Q10" s="207">
        <v>17361287.506509528</v>
      </c>
      <c r="R10" s="200">
        <v>16442527.669000002</v>
      </c>
      <c r="S10" s="206">
        <f t="shared" si="7"/>
        <v>0.94707997104678776</v>
      </c>
      <c r="T10" s="206">
        <f t="shared" si="8"/>
        <v>0.9</v>
      </c>
      <c r="U10" s="210">
        <v>27982608.102290478</v>
      </c>
      <c r="V10" s="210">
        <f>VLOOKUP(B10,'Dealer Wise'!B9:F129,5,0)</f>
        <v>17617277.133000001</v>
      </c>
      <c r="W10" s="211">
        <f t="shared" si="9"/>
        <v>0.62957952556102026</v>
      </c>
      <c r="X10" s="211">
        <f t="shared" si="10"/>
        <v>0</v>
      </c>
      <c r="Y10" s="173">
        <f t="shared" si="11"/>
        <v>121122510.53565238</v>
      </c>
      <c r="Z10" s="173">
        <f t="shared" si="12"/>
        <v>91983464.281700015</v>
      </c>
      <c r="AA10" s="158">
        <f t="shared" si="1"/>
        <v>0.75942501418532526</v>
      </c>
      <c r="AB10" s="174">
        <f t="shared" si="13"/>
        <v>29139046.253952369</v>
      </c>
      <c r="AC10" s="175">
        <f t="shared" si="14"/>
        <v>3642380.7817440461</v>
      </c>
    </row>
    <row r="11" spans="1:30">
      <c r="A11" s="107">
        <v>7</v>
      </c>
      <c r="B11" s="172" t="s">
        <v>18</v>
      </c>
      <c r="C11" s="111" t="s">
        <v>16</v>
      </c>
      <c r="D11" s="111" t="s">
        <v>1443</v>
      </c>
      <c r="E11" s="201">
        <v>6896011.5424999995</v>
      </c>
      <c r="F11" s="201">
        <v>6949645.5500999978</v>
      </c>
      <c r="G11" s="202">
        <f t="shared" si="0"/>
        <v>1.0077775402882452</v>
      </c>
      <c r="H11" s="202">
        <f t="shared" si="2"/>
        <v>0.9</v>
      </c>
      <c r="I11" s="203">
        <v>6572328.0519619044</v>
      </c>
      <c r="J11" s="203">
        <v>6621142.5077000009</v>
      </c>
      <c r="K11" s="204">
        <f t="shared" si="3"/>
        <v>1.007427270116793</v>
      </c>
      <c r="L11" s="204">
        <f t="shared" si="4"/>
        <v>0.9</v>
      </c>
      <c r="M11" s="205">
        <v>6965120.3319142861</v>
      </c>
      <c r="N11" s="205">
        <v>4072595.1901000002</v>
      </c>
      <c r="O11" s="206">
        <f t="shared" si="5"/>
        <v>0.58471282562618598</v>
      </c>
      <c r="P11" s="206">
        <f t="shared" si="6"/>
        <v>0</v>
      </c>
      <c r="Q11" s="207">
        <v>6322222.2637238074</v>
      </c>
      <c r="R11" s="200">
        <v>1888384.2130999998</v>
      </c>
      <c r="S11" s="206">
        <f t="shared" si="7"/>
        <v>0.29868994387232062</v>
      </c>
      <c r="T11" s="206">
        <f t="shared" si="8"/>
        <v>0</v>
      </c>
      <c r="U11" s="210">
        <v>8265601.4537095251</v>
      </c>
      <c r="V11" s="210">
        <f>VLOOKUP(B11,'Dealer Wise'!B10:F130,5,0)</f>
        <v>3734729.4271</v>
      </c>
      <c r="W11" s="211">
        <f t="shared" si="9"/>
        <v>0.45184000801585805</v>
      </c>
      <c r="X11" s="211">
        <f t="shared" si="10"/>
        <v>0</v>
      </c>
      <c r="Y11" s="173">
        <f t="shared" si="11"/>
        <v>35021283.643809527</v>
      </c>
      <c r="Z11" s="173">
        <f t="shared" si="12"/>
        <v>23266496.888099998</v>
      </c>
      <c r="AA11" s="158">
        <f t="shared" si="1"/>
        <v>0.66435305812134782</v>
      </c>
      <c r="AB11" s="174">
        <f t="shared" si="13"/>
        <v>11754786.755709529</v>
      </c>
      <c r="AC11" s="175">
        <f t="shared" si="14"/>
        <v>1469348.3444636911</v>
      </c>
    </row>
    <row r="12" spans="1:30">
      <c r="A12" s="107">
        <v>8</v>
      </c>
      <c r="B12" s="172" t="s">
        <v>24</v>
      </c>
      <c r="C12" s="111" t="s">
        <v>16</v>
      </c>
      <c r="D12" s="111" t="s">
        <v>22</v>
      </c>
      <c r="E12" s="201">
        <v>7016253.3049999997</v>
      </c>
      <c r="F12" s="201">
        <v>7023259.3658999978</v>
      </c>
      <c r="G12" s="202">
        <f t="shared" si="0"/>
        <v>1.0009985473151326</v>
      </c>
      <c r="H12" s="202">
        <f t="shared" si="2"/>
        <v>0.9</v>
      </c>
      <c r="I12" s="203">
        <v>6965260.1548714293</v>
      </c>
      <c r="J12" s="203">
        <v>6694113.1144000012</v>
      </c>
      <c r="K12" s="204">
        <f t="shared" si="3"/>
        <v>0.96107151284481585</v>
      </c>
      <c r="L12" s="204">
        <f t="shared" si="4"/>
        <v>0.9</v>
      </c>
      <c r="M12" s="205">
        <v>6912801.5808809502</v>
      </c>
      <c r="N12" s="205">
        <v>4148108.8009999995</v>
      </c>
      <c r="O12" s="206">
        <f t="shared" si="5"/>
        <v>0.60006189277479227</v>
      </c>
      <c r="P12" s="206">
        <f t="shared" si="6"/>
        <v>0</v>
      </c>
      <c r="Q12" s="207">
        <v>6033147.297857143</v>
      </c>
      <c r="R12" s="200">
        <v>6787207.0346999997</v>
      </c>
      <c r="S12" s="206">
        <f t="shared" si="7"/>
        <v>1.1249861307232933</v>
      </c>
      <c r="T12" s="206">
        <f t="shared" si="8"/>
        <v>0.9</v>
      </c>
      <c r="U12" s="210">
        <v>8672771.7852666676</v>
      </c>
      <c r="V12" s="210">
        <f>VLOOKUP(B12,'Dealer Wise'!B11:F131,5,0)</f>
        <v>6819114.7844000012</v>
      </c>
      <c r="W12" s="211">
        <f t="shared" si="9"/>
        <v>0.78626706123921475</v>
      </c>
      <c r="X12" s="211">
        <f t="shared" si="10"/>
        <v>0</v>
      </c>
      <c r="Y12" s="173">
        <f t="shared" si="11"/>
        <v>35600234.123876192</v>
      </c>
      <c r="Z12" s="173">
        <f t="shared" si="12"/>
        <v>31471803.100399997</v>
      </c>
      <c r="AA12" s="158">
        <f t="shared" si="1"/>
        <v>0.88403359907379486</v>
      </c>
      <c r="AB12" s="174">
        <f t="shared" si="13"/>
        <v>4128431.0234761946</v>
      </c>
      <c r="AC12" s="175">
        <f t="shared" si="14"/>
        <v>516053.87793452432</v>
      </c>
    </row>
    <row r="13" spans="1:30">
      <c r="A13" s="107">
        <v>9</v>
      </c>
      <c r="B13" s="172" t="s">
        <v>21</v>
      </c>
      <c r="C13" s="111" t="s">
        <v>16</v>
      </c>
      <c r="D13" s="111" t="s">
        <v>22</v>
      </c>
      <c r="E13" s="201">
        <v>15861346.319999998</v>
      </c>
      <c r="F13" s="201">
        <v>14438925.4573</v>
      </c>
      <c r="G13" s="202">
        <f t="shared" si="0"/>
        <v>0.9103215556862011</v>
      </c>
      <c r="H13" s="202">
        <f t="shared" si="2"/>
        <v>0.9</v>
      </c>
      <c r="I13" s="203">
        <v>15806536.603338094</v>
      </c>
      <c r="J13" s="203">
        <v>15830032.048000002</v>
      </c>
      <c r="K13" s="204">
        <f t="shared" si="3"/>
        <v>1.0014864385065192</v>
      </c>
      <c r="L13" s="204">
        <f t="shared" si="4"/>
        <v>0.9</v>
      </c>
      <c r="M13" s="205">
        <v>15402436.487847619</v>
      </c>
      <c r="N13" s="205">
        <v>9320422.6180000007</v>
      </c>
      <c r="O13" s="206">
        <f t="shared" si="5"/>
        <v>0.60512650874124552</v>
      </c>
      <c r="P13" s="206">
        <f t="shared" si="6"/>
        <v>0</v>
      </c>
      <c r="Q13" s="207">
        <v>19424581.174823809</v>
      </c>
      <c r="R13" s="200">
        <v>16282265.122299999</v>
      </c>
      <c r="S13" s="206">
        <f t="shared" si="7"/>
        <v>0.83822991990187334</v>
      </c>
      <c r="T13" s="206">
        <f t="shared" si="8"/>
        <v>0</v>
      </c>
      <c r="U13" s="210">
        <v>19367585.031671423</v>
      </c>
      <c r="V13" s="210">
        <f>VLOOKUP(B13,'Dealer Wise'!B12:F132,5,0)</f>
        <v>13045818.626500003</v>
      </c>
      <c r="W13" s="211">
        <f t="shared" si="9"/>
        <v>0.67359036272031014</v>
      </c>
      <c r="X13" s="211">
        <f t="shared" si="10"/>
        <v>0</v>
      </c>
      <c r="Y13" s="173">
        <f t="shared" si="11"/>
        <v>85862485.617680937</v>
      </c>
      <c r="Z13" s="173">
        <f t="shared" si="12"/>
        <v>68917463.872099996</v>
      </c>
      <c r="AA13" s="158">
        <f t="shared" si="1"/>
        <v>0.802649298774882</v>
      </c>
      <c r="AB13" s="174">
        <f t="shared" si="13"/>
        <v>16945021.745580941</v>
      </c>
      <c r="AC13" s="175">
        <f t="shared" si="14"/>
        <v>2118127.7181976177</v>
      </c>
    </row>
    <row r="14" spans="1:30">
      <c r="A14" s="107">
        <v>10</v>
      </c>
      <c r="B14" s="172" t="s">
        <v>26</v>
      </c>
      <c r="C14" s="111" t="s">
        <v>27</v>
      </c>
      <c r="D14" s="111" t="s">
        <v>37</v>
      </c>
      <c r="E14" s="201">
        <v>13685259.6625</v>
      </c>
      <c r="F14" s="201">
        <v>12513321.811000003</v>
      </c>
      <c r="G14" s="202">
        <f t="shared" si="0"/>
        <v>0.91436495321230105</v>
      </c>
      <c r="H14" s="202">
        <f t="shared" si="2"/>
        <v>0.9</v>
      </c>
      <c r="I14" s="203">
        <v>14002214.806633331</v>
      </c>
      <c r="J14" s="203">
        <v>9679959.8078000005</v>
      </c>
      <c r="K14" s="204">
        <f t="shared" si="3"/>
        <v>0.69131633398555425</v>
      </c>
      <c r="L14" s="204">
        <f t="shared" si="4"/>
        <v>0</v>
      </c>
      <c r="M14" s="205">
        <v>13703135.446933338</v>
      </c>
      <c r="N14" s="205">
        <v>5783499.4664000021</v>
      </c>
      <c r="O14" s="206">
        <f t="shared" si="5"/>
        <v>0.42205665183688357</v>
      </c>
      <c r="P14" s="206">
        <f t="shared" si="6"/>
        <v>0</v>
      </c>
      <c r="Q14" s="207">
        <v>9066793.2123619057</v>
      </c>
      <c r="R14" s="200">
        <v>4263316.7291000001</v>
      </c>
      <c r="S14" s="206">
        <f t="shared" si="7"/>
        <v>0.47021219401886011</v>
      </c>
      <c r="T14" s="206">
        <f t="shared" si="8"/>
        <v>0</v>
      </c>
      <c r="U14" s="210">
        <v>16047731.449571427</v>
      </c>
      <c r="V14" s="210">
        <f>VLOOKUP(B14,'Dealer Wise'!B13:F133,5,0)</f>
        <v>8704605.1801999975</v>
      </c>
      <c r="W14" s="211">
        <f t="shared" si="9"/>
        <v>0.54241966894532401</v>
      </c>
      <c r="X14" s="211">
        <f t="shared" si="10"/>
        <v>0</v>
      </c>
      <c r="Y14" s="173">
        <f t="shared" si="11"/>
        <v>66505134.578000009</v>
      </c>
      <c r="Z14" s="173">
        <f t="shared" si="12"/>
        <v>40944702.994500004</v>
      </c>
      <c r="AA14" s="158">
        <f t="shared" si="1"/>
        <v>0.6156622831351215</v>
      </c>
      <c r="AB14" s="174">
        <f t="shared" si="13"/>
        <v>25560431.583500005</v>
      </c>
      <c r="AC14" s="175">
        <f t="shared" si="14"/>
        <v>3195053.9479375007</v>
      </c>
    </row>
    <row r="15" spans="1:30">
      <c r="A15" s="107">
        <v>11</v>
      </c>
      <c r="B15" s="172" t="s">
        <v>41</v>
      </c>
      <c r="C15" s="111" t="s">
        <v>27</v>
      </c>
      <c r="D15" s="111" t="s">
        <v>1448</v>
      </c>
      <c r="E15" s="201">
        <v>8701407.0325000025</v>
      </c>
      <c r="F15" s="201">
        <v>7929466.0653999951</v>
      </c>
      <c r="G15" s="202">
        <f t="shared" si="0"/>
        <v>0.91128550081420323</v>
      </c>
      <c r="H15" s="202">
        <f t="shared" si="2"/>
        <v>0.9</v>
      </c>
      <c r="I15" s="203">
        <v>9077948.8671238124</v>
      </c>
      <c r="J15" s="203">
        <v>4184153.6615999993</v>
      </c>
      <c r="K15" s="204">
        <f t="shared" si="3"/>
        <v>0.46091399311061271</v>
      </c>
      <c r="L15" s="204">
        <f t="shared" si="4"/>
        <v>0</v>
      </c>
      <c r="M15" s="205">
        <v>7753631.1445523817</v>
      </c>
      <c r="N15" s="205">
        <v>5840770.4384000022</v>
      </c>
      <c r="O15" s="206">
        <f t="shared" si="5"/>
        <v>0.75329485366397197</v>
      </c>
      <c r="P15" s="206">
        <f t="shared" si="6"/>
        <v>0</v>
      </c>
      <c r="Q15" s="207">
        <v>6403039.1590238074</v>
      </c>
      <c r="R15" s="200">
        <v>5549698.2403999986</v>
      </c>
      <c r="S15" s="206">
        <f t="shared" si="7"/>
        <v>0.86672876778815344</v>
      </c>
      <c r="T15" s="206">
        <f t="shared" si="8"/>
        <v>0</v>
      </c>
      <c r="U15" s="210">
        <v>7324268.2187761916</v>
      </c>
      <c r="V15" s="210">
        <f>VLOOKUP(B15,'Dealer Wise'!B14:F134,5,0)</f>
        <v>4596661.4627</v>
      </c>
      <c r="W15" s="211">
        <f t="shared" si="9"/>
        <v>0.62759327285641842</v>
      </c>
      <c r="X15" s="211">
        <f t="shared" si="10"/>
        <v>0</v>
      </c>
      <c r="Y15" s="173">
        <f t="shared" si="11"/>
        <v>39260294.421976194</v>
      </c>
      <c r="Z15" s="173">
        <f t="shared" si="12"/>
        <v>28100749.868499994</v>
      </c>
      <c r="AA15" s="158">
        <f t="shared" si="1"/>
        <v>0.71575494484245195</v>
      </c>
      <c r="AB15" s="174">
        <f t="shared" si="13"/>
        <v>11159544.5534762</v>
      </c>
      <c r="AC15" s="175">
        <f t="shared" si="14"/>
        <v>1394943.0691845249</v>
      </c>
    </row>
    <row r="16" spans="1:30">
      <c r="A16" s="107">
        <v>12</v>
      </c>
      <c r="B16" s="172" t="s">
        <v>39</v>
      </c>
      <c r="C16" s="111" t="s">
        <v>27</v>
      </c>
      <c r="D16" s="111" t="s">
        <v>1447</v>
      </c>
      <c r="E16" s="201">
        <v>5476783.3249999993</v>
      </c>
      <c r="F16" s="201">
        <v>4446004.0591000002</v>
      </c>
      <c r="G16" s="202">
        <f t="shared" si="0"/>
        <v>0.81179111811950322</v>
      </c>
      <c r="H16" s="202">
        <f t="shared" si="2"/>
        <v>0</v>
      </c>
      <c r="I16" s="203">
        <v>6469583.7127095237</v>
      </c>
      <c r="J16" s="203">
        <v>3993599.6734999996</v>
      </c>
      <c r="K16" s="204">
        <f t="shared" si="3"/>
        <v>0.61728850739724672</v>
      </c>
      <c r="L16" s="204">
        <f t="shared" si="4"/>
        <v>0</v>
      </c>
      <c r="M16" s="205">
        <v>4363777.8466142854</v>
      </c>
      <c r="N16" s="205">
        <v>1776728.7038</v>
      </c>
      <c r="O16" s="206">
        <f t="shared" si="5"/>
        <v>0.40715379339910868</v>
      </c>
      <c r="P16" s="206">
        <f t="shared" si="6"/>
        <v>0</v>
      </c>
      <c r="Q16" s="207">
        <v>4000974.1472666673</v>
      </c>
      <c r="R16" s="200">
        <v>4316090.5100000007</v>
      </c>
      <c r="S16" s="206">
        <f t="shared" si="7"/>
        <v>1.0787599097456329</v>
      </c>
      <c r="T16" s="206">
        <f t="shared" si="8"/>
        <v>0.9</v>
      </c>
      <c r="U16" s="210">
        <v>6358681.1997190481</v>
      </c>
      <c r="V16" s="210">
        <f>VLOOKUP(B16,'Dealer Wise'!B15:F135,5,0)</f>
        <v>4577506.7765999995</v>
      </c>
      <c r="W16" s="211">
        <f t="shared" si="9"/>
        <v>0.71988304379880719</v>
      </c>
      <c r="X16" s="211">
        <f t="shared" si="10"/>
        <v>0</v>
      </c>
      <c r="Y16" s="173">
        <f t="shared" si="11"/>
        <v>26669800.231309526</v>
      </c>
      <c r="Z16" s="173">
        <f t="shared" si="12"/>
        <v>19109929.723000001</v>
      </c>
      <c r="AA16" s="158">
        <f t="shared" si="1"/>
        <v>0.71653816516276458</v>
      </c>
      <c r="AB16" s="174">
        <f t="shared" si="13"/>
        <v>7559870.5083095245</v>
      </c>
      <c r="AC16" s="175">
        <f t="shared" si="14"/>
        <v>944983.81353869056</v>
      </c>
    </row>
    <row r="17" spans="1:29">
      <c r="A17" s="107">
        <v>13</v>
      </c>
      <c r="B17" s="172" t="s">
        <v>28</v>
      </c>
      <c r="C17" s="111" t="s">
        <v>27</v>
      </c>
      <c r="D17" s="111" t="s">
        <v>29</v>
      </c>
      <c r="E17" s="201">
        <v>8730470.0625000019</v>
      </c>
      <c r="F17" s="201">
        <v>2747935.2234999998</v>
      </c>
      <c r="G17" s="202">
        <f t="shared" si="0"/>
        <v>0.31475226463500622</v>
      </c>
      <c r="H17" s="202">
        <f t="shared" si="2"/>
        <v>0</v>
      </c>
      <c r="I17" s="203">
        <v>6700617.7662142869</v>
      </c>
      <c r="J17" s="203">
        <v>3534105.8090999997</v>
      </c>
      <c r="K17" s="204">
        <f t="shared" si="3"/>
        <v>0.5274298478745636</v>
      </c>
      <c r="L17" s="204">
        <f t="shared" si="4"/>
        <v>0</v>
      </c>
      <c r="M17" s="205">
        <v>4955036.6505809529</v>
      </c>
      <c r="N17" s="205">
        <v>1718410.4676999999</v>
      </c>
      <c r="O17" s="206">
        <f t="shared" si="5"/>
        <v>0.34680075827461843</v>
      </c>
      <c r="P17" s="206">
        <f t="shared" si="6"/>
        <v>0</v>
      </c>
      <c r="Q17" s="207">
        <v>2839901.8996809525</v>
      </c>
      <c r="R17" s="200">
        <v>3370138.6285999999</v>
      </c>
      <c r="S17" s="206">
        <f t="shared" si="7"/>
        <v>1.1867095229516966</v>
      </c>
      <c r="T17" s="206">
        <f t="shared" si="8"/>
        <v>0.9</v>
      </c>
      <c r="U17" s="210">
        <v>6925170.0187761914</v>
      </c>
      <c r="V17" s="210">
        <f>VLOOKUP(B17,'Dealer Wise'!B16:F136,5,0)</f>
        <v>1574832.0327000001</v>
      </c>
      <c r="W17" s="211">
        <f t="shared" si="9"/>
        <v>0.22740698472819629</v>
      </c>
      <c r="X17" s="211">
        <f t="shared" si="10"/>
        <v>0</v>
      </c>
      <c r="Y17" s="173">
        <f t="shared" si="11"/>
        <v>30151196.397752389</v>
      </c>
      <c r="Z17" s="173">
        <f t="shared" si="12"/>
        <v>12945422.161599999</v>
      </c>
      <c r="AA17" s="158">
        <f t="shared" si="1"/>
        <v>0.42935019860654722</v>
      </c>
      <c r="AB17" s="174">
        <f t="shared" si="13"/>
        <v>17205774.236152388</v>
      </c>
      <c r="AC17" s="175">
        <f t="shared" si="14"/>
        <v>2150721.7795190485</v>
      </c>
    </row>
    <row r="18" spans="1:29">
      <c r="A18" s="107">
        <v>14</v>
      </c>
      <c r="B18" s="172" t="s">
        <v>33</v>
      </c>
      <c r="C18" s="111" t="s">
        <v>27</v>
      </c>
      <c r="D18" s="111" t="s">
        <v>1446</v>
      </c>
      <c r="E18" s="201">
        <v>3301990.7650000001</v>
      </c>
      <c r="F18" s="201">
        <v>2660140.0401999997</v>
      </c>
      <c r="G18" s="202">
        <f t="shared" si="0"/>
        <v>0.80561704423785674</v>
      </c>
      <c r="H18" s="202">
        <f t="shared" si="2"/>
        <v>0</v>
      </c>
      <c r="I18" s="203">
        <v>3878217.8033619053</v>
      </c>
      <c r="J18" s="203">
        <v>2238861.8296999997</v>
      </c>
      <c r="K18" s="204">
        <f t="shared" si="3"/>
        <v>0.57729141147235219</v>
      </c>
      <c r="L18" s="204">
        <f t="shared" si="4"/>
        <v>0</v>
      </c>
      <c r="M18" s="205">
        <v>2832858.3474238096</v>
      </c>
      <c r="N18" s="205">
        <v>2080017.1128000005</v>
      </c>
      <c r="O18" s="206">
        <f t="shared" si="5"/>
        <v>0.73424677753180279</v>
      </c>
      <c r="P18" s="206">
        <f t="shared" si="6"/>
        <v>0</v>
      </c>
      <c r="Q18" s="207">
        <v>2094480.9135238095</v>
      </c>
      <c r="R18" s="200">
        <v>4023990.8070000005</v>
      </c>
      <c r="S18" s="206">
        <f t="shared" si="7"/>
        <v>1.9212353672060603</v>
      </c>
      <c r="T18" s="206">
        <f t="shared" si="8"/>
        <v>0.9</v>
      </c>
      <c r="U18" s="210">
        <v>3648316.2661476182</v>
      </c>
      <c r="V18" s="210">
        <f>VLOOKUP(B18,'Dealer Wise'!B17:F137,5,0)</f>
        <v>2949835.7795000011</v>
      </c>
      <c r="W18" s="211">
        <f t="shared" si="9"/>
        <v>0.80854716650287384</v>
      </c>
      <c r="X18" s="211">
        <f t="shared" si="10"/>
        <v>0</v>
      </c>
      <c r="Y18" s="173">
        <f t="shared" si="11"/>
        <v>15755864.095457144</v>
      </c>
      <c r="Z18" s="173">
        <f t="shared" si="12"/>
        <v>13952845.569200002</v>
      </c>
      <c r="AA18" s="158">
        <f t="shared" si="1"/>
        <v>0.88556524000629055</v>
      </c>
      <c r="AB18" s="174">
        <f t="shared" si="13"/>
        <v>1803018.5262571424</v>
      </c>
      <c r="AC18" s="175">
        <f t="shared" si="14"/>
        <v>225377.3157821428</v>
      </c>
    </row>
    <row r="19" spans="1:29">
      <c r="A19" s="107">
        <v>15</v>
      </c>
      <c r="B19" s="172" t="s">
        <v>35</v>
      </c>
      <c r="C19" s="111" t="s">
        <v>27</v>
      </c>
      <c r="D19" s="111" t="s">
        <v>1446</v>
      </c>
      <c r="E19" s="201">
        <v>8706647.3650000002</v>
      </c>
      <c r="F19" s="201">
        <v>6975957.4188999981</v>
      </c>
      <c r="G19" s="202">
        <f t="shared" si="0"/>
        <v>0.80122200043874159</v>
      </c>
      <c r="H19" s="202">
        <f t="shared" si="2"/>
        <v>0</v>
      </c>
      <c r="I19" s="203">
        <v>8458142.5605571419</v>
      </c>
      <c r="J19" s="203">
        <v>3600041.8204999994</v>
      </c>
      <c r="K19" s="204">
        <f t="shared" si="3"/>
        <v>0.42563030768576487</v>
      </c>
      <c r="L19" s="204">
        <f t="shared" si="4"/>
        <v>0</v>
      </c>
      <c r="M19" s="205">
        <v>7753631.1445523817</v>
      </c>
      <c r="N19" s="205">
        <v>4765322.8503</v>
      </c>
      <c r="O19" s="206">
        <f t="shared" si="5"/>
        <v>0.61459240986051611</v>
      </c>
      <c r="P19" s="206">
        <f t="shared" si="6"/>
        <v>0</v>
      </c>
      <c r="Q19" s="207">
        <v>6887145.9773904765</v>
      </c>
      <c r="R19" s="200">
        <v>10892388.720199998</v>
      </c>
      <c r="S19" s="206">
        <f t="shared" si="7"/>
        <v>1.581553339504951</v>
      </c>
      <c r="T19" s="206">
        <f t="shared" si="8"/>
        <v>0.9</v>
      </c>
      <c r="U19" s="210">
        <v>10482264.466138093</v>
      </c>
      <c r="V19" s="210">
        <f>VLOOKUP(B19,'Dealer Wise'!B18:F138,5,0)</f>
        <v>5494232.0954999989</v>
      </c>
      <c r="W19" s="211">
        <f t="shared" si="9"/>
        <v>0.52414553298560307</v>
      </c>
      <c r="X19" s="211">
        <f t="shared" si="10"/>
        <v>0</v>
      </c>
      <c r="Y19" s="173">
        <f t="shared" si="11"/>
        <v>42287831.513638094</v>
      </c>
      <c r="Z19" s="173">
        <f t="shared" si="12"/>
        <v>31727942.905399997</v>
      </c>
      <c r="AA19" s="158">
        <f t="shared" si="1"/>
        <v>0.75028540763948925</v>
      </c>
      <c r="AB19" s="174">
        <f t="shared" si="13"/>
        <v>10559888.608238097</v>
      </c>
      <c r="AC19" s="175">
        <f t="shared" si="14"/>
        <v>1319986.0760297622</v>
      </c>
    </row>
    <row r="20" spans="1:29">
      <c r="A20" s="107">
        <v>16</v>
      </c>
      <c r="B20" s="172" t="s">
        <v>36</v>
      </c>
      <c r="C20" s="111" t="s">
        <v>27</v>
      </c>
      <c r="D20" s="111" t="s">
        <v>37</v>
      </c>
      <c r="E20" s="201">
        <v>12287766.645</v>
      </c>
      <c r="F20" s="201">
        <v>11228952.854900002</v>
      </c>
      <c r="G20" s="202">
        <f t="shared" si="0"/>
        <v>0.91383187680156364</v>
      </c>
      <c r="H20" s="202">
        <f t="shared" si="2"/>
        <v>0.9</v>
      </c>
      <c r="I20" s="203">
        <v>11631809.677290477</v>
      </c>
      <c r="J20" s="203">
        <v>9319153.2541999985</v>
      </c>
      <c r="K20" s="204">
        <f t="shared" si="3"/>
        <v>0.80117827859532253</v>
      </c>
      <c r="L20" s="204">
        <f t="shared" si="4"/>
        <v>0</v>
      </c>
      <c r="M20" s="205">
        <v>10956964.058738094</v>
      </c>
      <c r="N20" s="205">
        <v>3728606.7422000002</v>
      </c>
      <c r="O20" s="206">
        <f t="shared" si="5"/>
        <v>0.34029560763471384</v>
      </c>
      <c r="P20" s="206">
        <f t="shared" si="6"/>
        <v>0</v>
      </c>
      <c r="Q20" s="207">
        <v>7025617.9225857146</v>
      </c>
      <c r="R20" s="200">
        <v>5978094.2399000013</v>
      </c>
      <c r="S20" s="206">
        <f t="shared" si="7"/>
        <v>0.85089942347730441</v>
      </c>
      <c r="T20" s="206">
        <f t="shared" si="8"/>
        <v>0</v>
      </c>
      <c r="U20" s="210">
        <v>12518443.960595239</v>
      </c>
      <c r="V20" s="210">
        <f>VLOOKUP(B20,'Dealer Wise'!B19:F139,5,0)</f>
        <v>6772231.6891000019</v>
      </c>
      <c r="W20" s="211">
        <f t="shared" si="9"/>
        <v>0.54098030956700383</v>
      </c>
      <c r="X20" s="211">
        <f t="shared" si="10"/>
        <v>0</v>
      </c>
      <c r="Y20" s="173">
        <f t="shared" si="11"/>
        <v>54420602.264209524</v>
      </c>
      <c r="Z20" s="173">
        <f t="shared" si="12"/>
        <v>37027038.780300006</v>
      </c>
      <c r="AA20" s="158">
        <f t="shared" si="1"/>
        <v>0.68038642057901955</v>
      </c>
      <c r="AB20" s="174">
        <f t="shared" si="13"/>
        <v>17393563.483909518</v>
      </c>
      <c r="AC20" s="175">
        <f t="shared" si="14"/>
        <v>2174195.4354886897</v>
      </c>
    </row>
    <row r="21" spans="1:29">
      <c r="A21" s="107">
        <v>17</v>
      </c>
      <c r="B21" s="172" t="s">
        <v>143</v>
      </c>
      <c r="C21" s="111" t="s">
        <v>27</v>
      </c>
      <c r="D21" s="111" t="s">
        <v>37</v>
      </c>
      <c r="E21" s="201">
        <v>8345031.4650000017</v>
      </c>
      <c r="F21" s="201">
        <v>8381093.6563999979</v>
      </c>
      <c r="G21" s="202">
        <f t="shared" si="0"/>
        <v>1.0043213966958957</v>
      </c>
      <c r="H21" s="202">
        <f t="shared" si="2"/>
        <v>0.9</v>
      </c>
      <c r="I21" s="203">
        <v>8772977.7650142871</v>
      </c>
      <c r="J21" s="203">
        <v>5906749.963299999</v>
      </c>
      <c r="K21" s="204">
        <f t="shared" si="3"/>
        <v>0.67328906119601684</v>
      </c>
      <c r="L21" s="204">
        <f t="shared" si="4"/>
        <v>0</v>
      </c>
      <c r="M21" s="205">
        <v>7753631.1445523817</v>
      </c>
      <c r="N21" s="205">
        <v>5468520.7473000018</v>
      </c>
      <c r="O21" s="206">
        <f t="shared" si="5"/>
        <v>0.70528512968302937</v>
      </c>
      <c r="P21" s="206">
        <f t="shared" si="6"/>
        <v>0</v>
      </c>
      <c r="Q21" s="207">
        <v>6100130.3576809522</v>
      </c>
      <c r="R21" s="200">
        <v>6783091.4135999987</v>
      </c>
      <c r="S21" s="206">
        <f t="shared" si="7"/>
        <v>1.1119584362749066</v>
      </c>
      <c r="T21" s="206">
        <f t="shared" si="8"/>
        <v>0.9</v>
      </c>
      <c r="U21" s="210">
        <v>8136031.5746571431</v>
      </c>
      <c r="V21" s="210">
        <f>VLOOKUP(B21,'Dealer Wise'!B20:F140,5,0)</f>
        <v>5205717.0200999985</v>
      </c>
      <c r="W21" s="211">
        <f t="shared" si="9"/>
        <v>0.63983490874288673</v>
      </c>
      <c r="X21" s="211">
        <f t="shared" si="10"/>
        <v>0</v>
      </c>
      <c r="Y21" s="173">
        <f t="shared" si="11"/>
        <v>39107802.306904763</v>
      </c>
      <c r="Z21" s="173">
        <f t="shared" si="12"/>
        <v>31745172.800699994</v>
      </c>
      <c r="AA21" s="158">
        <f t="shared" ref="AA21:AA30" si="15">IFERROR(Z21/Y31,0)</f>
        <v>0.18015845139970782</v>
      </c>
      <c r="AB21" s="174">
        <f t="shared" ref="AB21:AB30" si="16">Y31-Z21</f>
        <v>144461785.87407619</v>
      </c>
      <c r="AC21" s="175">
        <f t="shared" si="14"/>
        <v>18057723.234259523</v>
      </c>
    </row>
    <row r="22" spans="1:29">
      <c r="A22" s="107">
        <v>18</v>
      </c>
      <c r="B22" s="172" t="s">
        <v>1321</v>
      </c>
      <c r="C22" s="111" t="s">
        <v>27</v>
      </c>
      <c r="D22" s="111" t="s">
        <v>31</v>
      </c>
      <c r="E22" s="201">
        <v>7267570.8875000011</v>
      </c>
      <c r="F22" s="201">
        <v>5922143.7917000009</v>
      </c>
      <c r="G22" s="202">
        <f t="shared" si="0"/>
        <v>0.81487251839344377</v>
      </c>
      <c r="H22" s="202">
        <f t="shared" si="2"/>
        <v>0</v>
      </c>
      <c r="I22" s="203">
        <v>7013095.5592428595</v>
      </c>
      <c r="J22" s="203">
        <v>5614677.6417000005</v>
      </c>
      <c r="K22" s="204">
        <f t="shared" si="3"/>
        <v>0.80059904991600694</v>
      </c>
      <c r="L22" s="204">
        <f t="shared" si="4"/>
        <v>0</v>
      </c>
      <c r="M22" s="205">
        <v>6552441.1636714302</v>
      </c>
      <c r="N22" s="205">
        <v>4278936.0900000008</v>
      </c>
      <c r="O22" s="206">
        <f t="shared" si="5"/>
        <v>0.65302930360117106</v>
      </c>
      <c r="P22" s="206">
        <f t="shared" si="6"/>
        <v>0</v>
      </c>
      <c r="Q22" s="207">
        <v>5005247.0838619052</v>
      </c>
      <c r="R22" s="200">
        <v>2436957.8075999999</v>
      </c>
      <c r="S22" s="206">
        <f t="shared" si="7"/>
        <v>0.48688062083035333</v>
      </c>
      <c r="T22" s="206">
        <f t="shared" si="8"/>
        <v>0</v>
      </c>
      <c r="U22" s="210">
        <v>7613817.9571571425</v>
      </c>
      <c r="V22" s="210">
        <f>VLOOKUP(B22,'Dealer Wise'!B21:F141,5,0)</f>
        <v>3076056.4436999997</v>
      </c>
      <c r="W22" s="211">
        <f t="shared" si="9"/>
        <v>0.40400971772754884</v>
      </c>
      <c r="X22" s="211">
        <f t="shared" si="10"/>
        <v>0</v>
      </c>
      <c r="Y22" s="173">
        <f t="shared" si="11"/>
        <v>33452172.651433337</v>
      </c>
      <c r="Z22" s="173">
        <f t="shared" si="12"/>
        <v>21328771.774700001</v>
      </c>
      <c r="AA22" s="158">
        <f t="shared" si="15"/>
        <v>0.2368366751093528</v>
      </c>
      <c r="AB22" s="174">
        <f t="shared" si="16"/>
        <v>68728107.147671416</v>
      </c>
      <c r="AC22" s="175">
        <f t="shared" si="14"/>
        <v>8591013.3934589271</v>
      </c>
    </row>
    <row r="23" spans="1:29">
      <c r="A23" s="107">
        <v>19</v>
      </c>
      <c r="B23" s="172" t="s">
        <v>34</v>
      </c>
      <c r="C23" s="111" t="s">
        <v>27</v>
      </c>
      <c r="D23" s="111" t="s">
        <v>1446</v>
      </c>
      <c r="E23" s="201">
        <v>11256993.005000001</v>
      </c>
      <c r="F23" s="201">
        <v>9206764.3725000005</v>
      </c>
      <c r="G23" s="202">
        <f t="shared" si="0"/>
        <v>0.81787066656349938</v>
      </c>
      <c r="H23" s="202">
        <f t="shared" si="2"/>
        <v>0</v>
      </c>
      <c r="I23" s="203">
        <v>11059255.570685714</v>
      </c>
      <c r="J23" s="203">
        <v>5388835.8202000018</v>
      </c>
      <c r="K23" s="204">
        <f t="shared" si="3"/>
        <v>0.48726930901967341</v>
      </c>
      <c r="L23" s="204">
        <f t="shared" si="4"/>
        <v>0</v>
      </c>
      <c r="M23" s="205">
        <v>10575099.525985712</v>
      </c>
      <c r="N23" s="205">
        <v>6228991.4699000036</v>
      </c>
      <c r="O23" s="206">
        <f t="shared" si="5"/>
        <v>0.58902438266361334</v>
      </c>
      <c r="P23" s="206">
        <f t="shared" si="6"/>
        <v>0</v>
      </c>
      <c r="Q23" s="207">
        <v>7819923.0389904762</v>
      </c>
      <c r="R23" s="200">
        <v>6348798.4617999978</v>
      </c>
      <c r="S23" s="206">
        <f t="shared" si="7"/>
        <v>0.81187480108750598</v>
      </c>
      <c r="T23" s="206">
        <f t="shared" si="8"/>
        <v>0</v>
      </c>
      <c r="U23" s="210">
        <v>11322607.190119047</v>
      </c>
      <c r="V23" s="210">
        <f>VLOOKUP(B23,'Dealer Wise'!B22:F142,5,0)</f>
        <v>7125225.6929000029</v>
      </c>
      <c r="W23" s="211">
        <f t="shared" si="9"/>
        <v>0.62929196193594061</v>
      </c>
      <c r="X23" s="211">
        <f t="shared" si="10"/>
        <v>0</v>
      </c>
      <c r="Y23" s="173">
        <f t="shared" si="11"/>
        <v>52033878.330780953</v>
      </c>
      <c r="Z23" s="173">
        <f t="shared" si="12"/>
        <v>34298615.817300007</v>
      </c>
      <c r="AA23" s="158">
        <f t="shared" si="15"/>
        <v>1.3520209136693233</v>
      </c>
      <c r="AB23" s="174">
        <f t="shared" si="16"/>
        <v>-8930209.5518857241</v>
      </c>
      <c r="AC23" s="175">
        <f t="shared" si="14"/>
        <v>-1116276.1939857155</v>
      </c>
    </row>
    <row r="24" spans="1:29">
      <c r="A24" s="107">
        <v>20</v>
      </c>
      <c r="B24" s="172" t="s">
        <v>40</v>
      </c>
      <c r="C24" s="111" t="s">
        <v>27</v>
      </c>
      <c r="D24" s="111" t="s">
        <v>1447</v>
      </c>
      <c r="E24" s="201">
        <v>10010925.502499999</v>
      </c>
      <c r="F24" s="201">
        <v>8658426.8501999993</v>
      </c>
      <c r="G24" s="202">
        <f t="shared" si="0"/>
        <v>0.86489774077708947</v>
      </c>
      <c r="H24" s="202">
        <f t="shared" si="2"/>
        <v>0</v>
      </c>
      <c r="I24" s="203">
        <v>10514524.339509523</v>
      </c>
      <c r="J24" s="203">
        <v>10566830.452500001</v>
      </c>
      <c r="K24" s="204">
        <f t="shared" si="3"/>
        <v>1.004974653279743</v>
      </c>
      <c r="L24" s="204">
        <f t="shared" si="4"/>
        <v>0.9</v>
      </c>
      <c r="M24" s="205">
        <v>9673349.1259523816</v>
      </c>
      <c r="N24" s="205">
        <v>4989026.5465000002</v>
      </c>
      <c r="O24" s="206">
        <f t="shared" si="5"/>
        <v>0.5157496624530038</v>
      </c>
      <c r="P24" s="206">
        <f t="shared" si="6"/>
        <v>0</v>
      </c>
      <c r="Q24" s="207">
        <v>9746918.2723333351</v>
      </c>
      <c r="R24" s="200">
        <v>9963733.7350000031</v>
      </c>
      <c r="S24" s="206">
        <f t="shared" si="7"/>
        <v>1.0222445142771024</v>
      </c>
      <c r="T24" s="206">
        <f t="shared" si="8"/>
        <v>0.9</v>
      </c>
      <c r="U24" s="210">
        <v>11237412.243566666</v>
      </c>
      <c r="V24" s="210">
        <f>VLOOKUP(B24,'Dealer Wise'!B23:F143,5,0)</f>
        <v>6376879.8578000003</v>
      </c>
      <c r="W24" s="211">
        <f t="shared" si="9"/>
        <v>0.56746871250992115</v>
      </c>
      <c r="X24" s="211">
        <f t="shared" si="10"/>
        <v>0</v>
      </c>
      <c r="Y24" s="173">
        <f t="shared" si="11"/>
        <v>51183129.483861908</v>
      </c>
      <c r="Z24" s="173">
        <f t="shared" si="12"/>
        <v>40554897.442000002</v>
      </c>
      <c r="AA24" s="158">
        <f t="shared" si="15"/>
        <v>0.64997148785164593</v>
      </c>
      <c r="AB24" s="174">
        <f t="shared" si="16"/>
        <v>21839989.410723813</v>
      </c>
      <c r="AC24" s="175">
        <f t="shared" si="14"/>
        <v>2729998.6763404766</v>
      </c>
    </row>
    <row r="25" spans="1:29">
      <c r="A25" s="107">
        <v>21</v>
      </c>
      <c r="B25" s="172" t="s">
        <v>38</v>
      </c>
      <c r="C25" s="111" t="s">
        <v>27</v>
      </c>
      <c r="D25" s="111" t="s">
        <v>1449</v>
      </c>
      <c r="E25" s="201">
        <v>14840546.882499998</v>
      </c>
      <c r="F25" s="201">
        <v>16510228.7334</v>
      </c>
      <c r="G25" s="202">
        <f t="shared" si="0"/>
        <v>1.1125081079639252</v>
      </c>
      <c r="H25" s="202">
        <f t="shared" si="2"/>
        <v>0.9</v>
      </c>
      <c r="I25" s="203">
        <v>15433096.511466665</v>
      </c>
      <c r="J25" s="203">
        <v>12789230.442800006</v>
      </c>
      <c r="K25" s="204">
        <f t="shared" si="3"/>
        <v>0.82868855471082625</v>
      </c>
      <c r="L25" s="204">
        <f t="shared" si="4"/>
        <v>0</v>
      </c>
      <c r="M25" s="205">
        <v>14015289.579614285</v>
      </c>
      <c r="N25" s="205">
        <v>7697075.0431000022</v>
      </c>
      <c r="O25" s="206">
        <f t="shared" si="5"/>
        <v>0.54919129564726643</v>
      </c>
      <c r="P25" s="206">
        <f t="shared" si="6"/>
        <v>0</v>
      </c>
      <c r="Q25" s="207">
        <v>11258297.069004763</v>
      </c>
      <c r="R25" s="200">
        <v>6792777.9915000023</v>
      </c>
      <c r="S25" s="206">
        <f t="shared" si="7"/>
        <v>0.60335750157110446</v>
      </c>
      <c r="T25" s="206">
        <f t="shared" si="8"/>
        <v>0</v>
      </c>
      <c r="U25" s="210">
        <v>15204681.236876192</v>
      </c>
      <c r="V25" s="210">
        <f>VLOOKUP(B25,'Dealer Wise'!B24:F144,5,0)</f>
        <v>12932568.655000001</v>
      </c>
      <c r="W25" s="211">
        <f t="shared" si="9"/>
        <v>0.85056493151822254</v>
      </c>
      <c r="X25" s="211">
        <f t="shared" si="10"/>
        <v>0</v>
      </c>
      <c r="Y25" s="173">
        <f t="shared" si="11"/>
        <v>70751911.279461905</v>
      </c>
      <c r="Z25" s="173">
        <f t="shared" si="12"/>
        <v>56721880.865800016</v>
      </c>
      <c r="AA25" s="158">
        <f t="shared" si="15"/>
        <v>1.1610730889473657</v>
      </c>
      <c r="AB25" s="174">
        <f t="shared" si="16"/>
        <v>-7868900.4584904835</v>
      </c>
      <c r="AC25" s="175">
        <f t="shared" si="14"/>
        <v>-983612.55731131043</v>
      </c>
    </row>
    <row r="26" spans="1:29">
      <c r="A26" s="107">
        <v>22</v>
      </c>
      <c r="B26" s="172" t="s">
        <v>32</v>
      </c>
      <c r="C26" s="111" t="s">
        <v>27</v>
      </c>
      <c r="D26" s="111" t="s">
        <v>31</v>
      </c>
      <c r="E26" s="201">
        <v>8466647.432500001</v>
      </c>
      <c r="F26" s="201">
        <v>7690130.7296000002</v>
      </c>
      <c r="G26" s="202">
        <f t="shared" si="0"/>
        <v>0.90828522043810744</v>
      </c>
      <c r="H26" s="202">
        <f t="shared" si="2"/>
        <v>0.9</v>
      </c>
      <c r="I26" s="203">
        <v>9035879.4367666673</v>
      </c>
      <c r="J26" s="203">
        <v>7874551.0080000013</v>
      </c>
      <c r="K26" s="204">
        <f t="shared" si="3"/>
        <v>0.87147588268594389</v>
      </c>
      <c r="L26" s="204">
        <f t="shared" si="4"/>
        <v>0</v>
      </c>
      <c r="M26" s="205">
        <v>9470719.8882142846</v>
      </c>
      <c r="N26" s="205">
        <v>6058092.4275000012</v>
      </c>
      <c r="O26" s="206">
        <f t="shared" si="5"/>
        <v>0.63966546355561804</v>
      </c>
      <c r="P26" s="206">
        <f t="shared" si="6"/>
        <v>0</v>
      </c>
      <c r="Q26" s="207">
        <v>7834208.2217809539</v>
      </c>
      <c r="R26" s="200">
        <v>4001812.5673999996</v>
      </c>
      <c r="S26" s="206">
        <f t="shared" si="7"/>
        <v>0.51081263787117803</v>
      </c>
      <c r="T26" s="206">
        <f t="shared" si="8"/>
        <v>0</v>
      </c>
      <c r="U26" s="210">
        <v>9949681.5185619034</v>
      </c>
      <c r="V26" s="210">
        <f>VLOOKUP(B26,'Dealer Wise'!B25:F145,5,0)</f>
        <v>5148876.5647999998</v>
      </c>
      <c r="W26" s="211">
        <f t="shared" si="9"/>
        <v>0.51749159560478097</v>
      </c>
      <c r="X26" s="211">
        <f t="shared" si="10"/>
        <v>0</v>
      </c>
      <c r="Y26" s="173">
        <f t="shared" si="11"/>
        <v>44757136.497823805</v>
      </c>
      <c r="Z26" s="173">
        <f t="shared" si="12"/>
        <v>30773463.297300003</v>
      </c>
      <c r="AA26" s="158">
        <f t="shared" si="15"/>
        <v>0.42411886492306333</v>
      </c>
      <c r="AB26" s="174">
        <f t="shared" si="16"/>
        <v>41785118.370323814</v>
      </c>
      <c r="AC26" s="175">
        <f t="shared" si="14"/>
        <v>5223139.7962904768</v>
      </c>
    </row>
    <row r="27" spans="1:29">
      <c r="A27" s="107">
        <v>23</v>
      </c>
      <c r="B27" s="172" t="s">
        <v>42</v>
      </c>
      <c r="C27" s="111" t="s">
        <v>16</v>
      </c>
      <c r="D27" s="111" t="s">
        <v>47</v>
      </c>
      <c r="E27" s="201">
        <v>5658323.1500000013</v>
      </c>
      <c r="F27" s="201">
        <v>3566355.0305999992</v>
      </c>
      <c r="G27" s="202">
        <f t="shared" si="0"/>
        <v>0.6302847921649718</v>
      </c>
      <c r="H27" s="202">
        <f t="shared" si="2"/>
        <v>0</v>
      </c>
      <c r="I27" s="203">
        <v>5453825.5532333339</v>
      </c>
      <c r="J27" s="203">
        <v>2972089.4920999995</v>
      </c>
      <c r="K27" s="204">
        <f t="shared" si="3"/>
        <v>0.54495499775162004</v>
      </c>
      <c r="L27" s="204">
        <f t="shared" si="4"/>
        <v>0</v>
      </c>
      <c r="M27" s="205">
        <v>3900046.3226523804</v>
      </c>
      <c r="N27" s="205">
        <v>2167455.3814999997</v>
      </c>
      <c r="O27" s="206">
        <f t="shared" si="5"/>
        <v>0.55575118913611676</v>
      </c>
      <c r="P27" s="206">
        <f t="shared" si="6"/>
        <v>0</v>
      </c>
      <c r="Q27" s="207">
        <v>7976320.5596428579</v>
      </c>
      <c r="R27" s="200">
        <v>9664592.2402999979</v>
      </c>
      <c r="S27" s="206">
        <f t="shared" si="7"/>
        <v>1.2116604602376628</v>
      </c>
      <c r="T27" s="206">
        <f t="shared" si="8"/>
        <v>0.9</v>
      </c>
      <c r="U27" s="210">
        <v>4983838.0316857146</v>
      </c>
      <c r="V27" s="210">
        <f>VLOOKUP(B27,'Dealer Wise'!B26:F146,5,0)</f>
        <v>2046073.1404000001</v>
      </c>
      <c r="W27" s="211">
        <f t="shared" si="9"/>
        <v>0.41054166034122586</v>
      </c>
      <c r="X27" s="211">
        <f t="shared" si="10"/>
        <v>0</v>
      </c>
      <c r="Y27" s="173">
        <f t="shared" si="11"/>
        <v>27972353.617214289</v>
      </c>
      <c r="Z27" s="173">
        <f t="shared" si="12"/>
        <v>20416565.284899995</v>
      </c>
      <c r="AA27" s="158">
        <f t="shared" si="15"/>
        <v>0.70635461330589644</v>
      </c>
      <c r="AB27" s="174">
        <f t="shared" si="16"/>
        <v>8487564.312761914</v>
      </c>
      <c r="AC27" s="175">
        <f t="shared" si="14"/>
        <v>1060945.5390952392</v>
      </c>
    </row>
    <row r="28" spans="1:29">
      <c r="A28" s="107">
        <v>24</v>
      </c>
      <c r="B28" s="172" t="s">
        <v>49</v>
      </c>
      <c r="C28" s="111" t="s">
        <v>16</v>
      </c>
      <c r="D28" s="111" t="s">
        <v>47</v>
      </c>
      <c r="E28" s="201">
        <v>6044659.8075000001</v>
      </c>
      <c r="F28" s="201">
        <v>6298731.9590999996</v>
      </c>
      <c r="G28" s="202">
        <f t="shared" si="0"/>
        <v>1.0420324980546889</v>
      </c>
      <c r="H28" s="202">
        <f t="shared" si="2"/>
        <v>0.9</v>
      </c>
      <c r="I28" s="203">
        <v>9169049.6530761905</v>
      </c>
      <c r="J28" s="203">
        <v>9359171.3769000042</v>
      </c>
      <c r="K28" s="204">
        <f t="shared" si="3"/>
        <v>1.0207351613326718</v>
      </c>
      <c r="L28" s="204">
        <f t="shared" si="4"/>
        <v>0.9</v>
      </c>
      <c r="M28" s="205">
        <v>9420009.5162476171</v>
      </c>
      <c r="N28" s="205">
        <v>4571803.5369999995</v>
      </c>
      <c r="O28" s="206">
        <f t="shared" si="5"/>
        <v>0.48532897223878174</v>
      </c>
      <c r="P28" s="206">
        <f t="shared" si="6"/>
        <v>0</v>
      </c>
      <c r="Q28" s="207">
        <v>7688847.6028380953</v>
      </c>
      <c r="R28" s="200">
        <v>7845077.9594000001</v>
      </c>
      <c r="S28" s="206">
        <f t="shared" si="7"/>
        <v>1.0203190861143141</v>
      </c>
      <c r="T28" s="206">
        <f t="shared" si="8"/>
        <v>0.9</v>
      </c>
      <c r="U28" s="210">
        <v>10777372.872357141</v>
      </c>
      <c r="V28" s="210">
        <f>VLOOKUP(B28,'Dealer Wise'!B27:F147,5,0)</f>
        <v>7677347.1805000007</v>
      </c>
      <c r="W28" s="211">
        <f t="shared" si="9"/>
        <v>0.71235794394676744</v>
      </c>
      <c r="X28" s="211">
        <f t="shared" si="10"/>
        <v>0</v>
      </c>
      <c r="Y28" s="173">
        <f t="shared" si="11"/>
        <v>43099939.452019043</v>
      </c>
      <c r="Z28" s="173">
        <f t="shared" si="12"/>
        <v>35752132.012900002</v>
      </c>
      <c r="AA28" s="158">
        <f t="shared" si="15"/>
        <v>1.490082857697179</v>
      </c>
      <c r="AB28" s="174">
        <f t="shared" si="16"/>
        <v>-11758746.7939381</v>
      </c>
      <c r="AC28" s="175">
        <f t="shared" si="14"/>
        <v>-1469843.3492422625</v>
      </c>
    </row>
    <row r="29" spans="1:29">
      <c r="A29" s="107">
        <v>25</v>
      </c>
      <c r="B29" s="172" t="s">
        <v>44</v>
      </c>
      <c r="C29" s="111" t="s">
        <v>16</v>
      </c>
      <c r="D29" s="111" t="s">
        <v>43</v>
      </c>
      <c r="E29" s="201">
        <v>2326781.3575000004</v>
      </c>
      <c r="F29" s="201">
        <v>207401.81080000006</v>
      </c>
      <c r="G29" s="202">
        <f t="shared" si="0"/>
        <v>8.9136785513376296E-2</v>
      </c>
      <c r="H29" s="202">
        <f t="shared" si="2"/>
        <v>0</v>
      </c>
      <c r="I29" s="203">
        <v>2178753.2422523811</v>
      </c>
      <c r="J29" s="203">
        <v>1885969.7065999997</v>
      </c>
      <c r="K29" s="204">
        <f t="shared" si="3"/>
        <v>0.86561877225265604</v>
      </c>
      <c r="L29" s="204">
        <f t="shared" si="4"/>
        <v>0</v>
      </c>
      <c r="M29" s="205">
        <v>2505467.8884666674</v>
      </c>
      <c r="N29" s="205">
        <v>1005820.9353999995</v>
      </c>
      <c r="O29" s="206">
        <f t="shared" si="5"/>
        <v>0.40145033988663748</v>
      </c>
      <c r="P29" s="206">
        <f t="shared" si="6"/>
        <v>0</v>
      </c>
      <c r="Q29" s="207">
        <v>3246047.8679380948</v>
      </c>
      <c r="R29" s="200">
        <v>1500897.3429</v>
      </c>
      <c r="S29" s="206">
        <f t="shared" si="7"/>
        <v>0.4623768360672319</v>
      </c>
      <c r="T29" s="206">
        <f t="shared" si="8"/>
        <v>0</v>
      </c>
      <c r="U29" s="210">
        <v>1837611.0789857144</v>
      </c>
      <c r="V29" s="210">
        <f>VLOOKUP(B29,'Dealer Wise'!B28:F148,5,0)</f>
        <v>896761.17669999972</v>
      </c>
      <c r="W29" s="211">
        <f t="shared" si="9"/>
        <v>0.48800379305232255</v>
      </c>
      <c r="X29" s="211">
        <f t="shared" si="10"/>
        <v>0</v>
      </c>
      <c r="Y29" s="173">
        <f t="shared" si="11"/>
        <v>12094661.435142856</v>
      </c>
      <c r="Z29" s="173">
        <f t="shared" si="12"/>
        <v>5496850.9723999985</v>
      </c>
      <c r="AA29" s="158">
        <f t="shared" si="15"/>
        <v>9.1792225075675901E-2</v>
      </c>
      <c r="AB29" s="174">
        <f t="shared" si="16"/>
        <v>54386771.718609527</v>
      </c>
      <c r="AC29" s="175">
        <f t="shared" si="14"/>
        <v>6798346.4648261908</v>
      </c>
    </row>
    <row r="30" spans="1:29">
      <c r="A30" s="107">
        <v>26</v>
      </c>
      <c r="B30" s="172" t="s">
        <v>46</v>
      </c>
      <c r="C30" s="111" t="s">
        <v>16</v>
      </c>
      <c r="D30" s="111" t="s">
        <v>47</v>
      </c>
      <c r="E30" s="201">
        <v>5467555.8725000005</v>
      </c>
      <c r="F30" s="201">
        <v>5259150.513799998</v>
      </c>
      <c r="G30" s="202">
        <f t="shared" si="0"/>
        <v>0.9618832685829124</v>
      </c>
      <c r="H30" s="202">
        <f t="shared" si="2"/>
        <v>0.9</v>
      </c>
      <c r="I30" s="203">
        <v>4693554.8833666658</v>
      </c>
      <c r="J30" s="203">
        <v>4737512.7764999988</v>
      </c>
      <c r="K30" s="204">
        <f t="shared" si="3"/>
        <v>1.0093655862615165</v>
      </c>
      <c r="L30" s="204">
        <f t="shared" si="4"/>
        <v>0.9</v>
      </c>
      <c r="M30" s="205">
        <v>5411113.5976428557</v>
      </c>
      <c r="N30" s="205">
        <v>3289042.3223000006</v>
      </c>
      <c r="O30" s="206">
        <f t="shared" si="5"/>
        <v>0.6078309506813433</v>
      </c>
      <c r="P30" s="206">
        <f t="shared" si="6"/>
        <v>0</v>
      </c>
      <c r="Q30" s="207">
        <v>4555794.8742523808</v>
      </c>
      <c r="R30" s="200">
        <v>4988156.9291999992</v>
      </c>
      <c r="S30" s="206">
        <f t="shared" si="7"/>
        <v>1.0949037581545131</v>
      </c>
      <c r="T30" s="206">
        <f t="shared" si="8"/>
        <v>0.9</v>
      </c>
      <c r="U30" s="210">
        <v>5468353.3310047621</v>
      </c>
      <c r="V30" s="210">
        <f>VLOOKUP(B30,'Dealer Wise'!B29:F149,5,0)</f>
        <v>4131769.2349999994</v>
      </c>
      <c r="W30" s="211">
        <f t="shared" si="9"/>
        <v>0.75557832219316801</v>
      </c>
      <c r="X30" s="211">
        <f t="shared" si="10"/>
        <v>0</v>
      </c>
      <c r="Y30" s="173">
        <f t="shared" si="11"/>
        <v>25596372.558766663</v>
      </c>
      <c r="Z30" s="173">
        <f t="shared" si="12"/>
        <v>22405631.776799995</v>
      </c>
      <c r="AA30" s="158">
        <f t="shared" si="15"/>
        <v>0.56959881543105517</v>
      </c>
      <c r="AB30" s="174">
        <f t="shared" si="16"/>
        <v>16930179.973166671</v>
      </c>
      <c r="AC30" s="175">
        <f t="shared" si="14"/>
        <v>2116272.4966458338</v>
      </c>
    </row>
    <row r="31" spans="1:29">
      <c r="A31" s="107">
        <v>27</v>
      </c>
      <c r="B31" s="172" t="s">
        <v>48</v>
      </c>
      <c r="C31" s="111" t="s">
        <v>16</v>
      </c>
      <c r="D31" s="111" t="s">
        <v>47</v>
      </c>
      <c r="E31" s="201">
        <v>36189056.337499999</v>
      </c>
      <c r="F31" s="201">
        <v>36581898.256300002</v>
      </c>
      <c r="G31" s="202">
        <f t="shared" si="0"/>
        <v>1.0108552683755097</v>
      </c>
      <c r="H31" s="202">
        <f t="shared" si="2"/>
        <v>0.9</v>
      </c>
      <c r="I31" s="203">
        <v>36204566.01329048</v>
      </c>
      <c r="J31" s="203">
        <v>36404333.940800004</v>
      </c>
      <c r="K31" s="204">
        <f t="shared" si="3"/>
        <v>1.0055177550653747</v>
      </c>
      <c r="L31" s="204">
        <f t="shared" si="4"/>
        <v>0.9</v>
      </c>
      <c r="M31" s="205">
        <v>36642507.584104761</v>
      </c>
      <c r="N31" s="205">
        <v>18042690.089499999</v>
      </c>
      <c r="O31" s="206">
        <f t="shared" si="5"/>
        <v>0.49239779914316723</v>
      </c>
      <c r="P31" s="206">
        <f t="shared" si="6"/>
        <v>0</v>
      </c>
      <c r="Q31" s="207">
        <v>29503982.267642859</v>
      </c>
      <c r="R31" s="200">
        <v>29666880.133300006</v>
      </c>
      <c r="S31" s="206">
        <f t="shared" si="7"/>
        <v>1.0055212162269971</v>
      </c>
      <c r="T31" s="206">
        <f t="shared" si="8"/>
        <v>0.9</v>
      </c>
      <c r="U31" s="210">
        <v>37666846.472238094</v>
      </c>
      <c r="V31" s="210">
        <f>VLOOKUP(B31,'Dealer Wise'!B30:F150,5,0)</f>
        <v>24494268.501600001</v>
      </c>
      <c r="W31" s="211">
        <f t="shared" si="9"/>
        <v>0.65028720999123757</v>
      </c>
      <c r="X31" s="211">
        <f t="shared" si="10"/>
        <v>0</v>
      </c>
      <c r="Y31" s="173">
        <f t="shared" si="11"/>
        <v>176206958.6747762</v>
      </c>
      <c r="Z31" s="173">
        <f t="shared" si="12"/>
        <v>145190070.92150003</v>
      </c>
      <c r="AA31" s="158">
        <f t="shared" si="1"/>
        <v>0.82397467167841087</v>
      </c>
      <c r="AB31" s="174">
        <f t="shared" si="13"/>
        <v>31016887.753276169</v>
      </c>
      <c r="AC31" s="175">
        <f t="shared" si="14"/>
        <v>3877110.9691595212</v>
      </c>
    </row>
    <row r="32" spans="1:29">
      <c r="A32" s="107">
        <v>28</v>
      </c>
      <c r="B32" s="172" t="s">
        <v>50</v>
      </c>
      <c r="C32" s="111" t="s">
        <v>16</v>
      </c>
      <c r="D32" s="111" t="s">
        <v>51</v>
      </c>
      <c r="E32" s="201">
        <v>18057911.127499998</v>
      </c>
      <c r="F32" s="201">
        <v>17576175.886300009</v>
      </c>
      <c r="G32" s="202">
        <f t="shared" si="0"/>
        <v>0.97332275932699852</v>
      </c>
      <c r="H32" s="202">
        <f t="shared" si="2"/>
        <v>0.9</v>
      </c>
      <c r="I32" s="203">
        <v>18128277.925795242</v>
      </c>
      <c r="J32" s="203">
        <v>16510216.988500008</v>
      </c>
      <c r="K32" s="204">
        <f t="shared" si="3"/>
        <v>0.91074381450248787</v>
      </c>
      <c r="L32" s="204">
        <f t="shared" si="4"/>
        <v>0.9</v>
      </c>
      <c r="M32" s="205">
        <v>16773490.060138095</v>
      </c>
      <c r="N32" s="205">
        <v>9536764.9240000043</v>
      </c>
      <c r="O32" s="206">
        <f t="shared" si="5"/>
        <v>0.5685617536844022</v>
      </c>
      <c r="P32" s="206">
        <f t="shared" si="6"/>
        <v>0</v>
      </c>
      <c r="Q32" s="207">
        <v>16564828.241042856</v>
      </c>
      <c r="R32" s="200">
        <v>20110720.389300004</v>
      </c>
      <c r="S32" s="206">
        <f t="shared" si="7"/>
        <v>1.2140615101261027</v>
      </c>
      <c r="T32" s="206">
        <f t="shared" si="8"/>
        <v>0.9</v>
      </c>
      <c r="U32" s="210">
        <v>20532371.567895241</v>
      </c>
      <c r="V32" s="210">
        <f>VLOOKUP(B32,'Dealer Wise'!B4:F124,5,0)</f>
        <v>16417002.663000004</v>
      </c>
      <c r="W32" s="211">
        <f t="shared" si="9"/>
        <v>0.79956680156080473</v>
      </c>
      <c r="X32" s="211">
        <f t="shared" si="10"/>
        <v>0</v>
      </c>
      <c r="Y32" s="173">
        <f t="shared" si="11"/>
        <v>90056878.922371417</v>
      </c>
      <c r="Z32" s="173">
        <f t="shared" si="12"/>
        <v>80150880.851100028</v>
      </c>
      <c r="AA32" s="158">
        <f t="shared" si="1"/>
        <v>0.89000287163171277</v>
      </c>
      <c r="AB32" s="174">
        <f t="shared" si="13"/>
        <v>9905998.0712713897</v>
      </c>
      <c r="AC32" s="175">
        <f t="shared" si="14"/>
        <v>1238249.7589089237</v>
      </c>
    </row>
    <row r="33" spans="1:29">
      <c r="A33" s="107">
        <v>29</v>
      </c>
      <c r="B33" s="172" t="s">
        <v>62</v>
      </c>
      <c r="C33" s="111" t="s">
        <v>16</v>
      </c>
      <c r="D33" s="111" t="s">
        <v>1454</v>
      </c>
      <c r="E33" s="201">
        <v>4092843.4925000006</v>
      </c>
      <c r="F33" s="201">
        <v>4759278.3855999997</v>
      </c>
      <c r="G33" s="202">
        <f t="shared" si="0"/>
        <v>1.1628293127555986</v>
      </c>
      <c r="H33" s="202">
        <f t="shared" si="2"/>
        <v>0.9</v>
      </c>
      <c r="I33" s="203">
        <v>4769847.4366666675</v>
      </c>
      <c r="J33" s="203">
        <v>4854607.5771999983</v>
      </c>
      <c r="K33" s="204">
        <f t="shared" si="3"/>
        <v>1.0177699898495212</v>
      </c>
      <c r="L33" s="204">
        <f t="shared" si="4"/>
        <v>0.9</v>
      </c>
      <c r="M33" s="205">
        <v>5306923.566838095</v>
      </c>
      <c r="N33" s="205">
        <v>3525944.7450999999</v>
      </c>
      <c r="O33" s="206">
        <f t="shared" si="5"/>
        <v>0.66440465944015548</v>
      </c>
      <c r="P33" s="206">
        <f t="shared" si="6"/>
        <v>0</v>
      </c>
      <c r="Q33" s="207">
        <v>5908296.3130571423</v>
      </c>
      <c r="R33" s="200">
        <v>6473011.4127000012</v>
      </c>
      <c r="S33" s="206">
        <f t="shared" si="7"/>
        <v>1.0955800233639021</v>
      </c>
      <c r="T33" s="206">
        <f t="shared" si="8"/>
        <v>0.9</v>
      </c>
      <c r="U33" s="210">
        <v>5290495.4563523792</v>
      </c>
      <c r="V33" s="210">
        <f>VLOOKUP(B33,'Dealer Wise'!B32:F152,5,0)</f>
        <v>2465163.0364999999</v>
      </c>
      <c r="W33" s="211">
        <f t="shared" si="9"/>
        <v>0.4659607132901023</v>
      </c>
      <c r="X33" s="211">
        <f t="shared" si="10"/>
        <v>0</v>
      </c>
      <c r="Y33" s="173">
        <f t="shared" si="11"/>
        <v>25368406.265414283</v>
      </c>
      <c r="Z33" s="173">
        <f t="shared" si="12"/>
        <v>22078005.157099999</v>
      </c>
      <c r="AA33" s="158">
        <f t="shared" si="1"/>
        <v>0.87029531639123059</v>
      </c>
      <c r="AB33" s="174">
        <f t="shared" si="13"/>
        <v>3290401.1083142832</v>
      </c>
      <c r="AC33" s="175">
        <f t="shared" si="14"/>
        <v>411300.1385392854</v>
      </c>
    </row>
    <row r="34" spans="1:29">
      <c r="A34" s="107">
        <v>30</v>
      </c>
      <c r="B34" s="172" t="s">
        <v>54</v>
      </c>
      <c r="C34" s="111" t="s">
        <v>16</v>
      </c>
      <c r="D34" s="111" t="s">
        <v>58</v>
      </c>
      <c r="E34" s="201">
        <v>11359254.382499998</v>
      </c>
      <c r="F34" s="201">
        <v>11958385.919500001</v>
      </c>
      <c r="G34" s="202">
        <f t="shared" si="0"/>
        <v>1.0527439140656116</v>
      </c>
      <c r="H34" s="202">
        <f t="shared" si="2"/>
        <v>0.9</v>
      </c>
      <c r="I34" s="203">
        <v>12229299.815400003</v>
      </c>
      <c r="J34" s="203">
        <v>11144409.6461</v>
      </c>
      <c r="K34" s="204">
        <f t="shared" si="3"/>
        <v>0.91128763006252966</v>
      </c>
      <c r="L34" s="204">
        <f t="shared" si="4"/>
        <v>0.9</v>
      </c>
      <c r="M34" s="205">
        <v>12014734.435528571</v>
      </c>
      <c r="N34" s="205">
        <v>5997877.5371000022</v>
      </c>
      <c r="O34" s="206">
        <f t="shared" si="5"/>
        <v>0.49921016309472299</v>
      </c>
      <c r="P34" s="206">
        <f t="shared" si="6"/>
        <v>0</v>
      </c>
      <c r="Q34" s="207">
        <v>11580125.530252384</v>
      </c>
      <c r="R34" s="200">
        <v>13451292.606999999</v>
      </c>
      <c r="S34" s="206">
        <f t="shared" si="7"/>
        <v>1.1615843517291158</v>
      </c>
      <c r="T34" s="206">
        <f t="shared" si="8"/>
        <v>0.9</v>
      </c>
      <c r="U34" s="210">
        <v>15211472.689042859</v>
      </c>
      <c r="V34" s="210">
        <f>VLOOKUP(B34,'Dealer Wise'!B33:F153,5,0)</f>
        <v>9615889.1963999998</v>
      </c>
      <c r="W34" s="211">
        <f t="shared" si="9"/>
        <v>0.63214715583235581</v>
      </c>
      <c r="X34" s="211">
        <f t="shared" si="10"/>
        <v>0</v>
      </c>
      <c r="Y34" s="173">
        <f t="shared" si="11"/>
        <v>62394886.852723815</v>
      </c>
      <c r="Z34" s="173">
        <f t="shared" si="12"/>
        <v>52167854.906100005</v>
      </c>
      <c r="AA34" s="158">
        <f t="shared" si="1"/>
        <v>0.83609182639014024</v>
      </c>
      <c r="AB34" s="174">
        <f t="shared" si="13"/>
        <v>10227031.94662381</v>
      </c>
      <c r="AC34" s="175">
        <f t="shared" si="14"/>
        <v>1278378.9933279762</v>
      </c>
    </row>
    <row r="35" spans="1:29" s="120" customFormat="1">
      <c r="A35" s="107">
        <v>31</v>
      </c>
      <c r="B35" s="172" t="s">
        <v>61</v>
      </c>
      <c r="C35" s="111" t="s">
        <v>16</v>
      </c>
      <c r="D35" s="111" t="s">
        <v>43</v>
      </c>
      <c r="E35" s="201">
        <v>8751896.0425000004</v>
      </c>
      <c r="F35" s="201">
        <v>8755764.6346000005</v>
      </c>
      <c r="G35" s="202">
        <f t="shared" si="0"/>
        <v>1.0004420290279059</v>
      </c>
      <c r="H35" s="202">
        <f t="shared" si="2"/>
        <v>0.9</v>
      </c>
      <c r="I35" s="203">
        <v>8868115.9819190502</v>
      </c>
      <c r="J35" s="203">
        <v>9483601.4353000056</v>
      </c>
      <c r="K35" s="204">
        <f t="shared" si="3"/>
        <v>1.0694043080442173</v>
      </c>
      <c r="L35" s="204">
        <f t="shared" si="4"/>
        <v>0.9</v>
      </c>
      <c r="M35" s="205">
        <v>8810214.6232333351</v>
      </c>
      <c r="N35" s="205">
        <v>8205083.4108000025</v>
      </c>
      <c r="O35" s="206">
        <f t="shared" si="5"/>
        <v>0.93131481600487387</v>
      </c>
      <c r="P35" s="206">
        <f t="shared" si="6"/>
        <v>0.9</v>
      </c>
      <c r="Q35" s="207">
        <v>12023736.269457145</v>
      </c>
      <c r="R35" s="200">
        <v>15207928.312899992</v>
      </c>
      <c r="S35" s="206">
        <f t="shared" si="7"/>
        <v>1.2648255061558007</v>
      </c>
      <c r="T35" s="206">
        <f t="shared" si="8"/>
        <v>0.9</v>
      </c>
      <c r="U35" s="210">
        <v>10399017.4902</v>
      </c>
      <c r="V35" s="210">
        <f>VLOOKUP(B35,'Dealer Wise'!B7:F127,5,0)</f>
        <v>9301961.4879999962</v>
      </c>
      <c r="W35" s="211">
        <f t="shared" si="9"/>
        <v>0.89450387950266785</v>
      </c>
      <c r="X35" s="211">
        <f t="shared" si="10"/>
        <v>0</v>
      </c>
      <c r="Y35" s="173">
        <f t="shared" si="11"/>
        <v>48852980.407309532</v>
      </c>
      <c r="Z35" s="173">
        <f t="shared" si="12"/>
        <v>50954339.281599998</v>
      </c>
      <c r="AA35" s="136">
        <f t="shared" si="1"/>
        <v>1.0430139339866367</v>
      </c>
      <c r="AB35" s="174">
        <f t="shared" si="13"/>
        <v>-2101358.8742904663</v>
      </c>
      <c r="AC35" s="175">
        <f t="shared" si="14"/>
        <v>-262669.85928630829</v>
      </c>
    </row>
    <row r="36" spans="1:29">
      <c r="A36" s="107">
        <v>32</v>
      </c>
      <c r="B36" s="172" t="s">
        <v>60</v>
      </c>
      <c r="C36" s="111" t="s">
        <v>16</v>
      </c>
      <c r="D36" s="111" t="s">
        <v>43</v>
      </c>
      <c r="E36" s="201">
        <v>14114289.104999997</v>
      </c>
      <c r="F36" s="201">
        <v>4397166.1897</v>
      </c>
      <c r="G36" s="202">
        <f t="shared" si="0"/>
        <v>0.31154003981272432</v>
      </c>
      <c r="H36" s="202">
        <f t="shared" si="2"/>
        <v>0</v>
      </c>
      <c r="I36" s="203">
        <v>13171231.046423815</v>
      </c>
      <c r="J36" s="203">
        <v>13236078.274200007</v>
      </c>
      <c r="K36" s="204">
        <f t="shared" si="3"/>
        <v>1.0049233991528681</v>
      </c>
      <c r="L36" s="204">
        <f t="shared" si="4"/>
        <v>0.9</v>
      </c>
      <c r="M36" s="205">
        <v>15022689.642995238</v>
      </c>
      <c r="N36" s="205">
        <v>6802140.8752000015</v>
      </c>
      <c r="O36" s="206">
        <f t="shared" si="5"/>
        <v>0.45279114704813833</v>
      </c>
      <c r="P36" s="206">
        <f t="shared" si="6"/>
        <v>0</v>
      </c>
      <c r="Q36" s="207">
        <v>15045237.751309521</v>
      </c>
      <c r="R36" s="200">
        <v>15106262.672700007</v>
      </c>
      <c r="S36" s="206">
        <f t="shared" si="7"/>
        <v>1.0040560955166808</v>
      </c>
      <c r="T36" s="206">
        <f t="shared" si="8"/>
        <v>0.9</v>
      </c>
      <c r="U36" s="210">
        <v>15205134.121895241</v>
      </c>
      <c r="V36" s="210">
        <f>VLOOKUP(B36,'Dealer Wise'!B8:F128,5,0)</f>
        <v>9085605.2581000011</v>
      </c>
      <c r="W36" s="211">
        <f t="shared" si="9"/>
        <v>0.59753535781159739</v>
      </c>
      <c r="X36" s="211">
        <f t="shared" si="10"/>
        <v>0</v>
      </c>
      <c r="Y36" s="173">
        <f t="shared" si="11"/>
        <v>72558581.667623818</v>
      </c>
      <c r="Z36" s="173">
        <f t="shared" si="12"/>
        <v>48627253.269900024</v>
      </c>
      <c r="AA36" s="158">
        <f t="shared" si="1"/>
        <v>0.67017921453662965</v>
      </c>
      <c r="AB36" s="174">
        <f t="shared" si="13"/>
        <v>23931328.397723794</v>
      </c>
      <c r="AC36" s="175">
        <f t="shared" si="14"/>
        <v>2991416.0497154742</v>
      </c>
    </row>
    <row r="37" spans="1:29">
      <c r="A37" s="107">
        <v>33</v>
      </c>
      <c r="B37" s="172" t="s">
        <v>56</v>
      </c>
      <c r="C37" s="111" t="s">
        <v>16</v>
      </c>
      <c r="D37" s="111" t="s">
        <v>43</v>
      </c>
      <c r="E37" s="201">
        <v>4985965.2949999999</v>
      </c>
      <c r="F37" s="201">
        <v>5267295.6294999998</v>
      </c>
      <c r="G37" s="202">
        <f t="shared" si="0"/>
        <v>1.0564244469936688</v>
      </c>
      <c r="H37" s="202">
        <f t="shared" si="2"/>
        <v>0.9</v>
      </c>
      <c r="I37" s="203">
        <v>5138726.6670761909</v>
      </c>
      <c r="J37" s="203">
        <v>6039191.191800002</v>
      </c>
      <c r="K37" s="204">
        <f t="shared" si="3"/>
        <v>1.1752310607398297</v>
      </c>
      <c r="L37" s="204">
        <f t="shared" si="4"/>
        <v>0.9</v>
      </c>
      <c r="M37" s="205">
        <v>5554870.317495238</v>
      </c>
      <c r="N37" s="205">
        <v>4388863.7306000032</v>
      </c>
      <c r="O37" s="206">
        <f t="shared" si="5"/>
        <v>0.79009292382166685</v>
      </c>
      <c r="P37" s="206">
        <f t="shared" si="6"/>
        <v>0</v>
      </c>
      <c r="Q37" s="207">
        <v>6716798.7949142857</v>
      </c>
      <c r="R37" s="200">
        <v>7327164.9986999994</v>
      </c>
      <c r="S37" s="206">
        <f t="shared" si="7"/>
        <v>1.0908715926175816</v>
      </c>
      <c r="T37" s="206">
        <f t="shared" si="8"/>
        <v>0.9</v>
      </c>
      <c r="U37" s="210">
        <v>6507768.5231761923</v>
      </c>
      <c r="V37" s="210">
        <f>VLOOKUP(B37,'Dealer Wise'!B36:F156,5,0)</f>
        <v>3115675.1254999996</v>
      </c>
      <c r="W37" s="211">
        <f t="shared" si="9"/>
        <v>0.47876243821581993</v>
      </c>
      <c r="X37" s="211">
        <f t="shared" si="10"/>
        <v>0</v>
      </c>
      <c r="Y37" s="173">
        <f t="shared" si="11"/>
        <v>28904129.597661909</v>
      </c>
      <c r="Z37" s="173">
        <f t="shared" si="12"/>
        <v>26138190.676100004</v>
      </c>
      <c r="AA37" s="158">
        <f t="shared" si="1"/>
        <v>0.90430644478615796</v>
      </c>
      <c r="AB37" s="174">
        <f t="shared" si="13"/>
        <v>2765938.9215619043</v>
      </c>
      <c r="AC37" s="175">
        <f t="shared" si="14"/>
        <v>345742.36519523803</v>
      </c>
    </row>
    <row r="38" spans="1:29">
      <c r="A38" s="107">
        <v>34</v>
      </c>
      <c r="B38" s="172" t="s">
        <v>57</v>
      </c>
      <c r="C38" s="111" t="s">
        <v>16</v>
      </c>
      <c r="D38" s="111" t="s">
        <v>58</v>
      </c>
      <c r="E38" s="201">
        <v>4561648.0999999996</v>
      </c>
      <c r="F38" s="201">
        <v>4611830.1499000005</v>
      </c>
      <c r="G38" s="202">
        <f t="shared" si="0"/>
        <v>1.0110008595139115</v>
      </c>
      <c r="H38" s="202">
        <f t="shared" si="2"/>
        <v>0.9</v>
      </c>
      <c r="I38" s="203">
        <v>4301975.2220047619</v>
      </c>
      <c r="J38" s="203">
        <v>5121955.9501000009</v>
      </c>
      <c r="K38" s="204">
        <f t="shared" si="3"/>
        <v>1.1906056371271057</v>
      </c>
      <c r="L38" s="204">
        <f t="shared" si="4"/>
        <v>0.9</v>
      </c>
      <c r="M38" s="205">
        <v>4844036.7472761897</v>
      </c>
      <c r="N38" s="205">
        <v>2604879.0109999999</v>
      </c>
      <c r="O38" s="206">
        <f t="shared" si="5"/>
        <v>0.53774963876249038</v>
      </c>
      <c r="P38" s="206">
        <f t="shared" si="6"/>
        <v>0</v>
      </c>
      <c r="Q38" s="207">
        <v>5593376.4879904753</v>
      </c>
      <c r="R38" s="200">
        <v>5929536.1121000005</v>
      </c>
      <c r="S38" s="206">
        <f t="shared" si="7"/>
        <v>1.0600995882954227</v>
      </c>
      <c r="T38" s="206">
        <f t="shared" si="8"/>
        <v>0.9</v>
      </c>
      <c r="U38" s="210">
        <v>4692348.6616904754</v>
      </c>
      <c r="V38" s="210">
        <f>VLOOKUP(B38,'Dealer Wise'!B10:F130,5,0)</f>
        <v>4275519.7836999996</v>
      </c>
      <c r="W38" s="211">
        <f t="shared" si="9"/>
        <v>0.91116839177071973</v>
      </c>
      <c r="X38" s="211">
        <f t="shared" si="10"/>
        <v>0.9</v>
      </c>
      <c r="Y38" s="173">
        <f t="shared" si="11"/>
        <v>23993385.218961902</v>
      </c>
      <c r="Z38" s="173">
        <f t="shared" si="12"/>
        <v>22543721.006800003</v>
      </c>
      <c r="AA38" s="158">
        <f t="shared" si="1"/>
        <v>0.93958067196719564</v>
      </c>
      <c r="AB38" s="174">
        <f t="shared" si="13"/>
        <v>1449664.2121618986</v>
      </c>
      <c r="AC38" s="175">
        <f t="shared" si="14"/>
        <v>181208.02652023733</v>
      </c>
    </row>
    <row r="39" spans="1:29">
      <c r="A39" s="107">
        <v>35</v>
      </c>
      <c r="B39" s="172" t="s">
        <v>59</v>
      </c>
      <c r="C39" s="111" t="s">
        <v>16</v>
      </c>
      <c r="D39" s="111" t="s">
        <v>58</v>
      </c>
      <c r="E39" s="201">
        <v>11467512.102500001</v>
      </c>
      <c r="F39" s="201">
        <v>11775998.501799999</v>
      </c>
      <c r="G39" s="202">
        <f t="shared" si="0"/>
        <v>1.0269009002600265</v>
      </c>
      <c r="H39" s="202">
        <f t="shared" si="2"/>
        <v>0.9</v>
      </c>
      <c r="I39" s="203">
        <v>11194543.319376189</v>
      </c>
      <c r="J39" s="203">
        <v>10780501.148199998</v>
      </c>
      <c r="K39" s="204">
        <f t="shared" si="3"/>
        <v>0.96301392925430529</v>
      </c>
      <c r="L39" s="204">
        <f t="shared" si="4"/>
        <v>0.9</v>
      </c>
      <c r="M39" s="205">
        <v>12014734.435528571</v>
      </c>
      <c r="N39" s="205">
        <v>5138832.9239000008</v>
      </c>
      <c r="O39" s="206">
        <f t="shared" si="5"/>
        <v>0.42771090376363574</v>
      </c>
      <c r="P39" s="206">
        <f t="shared" si="6"/>
        <v>0</v>
      </c>
      <c r="Q39" s="207">
        <v>11370516.362938095</v>
      </c>
      <c r="R39" s="200">
        <v>20634083.826500002</v>
      </c>
      <c r="S39" s="206">
        <f t="shared" si="7"/>
        <v>1.8147006844611091</v>
      </c>
      <c r="T39" s="206">
        <f t="shared" si="8"/>
        <v>0.9</v>
      </c>
      <c r="U39" s="210">
        <v>13836316.470666664</v>
      </c>
      <c r="V39" s="210">
        <f>VLOOKUP(B39,'Dealer Wise'!B38:F158,5,0)</f>
        <v>11233345.426900001</v>
      </c>
      <c r="W39" s="211">
        <f t="shared" si="9"/>
        <v>0.81187398761187446</v>
      </c>
      <c r="X39" s="211">
        <f t="shared" si="10"/>
        <v>0</v>
      </c>
      <c r="Y39" s="173">
        <f t="shared" si="11"/>
        <v>59883622.691009521</v>
      </c>
      <c r="Z39" s="173">
        <f t="shared" si="12"/>
        <v>59562761.827299997</v>
      </c>
      <c r="AA39" s="158">
        <f t="shared" si="1"/>
        <v>0.99464192630153458</v>
      </c>
      <c r="AB39" s="174">
        <f t="shared" si="13"/>
        <v>320860.86370952427</v>
      </c>
      <c r="AC39" s="175">
        <f t="shared" si="14"/>
        <v>40107.607963690534</v>
      </c>
    </row>
    <row r="40" spans="1:29">
      <c r="A40" s="107">
        <v>36</v>
      </c>
      <c r="B40" s="172" t="s">
        <v>52</v>
      </c>
      <c r="C40" s="111" t="s">
        <v>16</v>
      </c>
      <c r="D40" s="111" t="s">
        <v>51</v>
      </c>
      <c r="E40" s="201">
        <v>7142539.807500001</v>
      </c>
      <c r="F40" s="201">
        <v>7465139.6386999963</v>
      </c>
      <c r="G40" s="202">
        <f t="shared" si="0"/>
        <v>1.0451659829548658</v>
      </c>
      <c r="H40" s="202">
        <f t="shared" si="2"/>
        <v>0.9</v>
      </c>
      <c r="I40" s="203">
        <v>8262920.892852379</v>
      </c>
      <c r="J40" s="203">
        <v>7537088.7444000002</v>
      </c>
      <c r="K40" s="204">
        <f t="shared" si="3"/>
        <v>0.91215792116801686</v>
      </c>
      <c r="L40" s="204">
        <f t="shared" si="4"/>
        <v>0.9</v>
      </c>
      <c r="M40" s="205">
        <v>7473254.7413952369</v>
      </c>
      <c r="N40" s="205">
        <v>3546790.7280000011</v>
      </c>
      <c r="O40" s="206">
        <f t="shared" si="5"/>
        <v>0.47459786274297733</v>
      </c>
      <c r="P40" s="206">
        <f t="shared" si="6"/>
        <v>0</v>
      </c>
      <c r="Q40" s="207">
        <v>7798119.8679523794</v>
      </c>
      <c r="R40" s="200">
        <v>10454227.720699998</v>
      </c>
      <c r="S40" s="206">
        <f t="shared" si="7"/>
        <v>1.3406087489964496</v>
      </c>
      <c r="T40" s="206">
        <f t="shared" si="8"/>
        <v>0.9</v>
      </c>
      <c r="U40" s="210">
        <v>8658976.4402666688</v>
      </c>
      <c r="V40" s="210">
        <f>VLOOKUP(B40,'Dealer Wise'!B12:F132,5,0)</f>
        <v>5045539.6190000009</v>
      </c>
      <c r="W40" s="211">
        <f t="shared" si="9"/>
        <v>0.58269469305134347</v>
      </c>
      <c r="X40" s="211">
        <f t="shared" si="10"/>
        <v>0</v>
      </c>
      <c r="Y40" s="173">
        <f t="shared" si="11"/>
        <v>39335811.749966666</v>
      </c>
      <c r="Z40" s="173">
        <f t="shared" si="12"/>
        <v>34048786.450799994</v>
      </c>
      <c r="AA40" s="158">
        <f t="shared" si="1"/>
        <v>0.86559257165523851</v>
      </c>
      <c r="AB40" s="174">
        <f t="shared" si="13"/>
        <v>5287025.2991666719</v>
      </c>
      <c r="AC40" s="175">
        <f t="shared" si="14"/>
        <v>660878.16239583399</v>
      </c>
    </row>
    <row r="41" spans="1:29">
      <c r="A41" s="107">
        <v>37</v>
      </c>
      <c r="B41" s="172" t="s">
        <v>55</v>
      </c>
      <c r="C41" s="111" t="s">
        <v>16</v>
      </c>
      <c r="D41" s="111" t="s">
        <v>51</v>
      </c>
      <c r="E41" s="201">
        <v>5947608.0274999999</v>
      </c>
      <c r="F41" s="201">
        <v>5415446.3205999983</v>
      </c>
      <c r="G41" s="202">
        <f t="shared" si="0"/>
        <v>0.91052508765886364</v>
      </c>
      <c r="H41" s="202">
        <f t="shared" si="2"/>
        <v>0.9</v>
      </c>
      <c r="I41" s="203">
        <v>5448695.7607333334</v>
      </c>
      <c r="J41" s="203">
        <v>5892103.6415000027</v>
      </c>
      <c r="K41" s="204">
        <f t="shared" si="3"/>
        <v>1.0813787189151101</v>
      </c>
      <c r="L41" s="204">
        <f t="shared" si="4"/>
        <v>0.9</v>
      </c>
      <c r="M41" s="205">
        <v>6197064.2914619055</v>
      </c>
      <c r="N41" s="205">
        <v>2795119.6324000005</v>
      </c>
      <c r="O41" s="206">
        <f t="shared" si="5"/>
        <v>0.45103931489802629</v>
      </c>
      <c r="P41" s="206">
        <f t="shared" si="6"/>
        <v>0</v>
      </c>
      <c r="Q41" s="207">
        <v>6567947.3954904778</v>
      </c>
      <c r="R41" s="200">
        <v>8374632.4236000031</v>
      </c>
      <c r="S41" s="206">
        <f t="shared" si="7"/>
        <v>1.2750760502969294</v>
      </c>
      <c r="T41" s="206">
        <f t="shared" si="8"/>
        <v>0.9</v>
      </c>
      <c r="U41" s="210">
        <v>6787407.0162809528</v>
      </c>
      <c r="V41" s="210">
        <f>VLOOKUP(B41,'Dealer Wise'!B13:F133,5,0)</f>
        <v>5026411.9647000013</v>
      </c>
      <c r="W41" s="211">
        <f t="shared" si="9"/>
        <v>0.74054966095935415</v>
      </c>
      <c r="X41" s="211">
        <f t="shared" si="10"/>
        <v>0</v>
      </c>
      <c r="Y41" s="173">
        <f t="shared" si="11"/>
        <v>30948722.491466671</v>
      </c>
      <c r="Z41" s="173">
        <f t="shared" si="12"/>
        <v>27503713.982800007</v>
      </c>
      <c r="AA41" s="158">
        <f t="shared" si="1"/>
        <v>0.88868656825442349</v>
      </c>
      <c r="AB41" s="174">
        <f t="shared" si="13"/>
        <v>3445008.5086666644</v>
      </c>
      <c r="AC41" s="175">
        <f t="shared" si="14"/>
        <v>430626.06358333305</v>
      </c>
    </row>
    <row r="42" spans="1:29">
      <c r="A42" s="107">
        <v>38</v>
      </c>
      <c r="B42" s="172" t="s">
        <v>63</v>
      </c>
      <c r="C42" s="111" t="s">
        <v>16</v>
      </c>
      <c r="D42" s="111" t="s">
        <v>1454</v>
      </c>
      <c r="E42" s="201">
        <v>16177258.529999997</v>
      </c>
      <c r="F42" s="201">
        <v>14742379.152099999</v>
      </c>
      <c r="G42" s="202">
        <f t="shared" si="0"/>
        <v>0.91130268609856979</v>
      </c>
      <c r="H42" s="202">
        <f t="shared" si="2"/>
        <v>0.9</v>
      </c>
      <c r="I42" s="203">
        <v>16729959.0510619</v>
      </c>
      <c r="J42" s="203">
        <v>16762728.447799999</v>
      </c>
      <c r="K42" s="204">
        <f t="shared" si="3"/>
        <v>1.0019587254600015</v>
      </c>
      <c r="L42" s="204">
        <f t="shared" si="4"/>
        <v>0.9</v>
      </c>
      <c r="M42" s="205">
        <v>16441199.232180953</v>
      </c>
      <c r="N42" s="205">
        <v>8250051.2523999996</v>
      </c>
      <c r="O42" s="206">
        <f t="shared" si="5"/>
        <v>0.5017913313921698</v>
      </c>
      <c r="P42" s="206">
        <f t="shared" si="6"/>
        <v>0</v>
      </c>
      <c r="Q42" s="207">
        <v>12078626.651285715</v>
      </c>
      <c r="R42" s="200">
        <v>20315634.056300007</v>
      </c>
      <c r="S42" s="206">
        <f t="shared" si="7"/>
        <v>1.6819490032120084</v>
      </c>
      <c r="T42" s="206">
        <f t="shared" si="8"/>
        <v>0.9</v>
      </c>
      <c r="U42" s="210">
        <v>18214703.76507619</v>
      </c>
      <c r="V42" s="210">
        <f>VLOOKUP(B42,'Dealer Wise'!B41:F161,5,0)</f>
        <v>9921204.4214999992</v>
      </c>
      <c r="W42" s="211">
        <f t="shared" si="9"/>
        <v>0.54468107466684901</v>
      </c>
      <c r="X42" s="211">
        <f t="shared" si="10"/>
        <v>0</v>
      </c>
      <c r="Y42" s="173">
        <f t="shared" si="11"/>
        <v>79641747.229604751</v>
      </c>
      <c r="Z42" s="173">
        <f t="shared" si="12"/>
        <v>69991997.330100015</v>
      </c>
      <c r="AA42" s="158">
        <f t="shared" si="1"/>
        <v>0.87883553242893075</v>
      </c>
      <c r="AB42" s="174">
        <f t="shared" si="13"/>
        <v>9649749.8995047361</v>
      </c>
      <c r="AC42" s="175">
        <f t="shared" si="14"/>
        <v>1206218.737438092</v>
      </c>
    </row>
    <row r="43" spans="1:29">
      <c r="A43" s="107">
        <v>39</v>
      </c>
      <c r="B43" s="172" t="s">
        <v>53</v>
      </c>
      <c r="C43" s="111" t="s">
        <v>27</v>
      </c>
      <c r="D43" s="111" t="s">
        <v>1448</v>
      </c>
      <c r="E43" s="201">
        <v>3375933.8274999997</v>
      </c>
      <c r="F43" s="201">
        <v>3412159.6527000004</v>
      </c>
      <c r="G43" s="202">
        <f t="shared" si="0"/>
        <v>1.0107306087888657</v>
      </c>
      <c r="H43" s="202">
        <f t="shared" si="2"/>
        <v>0.9</v>
      </c>
      <c r="I43" s="203">
        <v>3541409.380876191</v>
      </c>
      <c r="J43" s="203">
        <v>3226998.6419000006</v>
      </c>
      <c r="K43" s="204">
        <f t="shared" si="3"/>
        <v>0.91121875356347504</v>
      </c>
      <c r="L43" s="204">
        <f t="shared" si="4"/>
        <v>0.9</v>
      </c>
      <c r="M43" s="205">
        <v>3514647.3128333329</v>
      </c>
      <c r="N43" s="205">
        <v>1981859.4325999997</v>
      </c>
      <c r="O43" s="206">
        <f t="shared" si="5"/>
        <v>0.56388572058523956</v>
      </c>
      <c r="P43" s="206">
        <f t="shared" si="6"/>
        <v>0</v>
      </c>
      <c r="Q43" s="207">
        <v>4164353.0543095232</v>
      </c>
      <c r="R43" s="200">
        <v>5780353.1228999961</v>
      </c>
      <c r="S43" s="206">
        <f t="shared" si="7"/>
        <v>1.3880554908566503</v>
      </c>
      <c r="T43" s="206">
        <f t="shared" si="8"/>
        <v>0.9</v>
      </c>
      <c r="U43" s="210">
        <v>5675444.328842856</v>
      </c>
      <c r="V43" s="210">
        <f>VLOOKUP(B43,'Dealer Wise'!B42:F162,5,0)</f>
        <v>2079864.0913000002</v>
      </c>
      <c r="W43" s="211">
        <f t="shared" si="9"/>
        <v>0.3664671822662483</v>
      </c>
      <c r="X43" s="211">
        <f t="shared" si="10"/>
        <v>0</v>
      </c>
      <c r="Y43" s="173">
        <f t="shared" si="11"/>
        <v>20271787.904361904</v>
      </c>
      <c r="Z43" s="173">
        <f t="shared" si="12"/>
        <v>16481234.941399995</v>
      </c>
      <c r="AA43" s="158">
        <f t="shared" si="1"/>
        <v>0.81301338683864732</v>
      </c>
      <c r="AB43" s="174">
        <f t="shared" si="13"/>
        <v>3790552.9629619084</v>
      </c>
      <c r="AC43" s="175">
        <f t="shared" si="14"/>
        <v>473819.12037023855</v>
      </c>
    </row>
    <row r="44" spans="1:29">
      <c r="A44" s="107">
        <v>40</v>
      </c>
      <c r="B44" s="172" t="s">
        <v>104</v>
      </c>
      <c r="C44" s="111" t="s">
        <v>27</v>
      </c>
      <c r="D44" s="111" t="s">
        <v>1448</v>
      </c>
      <c r="E44" s="201">
        <v>11233719.667499997</v>
      </c>
      <c r="F44" s="201">
        <v>9706859.9215999991</v>
      </c>
      <c r="G44" s="202">
        <f t="shared" si="0"/>
        <v>0.86408244187209704</v>
      </c>
      <c r="H44" s="202">
        <f t="shared" si="2"/>
        <v>0</v>
      </c>
      <c r="I44" s="203">
        <v>12754674.660895243</v>
      </c>
      <c r="J44" s="203">
        <v>5382491.6504999995</v>
      </c>
      <c r="K44" s="204">
        <f t="shared" si="3"/>
        <v>0.42200148522817793</v>
      </c>
      <c r="L44" s="204">
        <f t="shared" si="4"/>
        <v>0</v>
      </c>
      <c r="M44" s="205">
        <v>10575099.525985712</v>
      </c>
      <c r="N44" s="205">
        <v>7771258.3182000006</v>
      </c>
      <c r="O44" s="206">
        <f t="shared" si="5"/>
        <v>0.73486384682281625</v>
      </c>
      <c r="P44" s="206">
        <f t="shared" si="6"/>
        <v>0</v>
      </c>
      <c r="Q44" s="207">
        <v>8865309.9247095231</v>
      </c>
      <c r="R44" s="200">
        <v>7144654.6873999992</v>
      </c>
      <c r="S44" s="206">
        <f t="shared" si="7"/>
        <v>0.80591143999222314</v>
      </c>
      <c r="T44" s="206">
        <f t="shared" si="8"/>
        <v>0</v>
      </c>
      <c r="U44" s="210">
        <v>12134240.129785717</v>
      </c>
      <c r="V44" s="210">
        <f>VLOOKUP(B44,'Dealer Wise'!B43:F163,5,0)</f>
        <v>6965353.5225999998</v>
      </c>
      <c r="W44" s="211">
        <f t="shared" si="9"/>
        <v>0.57402469772312015</v>
      </c>
      <c r="X44" s="211">
        <f t="shared" si="10"/>
        <v>0</v>
      </c>
      <c r="Y44" s="173">
        <f t="shared" si="11"/>
        <v>55563043.908876188</v>
      </c>
      <c r="Z44" s="173">
        <f t="shared" si="12"/>
        <v>36970618.100299999</v>
      </c>
      <c r="AA44" s="158">
        <f t="shared" si="1"/>
        <v>0.66538143880187872</v>
      </c>
      <c r="AB44" s="174">
        <f t="shared" si="13"/>
        <v>18592425.808576189</v>
      </c>
      <c r="AC44" s="175">
        <f t="shared" si="14"/>
        <v>2324053.2260720236</v>
      </c>
    </row>
    <row r="45" spans="1:29">
      <c r="A45" s="107">
        <v>41</v>
      </c>
      <c r="B45" s="172" t="s">
        <v>97</v>
      </c>
      <c r="C45" s="111" t="s">
        <v>27</v>
      </c>
      <c r="D45" s="111" t="s">
        <v>1448</v>
      </c>
      <c r="E45" s="201">
        <v>5739362.0899999999</v>
      </c>
      <c r="F45" s="201">
        <v>5246066.6566000003</v>
      </c>
      <c r="G45" s="202">
        <f t="shared" si="0"/>
        <v>0.91405047709753406</v>
      </c>
      <c r="H45" s="202">
        <f t="shared" si="2"/>
        <v>0.9</v>
      </c>
      <c r="I45" s="203">
        <v>6208696.38172381</v>
      </c>
      <c r="J45" s="203">
        <v>4997612.9802000001</v>
      </c>
      <c r="K45" s="204">
        <f t="shared" si="3"/>
        <v>0.80493757029433621</v>
      </c>
      <c r="L45" s="204">
        <f t="shared" si="4"/>
        <v>0</v>
      </c>
      <c r="M45" s="205">
        <v>5383539.4488428561</v>
      </c>
      <c r="N45" s="205">
        <v>3045246.2619999996</v>
      </c>
      <c r="O45" s="206">
        <f t="shared" si="5"/>
        <v>0.56565876240668178</v>
      </c>
      <c r="P45" s="206">
        <f t="shared" si="6"/>
        <v>0</v>
      </c>
      <c r="Q45" s="207">
        <v>4006529.5921047614</v>
      </c>
      <c r="R45" s="200">
        <v>4871907.112999999</v>
      </c>
      <c r="S45" s="206">
        <f t="shared" si="7"/>
        <v>1.2159917956429285</v>
      </c>
      <c r="T45" s="206">
        <f t="shared" si="8"/>
        <v>0.9</v>
      </c>
      <c r="U45" s="210">
        <v>5675444.328842856</v>
      </c>
      <c r="V45" s="210">
        <f>VLOOKUP(B45,'Dealer Wise'!B44:F164,5,0)</f>
        <v>3444612.9164</v>
      </c>
      <c r="W45" s="211">
        <f t="shared" si="9"/>
        <v>0.60693272928329622</v>
      </c>
      <c r="X45" s="211">
        <f t="shared" si="10"/>
        <v>0</v>
      </c>
      <c r="Y45" s="173">
        <f t="shared" si="11"/>
        <v>27013571.841514286</v>
      </c>
      <c r="Z45" s="173">
        <f t="shared" si="12"/>
        <v>21605445.928199999</v>
      </c>
      <c r="AA45" s="158">
        <f t="shared" si="1"/>
        <v>0.79979967310346156</v>
      </c>
      <c r="AB45" s="174">
        <f t="shared" si="13"/>
        <v>5408125.9133142866</v>
      </c>
      <c r="AC45" s="175">
        <f t="shared" si="14"/>
        <v>676015.73916428583</v>
      </c>
    </row>
    <row r="46" spans="1:29">
      <c r="A46" s="107">
        <v>42</v>
      </c>
      <c r="B46" s="172" t="s">
        <v>98</v>
      </c>
      <c r="C46" s="111" t="s">
        <v>94</v>
      </c>
      <c r="D46" s="111" t="s">
        <v>1459</v>
      </c>
      <c r="E46" s="201">
        <v>7489675.3925000019</v>
      </c>
      <c r="F46" s="201">
        <v>6482049.4771999987</v>
      </c>
      <c r="G46" s="202">
        <f t="shared" si="0"/>
        <v>0.86546467470285593</v>
      </c>
      <c r="H46" s="202">
        <f t="shared" si="2"/>
        <v>0</v>
      </c>
      <c r="I46" s="203">
        <v>8237351.8294904772</v>
      </c>
      <c r="J46" s="203">
        <v>5744980.9970000014</v>
      </c>
      <c r="K46" s="204">
        <f t="shared" si="3"/>
        <v>0.69743057185349799</v>
      </c>
      <c r="L46" s="204">
        <f t="shared" si="4"/>
        <v>0</v>
      </c>
      <c r="M46" s="205">
        <v>7206614.8765285695</v>
      </c>
      <c r="N46" s="205">
        <v>3319580.4592999998</v>
      </c>
      <c r="O46" s="206">
        <f t="shared" si="5"/>
        <v>0.46062964598144912</v>
      </c>
      <c r="P46" s="206">
        <f t="shared" si="6"/>
        <v>0</v>
      </c>
      <c r="Q46" s="207">
        <v>5612749.2035142863</v>
      </c>
      <c r="R46" s="200">
        <v>3445348.6072</v>
      </c>
      <c r="S46" s="206">
        <f t="shared" si="7"/>
        <v>0.61384332031845978</v>
      </c>
      <c r="T46" s="206">
        <f t="shared" si="8"/>
        <v>0</v>
      </c>
      <c r="U46" s="210">
        <v>6916063.3934428571</v>
      </c>
      <c r="V46" s="210">
        <f>VLOOKUP(B46,'Dealer Wise'!B45:F165,5,0)</f>
        <v>4702515.2607999993</v>
      </c>
      <c r="W46" s="211">
        <f t="shared" si="9"/>
        <v>0.67994102906264131</v>
      </c>
      <c r="X46" s="211">
        <f t="shared" si="10"/>
        <v>0</v>
      </c>
      <c r="Y46" s="173">
        <f t="shared" si="11"/>
        <v>35462454.695476189</v>
      </c>
      <c r="Z46" s="173">
        <f t="shared" si="12"/>
        <v>23694474.8015</v>
      </c>
      <c r="AA46" s="158">
        <f t="shared" si="1"/>
        <v>0.66815664637345629</v>
      </c>
      <c r="AB46" s="174">
        <f t="shared" si="13"/>
        <v>11767979.893976189</v>
      </c>
      <c r="AC46" s="175">
        <f t="shared" si="14"/>
        <v>1470997.4867470236</v>
      </c>
    </row>
    <row r="47" spans="1:29">
      <c r="A47" s="107">
        <v>43</v>
      </c>
      <c r="B47" s="108" t="s">
        <v>121</v>
      </c>
      <c r="C47" s="111" t="s">
        <v>94</v>
      </c>
      <c r="D47" s="111" t="s">
        <v>1391</v>
      </c>
      <c r="E47" s="201">
        <v>9260004.2524999995</v>
      </c>
      <c r="F47" s="201">
        <v>7419726.3269000016</v>
      </c>
      <c r="G47" s="202">
        <f t="shared" si="0"/>
        <v>0.80126597402985389</v>
      </c>
      <c r="H47" s="202">
        <f t="shared" si="2"/>
        <v>0</v>
      </c>
      <c r="I47" s="203">
        <v>9854274.5551380944</v>
      </c>
      <c r="J47" s="203">
        <v>4092492.0460000001</v>
      </c>
      <c r="K47" s="204">
        <f t="shared" si="3"/>
        <v>0.41530119980939068</v>
      </c>
      <c r="L47" s="204">
        <f t="shared" si="4"/>
        <v>0</v>
      </c>
      <c r="M47" s="205">
        <v>9114942.3419904746</v>
      </c>
      <c r="N47" s="205">
        <v>4621810.6157999989</v>
      </c>
      <c r="O47" s="206">
        <f t="shared" si="5"/>
        <v>0.50705867820012029</v>
      </c>
      <c r="P47" s="206">
        <f t="shared" si="6"/>
        <v>0</v>
      </c>
      <c r="Q47" s="207">
        <v>7419740.7231666669</v>
      </c>
      <c r="R47" s="200">
        <v>9557441.8836000022</v>
      </c>
      <c r="S47" s="206">
        <f t="shared" si="7"/>
        <v>1.2881099542681846</v>
      </c>
      <c r="T47" s="206">
        <f t="shared" si="8"/>
        <v>0.9</v>
      </c>
      <c r="U47" s="210">
        <v>8497477.3262142856</v>
      </c>
      <c r="V47" s="210">
        <f>VLOOKUP(B47,'Dealer Wise'!B46:F166,5,0)</f>
        <v>5740611.5157000003</v>
      </c>
      <c r="W47" s="211">
        <f t="shared" si="9"/>
        <v>0.67556655879392646</v>
      </c>
      <c r="X47" s="211">
        <f t="shared" si="10"/>
        <v>0</v>
      </c>
      <c r="Y47" s="173">
        <f t="shared" si="11"/>
        <v>44146439.199009523</v>
      </c>
      <c r="Z47" s="173">
        <f t="shared" si="12"/>
        <v>31432082.388000004</v>
      </c>
      <c r="AA47" s="158">
        <f t="shared" si="1"/>
        <v>0.71199587007020082</v>
      </c>
      <c r="AB47" s="174">
        <f t="shared" si="13"/>
        <v>12714356.811009519</v>
      </c>
      <c r="AC47" s="175">
        <f t="shared" si="14"/>
        <v>1589294.6013761899</v>
      </c>
    </row>
    <row r="48" spans="1:29">
      <c r="A48" s="107">
        <v>44</v>
      </c>
      <c r="B48" s="172" t="s">
        <v>1126</v>
      </c>
      <c r="C48" s="111" t="s">
        <v>94</v>
      </c>
      <c r="D48" s="111" t="s">
        <v>1391</v>
      </c>
      <c r="E48" s="201">
        <v>4747651.3325000005</v>
      </c>
      <c r="F48" s="201">
        <v>3818130.6775000002</v>
      </c>
      <c r="G48" s="202">
        <f t="shared" si="0"/>
        <v>0.80421463374174595</v>
      </c>
      <c r="H48" s="202">
        <f t="shared" si="2"/>
        <v>0</v>
      </c>
      <c r="I48" s="203">
        <v>5293521.8939809529</v>
      </c>
      <c r="J48" s="203">
        <v>1125386.1873999999</v>
      </c>
      <c r="K48" s="204">
        <f t="shared" si="3"/>
        <v>0.21259687027640908</v>
      </c>
      <c r="L48" s="204">
        <f t="shared" si="4"/>
        <v>0</v>
      </c>
      <c r="M48" s="205">
        <v>4506127.6281714272</v>
      </c>
      <c r="N48" s="205">
        <v>2195061.129699999</v>
      </c>
      <c r="O48" s="206">
        <f t="shared" si="5"/>
        <v>0.48712804226336309</v>
      </c>
      <c r="P48" s="206">
        <f t="shared" si="6"/>
        <v>0</v>
      </c>
      <c r="Q48" s="207">
        <v>4007785.535509523</v>
      </c>
      <c r="R48" s="200">
        <v>5851825.0389999971</v>
      </c>
      <c r="S48" s="206">
        <f t="shared" si="7"/>
        <v>1.4601143167846768</v>
      </c>
      <c r="T48" s="206">
        <f t="shared" si="8"/>
        <v>0.9</v>
      </c>
      <c r="U48" s="210">
        <v>4797836.7207428562</v>
      </c>
      <c r="V48" s="210">
        <f>VLOOKUP(B48,'Dealer Wise'!B47:F167,5,0)</f>
        <v>3780398.4207000011</v>
      </c>
      <c r="W48" s="211">
        <f t="shared" si="9"/>
        <v>0.78793811476658093</v>
      </c>
      <c r="X48" s="211">
        <f t="shared" si="10"/>
        <v>0</v>
      </c>
      <c r="Y48" s="173">
        <f t="shared" si="11"/>
        <v>23352923.110904757</v>
      </c>
      <c r="Z48" s="173">
        <f t="shared" si="12"/>
        <v>16770801.454299998</v>
      </c>
      <c r="AA48" s="158">
        <f t="shared" si="1"/>
        <v>0.71814570598525174</v>
      </c>
      <c r="AB48" s="174">
        <f t="shared" si="13"/>
        <v>6582121.6566047594</v>
      </c>
      <c r="AC48" s="175">
        <f t="shared" si="14"/>
        <v>822765.20707559492</v>
      </c>
    </row>
    <row r="49" spans="1:29">
      <c r="A49" s="107">
        <v>45</v>
      </c>
      <c r="B49" s="172" t="s">
        <v>123</v>
      </c>
      <c r="C49" s="111" t="s">
        <v>138</v>
      </c>
      <c r="D49" s="111" t="s">
        <v>1394</v>
      </c>
      <c r="E49" s="201">
        <v>19282697.295000006</v>
      </c>
      <c r="F49" s="201">
        <v>19664322.4417</v>
      </c>
      <c r="G49" s="202">
        <f t="shared" si="0"/>
        <v>1.0197910666159216</v>
      </c>
      <c r="H49" s="202">
        <f t="shared" si="2"/>
        <v>0.9</v>
      </c>
      <c r="I49" s="203">
        <v>20819460.362861905</v>
      </c>
      <c r="J49" s="203">
        <v>29391575.384400014</v>
      </c>
      <c r="K49" s="204">
        <f t="shared" si="3"/>
        <v>1.4117356968977537</v>
      </c>
      <c r="L49" s="204">
        <f t="shared" si="4"/>
        <v>0.9</v>
      </c>
      <c r="M49" s="205">
        <v>14909009.483747618</v>
      </c>
      <c r="N49" s="205">
        <v>8294862.7327000033</v>
      </c>
      <c r="O49" s="206">
        <f t="shared" si="5"/>
        <v>0.55636578283367999</v>
      </c>
      <c r="P49" s="206">
        <f t="shared" si="6"/>
        <v>0</v>
      </c>
      <c r="Q49" s="207">
        <v>16784326.614495236</v>
      </c>
      <c r="R49" s="200">
        <v>19497874.516100008</v>
      </c>
      <c r="S49" s="206">
        <f t="shared" si="7"/>
        <v>1.1616715382112086</v>
      </c>
      <c r="T49" s="206">
        <f t="shared" si="8"/>
        <v>0.9</v>
      </c>
      <c r="U49" s="210">
        <v>25367561.171190478</v>
      </c>
      <c r="V49" s="210">
        <f>VLOOKUP(B49,'Dealer Wise'!B4:F124,5,0)</f>
        <v>18577062.681399997</v>
      </c>
      <c r="W49" s="211">
        <f t="shared" si="9"/>
        <v>0.73231567496908856</v>
      </c>
      <c r="X49" s="211">
        <f t="shared" si="10"/>
        <v>0</v>
      </c>
      <c r="Y49" s="173">
        <f t="shared" si="11"/>
        <v>97163054.927295238</v>
      </c>
      <c r="Z49" s="173">
        <f t="shared" si="12"/>
        <v>95425697.756300032</v>
      </c>
      <c r="AA49" s="158">
        <f t="shared" si="1"/>
        <v>0.98211915864218935</v>
      </c>
      <c r="AB49" s="174">
        <f t="shared" si="13"/>
        <v>1737357.1709952056</v>
      </c>
      <c r="AC49" s="175">
        <f t="shared" si="14"/>
        <v>217169.64637440071</v>
      </c>
    </row>
    <row r="50" spans="1:29">
      <c r="A50" s="107">
        <v>46</v>
      </c>
      <c r="B50" s="172" t="s">
        <v>124</v>
      </c>
      <c r="C50" s="111" t="s">
        <v>138</v>
      </c>
      <c r="D50" s="111" t="s">
        <v>1394</v>
      </c>
      <c r="E50" s="201">
        <v>14509482.7325</v>
      </c>
      <c r="F50" s="201">
        <v>13999030.607800005</v>
      </c>
      <c r="G50" s="202">
        <f t="shared" si="0"/>
        <v>0.96481941264821069</v>
      </c>
      <c r="H50" s="202">
        <f t="shared" si="2"/>
        <v>0.9</v>
      </c>
      <c r="I50" s="203">
        <v>15501013.03818571</v>
      </c>
      <c r="J50" s="203">
        <v>15950486.235600006</v>
      </c>
      <c r="K50" s="204">
        <f t="shared" si="3"/>
        <v>1.0289963756760316</v>
      </c>
      <c r="L50" s="204">
        <f t="shared" si="4"/>
        <v>0.9</v>
      </c>
      <c r="M50" s="205">
        <v>14019783.819376189</v>
      </c>
      <c r="N50" s="205">
        <v>5773846.1376000065</v>
      </c>
      <c r="O50" s="206">
        <f t="shared" si="5"/>
        <v>0.41183560402837327</v>
      </c>
      <c r="P50" s="206">
        <f t="shared" si="6"/>
        <v>0</v>
      </c>
      <c r="Q50" s="207">
        <v>14203884.874342859</v>
      </c>
      <c r="R50" s="200">
        <v>12933107.111999998</v>
      </c>
      <c r="S50" s="206">
        <f t="shared" si="7"/>
        <v>0.91053308488592966</v>
      </c>
      <c r="T50" s="206">
        <f t="shared" si="8"/>
        <v>0.9</v>
      </c>
      <c r="U50" s="210">
        <v>12980974.704190478</v>
      </c>
      <c r="V50" s="210">
        <f>VLOOKUP(B50,'Dealer Wise'!B22:F142,5,0)</f>
        <v>9448993.8191999979</v>
      </c>
      <c r="W50" s="211">
        <f t="shared" si="9"/>
        <v>0.72791096466351657</v>
      </c>
      <c r="X50" s="211">
        <f t="shared" si="10"/>
        <v>0</v>
      </c>
      <c r="Y50" s="173">
        <f t="shared" si="11"/>
        <v>71215139.16859524</v>
      </c>
      <c r="Z50" s="173">
        <f t="shared" si="12"/>
        <v>58105463.912200004</v>
      </c>
      <c r="AA50" s="158">
        <f t="shared" si="1"/>
        <v>0.8159144893986755</v>
      </c>
      <c r="AB50" s="174">
        <f t="shared" si="13"/>
        <v>13109675.256395236</v>
      </c>
      <c r="AC50" s="175">
        <f t="shared" si="14"/>
        <v>1638709.4070494045</v>
      </c>
    </row>
    <row r="51" spans="1:29">
      <c r="A51" s="107">
        <v>47</v>
      </c>
      <c r="B51" s="172" t="s">
        <v>122</v>
      </c>
      <c r="C51" s="111" t="s">
        <v>138</v>
      </c>
      <c r="D51" s="111" t="s">
        <v>1394</v>
      </c>
      <c r="E51" s="201">
        <v>9611385.0350000001</v>
      </c>
      <c r="F51" s="201">
        <v>5289008.3500999976</v>
      </c>
      <c r="G51" s="202">
        <f t="shared" si="0"/>
        <v>0.5502857632734508</v>
      </c>
      <c r="H51" s="202">
        <f t="shared" si="2"/>
        <v>0</v>
      </c>
      <c r="I51" s="203">
        <v>9808266.8844380975</v>
      </c>
      <c r="J51" s="203">
        <v>4891587.4751999974</v>
      </c>
      <c r="K51" s="204">
        <f t="shared" si="3"/>
        <v>0.4987208782992073</v>
      </c>
      <c r="L51" s="204">
        <f t="shared" si="4"/>
        <v>0</v>
      </c>
      <c r="M51" s="205">
        <v>9220164.7302428596</v>
      </c>
      <c r="N51" s="205">
        <v>3683078.0066000009</v>
      </c>
      <c r="O51" s="206">
        <f t="shared" si="5"/>
        <v>0.39945902425357083</v>
      </c>
      <c r="P51" s="206">
        <f t="shared" si="6"/>
        <v>0</v>
      </c>
      <c r="Q51" s="207">
        <v>7175261.069980952</v>
      </c>
      <c r="R51" s="200">
        <v>873043.17299999995</v>
      </c>
      <c r="S51" s="206">
        <f t="shared" si="7"/>
        <v>0.12167406377066049</v>
      </c>
      <c r="T51" s="206">
        <f t="shared" si="8"/>
        <v>0</v>
      </c>
      <c r="U51" s="210">
        <v>0</v>
      </c>
      <c r="V51" s="210">
        <v>0</v>
      </c>
      <c r="W51" s="211">
        <f t="shared" si="9"/>
        <v>0</v>
      </c>
      <c r="X51" s="211">
        <f t="shared" si="10"/>
        <v>0</v>
      </c>
      <c r="Y51" s="173">
        <f t="shared" si="11"/>
        <v>35815077.719661906</v>
      </c>
      <c r="Z51" s="173">
        <f t="shared" si="12"/>
        <v>14736717.004899997</v>
      </c>
      <c r="AA51" s="158">
        <f t="shared" si="1"/>
        <v>0.41146684422269941</v>
      </c>
      <c r="AB51" s="174">
        <f t="shared" si="13"/>
        <v>21078360.714761909</v>
      </c>
      <c r="AC51" s="175">
        <f t="shared" si="14"/>
        <v>2634795.0893452386</v>
      </c>
    </row>
    <row r="52" spans="1:29">
      <c r="A52" s="107">
        <v>48</v>
      </c>
      <c r="B52" s="172" t="s">
        <v>109</v>
      </c>
      <c r="C52" s="111" t="s">
        <v>138</v>
      </c>
      <c r="D52" s="111" t="s">
        <v>1442</v>
      </c>
      <c r="E52" s="201">
        <v>5344484.5074999966</v>
      </c>
      <c r="F52" s="201">
        <v>2970563.4692000006</v>
      </c>
      <c r="G52" s="202">
        <f t="shared" si="0"/>
        <v>0.5558185200146738</v>
      </c>
      <c r="H52" s="202">
        <f t="shared" si="2"/>
        <v>0</v>
      </c>
      <c r="I52" s="203">
        <v>5256501.3097809535</v>
      </c>
      <c r="J52" s="203">
        <v>2965065.6096000001</v>
      </c>
      <c r="K52" s="204">
        <f t="shared" si="3"/>
        <v>0.56407588143900966</v>
      </c>
      <c r="L52" s="204">
        <f t="shared" si="4"/>
        <v>0</v>
      </c>
      <c r="M52" s="205">
        <v>4497781.2872714279</v>
      </c>
      <c r="N52" s="205">
        <v>2831482.3491999996</v>
      </c>
      <c r="O52" s="206">
        <f t="shared" si="5"/>
        <v>0.62952868722474364</v>
      </c>
      <c r="P52" s="206">
        <f t="shared" si="6"/>
        <v>0</v>
      </c>
      <c r="Q52" s="207">
        <v>3575898.1894904757</v>
      </c>
      <c r="R52" s="200">
        <v>3586383.7161000017</v>
      </c>
      <c r="S52" s="206">
        <f t="shared" si="7"/>
        <v>1.0029322777254517</v>
      </c>
      <c r="T52" s="206">
        <f t="shared" si="8"/>
        <v>0.9</v>
      </c>
      <c r="U52" s="210">
        <v>4967354.8607476195</v>
      </c>
      <c r="V52" s="210">
        <f>VLOOKUP(B52,'Dealer Wise'!B7:F127,5,0)</f>
        <v>2495429.9707000004</v>
      </c>
      <c r="W52" s="211">
        <f t="shared" si="9"/>
        <v>0.50236595545429219</v>
      </c>
      <c r="X52" s="211">
        <f t="shared" si="10"/>
        <v>0</v>
      </c>
      <c r="Y52" s="173">
        <f t="shared" si="11"/>
        <v>23642020.154790472</v>
      </c>
      <c r="Z52" s="173">
        <f t="shared" si="12"/>
        <v>14848925.114800002</v>
      </c>
      <c r="AA52" s="158">
        <f t="shared" si="1"/>
        <v>0.628073447936353</v>
      </c>
      <c r="AB52" s="174">
        <f t="shared" si="13"/>
        <v>8793095.0399904698</v>
      </c>
      <c r="AC52" s="175">
        <f t="shared" si="14"/>
        <v>1099136.8799988087</v>
      </c>
    </row>
    <row r="53" spans="1:29">
      <c r="A53" s="107">
        <v>49</v>
      </c>
      <c r="B53" s="172" t="s">
        <v>117</v>
      </c>
      <c r="C53" s="111" t="s">
        <v>138</v>
      </c>
      <c r="D53" s="111" t="s">
        <v>1442</v>
      </c>
      <c r="E53" s="201">
        <v>3987981.0075000008</v>
      </c>
      <c r="F53" s="201">
        <v>3660593.7566999993</v>
      </c>
      <c r="G53" s="202">
        <f t="shared" si="0"/>
        <v>0.91790651706106419</v>
      </c>
      <c r="H53" s="202">
        <f t="shared" si="2"/>
        <v>0.9</v>
      </c>
      <c r="I53" s="203">
        <v>4197837.4077523816</v>
      </c>
      <c r="J53" s="203">
        <v>3660816.3947000005</v>
      </c>
      <c r="K53" s="204">
        <f t="shared" si="3"/>
        <v>0.87207198352641424</v>
      </c>
      <c r="L53" s="204">
        <f t="shared" si="4"/>
        <v>0</v>
      </c>
      <c r="M53" s="205">
        <v>3800213.1378000001</v>
      </c>
      <c r="N53" s="205">
        <v>2268895.61</v>
      </c>
      <c r="O53" s="206">
        <f t="shared" si="5"/>
        <v>0.59704430455011193</v>
      </c>
      <c r="P53" s="206">
        <f t="shared" si="6"/>
        <v>0</v>
      </c>
      <c r="Q53" s="207">
        <v>3460917.0404380942</v>
      </c>
      <c r="R53" s="200">
        <v>2301710.1639</v>
      </c>
      <c r="S53" s="206">
        <f t="shared" si="7"/>
        <v>0.66505788408283895</v>
      </c>
      <c r="T53" s="206">
        <f t="shared" si="8"/>
        <v>0</v>
      </c>
      <c r="U53" s="210">
        <v>4291940.5926333331</v>
      </c>
      <c r="V53" s="210">
        <f>VLOOKUP(B53,'Dealer Wise'!B8:F128,5,0)</f>
        <v>2572186.9231000002</v>
      </c>
      <c r="W53" s="211">
        <f t="shared" si="9"/>
        <v>0.5993062736038075</v>
      </c>
      <c r="X53" s="211">
        <f t="shared" si="10"/>
        <v>0</v>
      </c>
      <c r="Y53" s="173">
        <f t="shared" si="11"/>
        <v>19738889.186123811</v>
      </c>
      <c r="Z53" s="173">
        <f t="shared" si="12"/>
        <v>14464202.848399999</v>
      </c>
      <c r="AA53" s="158">
        <f t="shared" si="1"/>
        <v>0.73277694160055118</v>
      </c>
      <c r="AB53" s="174">
        <f t="shared" si="13"/>
        <v>5274686.3377238121</v>
      </c>
      <c r="AC53" s="175">
        <f t="shared" si="14"/>
        <v>659335.79221547651</v>
      </c>
    </row>
    <row r="54" spans="1:29">
      <c r="A54" s="107">
        <v>50</v>
      </c>
      <c r="B54" s="172" t="s">
        <v>118</v>
      </c>
      <c r="C54" s="111" t="s">
        <v>138</v>
      </c>
      <c r="D54" s="111" t="s">
        <v>1442</v>
      </c>
      <c r="E54" s="201">
        <v>7356265.4775</v>
      </c>
      <c r="F54" s="201">
        <v>7469595.4065000024</v>
      </c>
      <c r="G54" s="202">
        <f t="shared" si="0"/>
        <v>1.0154059052581279</v>
      </c>
      <c r="H54" s="202">
        <f t="shared" si="2"/>
        <v>0.9</v>
      </c>
      <c r="I54" s="203">
        <v>7405369.4510809537</v>
      </c>
      <c r="J54" s="203">
        <v>6390323.1598000014</v>
      </c>
      <c r="K54" s="204">
        <f t="shared" si="3"/>
        <v>0.86293103970217355</v>
      </c>
      <c r="L54" s="204">
        <f t="shared" si="4"/>
        <v>0</v>
      </c>
      <c r="M54" s="205">
        <v>6801050.6939809546</v>
      </c>
      <c r="N54" s="205">
        <v>5041386.6328999996</v>
      </c>
      <c r="O54" s="206">
        <f t="shared" si="5"/>
        <v>0.74126585137230527</v>
      </c>
      <c r="P54" s="206">
        <f t="shared" si="6"/>
        <v>0</v>
      </c>
      <c r="Q54" s="207">
        <v>7423688.4856428541</v>
      </c>
      <c r="R54" s="200">
        <v>13097754.361</v>
      </c>
      <c r="S54" s="206">
        <f t="shared" si="7"/>
        <v>1.76431896170355</v>
      </c>
      <c r="T54" s="206">
        <f t="shared" si="8"/>
        <v>0.9</v>
      </c>
      <c r="U54" s="210">
        <v>8964140.0512238108</v>
      </c>
      <c r="V54" s="210">
        <f>VLOOKUP(B54,'Dealer Wise'!B9:F129,5,0)</f>
        <v>4509169.3779000007</v>
      </c>
      <c r="W54" s="211">
        <f t="shared" si="9"/>
        <v>0.50302308443790944</v>
      </c>
      <c r="X54" s="211">
        <f t="shared" si="10"/>
        <v>0</v>
      </c>
      <c r="Y54" s="173">
        <f t="shared" si="11"/>
        <v>37950514.159428574</v>
      </c>
      <c r="Z54" s="173">
        <f t="shared" si="12"/>
        <v>36508228.93810001</v>
      </c>
      <c r="AA54" s="158">
        <f t="shared" si="1"/>
        <v>0.96199563422857504</v>
      </c>
      <c r="AB54" s="174">
        <f t="shared" si="13"/>
        <v>1442285.221328564</v>
      </c>
      <c r="AC54" s="175">
        <f t="shared" si="14"/>
        <v>180285.6526660705</v>
      </c>
    </row>
    <row r="55" spans="1:29">
      <c r="A55" s="107">
        <v>51</v>
      </c>
      <c r="B55" s="172" t="s">
        <v>119</v>
      </c>
      <c r="C55" s="111" t="s">
        <v>138</v>
      </c>
      <c r="D55" s="111" t="s">
        <v>1442</v>
      </c>
      <c r="E55" s="201">
        <v>5077710.9924999997</v>
      </c>
      <c r="F55" s="201">
        <v>4118334.6554999994</v>
      </c>
      <c r="G55" s="202">
        <f t="shared" si="0"/>
        <v>0.81106125606261548</v>
      </c>
      <c r="H55" s="202">
        <f t="shared" si="2"/>
        <v>0</v>
      </c>
      <c r="I55" s="203">
        <v>5636594.6728428574</v>
      </c>
      <c r="J55" s="203">
        <v>3174056.8188000005</v>
      </c>
      <c r="K55" s="204">
        <f t="shared" si="3"/>
        <v>0.56311603069360705</v>
      </c>
      <c r="L55" s="204">
        <f t="shared" si="4"/>
        <v>0</v>
      </c>
      <c r="M55" s="205">
        <v>5004253.5165380957</v>
      </c>
      <c r="N55" s="205">
        <v>3572888.1688999995</v>
      </c>
      <c r="O55" s="206">
        <f t="shared" si="5"/>
        <v>0.71397025692089555</v>
      </c>
      <c r="P55" s="206">
        <f t="shared" si="6"/>
        <v>0</v>
      </c>
      <c r="Q55" s="207">
        <v>4781904.904504762</v>
      </c>
      <c r="R55" s="200">
        <v>5705656.2000999982</v>
      </c>
      <c r="S55" s="206">
        <f t="shared" si="7"/>
        <v>1.1931764253038621</v>
      </c>
      <c r="T55" s="206">
        <f t="shared" si="8"/>
        <v>0.9</v>
      </c>
      <c r="U55" s="210">
        <v>5160069.937561905</v>
      </c>
      <c r="V55" s="210">
        <f>VLOOKUP(B55,'Dealer Wise'!B10:F130,5,0)</f>
        <v>3146382.4725000011</v>
      </c>
      <c r="W55" s="211">
        <f t="shared" si="9"/>
        <v>0.60975578055568824</v>
      </c>
      <c r="X55" s="211">
        <f t="shared" si="10"/>
        <v>0</v>
      </c>
      <c r="Y55" s="173">
        <f t="shared" si="11"/>
        <v>25660534.023947619</v>
      </c>
      <c r="Z55" s="173">
        <f t="shared" si="12"/>
        <v>19717318.315799996</v>
      </c>
      <c r="AA55" s="158">
        <f t="shared" si="1"/>
        <v>0.76839080189831066</v>
      </c>
      <c r="AB55" s="174">
        <f t="shared" si="13"/>
        <v>5943215.7081476226</v>
      </c>
      <c r="AC55" s="175">
        <f t="shared" si="14"/>
        <v>742901.96351845283</v>
      </c>
    </row>
    <row r="56" spans="1:29">
      <c r="A56" s="107">
        <v>52</v>
      </c>
      <c r="B56" s="172" t="s">
        <v>107</v>
      </c>
      <c r="C56" s="111" t="s">
        <v>138</v>
      </c>
      <c r="D56" s="111" t="s">
        <v>1393</v>
      </c>
      <c r="E56" s="201">
        <v>4806555.1124999998</v>
      </c>
      <c r="F56" s="201">
        <v>3852619.4976999997</v>
      </c>
      <c r="G56" s="202">
        <f t="shared" si="0"/>
        <v>0.80153444775465477</v>
      </c>
      <c r="H56" s="202">
        <f t="shared" si="2"/>
        <v>0</v>
      </c>
      <c r="I56" s="203">
        <v>5312456.8847285714</v>
      </c>
      <c r="J56" s="203">
        <v>4262360.2879999988</v>
      </c>
      <c r="K56" s="204">
        <f t="shared" si="3"/>
        <v>0.8023331540351456</v>
      </c>
      <c r="L56" s="204">
        <f t="shared" si="4"/>
        <v>0</v>
      </c>
      <c r="M56" s="205">
        <v>4496973.9908190472</v>
      </c>
      <c r="N56" s="205">
        <v>1332021.1368</v>
      </c>
      <c r="O56" s="206">
        <f t="shared" si="5"/>
        <v>0.29620387832338674</v>
      </c>
      <c r="P56" s="206">
        <f t="shared" si="6"/>
        <v>0</v>
      </c>
      <c r="Q56" s="207">
        <v>3752374.5269428575</v>
      </c>
      <c r="R56" s="200">
        <v>3629238.9076999999</v>
      </c>
      <c r="S56" s="206">
        <f t="shared" si="7"/>
        <v>0.96718461380687948</v>
      </c>
      <c r="T56" s="206">
        <f t="shared" si="8"/>
        <v>0.9</v>
      </c>
      <c r="U56" s="210">
        <v>4620797.1297904756</v>
      </c>
      <c r="V56" s="210">
        <f>VLOOKUP(B56,'Dealer Wise'!B11:F131,5,0)</f>
        <v>1999501.4166000001</v>
      </c>
      <c r="W56" s="211">
        <f t="shared" si="9"/>
        <v>0.43271785374630051</v>
      </c>
      <c r="X56" s="211">
        <f t="shared" si="10"/>
        <v>0</v>
      </c>
      <c r="Y56" s="173">
        <f t="shared" si="11"/>
        <v>22989157.644780949</v>
      </c>
      <c r="Z56" s="173">
        <f t="shared" si="12"/>
        <v>15075741.2468</v>
      </c>
      <c r="AA56" s="158">
        <f t="shared" si="1"/>
        <v>0.65577614803222373</v>
      </c>
      <c r="AB56" s="174">
        <f t="shared" si="13"/>
        <v>7913416.3979809489</v>
      </c>
      <c r="AC56" s="175">
        <f t="shared" si="14"/>
        <v>989177.04974761861</v>
      </c>
    </row>
    <row r="57" spans="1:29">
      <c r="A57" s="107">
        <v>53</v>
      </c>
      <c r="B57" s="172" t="s">
        <v>120</v>
      </c>
      <c r="C57" s="111" t="s">
        <v>138</v>
      </c>
      <c r="D57" s="111" t="s">
        <v>1393</v>
      </c>
      <c r="E57" s="201">
        <v>3124089.8000000003</v>
      </c>
      <c r="F57" s="201">
        <v>2518630.4870999996</v>
      </c>
      <c r="G57" s="202">
        <f t="shared" si="0"/>
        <v>0.80619657191032068</v>
      </c>
      <c r="H57" s="202">
        <f t="shared" si="2"/>
        <v>0</v>
      </c>
      <c r="I57" s="203">
        <v>3512839.9232428581</v>
      </c>
      <c r="J57" s="203">
        <v>2824038.8882000009</v>
      </c>
      <c r="K57" s="204">
        <f t="shared" si="3"/>
        <v>0.80391903699187217</v>
      </c>
      <c r="L57" s="204">
        <f t="shared" si="4"/>
        <v>0</v>
      </c>
      <c r="M57" s="205">
        <v>3197896.6094428576</v>
      </c>
      <c r="N57" s="205">
        <v>1330870.6184999999</v>
      </c>
      <c r="O57" s="206">
        <f t="shared" si="5"/>
        <v>0.41617062120462556</v>
      </c>
      <c r="P57" s="206">
        <f t="shared" si="6"/>
        <v>0</v>
      </c>
      <c r="Q57" s="207">
        <v>3340524.9166333331</v>
      </c>
      <c r="R57" s="200">
        <v>3769854.0012999997</v>
      </c>
      <c r="S57" s="206">
        <f t="shared" si="7"/>
        <v>1.1285214435997548</v>
      </c>
      <c r="T57" s="206">
        <f t="shared" si="8"/>
        <v>0.9</v>
      </c>
      <c r="U57" s="210">
        <v>3762607.7558238101</v>
      </c>
      <c r="V57" s="210">
        <f>VLOOKUP(B57,'Dealer Wise'!B12:F132,5,0)</f>
        <v>1177875.7416999997</v>
      </c>
      <c r="W57" s="211">
        <f t="shared" si="9"/>
        <v>0.31304771002953186</v>
      </c>
      <c r="X57" s="211">
        <f t="shared" si="10"/>
        <v>0</v>
      </c>
      <c r="Y57" s="173">
        <f t="shared" si="11"/>
        <v>16937959.00514286</v>
      </c>
      <c r="Z57" s="173">
        <f t="shared" si="12"/>
        <v>11621269.736799998</v>
      </c>
      <c r="AA57" s="158">
        <f t="shared" si="1"/>
        <v>0.68610803304408996</v>
      </c>
      <c r="AB57" s="174">
        <f t="shared" si="13"/>
        <v>5316689.2683428619</v>
      </c>
      <c r="AC57" s="175">
        <f t="shared" si="14"/>
        <v>664586.15854285774</v>
      </c>
    </row>
    <row r="58" spans="1:29">
      <c r="A58" s="107">
        <v>54</v>
      </c>
      <c r="B58" s="172" t="s">
        <v>111</v>
      </c>
      <c r="C58" s="111" t="s">
        <v>138</v>
      </c>
      <c r="D58" s="111" t="s">
        <v>1393</v>
      </c>
      <c r="E58" s="201">
        <v>1721934.7849999997</v>
      </c>
      <c r="F58" s="201">
        <v>1828311.5106000004</v>
      </c>
      <c r="G58" s="202">
        <f t="shared" si="0"/>
        <v>1.0617774415887653</v>
      </c>
      <c r="H58" s="202">
        <f t="shared" si="2"/>
        <v>0.9</v>
      </c>
      <c r="I58" s="203">
        <v>1953766.196095238</v>
      </c>
      <c r="J58" s="203">
        <v>2453127.3789999997</v>
      </c>
      <c r="K58" s="204">
        <f t="shared" si="3"/>
        <v>1.255589017715004</v>
      </c>
      <c r="L58" s="204">
        <f t="shared" si="4"/>
        <v>0.9</v>
      </c>
      <c r="M58" s="205">
        <v>1909439.5073476189</v>
      </c>
      <c r="N58" s="205">
        <v>2097879.4273999999</v>
      </c>
      <c r="O58" s="206">
        <f t="shared" si="5"/>
        <v>1.0986886043403077</v>
      </c>
      <c r="P58" s="206">
        <f t="shared" si="6"/>
        <v>0.9</v>
      </c>
      <c r="Q58" s="207">
        <v>1600779.849571429</v>
      </c>
      <c r="R58" s="200">
        <v>1922377.6038999995</v>
      </c>
      <c r="S58" s="206">
        <f t="shared" si="7"/>
        <v>1.2009006762639289</v>
      </c>
      <c r="T58" s="206">
        <f t="shared" si="8"/>
        <v>0.9</v>
      </c>
      <c r="U58" s="210">
        <v>1982227.1237380949</v>
      </c>
      <c r="V58" s="210">
        <f>VLOOKUP(B58,'Dealer Wise'!B13:F133,5,0)</f>
        <v>1766902.5350000001</v>
      </c>
      <c r="W58" s="211">
        <f t="shared" si="9"/>
        <v>0.89137239312312788</v>
      </c>
      <c r="X58" s="211">
        <f t="shared" si="10"/>
        <v>0</v>
      </c>
      <c r="Y58" s="173">
        <f t="shared" si="11"/>
        <v>9168147.4617523812</v>
      </c>
      <c r="Z58" s="173">
        <f t="shared" si="12"/>
        <v>10068598.455899999</v>
      </c>
      <c r="AA58" s="158">
        <f t="shared" si="1"/>
        <v>1.0982151517418446</v>
      </c>
      <c r="AB58" s="174">
        <f t="shared" si="13"/>
        <v>-900450.99414761737</v>
      </c>
      <c r="AC58" s="175">
        <f t="shared" si="14"/>
        <v>-112556.37426845217</v>
      </c>
    </row>
    <row r="59" spans="1:29">
      <c r="A59" s="107">
        <v>55</v>
      </c>
      <c r="B59" s="172" t="s">
        <v>112</v>
      </c>
      <c r="C59" s="111" t="s">
        <v>138</v>
      </c>
      <c r="D59" s="111" t="s">
        <v>1394</v>
      </c>
      <c r="E59" s="201">
        <v>3466322.7524999995</v>
      </c>
      <c r="F59" s="201">
        <v>2788205.2362999995</v>
      </c>
      <c r="G59" s="202">
        <f t="shared" si="0"/>
        <v>0.80436977032478452</v>
      </c>
      <c r="H59" s="202">
        <f t="shared" si="2"/>
        <v>0</v>
      </c>
      <c r="I59" s="203">
        <v>3656949.3621904766</v>
      </c>
      <c r="J59" s="203">
        <v>3172784.2498999992</v>
      </c>
      <c r="K59" s="204">
        <f t="shared" si="3"/>
        <v>0.86760409720290266</v>
      </c>
      <c r="L59" s="204">
        <f t="shared" si="4"/>
        <v>0</v>
      </c>
      <c r="M59" s="205">
        <v>3498767.2671952378</v>
      </c>
      <c r="N59" s="205">
        <v>1453425.5156999999</v>
      </c>
      <c r="O59" s="206">
        <f t="shared" si="5"/>
        <v>0.41541074461495353</v>
      </c>
      <c r="P59" s="206">
        <f t="shared" si="6"/>
        <v>0</v>
      </c>
      <c r="Q59" s="207">
        <v>3216380.0188952382</v>
      </c>
      <c r="R59" s="200">
        <v>2732315.4071999998</v>
      </c>
      <c r="S59" s="206">
        <f t="shared" si="7"/>
        <v>0.84950018068402722</v>
      </c>
      <c r="T59" s="206">
        <f t="shared" si="8"/>
        <v>0</v>
      </c>
      <c r="U59" s="210">
        <v>3633430.8470190475</v>
      </c>
      <c r="V59" s="210">
        <f>VLOOKUP(B59,'Dealer Wise'!B14:F134,5,0)</f>
        <v>1943902.5516000006</v>
      </c>
      <c r="W59" s="211">
        <f t="shared" si="9"/>
        <v>0.53500469210658685</v>
      </c>
      <c r="X59" s="211">
        <f t="shared" si="10"/>
        <v>0</v>
      </c>
      <c r="Y59" s="173">
        <f t="shared" si="11"/>
        <v>17471850.2478</v>
      </c>
      <c r="Z59" s="173">
        <f t="shared" si="12"/>
        <v>12090632.960699998</v>
      </c>
      <c r="AA59" s="158">
        <f t="shared" si="1"/>
        <v>0.69200644403545142</v>
      </c>
      <c r="AB59" s="174">
        <f t="shared" si="13"/>
        <v>5381217.2871000022</v>
      </c>
      <c r="AC59" s="175">
        <f t="shared" si="14"/>
        <v>672652.16088750027</v>
      </c>
    </row>
    <row r="60" spans="1:29">
      <c r="A60" s="107">
        <v>56</v>
      </c>
      <c r="B60" s="172" t="s">
        <v>113</v>
      </c>
      <c r="C60" s="111" t="s">
        <v>138</v>
      </c>
      <c r="D60" s="111" t="s">
        <v>1393</v>
      </c>
      <c r="E60" s="201">
        <v>4030988.9399999985</v>
      </c>
      <c r="F60" s="201">
        <v>3229029.6129999985</v>
      </c>
      <c r="G60" s="202">
        <f t="shared" si="0"/>
        <v>0.80105146927046633</v>
      </c>
      <c r="H60" s="202">
        <f t="shared" si="2"/>
        <v>0</v>
      </c>
      <c r="I60" s="203">
        <v>4804646.3783666659</v>
      </c>
      <c r="J60" s="203">
        <v>2331531.2202999997</v>
      </c>
      <c r="K60" s="204">
        <f t="shared" si="3"/>
        <v>0.48526593565718379</v>
      </c>
      <c r="L60" s="204">
        <f t="shared" si="4"/>
        <v>0</v>
      </c>
      <c r="M60" s="205">
        <v>3816296.8659000001</v>
      </c>
      <c r="N60" s="205">
        <v>1303104.8957</v>
      </c>
      <c r="O60" s="206">
        <f t="shared" si="5"/>
        <v>0.341457947714633</v>
      </c>
      <c r="P60" s="206">
        <f t="shared" si="6"/>
        <v>0</v>
      </c>
      <c r="Q60" s="207">
        <v>3213800.5651333337</v>
      </c>
      <c r="R60" s="200">
        <v>3876470.2664000001</v>
      </c>
      <c r="S60" s="206">
        <f t="shared" si="7"/>
        <v>1.2061950291676464</v>
      </c>
      <c r="T60" s="206">
        <f t="shared" si="8"/>
        <v>0.9</v>
      </c>
      <c r="U60" s="210">
        <v>3893913.3520238097</v>
      </c>
      <c r="V60" s="210">
        <f>VLOOKUP(B60,'Dealer Wise'!B15:F135,5,0)</f>
        <v>3204215.5567999994</v>
      </c>
      <c r="W60" s="211">
        <f t="shared" si="9"/>
        <v>0.82287798087100505</v>
      </c>
      <c r="X60" s="211">
        <f t="shared" si="10"/>
        <v>0</v>
      </c>
      <c r="Y60" s="173">
        <f t="shared" si="11"/>
        <v>19759646.101423807</v>
      </c>
      <c r="Z60" s="173">
        <f t="shared" si="12"/>
        <v>13944351.552199997</v>
      </c>
      <c r="AA60" s="158">
        <f t="shared" si="1"/>
        <v>0.70569844624875233</v>
      </c>
      <c r="AB60" s="174">
        <f t="shared" si="13"/>
        <v>5815294.5492238104</v>
      </c>
      <c r="AC60" s="175">
        <f t="shared" si="14"/>
        <v>726911.8186529763</v>
      </c>
    </row>
    <row r="61" spans="1:29">
      <c r="A61" s="107">
        <v>57</v>
      </c>
      <c r="B61" s="172" t="s">
        <v>1290</v>
      </c>
      <c r="C61" s="111" t="s">
        <v>138</v>
      </c>
      <c r="D61" s="111" t="s">
        <v>1393</v>
      </c>
      <c r="E61" s="201">
        <v>9500656.7999999989</v>
      </c>
      <c r="F61" s="201">
        <v>7611444.9033000022</v>
      </c>
      <c r="G61" s="202">
        <f t="shared" si="0"/>
        <v>0.80114933772789299</v>
      </c>
      <c r="H61" s="202">
        <f t="shared" si="2"/>
        <v>0</v>
      </c>
      <c r="I61" s="203">
        <v>7500816.0712333322</v>
      </c>
      <c r="J61" s="203">
        <v>8070263.3199999975</v>
      </c>
      <c r="K61" s="204">
        <f t="shared" si="3"/>
        <v>1.0759180392318344</v>
      </c>
      <c r="L61" s="204">
        <f t="shared" si="4"/>
        <v>0.9</v>
      </c>
      <c r="M61" s="205">
        <v>7178259.8781095222</v>
      </c>
      <c r="N61" s="205">
        <v>4437844.6514000008</v>
      </c>
      <c r="O61" s="206">
        <f t="shared" si="5"/>
        <v>0.61823404651779734</v>
      </c>
      <c r="P61" s="206">
        <f t="shared" si="6"/>
        <v>0</v>
      </c>
      <c r="Q61" s="207">
        <v>7112461.9994333321</v>
      </c>
      <c r="R61" s="200">
        <v>9128349.6375999972</v>
      </c>
      <c r="S61" s="206">
        <f t="shared" si="7"/>
        <v>1.2834303562292884</v>
      </c>
      <c r="T61" s="206">
        <f t="shared" si="8"/>
        <v>0.9</v>
      </c>
      <c r="U61" s="210">
        <v>8020077.8428238099</v>
      </c>
      <c r="V61" s="210">
        <f>VLOOKUP(B61,'Dealer Wise'!B16:F136,5,0)</f>
        <v>4938898.5098999999</v>
      </c>
      <c r="W61" s="211">
        <f t="shared" si="9"/>
        <v>0.61581677967368087</v>
      </c>
      <c r="X61" s="211">
        <f t="shared" si="10"/>
        <v>0</v>
      </c>
      <c r="Y61" s="173">
        <f t="shared" si="11"/>
        <v>39312272.591599993</v>
      </c>
      <c r="Z61" s="173">
        <f t="shared" si="12"/>
        <v>34186801.022199996</v>
      </c>
      <c r="AA61" s="158">
        <f t="shared" si="1"/>
        <v>0.86962159062523448</v>
      </c>
      <c r="AB61" s="174">
        <f t="shared" si="13"/>
        <v>5125471.5693999976</v>
      </c>
      <c r="AC61" s="175">
        <f t="shared" si="14"/>
        <v>640683.9461749997</v>
      </c>
    </row>
    <row r="62" spans="1:29">
      <c r="A62" s="107">
        <v>58</v>
      </c>
      <c r="B62" s="172" t="s">
        <v>116</v>
      </c>
      <c r="C62" s="111" t="s">
        <v>94</v>
      </c>
      <c r="D62" s="111" t="s">
        <v>1392</v>
      </c>
      <c r="E62" s="201">
        <v>10569254.172499999</v>
      </c>
      <c r="F62" s="201">
        <v>8477035.1606000047</v>
      </c>
      <c r="G62" s="202">
        <f t="shared" si="0"/>
        <v>0.80204667446226141</v>
      </c>
      <c r="H62" s="202">
        <f t="shared" si="2"/>
        <v>0</v>
      </c>
      <c r="I62" s="203">
        <v>10278158.780238098</v>
      </c>
      <c r="J62" s="203">
        <v>5171217.1670000022</v>
      </c>
      <c r="K62" s="204">
        <f t="shared" si="3"/>
        <v>0.50312680291948253</v>
      </c>
      <c r="L62" s="204">
        <f t="shared" si="4"/>
        <v>0</v>
      </c>
      <c r="M62" s="205">
        <v>8810214.6232333351</v>
      </c>
      <c r="N62" s="205">
        <v>4433662.7034000009</v>
      </c>
      <c r="O62" s="206">
        <f t="shared" si="5"/>
        <v>0.50324116868935631</v>
      </c>
      <c r="P62" s="206">
        <f t="shared" si="6"/>
        <v>0</v>
      </c>
      <c r="Q62" s="207">
        <v>8840592.1004857142</v>
      </c>
      <c r="R62" s="200">
        <v>8948505.3019000012</v>
      </c>
      <c r="S62" s="206">
        <f t="shared" si="7"/>
        <v>1.0122065581340822</v>
      </c>
      <c r="T62" s="206">
        <f t="shared" si="8"/>
        <v>0.9</v>
      </c>
      <c r="U62" s="210">
        <v>8842407.6945904754</v>
      </c>
      <c r="V62" s="210">
        <f>VLOOKUP(B62,'Dealer Wise'!B61:F181,5,0)</f>
        <v>6058491.5369999995</v>
      </c>
      <c r="W62" s="211">
        <f t="shared" si="9"/>
        <v>0.68516310786104173</v>
      </c>
      <c r="X62" s="211">
        <f t="shared" si="10"/>
        <v>0</v>
      </c>
      <c r="Y62" s="173">
        <f t="shared" si="11"/>
        <v>47340627.371047616</v>
      </c>
      <c r="Z62" s="173">
        <f t="shared" si="12"/>
        <v>33088911.869900011</v>
      </c>
      <c r="AA62" s="158">
        <f t="shared" si="1"/>
        <v>0.69895381002357371</v>
      </c>
      <c r="AB62" s="174">
        <f t="shared" si="13"/>
        <v>14251715.501147605</v>
      </c>
      <c r="AC62" s="175">
        <f t="shared" si="14"/>
        <v>1781464.4376434507</v>
      </c>
    </row>
    <row r="63" spans="1:29">
      <c r="A63" s="107">
        <v>59</v>
      </c>
      <c r="B63" s="172" t="s">
        <v>110</v>
      </c>
      <c r="C63" s="111" t="s">
        <v>94</v>
      </c>
      <c r="D63" s="111" t="s">
        <v>1392</v>
      </c>
      <c r="E63" s="201">
        <v>10216375.184999997</v>
      </c>
      <c r="F63" s="201">
        <v>8181505.9734000014</v>
      </c>
      <c r="G63" s="202">
        <f t="shared" si="0"/>
        <v>0.80082277963052351</v>
      </c>
      <c r="H63" s="202">
        <f t="shared" si="2"/>
        <v>0</v>
      </c>
      <c r="I63" s="203">
        <v>10994420.828219047</v>
      </c>
      <c r="J63" s="203">
        <v>10999729.600900004</v>
      </c>
      <c r="K63" s="204">
        <f t="shared" si="3"/>
        <v>1.0004828606039284</v>
      </c>
      <c r="L63" s="204">
        <f t="shared" si="4"/>
        <v>0.9</v>
      </c>
      <c r="M63" s="205">
        <v>9315114.6537476201</v>
      </c>
      <c r="N63" s="205">
        <v>3678319.0765000004</v>
      </c>
      <c r="O63" s="206">
        <f t="shared" si="5"/>
        <v>0.39487641464725864</v>
      </c>
      <c r="P63" s="206">
        <f t="shared" si="6"/>
        <v>0</v>
      </c>
      <c r="Q63" s="207">
        <v>8911727.8953523822</v>
      </c>
      <c r="R63" s="200">
        <v>2699819.8394000009</v>
      </c>
      <c r="S63" s="206">
        <f t="shared" si="7"/>
        <v>0.30295133234577359</v>
      </c>
      <c r="T63" s="206">
        <f t="shared" si="8"/>
        <v>0</v>
      </c>
      <c r="U63" s="210">
        <v>10528318.474252379</v>
      </c>
      <c r="V63" s="210">
        <f>VLOOKUP(B63,'Dealer Wise'!B62:F182,5,0)</f>
        <v>6349659.647900003</v>
      </c>
      <c r="W63" s="211">
        <f t="shared" si="9"/>
        <v>0.60310292317129932</v>
      </c>
      <c r="X63" s="211">
        <f t="shared" si="10"/>
        <v>0</v>
      </c>
      <c r="Y63" s="173">
        <f t="shared" si="11"/>
        <v>49965957.036571421</v>
      </c>
      <c r="Z63" s="173">
        <f t="shared" si="12"/>
        <v>31909034.138100009</v>
      </c>
      <c r="AA63" s="158">
        <f t="shared" si="1"/>
        <v>0.63861549003744555</v>
      </c>
      <c r="AB63" s="174">
        <f t="shared" si="13"/>
        <v>18056922.898471411</v>
      </c>
      <c r="AC63" s="175">
        <f t="shared" si="14"/>
        <v>2257115.3623089264</v>
      </c>
    </row>
    <row r="64" spans="1:29">
      <c r="A64" s="107">
        <v>60</v>
      </c>
      <c r="B64" s="172" t="s">
        <v>114</v>
      </c>
      <c r="C64" s="111" t="s">
        <v>94</v>
      </c>
      <c r="D64" s="111" t="s">
        <v>1392</v>
      </c>
      <c r="E64" s="201">
        <v>7480443.2499999981</v>
      </c>
      <c r="F64" s="201">
        <v>6009764.3600000003</v>
      </c>
      <c r="G64" s="202">
        <f t="shared" si="0"/>
        <v>0.80339682544881308</v>
      </c>
      <c r="H64" s="202">
        <f t="shared" si="2"/>
        <v>0</v>
      </c>
      <c r="I64" s="203">
        <v>8403601.8780571427</v>
      </c>
      <c r="J64" s="203">
        <v>4064551.7234000014</v>
      </c>
      <c r="K64" s="204">
        <f t="shared" si="3"/>
        <v>0.48366781082443411</v>
      </c>
      <c r="L64" s="204">
        <f t="shared" si="4"/>
        <v>0</v>
      </c>
      <c r="M64" s="205">
        <v>6509911.9027238116</v>
      </c>
      <c r="N64" s="205">
        <v>3465340.6549000014</v>
      </c>
      <c r="O64" s="206">
        <f t="shared" si="5"/>
        <v>0.53231759610296236</v>
      </c>
      <c r="P64" s="206">
        <f t="shared" si="6"/>
        <v>0</v>
      </c>
      <c r="Q64" s="207">
        <v>4460684.8814523807</v>
      </c>
      <c r="R64" s="200">
        <v>4095422.5773000005</v>
      </c>
      <c r="S64" s="206">
        <f t="shared" si="7"/>
        <v>0.91811519668848418</v>
      </c>
      <c r="T64" s="206">
        <f t="shared" si="8"/>
        <v>0.9</v>
      </c>
      <c r="U64" s="210">
        <v>7381535.6809428567</v>
      </c>
      <c r="V64" s="210">
        <f>VLOOKUP(B64,'Dealer Wise'!B63:F183,5,0)</f>
        <v>4039278.0507000005</v>
      </c>
      <c r="W64" s="211">
        <f t="shared" si="9"/>
        <v>0.54721378115509645</v>
      </c>
      <c r="X64" s="211">
        <f t="shared" si="10"/>
        <v>0</v>
      </c>
      <c r="Y64" s="173">
        <f t="shared" si="11"/>
        <v>34236177.593176194</v>
      </c>
      <c r="Z64" s="173">
        <f t="shared" si="12"/>
        <v>21674357.366300005</v>
      </c>
      <c r="AA64" s="158">
        <f t="shared" si="1"/>
        <v>0.63308344827081531</v>
      </c>
      <c r="AB64" s="174">
        <f t="shared" si="13"/>
        <v>12561820.226876188</v>
      </c>
      <c r="AC64" s="175">
        <f t="shared" si="14"/>
        <v>1570227.5283595235</v>
      </c>
    </row>
    <row r="65" spans="1:29">
      <c r="A65" s="107">
        <v>61</v>
      </c>
      <c r="B65" s="172" t="s">
        <v>1046</v>
      </c>
      <c r="C65" s="111" t="s">
        <v>94</v>
      </c>
      <c r="D65" s="111" t="s">
        <v>1392</v>
      </c>
      <c r="E65" s="201">
        <v>3082520.1999999997</v>
      </c>
      <c r="F65" s="201">
        <v>2492987.6842999994</v>
      </c>
      <c r="G65" s="202">
        <f t="shared" si="0"/>
        <v>0.80874982889001001</v>
      </c>
      <c r="H65" s="202">
        <f t="shared" si="2"/>
        <v>0</v>
      </c>
      <c r="I65" s="203">
        <v>3435073.1052333345</v>
      </c>
      <c r="J65" s="203">
        <v>951165.68889999983</v>
      </c>
      <c r="K65" s="204">
        <f t="shared" si="3"/>
        <v>0.27689823760981935</v>
      </c>
      <c r="L65" s="204">
        <f t="shared" si="4"/>
        <v>0</v>
      </c>
      <c r="M65" s="205">
        <v>2890690.1233761902</v>
      </c>
      <c r="N65" s="205">
        <v>1539062.4464999996</v>
      </c>
      <c r="O65" s="206">
        <f t="shared" si="5"/>
        <v>0.53242041893527037</v>
      </c>
      <c r="P65" s="206">
        <f t="shared" si="6"/>
        <v>0</v>
      </c>
      <c r="Q65" s="207">
        <v>2182594.3042761902</v>
      </c>
      <c r="R65" s="200">
        <v>2393703.2072000001</v>
      </c>
      <c r="S65" s="206">
        <f t="shared" si="7"/>
        <v>1.0967238402987676</v>
      </c>
      <c r="T65" s="206">
        <f t="shared" si="8"/>
        <v>0.9</v>
      </c>
      <c r="U65" s="210">
        <v>3097629.6783095235</v>
      </c>
      <c r="V65" s="210">
        <f>VLOOKUP(B65,'Dealer Wise'!B64:F184,5,0)</f>
        <v>2632695.5892999996</v>
      </c>
      <c r="W65" s="211">
        <f t="shared" si="9"/>
        <v>0.84990649713065336</v>
      </c>
      <c r="X65" s="211">
        <f t="shared" si="10"/>
        <v>0</v>
      </c>
      <c r="Y65" s="173">
        <f t="shared" si="11"/>
        <v>14688507.411195237</v>
      </c>
      <c r="Z65" s="173">
        <f t="shared" si="12"/>
        <v>10009614.616199998</v>
      </c>
      <c r="AA65" s="158">
        <f t="shared" si="1"/>
        <v>0.68145893493377707</v>
      </c>
      <c r="AB65" s="174">
        <f t="shared" si="13"/>
        <v>4678892.794995239</v>
      </c>
      <c r="AC65" s="175">
        <f t="shared" si="14"/>
        <v>584861.59937440488</v>
      </c>
    </row>
    <row r="66" spans="1:29">
      <c r="A66" s="107">
        <v>62</v>
      </c>
      <c r="B66" s="176" t="s">
        <v>1387</v>
      </c>
      <c r="C66" s="111" t="s">
        <v>94</v>
      </c>
      <c r="D66" s="111" t="s">
        <v>1392</v>
      </c>
      <c r="E66" s="201">
        <v>0</v>
      </c>
      <c r="F66" s="201">
        <v>0</v>
      </c>
      <c r="G66" s="202">
        <f t="shared" si="0"/>
        <v>0</v>
      </c>
      <c r="H66" s="202">
        <f t="shared" si="2"/>
        <v>0</v>
      </c>
      <c r="I66" s="203">
        <v>10231702.012399999</v>
      </c>
      <c r="J66" s="203">
        <v>10243128.7618</v>
      </c>
      <c r="K66" s="204">
        <f t="shared" si="3"/>
        <v>1.0011167984941463</v>
      </c>
      <c r="L66" s="204">
        <f t="shared" si="4"/>
        <v>0.9</v>
      </c>
      <c r="M66" s="205">
        <v>9314506.6212476175</v>
      </c>
      <c r="N66" s="205">
        <v>3770897.5025000004</v>
      </c>
      <c r="O66" s="206">
        <f t="shared" si="5"/>
        <v>0.40484135723282283</v>
      </c>
      <c r="P66" s="206">
        <f t="shared" si="6"/>
        <v>0</v>
      </c>
      <c r="Q66" s="207">
        <v>7334723.8730047606</v>
      </c>
      <c r="R66" s="200">
        <v>9326930.3252000026</v>
      </c>
      <c r="S66" s="206">
        <f t="shared" si="7"/>
        <v>1.2716130132079682</v>
      </c>
      <c r="T66" s="206">
        <f t="shared" si="8"/>
        <v>0.9</v>
      </c>
      <c r="U66" s="210">
        <v>9511434.4580333326</v>
      </c>
      <c r="V66" s="210">
        <f>VLOOKUP(B66,'Dealer Wise'!B65:F185,5,0)</f>
        <v>6522361.6026999997</v>
      </c>
      <c r="W66" s="211">
        <f t="shared" si="9"/>
        <v>0.68573900513935937</v>
      </c>
      <c r="X66" s="211">
        <f t="shared" si="10"/>
        <v>0</v>
      </c>
      <c r="Y66" s="173">
        <f t="shared" si="11"/>
        <v>36392366.964685708</v>
      </c>
      <c r="Z66" s="173">
        <f t="shared" si="12"/>
        <v>29863318.192200001</v>
      </c>
      <c r="AA66" s="158">
        <f t="shared" si="1"/>
        <v>0.82059290678121211</v>
      </c>
      <c r="AB66" s="174">
        <f t="shared" si="13"/>
        <v>6529048.772485707</v>
      </c>
      <c r="AC66" s="175">
        <f t="shared" si="14"/>
        <v>816131.09656071337</v>
      </c>
    </row>
    <row r="67" spans="1:29">
      <c r="A67" s="107">
        <v>63</v>
      </c>
      <c r="B67" s="172" t="s">
        <v>106</v>
      </c>
      <c r="C67" s="111" t="s">
        <v>94</v>
      </c>
      <c r="D67" s="111" t="s">
        <v>1396</v>
      </c>
      <c r="E67" s="201">
        <v>5533360.2975000003</v>
      </c>
      <c r="F67" s="201">
        <v>5588680.1484999983</v>
      </c>
      <c r="G67" s="202">
        <f t="shared" si="0"/>
        <v>1.0099975147154239</v>
      </c>
      <c r="H67" s="202">
        <f t="shared" si="2"/>
        <v>0.9</v>
      </c>
      <c r="I67" s="203">
        <v>6066997.3605523808</v>
      </c>
      <c r="J67" s="203">
        <v>5247657.5950999996</v>
      </c>
      <c r="K67" s="204">
        <f t="shared" si="3"/>
        <v>0.86495135620468067</v>
      </c>
      <c r="L67" s="204">
        <f t="shared" si="4"/>
        <v>0</v>
      </c>
      <c r="M67" s="205">
        <v>5489037.4890000001</v>
      </c>
      <c r="N67" s="205">
        <v>4399368.8892999999</v>
      </c>
      <c r="O67" s="206">
        <f t="shared" si="5"/>
        <v>0.8014827550579332</v>
      </c>
      <c r="P67" s="206">
        <f t="shared" si="6"/>
        <v>0</v>
      </c>
      <c r="Q67" s="207">
        <v>6180744.131190476</v>
      </c>
      <c r="R67" s="200">
        <v>6560085.2556999996</v>
      </c>
      <c r="S67" s="206">
        <f t="shared" si="7"/>
        <v>1.0613746688841588</v>
      </c>
      <c r="T67" s="206">
        <f t="shared" si="8"/>
        <v>0.9</v>
      </c>
      <c r="U67" s="210">
        <v>6338805.75317143</v>
      </c>
      <c r="V67" s="210">
        <f>VLOOKUP(B67,'Dealer Wise'!B66:F186,5,0)</f>
        <v>3922041.9546000017</v>
      </c>
      <c r="W67" s="211">
        <f t="shared" si="9"/>
        <v>0.6187351541160141</v>
      </c>
      <c r="X67" s="211">
        <f t="shared" si="10"/>
        <v>0</v>
      </c>
      <c r="Y67" s="173">
        <f t="shared" si="11"/>
        <v>29608945.031414285</v>
      </c>
      <c r="Z67" s="173">
        <f t="shared" si="12"/>
        <v>25717833.843200002</v>
      </c>
      <c r="AA67" s="158">
        <f t="shared" si="1"/>
        <v>0.86858325468584174</v>
      </c>
      <c r="AB67" s="174">
        <f t="shared" si="13"/>
        <v>3891111.1882142834</v>
      </c>
      <c r="AC67" s="175">
        <f t="shared" si="14"/>
        <v>486388.89852678543</v>
      </c>
    </row>
    <row r="68" spans="1:29">
      <c r="A68" s="107">
        <v>64</v>
      </c>
      <c r="B68" s="172" t="s">
        <v>95</v>
      </c>
      <c r="C68" s="111" t="s">
        <v>94</v>
      </c>
      <c r="D68" s="111" t="s">
        <v>1459</v>
      </c>
      <c r="E68" s="201">
        <v>4000247.9274999998</v>
      </c>
      <c r="F68" s="201">
        <v>3302039.4799000006</v>
      </c>
      <c r="G68" s="202">
        <f t="shared" si="0"/>
        <v>0.82545870649663644</v>
      </c>
      <c r="H68" s="202">
        <f t="shared" si="2"/>
        <v>0</v>
      </c>
      <c r="I68" s="203">
        <v>4176367.522719047</v>
      </c>
      <c r="J68" s="203">
        <v>3371066.7084000008</v>
      </c>
      <c r="K68" s="204">
        <f t="shared" si="3"/>
        <v>0.80717673673634194</v>
      </c>
      <c r="L68" s="204">
        <f t="shared" si="4"/>
        <v>0</v>
      </c>
      <c r="M68" s="205">
        <v>3316961.0735523799</v>
      </c>
      <c r="N68" s="205">
        <v>1082266.9857999999</v>
      </c>
      <c r="O68" s="206">
        <f t="shared" si="5"/>
        <v>0.3262826912348778</v>
      </c>
      <c r="P68" s="206">
        <f t="shared" si="6"/>
        <v>0</v>
      </c>
      <c r="Q68" s="207">
        <v>2769322.1114809532</v>
      </c>
      <c r="R68" s="200">
        <v>3262270.1366000003</v>
      </c>
      <c r="S68" s="206">
        <f t="shared" si="7"/>
        <v>1.1780031376904121</v>
      </c>
      <c r="T68" s="206">
        <f t="shared" si="8"/>
        <v>0.9</v>
      </c>
      <c r="U68" s="210">
        <v>3958334.9260761901</v>
      </c>
      <c r="V68" s="210">
        <f>VLOOKUP(B68,'Dealer Wise'!B67:F187,5,0)</f>
        <v>2364270.7345000003</v>
      </c>
      <c r="W68" s="211">
        <f t="shared" si="9"/>
        <v>0.59728920838026445</v>
      </c>
      <c r="X68" s="211">
        <f t="shared" si="10"/>
        <v>0</v>
      </c>
      <c r="Y68" s="173">
        <f t="shared" si="11"/>
        <v>18221233.561328568</v>
      </c>
      <c r="Z68" s="173">
        <f t="shared" si="12"/>
        <v>13381914.045200001</v>
      </c>
      <c r="AA68" s="158">
        <f t="shared" si="1"/>
        <v>0.73441317790914062</v>
      </c>
      <c r="AB68" s="174">
        <f t="shared" si="13"/>
        <v>4839319.5161285661</v>
      </c>
      <c r="AC68" s="175">
        <f t="shared" si="14"/>
        <v>604914.93951607076</v>
      </c>
    </row>
    <row r="69" spans="1:29">
      <c r="A69" s="107">
        <v>65</v>
      </c>
      <c r="B69" s="172" t="s">
        <v>96</v>
      </c>
      <c r="C69" s="111" t="s">
        <v>94</v>
      </c>
      <c r="D69" s="111" t="s">
        <v>1396</v>
      </c>
      <c r="E69" s="201">
        <v>12450788.465000002</v>
      </c>
      <c r="F69" s="201">
        <v>11001955.002600005</v>
      </c>
      <c r="G69" s="202">
        <f t="shared" si="0"/>
        <v>0.88363520378867855</v>
      </c>
      <c r="H69" s="202">
        <f t="shared" si="2"/>
        <v>0</v>
      </c>
      <c r="I69" s="203">
        <v>13556079.639038095</v>
      </c>
      <c r="J69" s="203">
        <v>10889566.064000001</v>
      </c>
      <c r="K69" s="204">
        <f t="shared" si="3"/>
        <v>0.80329758705760279</v>
      </c>
      <c r="L69" s="204">
        <f t="shared" si="4"/>
        <v>0</v>
      </c>
      <c r="M69" s="205">
        <v>12014734.435528571</v>
      </c>
      <c r="N69" s="205">
        <v>5275102.5494000008</v>
      </c>
      <c r="O69" s="206">
        <f t="shared" si="5"/>
        <v>0.43905277954384769</v>
      </c>
      <c r="P69" s="206">
        <f t="shared" si="6"/>
        <v>0</v>
      </c>
      <c r="Q69" s="207">
        <v>10738143.504761904</v>
      </c>
      <c r="R69" s="200">
        <v>8797404.3739999998</v>
      </c>
      <c r="S69" s="206">
        <f t="shared" si="7"/>
        <v>0.81926679133117652</v>
      </c>
      <c r="T69" s="206">
        <f t="shared" si="8"/>
        <v>0</v>
      </c>
      <c r="U69" s="210">
        <v>13205733.071004761</v>
      </c>
      <c r="V69" s="210">
        <f>VLOOKUP(B69,'Dealer Wise'!B68:F188,5,0)</f>
        <v>7663176.0070000002</v>
      </c>
      <c r="W69" s="211">
        <f t="shared" si="9"/>
        <v>0.58029160257870827</v>
      </c>
      <c r="X69" s="211">
        <f t="shared" si="10"/>
        <v>0</v>
      </c>
      <c r="Y69" s="173">
        <f t="shared" si="11"/>
        <v>61965479.115333334</v>
      </c>
      <c r="Z69" s="173">
        <f t="shared" si="12"/>
        <v>43627203.997000009</v>
      </c>
      <c r="AA69" s="158">
        <f t="shared" ref="AA69:AA127" si="17">IFERROR(Z69/Y69,0)</f>
        <v>0.70405659118359776</v>
      </c>
      <c r="AB69" s="174">
        <f t="shared" si="13"/>
        <v>18338275.118333325</v>
      </c>
      <c r="AC69" s="175">
        <f t="shared" si="14"/>
        <v>2292284.3897916656</v>
      </c>
    </row>
    <row r="70" spans="1:29">
      <c r="A70" s="107">
        <v>66</v>
      </c>
      <c r="B70" s="172" t="s">
        <v>93</v>
      </c>
      <c r="C70" s="111" t="s">
        <v>94</v>
      </c>
      <c r="D70" s="111" t="s">
        <v>1459</v>
      </c>
      <c r="E70" s="201">
        <v>9356189.0799999982</v>
      </c>
      <c r="F70" s="201">
        <v>3583248.1879000007</v>
      </c>
      <c r="G70" s="202">
        <f t="shared" ref="G70:G127" si="18">IFERROR(F70/E70,0)</f>
        <v>0.38298159189189895</v>
      </c>
      <c r="H70" s="202">
        <f t="shared" ref="H70:H127" si="19">IF(G70&gt;=89.5%,90%,0%)</f>
        <v>0</v>
      </c>
      <c r="I70" s="203">
        <v>9088221.7458619047</v>
      </c>
      <c r="J70" s="203">
        <v>7365942.3604000006</v>
      </c>
      <c r="K70" s="204">
        <f t="shared" ref="K70:K127" si="20">IFERROR(J70/I70,0)</f>
        <v>0.8104932478957062</v>
      </c>
      <c r="L70" s="204">
        <f t="shared" ref="L70:L127" si="21">IF(K70&gt;=89.5%,90%,0%)</f>
        <v>0</v>
      </c>
      <c r="M70" s="205">
        <v>7516215.3734857151</v>
      </c>
      <c r="N70" s="205">
        <v>2298281.0490000001</v>
      </c>
      <c r="O70" s="206">
        <f t="shared" ref="O70:O127" si="22">IFERROR(N70/M70,0)</f>
        <v>0.30577636946214204</v>
      </c>
      <c r="P70" s="206">
        <f t="shared" ref="P70:P127" si="23">IF(O70&gt;=89.5%,90%,0%)</f>
        <v>0</v>
      </c>
      <c r="Q70" s="207">
        <v>6468355.8767761923</v>
      </c>
      <c r="R70" s="200">
        <v>7589697.2265999997</v>
      </c>
      <c r="S70" s="206">
        <f t="shared" ref="S70:S127" si="24">IFERROR(R70/Q70,0)</f>
        <v>1.1733580172745042</v>
      </c>
      <c r="T70" s="206">
        <f t="shared" ref="T70:T127" si="25">IF(S70&gt;=89.5%,90%,0%)</f>
        <v>0.9</v>
      </c>
      <c r="U70" s="210">
        <v>7689568.5865476197</v>
      </c>
      <c r="V70" s="210">
        <f>VLOOKUP(B70,'Dealer Wise'!B69:F189,5,0)</f>
        <v>3331183.3420999995</v>
      </c>
      <c r="W70" s="211">
        <f t="shared" ref="W70:W127" si="26">IFERROR(V70/U70,0)</f>
        <v>0.43320809283471112</v>
      </c>
      <c r="X70" s="211">
        <f t="shared" ref="X70:X127" si="27">IF(W70&gt;=89.5%,90%,0%)</f>
        <v>0</v>
      </c>
      <c r="Y70" s="173">
        <f t="shared" ref="Y70:Y127" si="28">E70+I70+M70+Q70+U70</f>
        <v>40118550.662671424</v>
      </c>
      <c r="Z70" s="173">
        <f t="shared" ref="Z70:Z127" si="29">F70+J70+N70+R70+V70</f>
        <v>24168352.166000001</v>
      </c>
      <c r="AA70" s="158">
        <f t="shared" si="17"/>
        <v>0.60242336193085877</v>
      </c>
      <c r="AB70" s="174">
        <f t="shared" si="13"/>
        <v>15950198.496671423</v>
      </c>
      <c r="AC70" s="175">
        <f t="shared" si="14"/>
        <v>1993774.8120839279</v>
      </c>
    </row>
    <row r="71" spans="1:29">
      <c r="A71" s="107">
        <v>67</v>
      </c>
      <c r="B71" s="172" t="s">
        <v>100</v>
      </c>
      <c r="C71" s="111" t="s">
        <v>94</v>
      </c>
      <c r="D71" s="111" t="s">
        <v>94</v>
      </c>
      <c r="E71" s="201">
        <v>7292173.5625</v>
      </c>
      <c r="F71" s="201">
        <v>5878021.0466999989</v>
      </c>
      <c r="G71" s="202">
        <f t="shared" si="18"/>
        <v>0.8060725648286432</v>
      </c>
      <c r="H71" s="202">
        <f t="shared" si="19"/>
        <v>0</v>
      </c>
      <c r="I71" s="203">
        <v>7975294.158180953</v>
      </c>
      <c r="J71" s="203">
        <v>5371843.7766000004</v>
      </c>
      <c r="K71" s="204">
        <f t="shared" si="20"/>
        <v>0.67356058222499959</v>
      </c>
      <c r="L71" s="204">
        <f t="shared" si="21"/>
        <v>0</v>
      </c>
      <c r="M71" s="205">
        <v>6508166.0542095238</v>
      </c>
      <c r="N71" s="205">
        <v>3406681.7549999999</v>
      </c>
      <c r="O71" s="206">
        <f t="shared" si="22"/>
        <v>0.52344727018705006</v>
      </c>
      <c r="P71" s="206">
        <f t="shared" si="23"/>
        <v>0</v>
      </c>
      <c r="Q71" s="207">
        <v>6095446.041171426</v>
      </c>
      <c r="R71" s="200">
        <v>2883954.3618000005</v>
      </c>
      <c r="S71" s="206">
        <f t="shared" si="24"/>
        <v>0.47313262102895437</v>
      </c>
      <c r="T71" s="206">
        <f t="shared" si="25"/>
        <v>0</v>
      </c>
      <c r="U71" s="210">
        <v>7507684.6424952373</v>
      </c>
      <c r="V71" s="210">
        <f>VLOOKUP(B71,'Dealer Wise'!B70:F190,5,0)</f>
        <v>4254469.6467000004</v>
      </c>
      <c r="W71" s="211">
        <f t="shared" si="26"/>
        <v>0.56668198643010592</v>
      </c>
      <c r="X71" s="211">
        <f t="shared" si="27"/>
        <v>0</v>
      </c>
      <c r="Y71" s="173">
        <f t="shared" si="28"/>
        <v>35378764.458557136</v>
      </c>
      <c r="Z71" s="173">
        <f t="shared" si="29"/>
        <v>21794970.586800002</v>
      </c>
      <c r="AA71" s="158">
        <f t="shared" si="17"/>
        <v>0.61604668564191212</v>
      </c>
      <c r="AB71" s="174">
        <f t="shared" ref="AB71:AB127" si="30">Y71-Z71</f>
        <v>13583793.871757135</v>
      </c>
      <c r="AC71" s="175">
        <f t="shared" ref="AC71:AC127" si="31">AB71/AC$2</f>
        <v>1697974.2339696418</v>
      </c>
    </row>
    <row r="72" spans="1:29">
      <c r="A72" s="107">
        <v>68</v>
      </c>
      <c r="B72" s="172" t="s">
        <v>99</v>
      </c>
      <c r="C72" s="111" t="s">
        <v>94</v>
      </c>
      <c r="D72" s="111" t="s">
        <v>94</v>
      </c>
      <c r="E72" s="201">
        <v>9070535.4125000015</v>
      </c>
      <c r="F72" s="201">
        <v>8309830.2173999958</v>
      </c>
      <c r="G72" s="202">
        <f t="shared" si="18"/>
        <v>0.91613447712781249</v>
      </c>
      <c r="H72" s="202">
        <f t="shared" si="19"/>
        <v>0.9</v>
      </c>
      <c r="I72" s="203">
        <v>8219952.7176904771</v>
      </c>
      <c r="J72" s="203">
        <v>8294755.7597000012</v>
      </c>
      <c r="K72" s="204">
        <f t="shared" si="20"/>
        <v>1.0091001791103418</v>
      </c>
      <c r="L72" s="204">
        <f t="shared" si="21"/>
        <v>0.9</v>
      </c>
      <c r="M72" s="205">
        <v>6638824.3309619036</v>
      </c>
      <c r="N72" s="205">
        <v>2705183.6264999993</v>
      </c>
      <c r="O72" s="206">
        <f t="shared" si="22"/>
        <v>0.4074793203796136</v>
      </c>
      <c r="P72" s="206">
        <f t="shared" si="23"/>
        <v>0</v>
      </c>
      <c r="Q72" s="207">
        <v>6902841.8657285701</v>
      </c>
      <c r="R72" s="200">
        <v>6941724.5643999996</v>
      </c>
      <c r="S72" s="206">
        <f t="shared" si="24"/>
        <v>1.0056328537474508</v>
      </c>
      <c r="T72" s="206">
        <f t="shared" si="25"/>
        <v>0.9</v>
      </c>
      <c r="U72" s="210">
        <v>8497477.3262142856</v>
      </c>
      <c r="V72" s="210">
        <f>VLOOKUP(B72,'Dealer Wise'!B71:F191,5,0)</f>
        <v>6242129.5853999993</v>
      </c>
      <c r="W72" s="211">
        <f t="shared" si="26"/>
        <v>0.73458620079436365</v>
      </c>
      <c r="X72" s="211">
        <f t="shared" si="27"/>
        <v>0</v>
      </c>
      <c r="Y72" s="173">
        <f t="shared" si="28"/>
        <v>39329631.653095238</v>
      </c>
      <c r="Z72" s="173">
        <f t="shared" si="29"/>
        <v>32493623.753399994</v>
      </c>
      <c r="AA72" s="158">
        <f t="shared" si="17"/>
        <v>0.82618683134406501</v>
      </c>
      <c r="AB72" s="174">
        <f t="shared" si="30"/>
        <v>6836007.8996952437</v>
      </c>
      <c r="AC72" s="175">
        <f t="shared" si="31"/>
        <v>854500.98746190546</v>
      </c>
    </row>
    <row r="73" spans="1:29">
      <c r="A73" s="107">
        <v>69</v>
      </c>
      <c r="B73" s="172" t="s">
        <v>101</v>
      </c>
      <c r="C73" s="111" t="s">
        <v>94</v>
      </c>
      <c r="D73" s="111" t="s">
        <v>94</v>
      </c>
      <c r="E73" s="201">
        <v>9547515.1199999992</v>
      </c>
      <c r="F73" s="201">
        <v>8723874.6203999985</v>
      </c>
      <c r="G73" s="202">
        <f t="shared" si="18"/>
        <v>0.91373247496883769</v>
      </c>
      <c r="H73" s="202">
        <f t="shared" si="19"/>
        <v>0.9</v>
      </c>
      <c r="I73" s="203">
        <v>9476878.7344666645</v>
      </c>
      <c r="J73" s="203">
        <v>7604735.4951000009</v>
      </c>
      <c r="K73" s="204">
        <f t="shared" si="20"/>
        <v>0.8024514935959004</v>
      </c>
      <c r="L73" s="204">
        <f t="shared" si="21"/>
        <v>0</v>
      </c>
      <c r="M73" s="205">
        <v>7003114.0821333313</v>
      </c>
      <c r="N73" s="205">
        <v>3906696.6610000008</v>
      </c>
      <c r="O73" s="206">
        <f t="shared" si="22"/>
        <v>0.55785135229582306</v>
      </c>
      <c r="P73" s="206">
        <f t="shared" si="23"/>
        <v>0</v>
      </c>
      <c r="Q73" s="207">
        <v>6601351.6504761893</v>
      </c>
      <c r="R73" s="200">
        <v>11970579.597599998</v>
      </c>
      <c r="S73" s="206">
        <f t="shared" si="24"/>
        <v>1.8133528149097313</v>
      </c>
      <c r="T73" s="206">
        <f t="shared" si="25"/>
        <v>0.9</v>
      </c>
      <c r="U73" s="210">
        <v>11311713.813919049</v>
      </c>
      <c r="V73" s="210">
        <f>VLOOKUP(B73,'Dealer Wise'!B72:F192,5,0)</f>
        <v>7642231.4825999988</v>
      </c>
      <c r="W73" s="211">
        <f t="shared" si="26"/>
        <v>0.67560332663263134</v>
      </c>
      <c r="X73" s="211">
        <f t="shared" si="27"/>
        <v>0</v>
      </c>
      <c r="Y73" s="173">
        <f t="shared" si="28"/>
        <v>43940573.400995225</v>
      </c>
      <c r="Z73" s="173">
        <f t="shared" si="29"/>
        <v>39848117.856699996</v>
      </c>
      <c r="AA73" s="158">
        <f t="shared" si="17"/>
        <v>0.90686385662407998</v>
      </c>
      <c r="AB73" s="174">
        <f t="shared" si="30"/>
        <v>4092455.544295229</v>
      </c>
      <c r="AC73" s="175">
        <f t="shared" si="31"/>
        <v>511556.94303690363</v>
      </c>
    </row>
    <row r="74" spans="1:29">
      <c r="A74" s="107">
        <v>70</v>
      </c>
      <c r="B74" s="172" t="s">
        <v>102</v>
      </c>
      <c r="C74" s="111" t="s">
        <v>94</v>
      </c>
      <c r="D74" s="111" t="s">
        <v>94</v>
      </c>
      <c r="E74" s="201">
        <v>13957049.27</v>
      </c>
      <c r="F74" s="201">
        <v>11216419.610499999</v>
      </c>
      <c r="G74" s="202">
        <f t="shared" si="18"/>
        <v>0.80363831878197556</v>
      </c>
      <c r="H74" s="202">
        <f t="shared" si="19"/>
        <v>0</v>
      </c>
      <c r="I74" s="203">
        <v>11936119.297909524</v>
      </c>
      <c r="J74" s="203">
        <v>12023701.654400002</v>
      </c>
      <c r="K74" s="204">
        <f t="shared" si="20"/>
        <v>1.0073375905773509</v>
      </c>
      <c r="L74" s="204">
        <f t="shared" si="21"/>
        <v>0.9</v>
      </c>
      <c r="M74" s="205">
        <v>10718958.71035238</v>
      </c>
      <c r="N74" s="205">
        <v>8157918.0724999961</v>
      </c>
      <c r="O74" s="206">
        <f t="shared" si="22"/>
        <v>0.7610737472681065</v>
      </c>
      <c r="P74" s="206">
        <f t="shared" si="23"/>
        <v>0</v>
      </c>
      <c r="Q74" s="207">
        <v>10674519.83232381</v>
      </c>
      <c r="R74" s="200">
        <v>7016408.1007000003</v>
      </c>
      <c r="S74" s="206">
        <f t="shared" si="24"/>
        <v>0.65730432946064887</v>
      </c>
      <c r="T74" s="206">
        <f t="shared" si="25"/>
        <v>0</v>
      </c>
      <c r="U74" s="210">
        <v>14987594.123438096</v>
      </c>
      <c r="V74" s="210">
        <f>VLOOKUP(B74,'Dealer Wise'!B73:F193,5,0)</f>
        <v>12351497.622500001</v>
      </c>
      <c r="W74" s="211">
        <f t="shared" si="26"/>
        <v>0.82411476590390975</v>
      </c>
      <c r="X74" s="211">
        <f t="shared" si="27"/>
        <v>0</v>
      </c>
      <c r="Y74" s="173">
        <f t="shared" si="28"/>
        <v>62274241.234023809</v>
      </c>
      <c r="Z74" s="173">
        <f t="shared" si="29"/>
        <v>50765945.060599998</v>
      </c>
      <c r="AA74" s="158">
        <f t="shared" si="17"/>
        <v>0.81519973675510315</v>
      </c>
      <c r="AB74" s="174">
        <f t="shared" si="30"/>
        <v>11508296.173423812</v>
      </c>
      <c r="AC74" s="175">
        <f t="shared" si="31"/>
        <v>1438537.0216779765</v>
      </c>
    </row>
    <row r="75" spans="1:29">
      <c r="A75" s="107">
        <v>71</v>
      </c>
      <c r="B75" s="172" t="s">
        <v>105</v>
      </c>
      <c r="C75" s="111" t="s">
        <v>94</v>
      </c>
      <c r="D75" s="111" t="s">
        <v>94</v>
      </c>
      <c r="E75" s="201">
        <v>6107230.3124999991</v>
      </c>
      <c r="F75" s="201">
        <v>4921502.0618000012</v>
      </c>
      <c r="G75" s="202">
        <f t="shared" si="18"/>
        <v>0.80584844683635004</v>
      </c>
      <c r="H75" s="202">
        <f t="shared" si="19"/>
        <v>0</v>
      </c>
      <c r="I75" s="203">
        <v>6362756.8283380959</v>
      </c>
      <c r="J75" s="203">
        <v>2356513.5029999996</v>
      </c>
      <c r="K75" s="204">
        <f t="shared" si="20"/>
        <v>0.37036045327155825</v>
      </c>
      <c r="L75" s="204">
        <f t="shared" si="21"/>
        <v>0</v>
      </c>
      <c r="M75" s="205">
        <v>3503102.3302999991</v>
      </c>
      <c r="N75" s="205">
        <v>2403444.7779999995</v>
      </c>
      <c r="O75" s="206">
        <f t="shared" si="22"/>
        <v>0.6860903711580052</v>
      </c>
      <c r="P75" s="206">
        <f t="shared" si="23"/>
        <v>0</v>
      </c>
      <c r="Q75" s="207">
        <v>4016327.1756952382</v>
      </c>
      <c r="R75" s="200">
        <v>4092591.1564000011</v>
      </c>
      <c r="S75" s="206">
        <f t="shared" si="24"/>
        <v>1.0189884880809197</v>
      </c>
      <c r="T75" s="206">
        <f t="shared" si="25"/>
        <v>0.9</v>
      </c>
      <c r="U75" s="210">
        <v>4193902.6685809526</v>
      </c>
      <c r="V75" s="210">
        <f>VLOOKUP(B75,'Dealer Wise'!B74:F194,5,0)</f>
        <v>3882689.6853</v>
      </c>
      <c r="W75" s="211">
        <f t="shared" si="26"/>
        <v>0.92579394233146228</v>
      </c>
      <c r="X75" s="211">
        <f t="shared" si="27"/>
        <v>0.9</v>
      </c>
      <c r="Y75" s="173">
        <f t="shared" si="28"/>
        <v>24183319.315414283</v>
      </c>
      <c r="Z75" s="173">
        <f t="shared" si="29"/>
        <v>17656741.184500001</v>
      </c>
      <c r="AA75" s="158">
        <f t="shared" si="17"/>
        <v>0.73012066516632868</v>
      </c>
      <c r="AB75" s="174">
        <f t="shared" si="30"/>
        <v>6526578.1309142821</v>
      </c>
      <c r="AC75" s="175">
        <f t="shared" si="31"/>
        <v>815822.26636428526</v>
      </c>
    </row>
    <row r="76" spans="1:29">
      <c r="A76" s="107">
        <v>72</v>
      </c>
      <c r="B76" s="172" t="s">
        <v>64</v>
      </c>
      <c r="C76" s="111" t="s">
        <v>65</v>
      </c>
      <c r="D76" s="111" t="s">
        <v>1455</v>
      </c>
      <c r="E76" s="201">
        <v>10693914.0075</v>
      </c>
      <c r="F76" s="201">
        <v>10313177.037099998</v>
      </c>
      <c r="G76" s="202">
        <f t="shared" si="18"/>
        <v>0.96439685505858952</v>
      </c>
      <c r="H76" s="202">
        <f t="shared" si="19"/>
        <v>0.9</v>
      </c>
      <c r="I76" s="203">
        <v>10789065.469304763</v>
      </c>
      <c r="J76" s="203">
        <v>9879764.7548000012</v>
      </c>
      <c r="K76" s="204">
        <f t="shared" si="20"/>
        <v>0.91572015972173393</v>
      </c>
      <c r="L76" s="204">
        <f t="shared" si="21"/>
        <v>0.9</v>
      </c>
      <c r="M76" s="205">
        <v>10151607.898966668</v>
      </c>
      <c r="N76" s="205">
        <v>4914013.3885999992</v>
      </c>
      <c r="O76" s="206">
        <f t="shared" si="22"/>
        <v>0.48406256797016328</v>
      </c>
      <c r="P76" s="206">
        <f t="shared" si="23"/>
        <v>0</v>
      </c>
      <c r="Q76" s="207">
        <v>10084786.08307619</v>
      </c>
      <c r="R76" s="200">
        <v>14063887.090099998</v>
      </c>
      <c r="S76" s="206">
        <f t="shared" si="24"/>
        <v>1.3945647408130299</v>
      </c>
      <c r="T76" s="206">
        <f t="shared" si="25"/>
        <v>0.9</v>
      </c>
      <c r="U76" s="210">
        <v>10863705.538638094</v>
      </c>
      <c r="V76" s="210">
        <f>VLOOKUP(B76,'Dealer Wise'!B75:F195,5,0)</f>
        <v>7146839.6822999986</v>
      </c>
      <c r="W76" s="211">
        <f t="shared" si="26"/>
        <v>0.65786389891380903</v>
      </c>
      <c r="X76" s="211">
        <f t="shared" si="27"/>
        <v>0</v>
      </c>
      <c r="Y76" s="173">
        <f t="shared" si="28"/>
        <v>52583078.99748572</v>
      </c>
      <c r="Z76" s="173">
        <f t="shared" si="29"/>
        <v>46317681.9529</v>
      </c>
      <c r="AA76" s="158">
        <f t="shared" si="17"/>
        <v>0.88084765738260973</v>
      </c>
      <c r="AB76" s="174">
        <f t="shared" si="30"/>
        <v>6265397.0445857197</v>
      </c>
      <c r="AC76" s="175">
        <f t="shared" si="31"/>
        <v>783174.63057321496</v>
      </c>
    </row>
    <row r="77" spans="1:29">
      <c r="A77" s="107">
        <v>73</v>
      </c>
      <c r="B77" s="172" t="s">
        <v>136</v>
      </c>
      <c r="C77" s="111" t="s">
        <v>80</v>
      </c>
      <c r="D77" s="111" t="s">
        <v>1395</v>
      </c>
      <c r="E77" s="201">
        <v>6074404.5049999999</v>
      </c>
      <c r="F77" s="201">
        <v>6457130.7347000018</v>
      </c>
      <c r="G77" s="202">
        <f t="shared" si="18"/>
        <v>1.0630063785487072</v>
      </c>
      <c r="H77" s="202">
        <f t="shared" si="19"/>
        <v>0.9</v>
      </c>
      <c r="I77" s="203">
        <v>6246547.5973523809</v>
      </c>
      <c r="J77" s="203">
        <v>3892676.2262999988</v>
      </c>
      <c r="K77" s="204">
        <f t="shared" si="20"/>
        <v>0.62317242694987585</v>
      </c>
      <c r="L77" s="204">
        <f t="shared" si="21"/>
        <v>0</v>
      </c>
      <c r="M77" s="205">
        <v>5842565.2915190468</v>
      </c>
      <c r="N77" s="205">
        <v>3857822.8046999997</v>
      </c>
      <c r="O77" s="206">
        <f t="shared" si="22"/>
        <v>0.66029605356741838</v>
      </c>
      <c r="P77" s="206">
        <f t="shared" si="23"/>
        <v>0</v>
      </c>
      <c r="Q77" s="207">
        <v>6034076.4269285705</v>
      </c>
      <c r="R77" s="200">
        <v>9200844.2558000032</v>
      </c>
      <c r="S77" s="206">
        <f t="shared" si="24"/>
        <v>1.5248140071177987</v>
      </c>
      <c r="T77" s="206">
        <f t="shared" si="25"/>
        <v>0.9</v>
      </c>
      <c r="U77" s="210">
        <v>6090747.8375666663</v>
      </c>
      <c r="V77" s="210">
        <f>VLOOKUP(B77,'Dealer Wise'!B76:F196,5,0)</f>
        <v>4397129.4462000001</v>
      </c>
      <c r="W77" s="211">
        <f t="shared" si="26"/>
        <v>0.72193588758990734</v>
      </c>
      <c r="X77" s="211">
        <f t="shared" si="27"/>
        <v>0</v>
      </c>
      <c r="Y77" s="173">
        <f t="shared" si="28"/>
        <v>30288341.658366665</v>
      </c>
      <c r="Z77" s="173">
        <f t="shared" si="29"/>
        <v>27805603.467700005</v>
      </c>
      <c r="AA77" s="158">
        <f t="shared" si="17"/>
        <v>0.91802990673208928</v>
      </c>
      <c r="AB77" s="174">
        <f t="shared" si="30"/>
        <v>2482738.1906666607</v>
      </c>
      <c r="AC77" s="175">
        <f t="shared" si="31"/>
        <v>310342.27383333258</v>
      </c>
    </row>
    <row r="78" spans="1:29">
      <c r="A78" s="107">
        <v>74</v>
      </c>
      <c r="B78" s="172" t="s">
        <v>77</v>
      </c>
      <c r="C78" s="111" t="s">
        <v>80</v>
      </c>
      <c r="D78" s="111" t="s">
        <v>1395</v>
      </c>
      <c r="E78" s="201">
        <v>15930016.247500001</v>
      </c>
      <c r="F78" s="201">
        <v>17898092.740299992</v>
      </c>
      <c r="G78" s="202">
        <f t="shared" si="18"/>
        <v>1.1235451654425559</v>
      </c>
      <c r="H78" s="202">
        <f t="shared" si="19"/>
        <v>0.9</v>
      </c>
      <c r="I78" s="203">
        <v>16432250.652433336</v>
      </c>
      <c r="J78" s="203">
        <v>14976980.183700001</v>
      </c>
      <c r="K78" s="204">
        <f t="shared" si="20"/>
        <v>0.91143815296428465</v>
      </c>
      <c r="L78" s="204">
        <f t="shared" si="21"/>
        <v>0.9</v>
      </c>
      <c r="M78" s="205">
        <v>17576539.756119046</v>
      </c>
      <c r="N78" s="205">
        <v>10685831.645199997</v>
      </c>
      <c r="O78" s="206">
        <f t="shared" si="22"/>
        <v>0.60795991665423577</v>
      </c>
      <c r="P78" s="206">
        <f t="shared" si="23"/>
        <v>0</v>
      </c>
      <c r="Q78" s="207">
        <v>17927749.122928567</v>
      </c>
      <c r="R78" s="200">
        <v>19527485.216799993</v>
      </c>
      <c r="S78" s="206">
        <f t="shared" si="24"/>
        <v>1.0892324007270637</v>
      </c>
      <c r="T78" s="206">
        <f t="shared" si="25"/>
        <v>0.9</v>
      </c>
      <c r="U78" s="210">
        <v>16183971.593714288</v>
      </c>
      <c r="V78" s="210">
        <f>VLOOKUP(B78,'Dealer Wise'!B77:F197,5,0)</f>
        <v>11872189.078800002</v>
      </c>
      <c r="W78" s="211">
        <f t="shared" si="26"/>
        <v>0.73357698449069553</v>
      </c>
      <c r="X78" s="211">
        <f t="shared" si="27"/>
        <v>0</v>
      </c>
      <c r="Y78" s="173">
        <f t="shared" si="28"/>
        <v>84050527.372695222</v>
      </c>
      <c r="Z78" s="173">
        <f t="shared" si="29"/>
        <v>74960578.864799991</v>
      </c>
      <c r="AA78" s="158">
        <f t="shared" si="17"/>
        <v>0.89185138044894408</v>
      </c>
      <c r="AB78" s="174">
        <f t="shared" si="30"/>
        <v>9089948.5078952312</v>
      </c>
      <c r="AC78" s="175">
        <f t="shared" si="31"/>
        <v>1136243.5634869039</v>
      </c>
    </row>
    <row r="79" spans="1:29">
      <c r="A79" s="107">
        <v>75</v>
      </c>
      <c r="B79" s="172" t="s">
        <v>66</v>
      </c>
      <c r="C79" s="111" t="s">
        <v>80</v>
      </c>
      <c r="D79" s="111" t="s">
        <v>1395</v>
      </c>
      <c r="E79" s="201">
        <v>6584661.7050000019</v>
      </c>
      <c r="F79" s="201">
        <v>6838597.7879000027</v>
      </c>
      <c r="G79" s="202">
        <f t="shared" si="18"/>
        <v>1.0385647880296078</v>
      </c>
      <c r="H79" s="202">
        <f t="shared" si="19"/>
        <v>0.9</v>
      </c>
      <c r="I79" s="203">
        <v>6626201.0315523818</v>
      </c>
      <c r="J79" s="203">
        <v>6745077.0992999999</v>
      </c>
      <c r="K79" s="204">
        <f t="shared" si="20"/>
        <v>1.0179403050377673</v>
      </c>
      <c r="L79" s="204">
        <f t="shared" si="21"/>
        <v>0.9</v>
      </c>
      <c r="M79" s="205">
        <v>6336713.3105095252</v>
      </c>
      <c r="N79" s="205">
        <v>5974931.2282000016</v>
      </c>
      <c r="O79" s="206">
        <f t="shared" si="22"/>
        <v>0.942906982755634</v>
      </c>
      <c r="P79" s="206">
        <f t="shared" si="23"/>
        <v>0.9</v>
      </c>
      <c r="Q79" s="207">
        <v>6291234.3176952368</v>
      </c>
      <c r="R79" s="200">
        <v>7754854.5160999997</v>
      </c>
      <c r="S79" s="206">
        <f t="shared" si="24"/>
        <v>1.232644362694943</v>
      </c>
      <c r="T79" s="206">
        <f t="shared" si="25"/>
        <v>0.9</v>
      </c>
      <c r="U79" s="210">
        <v>7482552.9859476201</v>
      </c>
      <c r="V79" s="210">
        <f>VLOOKUP(B79,'Dealer Wise'!B78:F198,5,0)</f>
        <v>5254836.3681000005</v>
      </c>
      <c r="W79" s="211">
        <f t="shared" si="26"/>
        <v>0.70227853754843905</v>
      </c>
      <c r="X79" s="211">
        <f t="shared" si="27"/>
        <v>0</v>
      </c>
      <c r="Y79" s="173">
        <f t="shared" si="28"/>
        <v>33321363.350704767</v>
      </c>
      <c r="Z79" s="173">
        <f t="shared" si="29"/>
        <v>32568296.999600001</v>
      </c>
      <c r="AA79" s="158">
        <f t="shared" si="17"/>
        <v>0.97739989378049152</v>
      </c>
      <c r="AB79" s="174">
        <f t="shared" si="30"/>
        <v>753066.35110476613</v>
      </c>
      <c r="AC79" s="175">
        <f t="shared" si="31"/>
        <v>94133.293888095766</v>
      </c>
    </row>
    <row r="80" spans="1:29">
      <c r="A80" s="107">
        <v>76</v>
      </c>
      <c r="B80" s="172" t="s">
        <v>75</v>
      </c>
      <c r="C80" s="111" t="s">
        <v>65</v>
      </c>
      <c r="D80" s="111" t="s">
        <v>70</v>
      </c>
      <c r="E80" s="201">
        <v>8092977.0800000029</v>
      </c>
      <c r="F80" s="201">
        <v>8619746.9291000031</v>
      </c>
      <c r="G80" s="202">
        <f t="shared" si="18"/>
        <v>1.0650897492842029</v>
      </c>
      <c r="H80" s="202">
        <f t="shared" si="19"/>
        <v>0.9</v>
      </c>
      <c r="I80" s="203">
        <v>8183516.7838047622</v>
      </c>
      <c r="J80" s="203">
        <v>8254691.701100002</v>
      </c>
      <c r="K80" s="204">
        <f t="shared" si="20"/>
        <v>1.0086973509281603</v>
      </c>
      <c r="L80" s="204">
        <f t="shared" si="21"/>
        <v>0.9</v>
      </c>
      <c r="M80" s="205">
        <v>9170732.6126142852</v>
      </c>
      <c r="N80" s="205">
        <v>5041125.3127000006</v>
      </c>
      <c r="O80" s="206">
        <f t="shared" si="22"/>
        <v>0.54969712079119659</v>
      </c>
      <c r="P80" s="206">
        <f t="shared" si="23"/>
        <v>0</v>
      </c>
      <c r="Q80" s="207">
        <v>9358632.2175333351</v>
      </c>
      <c r="R80" s="200">
        <v>11261607.756599996</v>
      </c>
      <c r="S80" s="206">
        <f t="shared" si="24"/>
        <v>1.2033390665252823</v>
      </c>
      <c r="T80" s="206">
        <f t="shared" si="25"/>
        <v>0.9</v>
      </c>
      <c r="U80" s="210">
        <v>10183720.304109523</v>
      </c>
      <c r="V80" s="210">
        <f>VLOOKUP(B80,'Dealer Wise'!B79:F199,5,0)</f>
        <v>5238370.3237000005</v>
      </c>
      <c r="W80" s="211">
        <f t="shared" si="26"/>
        <v>0.51438670419749422</v>
      </c>
      <c r="X80" s="211">
        <f t="shared" si="27"/>
        <v>0</v>
      </c>
      <c r="Y80" s="173">
        <f t="shared" si="28"/>
        <v>44989578.998061903</v>
      </c>
      <c r="Z80" s="173">
        <f t="shared" si="29"/>
        <v>38415542.023200005</v>
      </c>
      <c r="AA80" s="158">
        <f t="shared" si="17"/>
        <v>0.85387645047433991</v>
      </c>
      <c r="AB80" s="174">
        <f t="shared" si="30"/>
        <v>6574036.9748618975</v>
      </c>
      <c r="AC80" s="175">
        <f t="shared" si="31"/>
        <v>821754.62185773719</v>
      </c>
    </row>
    <row r="81" spans="1:29">
      <c r="A81" s="107">
        <v>77</v>
      </c>
      <c r="B81" s="172" t="s">
        <v>76</v>
      </c>
      <c r="C81" s="111" t="s">
        <v>65</v>
      </c>
      <c r="D81" s="111" t="s">
        <v>70</v>
      </c>
      <c r="E81" s="201">
        <v>8348130.5875000004</v>
      </c>
      <c r="F81" s="201">
        <v>6886486.5554000009</v>
      </c>
      <c r="G81" s="202">
        <f t="shared" si="18"/>
        <v>0.82491361188233214</v>
      </c>
      <c r="H81" s="202">
        <f t="shared" si="19"/>
        <v>0</v>
      </c>
      <c r="I81" s="203">
        <v>8508428.7998285703</v>
      </c>
      <c r="J81" s="203">
        <v>2994446.8775000004</v>
      </c>
      <c r="K81" s="204">
        <f t="shared" si="20"/>
        <v>0.35193887707685034</v>
      </c>
      <c r="L81" s="204">
        <f t="shared" si="21"/>
        <v>0</v>
      </c>
      <c r="M81" s="205">
        <v>9090290.9123428576</v>
      </c>
      <c r="N81" s="205">
        <v>4726488.3360000001</v>
      </c>
      <c r="O81" s="206">
        <f t="shared" si="22"/>
        <v>0.51994907331099194</v>
      </c>
      <c r="P81" s="206">
        <f t="shared" si="23"/>
        <v>0</v>
      </c>
      <c r="Q81" s="207">
        <v>6020318.0255999994</v>
      </c>
      <c r="R81" s="200">
        <v>7446548.8290000027</v>
      </c>
      <c r="S81" s="206">
        <f t="shared" si="24"/>
        <v>1.2369029006998118</v>
      </c>
      <c r="T81" s="206">
        <f t="shared" si="25"/>
        <v>0.9</v>
      </c>
      <c r="U81" s="210">
        <v>7552279.4070904749</v>
      </c>
      <c r="V81" s="210">
        <f>VLOOKUP(B81,'Dealer Wise'!B80:F200,5,0)</f>
        <v>4306853.2328000003</v>
      </c>
      <c r="W81" s="211">
        <f t="shared" si="26"/>
        <v>0.57027196699800342</v>
      </c>
      <c r="X81" s="211">
        <f t="shared" si="27"/>
        <v>0</v>
      </c>
      <c r="Y81" s="173">
        <f t="shared" si="28"/>
        <v>39519447.732361905</v>
      </c>
      <c r="Z81" s="173">
        <f t="shared" si="29"/>
        <v>26360823.830700003</v>
      </c>
      <c r="AA81" s="158">
        <f t="shared" si="17"/>
        <v>0.66703421589349554</v>
      </c>
      <c r="AB81" s="174">
        <f t="shared" si="30"/>
        <v>13158623.901661903</v>
      </c>
      <c r="AC81" s="175">
        <f t="shared" si="31"/>
        <v>1644827.9877077378</v>
      </c>
    </row>
    <row r="82" spans="1:29">
      <c r="A82" s="107">
        <v>78</v>
      </c>
      <c r="B82" s="172" t="s">
        <v>71</v>
      </c>
      <c r="C82" s="111" t="s">
        <v>65</v>
      </c>
      <c r="D82" s="111" t="s">
        <v>70</v>
      </c>
      <c r="E82" s="201">
        <v>5285806.9799999995</v>
      </c>
      <c r="F82" s="201">
        <v>4342397.1688999999</v>
      </c>
      <c r="G82" s="202">
        <f t="shared" si="18"/>
        <v>0.82152019272183119</v>
      </c>
      <c r="H82" s="202">
        <f t="shared" si="19"/>
        <v>0</v>
      </c>
      <c r="I82" s="203">
        <v>5919599.5668904763</v>
      </c>
      <c r="J82" s="203">
        <v>3443324.6912000007</v>
      </c>
      <c r="K82" s="204">
        <f t="shared" si="20"/>
        <v>0.58168202972025607</v>
      </c>
      <c r="L82" s="204">
        <f t="shared" si="21"/>
        <v>0</v>
      </c>
      <c r="M82" s="205">
        <v>4775562.6851238087</v>
      </c>
      <c r="N82" s="205">
        <v>3423234.3751999992</v>
      </c>
      <c r="O82" s="206">
        <f t="shared" si="22"/>
        <v>0.71682325223446419</v>
      </c>
      <c r="P82" s="206">
        <f t="shared" si="23"/>
        <v>0</v>
      </c>
      <c r="Q82" s="207">
        <v>4823844.3130142866</v>
      </c>
      <c r="R82" s="200">
        <v>8136981.2763999971</v>
      </c>
      <c r="S82" s="206">
        <f t="shared" si="24"/>
        <v>1.6868250192998917</v>
      </c>
      <c r="T82" s="206">
        <f t="shared" si="25"/>
        <v>0.9</v>
      </c>
      <c r="U82" s="210">
        <v>6024165.2456666678</v>
      </c>
      <c r="V82" s="210">
        <f>VLOOKUP(B82,'Dealer Wise'!B81:F201,5,0)</f>
        <v>4099386.6754000001</v>
      </c>
      <c r="W82" s="211">
        <f t="shared" si="26"/>
        <v>0.68049040957978224</v>
      </c>
      <c r="X82" s="211">
        <f t="shared" si="27"/>
        <v>0</v>
      </c>
      <c r="Y82" s="173">
        <f t="shared" si="28"/>
        <v>26828978.790695239</v>
      </c>
      <c r="Z82" s="173">
        <f t="shared" si="29"/>
        <v>23445324.187099997</v>
      </c>
      <c r="AA82" s="158">
        <f t="shared" si="17"/>
        <v>0.87388060388013156</v>
      </c>
      <c r="AB82" s="174">
        <f t="shared" si="30"/>
        <v>3383654.6035952419</v>
      </c>
      <c r="AC82" s="175">
        <f t="shared" si="31"/>
        <v>422956.82544940524</v>
      </c>
    </row>
    <row r="83" spans="1:29">
      <c r="A83" s="107">
        <v>79</v>
      </c>
      <c r="B83" s="172" t="s">
        <v>69</v>
      </c>
      <c r="C83" s="111" t="s">
        <v>65</v>
      </c>
      <c r="D83" s="111" t="s">
        <v>70</v>
      </c>
      <c r="E83" s="201">
        <v>9131932.8024999984</v>
      </c>
      <c r="F83" s="201">
        <v>8325827.6444000006</v>
      </c>
      <c r="G83" s="202">
        <f t="shared" si="18"/>
        <v>0.91172677509417122</v>
      </c>
      <c r="H83" s="202">
        <f t="shared" si="19"/>
        <v>0.9</v>
      </c>
      <c r="I83" s="203">
        <v>9623424.4723285735</v>
      </c>
      <c r="J83" s="203">
        <v>8762651.0233999994</v>
      </c>
      <c r="K83" s="204">
        <f t="shared" si="20"/>
        <v>0.91055435085466063</v>
      </c>
      <c r="L83" s="204">
        <f t="shared" si="21"/>
        <v>0.9</v>
      </c>
      <c r="M83" s="205">
        <v>9303621.5681142863</v>
      </c>
      <c r="N83" s="205">
        <v>2953648.2367000007</v>
      </c>
      <c r="O83" s="206">
        <f t="shared" si="22"/>
        <v>0.31747295556634125</v>
      </c>
      <c r="P83" s="206">
        <f t="shared" si="23"/>
        <v>0</v>
      </c>
      <c r="Q83" s="207">
        <v>7746377.9778666664</v>
      </c>
      <c r="R83" s="200">
        <v>8041428.2483999999</v>
      </c>
      <c r="S83" s="206">
        <f t="shared" si="24"/>
        <v>1.0380888037449716</v>
      </c>
      <c r="T83" s="206">
        <f t="shared" si="25"/>
        <v>0.9</v>
      </c>
      <c r="U83" s="210">
        <v>8324132.6465523802</v>
      </c>
      <c r="V83" s="210">
        <f>VLOOKUP(B83,'Dealer Wise'!B82:F202,5,0)</f>
        <v>5271174.1873999992</v>
      </c>
      <c r="W83" s="211">
        <f t="shared" si="26"/>
        <v>0.63324005169273345</v>
      </c>
      <c r="X83" s="211">
        <f t="shared" si="27"/>
        <v>0</v>
      </c>
      <c r="Y83" s="173">
        <f t="shared" si="28"/>
        <v>44129489.467361897</v>
      </c>
      <c r="Z83" s="173">
        <f t="shared" si="29"/>
        <v>33354729.340300001</v>
      </c>
      <c r="AA83" s="158">
        <f t="shared" si="17"/>
        <v>0.75583764378169627</v>
      </c>
      <c r="AB83" s="174">
        <f t="shared" si="30"/>
        <v>10774760.127061896</v>
      </c>
      <c r="AC83" s="175">
        <f t="shared" si="31"/>
        <v>1346845.015882737</v>
      </c>
    </row>
    <row r="84" spans="1:29">
      <c r="A84" s="107">
        <v>80</v>
      </c>
      <c r="B84" s="172" t="s">
        <v>1266</v>
      </c>
      <c r="C84" s="111" t="s">
        <v>65</v>
      </c>
      <c r="D84" s="111" t="s">
        <v>65</v>
      </c>
      <c r="E84" s="201">
        <v>4694125.0424999995</v>
      </c>
      <c r="F84" s="201">
        <v>3836154.0601999993</v>
      </c>
      <c r="G84" s="202">
        <f t="shared" si="18"/>
        <v>0.81722451478560065</v>
      </c>
      <c r="H84" s="202">
        <f t="shared" si="19"/>
        <v>0</v>
      </c>
      <c r="I84" s="203">
        <v>4977954.4474142855</v>
      </c>
      <c r="J84" s="203">
        <v>1713074.0410999998</v>
      </c>
      <c r="K84" s="204">
        <f t="shared" si="20"/>
        <v>0.34413212479070138</v>
      </c>
      <c r="L84" s="204">
        <f t="shared" si="21"/>
        <v>0</v>
      </c>
      <c r="M84" s="205">
        <v>2238755.8098857137</v>
      </c>
      <c r="N84" s="205">
        <v>2322015.1126999999</v>
      </c>
      <c r="O84" s="206">
        <f t="shared" si="22"/>
        <v>1.0371899884956799</v>
      </c>
      <c r="P84" s="206">
        <f t="shared" si="23"/>
        <v>0.9</v>
      </c>
      <c r="Q84" s="207">
        <v>2468755.6826809524</v>
      </c>
      <c r="R84" s="200">
        <v>3488793.2297999999</v>
      </c>
      <c r="S84" s="206">
        <f t="shared" si="24"/>
        <v>1.4131788148478648</v>
      </c>
      <c r="T84" s="206">
        <f t="shared" si="25"/>
        <v>0.9</v>
      </c>
      <c r="U84" s="210">
        <v>3343220.2704666667</v>
      </c>
      <c r="V84" s="210">
        <f>VLOOKUP(B84,'Dealer Wise'!B83:F203,5,0)</f>
        <v>2613574.0119000003</v>
      </c>
      <c r="W84" s="211">
        <f t="shared" si="26"/>
        <v>0.78175345937800922</v>
      </c>
      <c r="X84" s="211">
        <f t="shared" si="27"/>
        <v>0</v>
      </c>
      <c r="Y84" s="173">
        <f t="shared" si="28"/>
        <v>17722811.252947617</v>
      </c>
      <c r="Z84" s="173">
        <f t="shared" si="29"/>
        <v>13973610.455699999</v>
      </c>
      <c r="AA84" s="158">
        <f t="shared" si="17"/>
        <v>0.78845338114041807</v>
      </c>
      <c r="AB84" s="174">
        <f t="shared" si="30"/>
        <v>3749200.7972476184</v>
      </c>
      <c r="AC84" s="175">
        <f t="shared" si="31"/>
        <v>468650.0996559523</v>
      </c>
    </row>
    <row r="85" spans="1:29">
      <c r="A85" s="107">
        <v>81</v>
      </c>
      <c r="B85" s="172" t="s">
        <v>72</v>
      </c>
      <c r="C85" s="111" t="s">
        <v>65</v>
      </c>
      <c r="D85" s="111" t="s">
        <v>1455</v>
      </c>
      <c r="E85" s="201">
        <v>5750959.8024999984</v>
      </c>
      <c r="F85" s="201">
        <v>5798234.9247999992</v>
      </c>
      <c r="G85" s="202">
        <f t="shared" si="18"/>
        <v>1.0082203882349257</v>
      </c>
      <c r="H85" s="202">
        <f t="shared" si="19"/>
        <v>0.9</v>
      </c>
      <c r="I85" s="203">
        <v>5532686.0461142883</v>
      </c>
      <c r="J85" s="203">
        <v>6087427.6953000044</v>
      </c>
      <c r="K85" s="204">
        <f t="shared" si="20"/>
        <v>1.1002662440199948</v>
      </c>
      <c r="L85" s="204">
        <f t="shared" si="21"/>
        <v>0.9</v>
      </c>
      <c r="M85" s="205">
        <v>6812456.3624952389</v>
      </c>
      <c r="N85" s="205">
        <v>2885700.9672000008</v>
      </c>
      <c r="O85" s="206">
        <f t="shared" si="22"/>
        <v>0.42359184611980955</v>
      </c>
      <c r="P85" s="206">
        <f t="shared" si="23"/>
        <v>0</v>
      </c>
      <c r="Q85" s="207">
        <v>5803324.8655952374</v>
      </c>
      <c r="R85" s="200">
        <v>5581731.4746000022</v>
      </c>
      <c r="S85" s="206">
        <f t="shared" si="24"/>
        <v>0.9618161319368933</v>
      </c>
      <c r="T85" s="206">
        <f t="shared" si="25"/>
        <v>0.9</v>
      </c>
      <c r="U85" s="210">
        <v>5756193.3149333326</v>
      </c>
      <c r="V85" s="210">
        <f>VLOOKUP(B85,'Dealer Wise'!B57:F177,5,0)</f>
        <v>3560728.4142999994</v>
      </c>
      <c r="W85" s="211">
        <f t="shared" si="26"/>
        <v>0.61859083242780899</v>
      </c>
      <c r="X85" s="211">
        <f t="shared" si="27"/>
        <v>0</v>
      </c>
      <c r="Y85" s="173">
        <f t="shared" si="28"/>
        <v>29655620.391638096</v>
      </c>
      <c r="Z85" s="173">
        <f t="shared" si="29"/>
        <v>23913823.476200003</v>
      </c>
      <c r="AA85" s="158">
        <f t="shared" si="17"/>
        <v>0.8063841916098613</v>
      </c>
      <c r="AB85" s="174">
        <f t="shared" si="30"/>
        <v>5741796.9154380932</v>
      </c>
      <c r="AC85" s="175">
        <f t="shared" si="31"/>
        <v>717724.61442976166</v>
      </c>
    </row>
    <row r="86" spans="1:29">
      <c r="A86" s="107">
        <v>82</v>
      </c>
      <c r="B86" s="172" t="s">
        <v>73</v>
      </c>
      <c r="C86" s="111" t="s">
        <v>65</v>
      </c>
      <c r="D86" s="111" t="s">
        <v>65</v>
      </c>
      <c r="E86" s="201">
        <v>6983287.4149999991</v>
      </c>
      <c r="F86" s="201">
        <v>4571340.4926000005</v>
      </c>
      <c r="G86" s="202">
        <f t="shared" si="18"/>
        <v>0.65461153478816125</v>
      </c>
      <c r="H86" s="202">
        <f t="shared" si="19"/>
        <v>0</v>
      </c>
      <c r="I86" s="203">
        <v>7908636.2963047624</v>
      </c>
      <c r="J86" s="203">
        <v>7209763.5429000016</v>
      </c>
      <c r="K86" s="204">
        <f t="shared" si="20"/>
        <v>0.91163169891485563</v>
      </c>
      <c r="L86" s="204">
        <f t="shared" si="21"/>
        <v>0.9</v>
      </c>
      <c r="M86" s="205">
        <v>8961872.6339999996</v>
      </c>
      <c r="N86" s="205">
        <v>3759567.3315999997</v>
      </c>
      <c r="O86" s="206">
        <f t="shared" si="22"/>
        <v>0.41950689159950405</v>
      </c>
      <c r="P86" s="206">
        <f t="shared" si="23"/>
        <v>0</v>
      </c>
      <c r="Q86" s="207">
        <v>8009184.6292809509</v>
      </c>
      <c r="R86" s="200">
        <v>11149940.184199994</v>
      </c>
      <c r="S86" s="206">
        <f t="shared" si="24"/>
        <v>1.3921442319405009</v>
      </c>
      <c r="T86" s="206">
        <f t="shared" si="25"/>
        <v>0.9</v>
      </c>
      <c r="U86" s="210">
        <v>8575549.2930285707</v>
      </c>
      <c r="V86" s="210">
        <f>VLOOKUP(B86,'Dealer Wise'!B58:F178,5,0)</f>
        <v>4575017.4411999993</v>
      </c>
      <c r="W86" s="211">
        <f t="shared" si="26"/>
        <v>0.53349555636269574</v>
      </c>
      <c r="X86" s="211">
        <f t="shared" si="27"/>
        <v>0</v>
      </c>
      <c r="Y86" s="173">
        <f t="shared" si="28"/>
        <v>40438530.267614283</v>
      </c>
      <c r="Z86" s="173">
        <f t="shared" si="29"/>
        <v>31265628.992499996</v>
      </c>
      <c r="AA86" s="158">
        <f t="shared" si="17"/>
        <v>0.77316432584444039</v>
      </c>
      <c r="AB86" s="174">
        <f t="shared" si="30"/>
        <v>9172901.2751142867</v>
      </c>
      <c r="AC86" s="175">
        <f t="shared" si="31"/>
        <v>1146612.6593892858</v>
      </c>
    </row>
    <row r="87" spans="1:29">
      <c r="A87" s="107">
        <v>83</v>
      </c>
      <c r="B87" s="172" t="s">
        <v>1325</v>
      </c>
      <c r="C87" s="111" t="s">
        <v>65</v>
      </c>
      <c r="D87" s="111" t="s">
        <v>65</v>
      </c>
      <c r="E87" s="201">
        <v>10185624.125</v>
      </c>
      <c r="F87" s="201">
        <v>9410249.7838000022</v>
      </c>
      <c r="G87" s="202">
        <f t="shared" si="18"/>
        <v>0.92387561805889851</v>
      </c>
      <c r="H87" s="202">
        <f t="shared" si="19"/>
        <v>0.9</v>
      </c>
      <c r="I87" s="203">
        <v>10399708.564580951</v>
      </c>
      <c r="J87" s="203">
        <v>9568926.5649999958</v>
      </c>
      <c r="K87" s="204">
        <f t="shared" si="20"/>
        <v>0.92011487683314408</v>
      </c>
      <c r="L87" s="204">
        <f t="shared" si="21"/>
        <v>0.9</v>
      </c>
      <c r="M87" s="205">
        <v>8958945.6244857144</v>
      </c>
      <c r="N87" s="205">
        <v>3897025.2222000002</v>
      </c>
      <c r="O87" s="206">
        <f t="shared" si="22"/>
        <v>0.43498703815648038</v>
      </c>
      <c r="P87" s="206">
        <f t="shared" si="23"/>
        <v>0</v>
      </c>
      <c r="Q87" s="207">
        <v>8461883.981804762</v>
      </c>
      <c r="R87" s="200">
        <v>11678404.033800002</v>
      </c>
      <c r="S87" s="206">
        <f t="shared" si="24"/>
        <v>1.380118666116386</v>
      </c>
      <c r="T87" s="206">
        <f t="shared" si="25"/>
        <v>0.9</v>
      </c>
      <c r="U87" s="210">
        <v>9955017.5823571421</v>
      </c>
      <c r="V87" s="210">
        <f>VLOOKUP(B87,'Dealer Wise'!B59:F179,5,0)</f>
        <v>7603573.0793000022</v>
      </c>
      <c r="W87" s="211">
        <f t="shared" si="26"/>
        <v>0.7637930336532498</v>
      </c>
      <c r="X87" s="211">
        <f t="shared" si="27"/>
        <v>0</v>
      </c>
      <c r="Y87" s="173">
        <f t="shared" si="28"/>
        <v>47961179.87822856</v>
      </c>
      <c r="Z87" s="173">
        <f t="shared" si="29"/>
        <v>42158178.684100002</v>
      </c>
      <c r="AA87" s="158">
        <f t="shared" si="17"/>
        <v>0.87900628781731105</v>
      </c>
      <c r="AB87" s="174">
        <f t="shared" si="30"/>
        <v>5803001.194128558</v>
      </c>
      <c r="AC87" s="175">
        <f t="shared" si="31"/>
        <v>725375.14926606975</v>
      </c>
    </row>
    <row r="88" spans="1:29">
      <c r="A88" s="107">
        <v>84</v>
      </c>
      <c r="B88" s="172" t="s">
        <v>74</v>
      </c>
      <c r="C88" s="111" t="s">
        <v>65</v>
      </c>
      <c r="D88" s="111" t="s">
        <v>65</v>
      </c>
      <c r="E88" s="201">
        <v>2543268.0500000003</v>
      </c>
      <c r="F88" s="201">
        <v>2324480.0937000001</v>
      </c>
      <c r="G88" s="202">
        <f t="shared" si="18"/>
        <v>0.91397369368910986</v>
      </c>
      <c r="H88" s="202">
        <f t="shared" si="19"/>
        <v>0.9</v>
      </c>
      <c r="I88" s="203">
        <v>2465946.8366380958</v>
      </c>
      <c r="J88" s="203">
        <v>2257333.0217999993</v>
      </c>
      <c r="K88" s="204">
        <f t="shared" si="20"/>
        <v>0.91540214422363364</v>
      </c>
      <c r="L88" s="204">
        <f t="shared" si="21"/>
        <v>0.9</v>
      </c>
      <c r="M88" s="205">
        <v>2212441.7825619043</v>
      </c>
      <c r="N88" s="205">
        <v>1215468.1865999997</v>
      </c>
      <c r="O88" s="206">
        <f t="shared" si="22"/>
        <v>0.54937860791642812</v>
      </c>
      <c r="P88" s="206">
        <f t="shared" si="23"/>
        <v>0</v>
      </c>
      <c r="Q88" s="207">
        <v>2192916.0830238094</v>
      </c>
      <c r="R88" s="200">
        <v>2688232.4770999998</v>
      </c>
      <c r="S88" s="206">
        <f t="shared" si="24"/>
        <v>1.2258711119456971</v>
      </c>
      <c r="T88" s="206">
        <f t="shared" si="25"/>
        <v>0.9</v>
      </c>
      <c r="U88" s="210">
        <v>2855571.2758809533</v>
      </c>
      <c r="V88" s="210">
        <f>VLOOKUP(B88,'Dealer Wise'!B60:F180,5,0)</f>
        <v>1392549.9014000006</v>
      </c>
      <c r="W88" s="211">
        <f t="shared" si="26"/>
        <v>0.4876607049391174</v>
      </c>
      <c r="X88" s="211">
        <f t="shared" si="27"/>
        <v>0</v>
      </c>
      <c r="Y88" s="173">
        <f t="shared" si="28"/>
        <v>12270144.028104762</v>
      </c>
      <c r="Z88" s="173">
        <f t="shared" si="29"/>
        <v>9878063.6805999987</v>
      </c>
      <c r="AA88" s="158">
        <f t="shared" si="17"/>
        <v>0.80504871482961382</v>
      </c>
      <c r="AB88" s="174">
        <f t="shared" si="30"/>
        <v>2392080.3475047629</v>
      </c>
      <c r="AC88" s="175">
        <f t="shared" si="31"/>
        <v>299010.04343809537</v>
      </c>
    </row>
    <row r="89" spans="1:29">
      <c r="A89" s="107">
        <v>85</v>
      </c>
      <c r="B89" s="172" t="s">
        <v>90</v>
      </c>
      <c r="C89" s="111" t="s">
        <v>80</v>
      </c>
      <c r="D89" s="111" t="s">
        <v>91</v>
      </c>
      <c r="E89" s="201">
        <v>6600830.3900000006</v>
      </c>
      <c r="F89" s="201">
        <v>7528246.2640999993</v>
      </c>
      <c r="G89" s="202">
        <f t="shared" si="18"/>
        <v>1.1404998794553178</v>
      </c>
      <c r="H89" s="202">
        <f t="shared" si="19"/>
        <v>0.9</v>
      </c>
      <c r="I89" s="203">
        <v>7071733.5127666667</v>
      </c>
      <c r="J89" s="203">
        <v>6430284.0030000033</v>
      </c>
      <c r="K89" s="204">
        <f t="shared" si="20"/>
        <v>0.90929387983743326</v>
      </c>
      <c r="L89" s="204">
        <f t="shared" si="21"/>
        <v>0.9</v>
      </c>
      <c r="M89" s="205">
        <v>6685540.7172571449</v>
      </c>
      <c r="N89" s="205">
        <v>3300350.1936000008</v>
      </c>
      <c r="O89" s="206">
        <f t="shared" si="22"/>
        <v>0.49365493879663708</v>
      </c>
      <c r="P89" s="206">
        <f t="shared" si="23"/>
        <v>0</v>
      </c>
      <c r="Q89" s="207">
        <v>6627918.662833333</v>
      </c>
      <c r="R89" s="200">
        <v>7796349.3772000028</v>
      </c>
      <c r="S89" s="206">
        <f t="shared" si="24"/>
        <v>1.1762892355512378</v>
      </c>
      <c r="T89" s="206">
        <f t="shared" si="25"/>
        <v>0.9</v>
      </c>
      <c r="U89" s="210">
        <v>7298329.4718904775</v>
      </c>
      <c r="V89" s="210">
        <f>VLOOKUP(B89,'Dealer Wise'!B88:F208,5,0)</f>
        <v>4827209.595300002</v>
      </c>
      <c r="W89" s="211">
        <f t="shared" si="26"/>
        <v>0.66141294578327881</v>
      </c>
      <c r="X89" s="211">
        <f t="shared" si="27"/>
        <v>0</v>
      </c>
      <c r="Y89" s="173">
        <f t="shared" si="28"/>
        <v>34284352.754747622</v>
      </c>
      <c r="Z89" s="173">
        <f t="shared" si="29"/>
        <v>29882439.433200009</v>
      </c>
      <c r="AA89" s="158">
        <f t="shared" si="17"/>
        <v>0.8716057627502376</v>
      </c>
      <c r="AB89" s="174">
        <f t="shared" si="30"/>
        <v>4401913.3215476125</v>
      </c>
      <c r="AC89" s="175">
        <f t="shared" si="31"/>
        <v>550239.16519345157</v>
      </c>
    </row>
    <row r="90" spans="1:29">
      <c r="A90" s="107">
        <v>86</v>
      </c>
      <c r="B90" s="172" t="s">
        <v>1346</v>
      </c>
      <c r="C90" s="111" t="s">
        <v>80</v>
      </c>
      <c r="D90" s="111" t="s">
        <v>91</v>
      </c>
      <c r="E90" s="201">
        <v>12611326.777500002</v>
      </c>
      <c r="F90" s="201">
        <v>14739572.210700009</v>
      </c>
      <c r="G90" s="202">
        <f t="shared" si="18"/>
        <v>1.168756663810903</v>
      </c>
      <c r="H90" s="202">
        <f t="shared" si="19"/>
        <v>0.9</v>
      </c>
      <c r="I90" s="203">
        <v>11921285.024609525</v>
      </c>
      <c r="J90" s="203">
        <v>10854117.888800004</v>
      </c>
      <c r="K90" s="204">
        <f t="shared" si="20"/>
        <v>0.91048220610391162</v>
      </c>
      <c r="L90" s="204">
        <f t="shared" si="21"/>
        <v>0.9</v>
      </c>
      <c r="M90" s="205">
        <v>11983741.686519047</v>
      </c>
      <c r="N90" s="205">
        <v>6454215.7166000009</v>
      </c>
      <c r="O90" s="206">
        <f t="shared" si="22"/>
        <v>0.53858101129304092</v>
      </c>
      <c r="P90" s="206">
        <f t="shared" si="23"/>
        <v>0</v>
      </c>
      <c r="Q90" s="207">
        <v>10985575.804995243</v>
      </c>
      <c r="R90" s="200">
        <v>12253120.060899995</v>
      </c>
      <c r="S90" s="206">
        <f t="shared" si="24"/>
        <v>1.1153825960882622</v>
      </c>
      <c r="T90" s="206">
        <f t="shared" si="25"/>
        <v>0.9</v>
      </c>
      <c r="U90" s="210">
        <v>12513000.649185713</v>
      </c>
      <c r="V90" s="210">
        <f>VLOOKUP(B90,'Dealer Wise'!B89:F209,5,0)</f>
        <v>7954772.9506999999</v>
      </c>
      <c r="W90" s="211">
        <f t="shared" si="26"/>
        <v>0.6357206535602361</v>
      </c>
      <c r="X90" s="211">
        <f t="shared" si="27"/>
        <v>0</v>
      </c>
      <c r="Y90" s="173">
        <f t="shared" si="28"/>
        <v>60014929.942809537</v>
      </c>
      <c r="Z90" s="173">
        <f t="shared" si="29"/>
        <v>52255798.827700011</v>
      </c>
      <c r="AA90" s="158">
        <f t="shared" si="17"/>
        <v>0.87071331879411518</v>
      </c>
      <c r="AB90" s="174">
        <f t="shared" si="30"/>
        <v>7759131.1151095256</v>
      </c>
      <c r="AC90" s="175">
        <f t="shared" si="31"/>
        <v>969891.3893886907</v>
      </c>
    </row>
    <row r="91" spans="1:29">
      <c r="A91" s="107">
        <v>87</v>
      </c>
      <c r="B91" s="172" t="s">
        <v>79</v>
      </c>
      <c r="C91" s="111" t="s">
        <v>80</v>
      </c>
      <c r="D91" s="111" t="s">
        <v>1456</v>
      </c>
      <c r="E91" s="201">
        <v>6779861.1050000014</v>
      </c>
      <c r="F91" s="201">
        <v>7182660.882000003</v>
      </c>
      <c r="G91" s="202">
        <f t="shared" si="18"/>
        <v>1.0594112137050928</v>
      </c>
      <c r="H91" s="202">
        <f t="shared" si="19"/>
        <v>0.9</v>
      </c>
      <c r="I91" s="203">
        <v>9030809.7677380946</v>
      </c>
      <c r="J91" s="203">
        <v>7236792.2700000014</v>
      </c>
      <c r="K91" s="204">
        <f t="shared" si="20"/>
        <v>0.80134478038203294</v>
      </c>
      <c r="L91" s="204">
        <f t="shared" si="21"/>
        <v>0</v>
      </c>
      <c r="M91" s="205">
        <v>7210538.1143095223</v>
      </c>
      <c r="N91" s="205">
        <v>4699635.0386999995</v>
      </c>
      <c r="O91" s="206">
        <f t="shared" si="22"/>
        <v>0.65177313595686248</v>
      </c>
      <c r="P91" s="206">
        <f t="shared" si="23"/>
        <v>0</v>
      </c>
      <c r="Q91" s="207">
        <v>9551512.1519761886</v>
      </c>
      <c r="R91" s="200">
        <v>10097928.9605</v>
      </c>
      <c r="S91" s="206">
        <f t="shared" si="24"/>
        <v>1.057207361497285</v>
      </c>
      <c r="T91" s="206">
        <f t="shared" si="25"/>
        <v>0.9</v>
      </c>
      <c r="U91" s="210">
        <v>9009432.3508761916</v>
      </c>
      <c r="V91" s="210">
        <f>VLOOKUP(B91,'Dealer Wise'!B90:F210,5,0)</f>
        <v>5303896.6322000008</v>
      </c>
      <c r="W91" s="211">
        <f t="shared" si="26"/>
        <v>0.58870486237506214</v>
      </c>
      <c r="X91" s="211">
        <f t="shared" si="27"/>
        <v>0</v>
      </c>
      <c r="Y91" s="173">
        <f t="shared" si="28"/>
        <v>41582153.4899</v>
      </c>
      <c r="Z91" s="173">
        <f t="shared" si="29"/>
        <v>34520913.783400007</v>
      </c>
      <c r="AA91" s="158">
        <f t="shared" si="17"/>
        <v>0.83018581016456694</v>
      </c>
      <c r="AB91" s="174">
        <f t="shared" si="30"/>
        <v>7061239.7064999938</v>
      </c>
      <c r="AC91" s="175">
        <f t="shared" si="31"/>
        <v>882654.96331249923</v>
      </c>
    </row>
    <row r="92" spans="1:29">
      <c r="A92" s="107">
        <v>88</v>
      </c>
      <c r="B92" s="172" t="s">
        <v>88</v>
      </c>
      <c r="C92" s="111" t="s">
        <v>80</v>
      </c>
      <c r="D92" s="111" t="s">
        <v>1456</v>
      </c>
      <c r="E92" s="201">
        <v>5900595.8925000001</v>
      </c>
      <c r="F92" s="201">
        <v>6188663.9367999993</v>
      </c>
      <c r="G92" s="202">
        <f t="shared" si="18"/>
        <v>1.0488201614799872</v>
      </c>
      <c r="H92" s="202">
        <f t="shared" si="19"/>
        <v>0.9</v>
      </c>
      <c r="I92" s="203">
        <v>7499992.2743904758</v>
      </c>
      <c r="J92" s="203">
        <v>6039616.2391999997</v>
      </c>
      <c r="K92" s="204">
        <f t="shared" si="20"/>
        <v>0.80528299473359644</v>
      </c>
      <c r="L92" s="204">
        <f t="shared" si="21"/>
        <v>0</v>
      </c>
      <c r="M92" s="205">
        <v>6244301.7557095215</v>
      </c>
      <c r="N92" s="205">
        <v>4025862.7754999986</v>
      </c>
      <c r="O92" s="206">
        <f t="shared" si="22"/>
        <v>0.64472585294567519</v>
      </c>
      <c r="P92" s="206">
        <f t="shared" si="23"/>
        <v>0</v>
      </c>
      <c r="Q92" s="207">
        <v>6898554.4251619056</v>
      </c>
      <c r="R92" s="200">
        <v>6973312.0108000021</v>
      </c>
      <c r="S92" s="206">
        <f t="shared" si="24"/>
        <v>1.0108367030294672</v>
      </c>
      <c r="T92" s="206">
        <f t="shared" si="25"/>
        <v>0.9</v>
      </c>
      <c r="U92" s="210">
        <v>7630508.9859476192</v>
      </c>
      <c r="V92" s="210">
        <f>VLOOKUP(B92,'Dealer Wise'!B91:F211,5,0)</f>
        <v>4541758.8120000018</v>
      </c>
      <c r="W92" s="211">
        <f t="shared" si="26"/>
        <v>0.59521046634819852</v>
      </c>
      <c r="X92" s="211">
        <f t="shared" si="27"/>
        <v>0</v>
      </c>
      <c r="Y92" s="173">
        <f t="shared" si="28"/>
        <v>34173953.333709523</v>
      </c>
      <c r="Z92" s="173">
        <f t="shared" si="29"/>
        <v>27769213.774300005</v>
      </c>
      <c r="AA92" s="158">
        <f t="shared" si="17"/>
        <v>0.81258417787175297</v>
      </c>
      <c r="AB92" s="174">
        <f t="shared" si="30"/>
        <v>6404739.5594095178</v>
      </c>
      <c r="AC92" s="175">
        <f t="shared" si="31"/>
        <v>800592.44492618972</v>
      </c>
    </row>
    <row r="93" spans="1:29">
      <c r="A93" s="107">
        <v>89</v>
      </c>
      <c r="B93" s="172" t="s">
        <v>86</v>
      </c>
      <c r="C93" s="111" t="s">
        <v>80</v>
      </c>
      <c r="D93" s="111" t="s">
        <v>91</v>
      </c>
      <c r="E93" s="201">
        <v>14323371.180000003</v>
      </c>
      <c r="F93" s="201">
        <v>13394265.746499998</v>
      </c>
      <c r="G93" s="202">
        <f t="shared" si="18"/>
        <v>0.93513360634001219</v>
      </c>
      <c r="H93" s="202">
        <f t="shared" si="19"/>
        <v>0.9</v>
      </c>
      <c r="I93" s="203">
        <v>14684329.754347617</v>
      </c>
      <c r="J93" s="203">
        <v>14693578.818500001</v>
      </c>
      <c r="K93" s="204">
        <f t="shared" si="20"/>
        <v>1.000629859469728</v>
      </c>
      <c r="L93" s="204">
        <f t="shared" si="21"/>
        <v>0.9</v>
      </c>
      <c r="M93" s="205">
        <v>14018132.547242859</v>
      </c>
      <c r="N93" s="205">
        <v>6840333.6625999976</v>
      </c>
      <c r="O93" s="206">
        <f t="shared" si="22"/>
        <v>0.48796326040913207</v>
      </c>
      <c r="P93" s="206">
        <f t="shared" si="23"/>
        <v>0</v>
      </c>
      <c r="Q93" s="207">
        <v>19911961.372280955</v>
      </c>
      <c r="R93" s="200">
        <v>23632300.290100012</v>
      </c>
      <c r="S93" s="206">
        <f t="shared" si="24"/>
        <v>1.1868394001104314</v>
      </c>
      <c r="T93" s="206">
        <f t="shared" si="25"/>
        <v>0.9</v>
      </c>
      <c r="U93" s="210">
        <v>18375530.009252384</v>
      </c>
      <c r="V93" s="210">
        <f>VLOOKUP(B93,'Dealer Wise'!B92:F212,5,0)</f>
        <v>10342058.930700002</v>
      </c>
      <c r="W93" s="211">
        <f t="shared" si="26"/>
        <v>0.56281690517185645</v>
      </c>
      <c r="X93" s="211">
        <f t="shared" si="27"/>
        <v>0</v>
      </c>
      <c r="Y93" s="173">
        <f t="shared" si="28"/>
        <v>81313324.863123819</v>
      </c>
      <c r="Z93" s="173">
        <f t="shared" si="29"/>
        <v>68902537.448400006</v>
      </c>
      <c r="AA93" s="158">
        <f t="shared" si="17"/>
        <v>0.84737080379365726</v>
      </c>
      <c r="AB93" s="174">
        <f t="shared" si="30"/>
        <v>12410787.414723814</v>
      </c>
      <c r="AC93" s="175">
        <f t="shared" si="31"/>
        <v>1551348.4268404767</v>
      </c>
    </row>
    <row r="94" spans="1:29">
      <c r="A94" s="107">
        <v>90</v>
      </c>
      <c r="B94" s="172" t="s">
        <v>85</v>
      </c>
      <c r="C94" s="111" t="s">
        <v>80</v>
      </c>
      <c r="D94" s="111" t="s">
        <v>80</v>
      </c>
      <c r="E94" s="201">
        <v>2586012.9500000002</v>
      </c>
      <c r="F94" s="201">
        <v>2367474.699</v>
      </c>
      <c r="G94" s="202">
        <f t="shared" si="18"/>
        <v>0.91549220548180155</v>
      </c>
      <c r="H94" s="202">
        <f t="shared" si="19"/>
        <v>0.9</v>
      </c>
      <c r="I94" s="203">
        <v>2906631.4443095233</v>
      </c>
      <c r="J94" s="203">
        <v>2643236.3090999997</v>
      </c>
      <c r="K94" s="204">
        <f t="shared" si="20"/>
        <v>0.90938130951373719</v>
      </c>
      <c r="L94" s="204">
        <f t="shared" si="21"/>
        <v>0.9</v>
      </c>
      <c r="M94" s="205">
        <v>3086030.2059571426</v>
      </c>
      <c r="N94" s="205">
        <v>1522686.1207999999</v>
      </c>
      <c r="O94" s="206">
        <f t="shared" si="22"/>
        <v>0.49341257835411684</v>
      </c>
      <c r="P94" s="206">
        <f t="shared" si="23"/>
        <v>0</v>
      </c>
      <c r="Q94" s="207">
        <v>2312994.1348238094</v>
      </c>
      <c r="R94" s="200">
        <v>2986525.2139000003</v>
      </c>
      <c r="S94" s="206">
        <f t="shared" si="24"/>
        <v>1.2911944604336389</v>
      </c>
      <c r="T94" s="206">
        <f t="shared" si="25"/>
        <v>0.9</v>
      </c>
      <c r="U94" s="210">
        <v>2775518.6958095236</v>
      </c>
      <c r="V94" s="210">
        <f>VLOOKUP(B94,'Dealer Wise'!B93:F213,5,0)</f>
        <v>1841175.5456999999</v>
      </c>
      <c r="W94" s="211">
        <f t="shared" si="26"/>
        <v>0.66336268910016916</v>
      </c>
      <c r="X94" s="211">
        <f t="shared" si="27"/>
        <v>0</v>
      </c>
      <c r="Y94" s="173">
        <f t="shared" si="28"/>
        <v>13667187.4309</v>
      </c>
      <c r="Z94" s="173">
        <f t="shared" si="29"/>
        <v>11361097.888499999</v>
      </c>
      <c r="AA94" s="158">
        <f t="shared" si="17"/>
        <v>0.83126817027575206</v>
      </c>
      <c r="AB94" s="174">
        <f t="shared" si="30"/>
        <v>2306089.5424000006</v>
      </c>
      <c r="AC94" s="175">
        <f t="shared" si="31"/>
        <v>288261.19280000008</v>
      </c>
    </row>
    <row r="95" spans="1:29" ht="15">
      <c r="A95" s="107">
        <v>91</v>
      </c>
      <c r="B95" s="177" t="s">
        <v>1398</v>
      </c>
      <c r="C95" s="111" t="s">
        <v>80</v>
      </c>
      <c r="D95" s="111" t="s">
        <v>1458</v>
      </c>
      <c r="E95" s="201">
        <v>0</v>
      </c>
      <c r="F95" s="201">
        <v>0</v>
      </c>
      <c r="G95" s="202">
        <f t="shared" si="18"/>
        <v>0</v>
      </c>
      <c r="H95" s="202">
        <f t="shared" si="19"/>
        <v>0</v>
      </c>
      <c r="I95" s="203">
        <v>0</v>
      </c>
      <c r="J95" s="203">
        <v>0</v>
      </c>
      <c r="K95" s="204">
        <f t="shared" si="20"/>
        <v>0</v>
      </c>
      <c r="L95" s="204">
        <f t="shared" si="21"/>
        <v>0</v>
      </c>
      <c r="M95" s="205">
        <v>6420276.1430095229</v>
      </c>
      <c r="N95" s="205">
        <v>3281888.1531999991</v>
      </c>
      <c r="O95" s="206">
        <f t="shared" si="22"/>
        <v>0.51117554449326297</v>
      </c>
      <c r="P95" s="206">
        <f t="shared" si="23"/>
        <v>0</v>
      </c>
      <c r="Q95" s="207">
        <v>6580263.2854380934</v>
      </c>
      <c r="R95" s="200">
        <v>7309541.4338999996</v>
      </c>
      <c r="S95" s="206">
        <f t="shared" si="24"/>
        <v>1.1108281107954714</v>
      </c>
      <c r="T95" s="206">
        <f t="shared" si="25"/>
        <v>0.9</v>
      </c>
      <c r="U95" s="210">
        <v>8424341.6705952398</v>
      </c>
      <c r="V95" s="210">
        <f>VLOOKUP(B95,'Dealer Wise'!B94:F214,5,0)</f>
        <v>4301818.9792000018</v>
      </c>
      <c r="W95" s="211">
        <f t="shared" si="26"/>
        <v>0.51064156077801237</v>
      </c>
      <c r="X95" s="211">
        <f t="shared" si="27"/>
        <v>0</v>
      </c>
      <c r="Y95" s="173">
        <f t="shared" si="28"/>
        <v>21424881.099042855</v>
      </c>
      <c r="Z95" s="173">
        <f t="shared" si="29"/>
        <v>14893248.566300001</v>
      </c>
      <c r="AA95" s="158">
        <f t="shared" si="17"/>
        <v>0.69513797987730019</v>
      </c>
      <c r="AB95" s="174">
        <f t="shared" si="30"/>
        <v>6531632.5327428542</v>
      </c>
      <c r="AC95" s="175">
        <f t="shared" si="31"/>
        <v>816454.06659285678</v>
      </c>
    </row>
    <row r="96" spans="1:29">
      <c r="A96" s="107">
        <v>92</v>
      </c>
      <c r="B96" s="172" t="s">
        <v>83</v>
      </c>
      <c r="C96" s="111" t="s">
        <v>80</v>
      </c>
      <c r="D96" s="111" t="s">
        <v>1458</v>
      </c>
      <c r="E96" s="201">
        <v>9343031.8900000006</v>
      </c>
      <c r="F96" s="201">
        <v>8511124.1331999991</v>
      </c>
      <c r="G96" s="202">
        <f t="shared" si="18"/>
        <v>0.91095955075456758</v>
      </c>
      <c r="H96" s="202">
        <f t="shared" si="19"/>
        <v>0.9</v>
      </c>
      <c r="I96" s="203">
        <v>9680405.6491380949</v>
      </c>
      <c r="J96" s="203">
        <v>8796806.7836000007</v>
      </c>
      <c r="K96" s="204">
        <f t="shared" si="20"/>
        <v>0.90872295050809504</v>
      </c>
      <c r="L96" s="204">
        <f t="shared" si="21"/>
        <v>0.9</v>
      </c>
      <c r="M96" s="205">
        <v>8220225.890214284</v>
      </c>
      <c r="N96" s="205">
        <v>5723055.2753999978</v>
      </c>
      <c r="O96" s="206">
        <f t="shared" si="22"/>
        <v>0.69621630254868938</v>
      </c>
      <c r="P96" s="206">
        <f t="shared" si="23"/>
        <v>0</v>
      </c>
      <c r="Q96" s="207">
        <v>11713136.030395238</v>
      </c>
      <c r="R96" s="200">
        <v>15392014.457099998</v>
      </c>
      <c r="S96" s="206">
        <f t="shared" si="24"/>
        <v>1.3140814225292168</v>
      </c>
      <c r="T96" s="206">
        <f t="shared" si="25"/>
        <v>0.9</v>
      </c>
      <c r="U96" s="210">
        <v>11117894.14080476</v>
      </c>
      <c r="V96" s="210">
        <f>VLOOKUP(B96,'Dealer Wise'!B68:F188,5,0)</f>
        <v>7903161.7747000009</v>
      </c>
      <c r="W96" s="211">
        <f t="shared" si="26"/>
        <v>0.7108506048545572</v>
      </c>
      <c r="X96" s="211">
        <f t="shared" si="27"/>
        <v>0</v>
      </c>
      <c r="Y96" s="173">
        <f t="shared" si="28"/>
        <v>50074693.600552373</v>
      </c>
      <c r="Z96" s="173">
        <f t="shared" si="29"/>
        <v>46326162.423999995</v>
      </c>
      <c r="AA96" s="158">
        <f t="shared" si="17"/>
        <v>0.92514120592620008</v>
      </c>
      <c r="AB96" s="174">
        <f t="shared" si="30"/>
        <v>3748531.1765523776</v>
      </c>
      <c r="AC96" s="175">
        <f t="shared" si="31"/>
        <v>468566.39706904721</v>
      </c>
    </row>
    <row r="97" spans="1:29">
      <c r="A97" s="107">
        <v>93</v>
      </c>
      <c r="B97" s="172" t="s">
        <v>84</v>
      </c>
      <c r="C97" s="111" t="s">
        <v>80</v>
      </c>
      <c r="D97" s="111" t="s">
        <v>80</v>
      </c>
      <c r="E97" s="201">
        <v>10420070.622499999</v>
      </c>
      <c r="F97" s="201">
        <v>9067859.5331000015</v>
      </c>
      <c r="G97" s="202">
        <f t="shared" si="18"/>
        <v>0.87023014158078971</v>
      </c>
      <c r="H97" s="202">
        <f t="shared" si="19"/>
        <v>0</v>
      </c>
      <c r="I97" s="203">
        <v>11590299.17133333</v>
      </c>
      <c r="J97" s="203">
        <v>9303519.8392999992</v>
      </c>
      <c r="K97" s="204">
        <f t="shared" si="20"/>
        <v>0.80269885201157731</v>
      </c>
      <c r="L97" s="204">
        <f t="shared" si="21"/>
        <v>0</v>
      </c>
      <c r="M97" s="205">
        <v>9996681.9114666656</v>
      </c>
      <c r="N97" s="205">
        <v>4581725.2111</v>
      </c>
      <c r="O97" s="206">
        <f t="shared" si="22"/>
        <v>0.45832459726907437</v>
      </c>
      <c r="P97" s="206">
        <f t="shared" si="23"/>
        <v>0</v>
      </c>
      <c r="Q97" s="207">
        <v>7998763.4450904755</v>
      </c>
      <c r="R97" s="200">
        <v>3150097.4705999992</v>
      </c>
      <c r="S97" s="206">
        <f t="shared" si="24"/>
        <v>0.3938230568042968</v>
      </c>
      <c r="T97" s="206">
        <f t="shared" si="25"/>
        <v>0</v>
      </c>
      <c r="U97" s="210">
        <v>10230036.332019048</v>
      </c>
      <c r="V97" s="210">
        <f>VLOOKUP(B97,'Dealer Wise'!B96:F216,5,0)</f>
        <v>5753433.572300001</v>
      </c>
      <c r="W97" s="211">
        <f t="shared" si="26"/>
        <v>0.56240597643747336</v>
      </c>
      <c r="X97" s="211">
        <f t="shared" si="27"/>
        <v>0</v>
      </c>
      <c r="Y97" s="173">
        <f t="shared" si="28"/>
        <v>50235851.482409514</v>
      </c>
      <c r="Z97" s="173">
        <f t="shared" si="29"/>
        <v>31856635.626400001</v>
      </c>
      <c r="AA97" s="158">
        <f t="shared" si="17"/>
        <v>0.63414144851421217</v>
      </c>
      <c r="AB97" s="174">
        <f t="shared" si="30"/>
        <v>18379215.856009513</v>
      </c>
      <c r="AC97" s="175">
        <f t="shared" si="31"/>
        <v>2297401.9820011891</v>
      </c>
    </row>
    <row r="98" spans="1:29">
      <c r="A98" s="107">
        <v>94</v>
      </c>
      <c r="B98" s="172" t="s">
        <v>81</v>
      </c>
      <c r="C98" s="111" t="s">
        <v>80</v>
      </c>
      <c r="D98" s="111" t="s">
        <v>80</v>
      </c>
      <c r="E98" s="201">
        <v>10907317.547499999</v>
      </c>
      <c r="F98" s="201">
        <v>11037395.375300003</v>
      </c>
      <c r="G98" s="202">
        <f t="shared" si="18"/>
        <v>1.011925739507769</v>
      </c>
      <c r="H98" s="202">
        <f t="shared" si="19"/>
        <v>0.9</v>
      </c>
      <c r="I98" s="203">
        <v>11058913.017061904</v>
      </c>
      <c r="J98" s="203">
        <v>11230260.560000006</v>
      </c>
      <c r="K98" s="204">
        <f t="shared" si="20"/>
        <v>1.0154940673349853</v>
      </c>
      <c r="L98" s="204">
        <f t="shared" si="21"/>
        <v>0.9</v>
      </c>
      <c r="M98" s="205">
        <v>10455867.54351905</v>
      </c>
      <c r="N98" s="205">
        <v>6505897.0124000022</v>
      </c>
      <c r="O98" s="206">
        <f t="shared" si="22"/>
        <v>0.62222450555359299</v>
      </c>
      <c r="P98" s="206">
        <f t="shared" si="23"/>
        <v>0</v>
      </c>
      <c r="Q98" s="207">
        <v>13472508.449895239</v>
      </c>
      <c r="R98" s="200">
        <v>18190241.219000004</v>
      </c>
      <c r="S98" s="206">
        <f t="shared" si="24"/>
        <v>1.3501747864289853</v>
      </c>
      <c r="T98" s="206">
        <f t="shared" si="25"/>
        <v>0.9</v>
      </c>
      <c r="U98" s="210">
        <v>12215133.046685714</v>
      </c>
      <c r="V98" s="210">
        <f>VLOOKUP(B98,'Dealer Wise'!B97:F217,5,0)</f>
        <v>8299300.462199999</v>
      </c>
      <c r="W98" s="211">
        <f t="shared" si="26"/>
        <v>0.67942775821437462</v>
      </c>
      <c r="X98" s="211">
        <f t="shared" si="27"/>
        <v>0</v>
      </c>
      <c r="Y98" s="173">
        <f t="shared" si="28"/>
        <v>58109739.604661912</v>
      </c>
      <c r="Z98" s="173">
        <f t="shared" si="29"/>
        <v>55263094.628900014</v>
      </c>
      <c r="AA98" s="158">
        <f t="shared" si="17"/>
        <v>0.95101260141366173</v>
      </c>
      <c r="AB98" s="174">
        <f t="shared" si="30"/>
        <v>2846644.9757618979</v>
      </c>
      <c r="AC98" s="175">
        <f t="shared" si="31"/>
        <v>355830.62197023723</v>
      </c>
    </row>
    <row r="99" spans="1:29">
      <c r="A99" s="107">
        <v>95</v>
      </c>
      <c r="B99" s="172" t="s">
        <v>87</v>
      </c>
      <c r="C99" s="111" t="s">
        <v>80</v>
      </c>
      <c r="D99" s="111" t="s">
        <v>1457</v>
      </c>
      <c r="E99" s="201">
        <v>11320277.032500001</v>
      </c>
      <c r="F99" s="201">
        <v>10993982.605599999</v>
      </c>
      <c r="G99" s="202">
        <f t="shared" si="18"/>
        <v>0.97117610938643772</v>
      </c>
      <c r="H99" s="202">
        <f t="shared" si="19"/>
        <v>0.9</v>
      </c>
      <c r="I99" s="203">
        <v>10699209.339999998</v>
      </c>
      <c r="J99" s="203">
        <v>8577749.799999997</v>
      </c>
      <c r="K99" s="204">
        <f t="shared" si="20"/>
        <v>0.80171810153590273</v>
      </c>
      <c r="L99" s="204">
        <f t="shared" si="21"/>
        <v>0</v>
      </c>
      <c r="M99" s="205">
        <v>10109872.283690477</v>
      </c>
      <c r="N99" s="205">
        <v>6377606.3047000011</v>
      </c>
      <c r="O99" s="206">
        <f t="shared" si="22"/>
        <v>0.6308295620102472</v>
      </c>
      <c r="P99" s="206">
        <f t="shared" si="23"/>
        <v>0</v>
      </c>
      <c r="Q99" s="207">
        <v>12266583.202809524</v>
      </c>
      <c r="R99" s="200">
        <v>13655366.180700004</v>
      </c>
      <c r="S99" s="206">
        <f t="shared" si="24"/>
        <v>1.1132167739727552</v>
      </c>
      <c r="T99" s="206">
        <f t="shared" si="25"/>
        <v>0.9</v>
      </c>
      <c r="U99" s="210">
        <v>13900063.326614285</v>
      </c>
      <c r="V99" s="210">
        <f>VLOOKUP(B99,'Dealer Wise'!B98:F218,5,0)</f>
        <v>8375961.7058000006</v>
      </c>
      <c r="W99" s="211">
        <f t="shared" si="26"/>
        <v>0.60258442778189703</v>
      </c>
      <c r="X99" s="211">
        <f t="shared" si="27"/>
        <v>0</v>
      </c>
      <c r="Y99" s="173">
        <f t="shared" si="28"/>
        <v>58296005.18561428</v>
      </c>
      <c r="Z99" s="173">
        <f t="shared" si="29"/>
        <v>47980666.596799999</v>
      </c>
      <c r="AA99" s="158">
        <f t="shared" si="17"/>
        <v>0.8230523934535432</v>
      </c>
      <c r="AB99" s="174">
        <f t="shared" si="30"/>
        <v>10315338.588814281</v>
      </c>
      <c r="AC99" s="175">
        <f t="shared" si="31"/>
        <v>1289417.3236017851</v>
      </c>
    </row>
    <row r="100" spans="1:29">
      <c r="A100" s="107">
        <v>96</v>
      </c>
      <c r="B100" s="172" t="s">
        <v>89</v>
      </c>
      <c r="C100" s="111" t="s">
        <v>80</v>
      </c>
      <c r="D100" s="111" t="s">
        <v>1457</v>
      </c>
      <c r="E100" s="201">
        <v>9088223.2474999987</v>
      </c>
      <c r="F100" s="201">
        <v>8343516.5812999997</v>
      </c>
      <c r="G100" s="202">
        <f t="shared" si="18"/>
        <v>0.91805805756313763</v>
      </c>
      <c r="H100" s="202">
        <f t="shared" si="19"/>
        <v>0.9</v>
      </c>
      <c r="I100" s="203">
        <v>7373300.8014523806</v>
      </c>
      <c r="J100" s="203">
        <v>4177784.5001000008</v>
      </c>
      <c r="K100" s="204">
        <f t="shared" si="20"/>
        <v>0.56660980103742242</v>
      </c>
      <c r="L100" s="204">
        <f t="shared" si="21"/>
        <v>0</v>
      </c>
      <c r="M100" s="205">
        <v>7954397.0053047631</v>
      </c>
      <c r="N100" s="205">
        <v>5244824.3277000031</v>
      </c>
      <c r="O100" s="206">
        <f t="shared" si="22"/>
        <v>0.65936164918626083</v>
      </c>
      <c r="P100" s="206">
        <f t="shared" si="23"/>
        <v>0</v>
      </c>
      <c r="Q100" s="207">
        <v>9285877.9463</v>
      </c>
      <c r="R100" s="200">
        <v>11181423.938899994</v>
      </c>
      <c r="S100" s="206">
        <f t="shared" si="24"/>
        <v>1.2041321244541323</v>
      </c>
      <c r="T100" s="206">
        <f t="shared" si="25"/>
        <v>0.9</v>
      </c>
      <c r="U100" s="210">
        <v>9296244.8308761902</v>
      </c>
      <c r="V100" s="210">
        <f>VLOOKUP(B100,'Dealer Wise'!B99:F219,5,0)</f>
        <v>6286816.8582000015</v>
      </c>
      <c r="W100" s="211">
        <f t="shared" si="26"/>
        <v>0.67627488008052561</v>
      </c>
      <c r="X100" s="211">
        <f t="shared" si="27"/>
        <v>0</v>
      </c>
      <c r="Y100" s="173">
        <f t="shared" si="28"/>
        <v>42998043.831433326</v>
      </c>
      <c r="Z100" s="173">
        <f t="shared" si="29"/>
        <v>35234366.206199996</v>
      </c>
      <c r="AA100" s="158">
        <f t="shared" si="17"/>
        <v>0.81944114351644615</v>
      </c>
      <c r="AB100" s="174">
        <f t="shared" si="30"/>
        <v>7763677.6252333298</v>
      </c>
      <c r="AC100" s="175">
        <f t="shared" si="31"/>
        <v>970459.70315416623</v>
      </c>
    </row>
    <row r="101" spans="1:29">
      <c r="A101" s="107">
        <v>97</v>
      </c>
      <c r="B101" s="172" t="s">
        <v>13</v>
      </c>
      <c r="C101" s="111" t="s">
        <v>2</v>
      </c>
      <c r="D101" s="111" t="s">
        <v>2</v>
      </c>
      <c r="E101" s="201">
        <v>11773878.65</v>
      </c>
      <c r="F101" s="201">
        <v>11794943.954100002</v>
      </c>
      <c r="G101" s="202">
        <f t="shared" si="18"/>
        <v>1.0017891558700582</v>
      </c>
      <c r="H101" s="202">
        <f t="shared" si="19"/>
        <v>0.9</v>
      </c>
      <c r="I101" s="203">
        <v>10061535.154695241</v>
      </c>
      <c r="J101" s="203">
        <v>10076325.233600006</v>
      </c>
      <c r="K101" s="204">
        <f t="shared" si="20"/>
        <v>1.0014699624537775</v>
      </c>
      <c r="L101" s="204">
        <f t="shared" si="21"/>
        <v>0.9</v>
      </c>
      <c r="M101" s="205">
        <v>10594369.114823807</v>
      </c>
      <c r="N101" s="205">
        <v>8497155.0271000043</v>
      </c>
      <c r="O101" s="206">
        <f t="shared" si="22"/>
        <v>0.80204445729672114</v>
      </c>
      <c r="P101" s="206">
        <f t="shared" si="23"/>
        <v>0</v>
      </c>
      <c r="Q101" s="207">
        <v>11027879.519914286</v>
      </c>
      <c r="R101" s="200">
        <v>11761801.3444</v>
      </c>
      <c r="S101" s="206">
        <f t="shared" si="24"/>
        <v>1.0665514909879446</v>
      </c>
      <c r="T101" s="206">
        <f t="shared" si="25"/>
        <v>0.9</v>
      </c>
      <c r="U101" s="210">
        <v>13457268.523509523</v>
      </c>
      <c r="V101" s="210">
        <f>VLOOKUP(B101,'Dealer Wise'!B4:F124,5,0)</f>
        <v>7498744.4616000028</v>
      </c>
      <c r="W101" s="211">
        <f t="shared" si="26"/>
        <v>0.55722633820525147</v>
      </c>
      <c r="X101" s="211">
        <f t="shared" si="27"/>
        <v>0</v>
      </c>
      <c r="Y101" s="173">
        <f t="shared" si="28"/>
        <v>56914930.962942861</v>
      </c>
      <c r="Z101" s="173">
        <f t="shared" si="29"/>
        <v>49628970.020800017</v>
      </c>
      <c r="AA101" s="158">
        <f t="shared" si="17"/>
        <v>0.87198506931534869</v>
      </c>
      <c r="AB101" s="174">
        <f t="shared" si="30"/>
        <v>7285960.9421428442</v>
      </c>
      <c r="AC101" s="175">
        <f t="shared" si="31"/>
        <v>910745.11776785553</v>
      </c>
    </row>
    <row r="102" spans="1:29">
      <c r="A102" s="107">
        <v>98</v>
      </c>
      <c r="B102" s="172" t="s">
        <v>1225</v>
      </c>
      <c r="C102" s="111" t="s">
        <v>2</v>
      </c>
      <c r="D102" s="111" t="s">
        <v>2</v>
      </c>
      <c r="E102" s="201">
        <v>3753157.5424999995</v>
      </c>
      <c r="F102" s="201">
        <v>3773675.3079000013</v>
      </c>
      <c r="G102" s="202">
        <f t="shared" si="18"/>
        <v>1.0054668009982695</v>
      </c>
      <c r="H102" s="202">
        <f t="shared" si="19"/>
        <v>0.9</v>
      </c>
      <c r="I102" s="203">
        <v>3350609.3944333326</v>
      </c>
      <c r="J102" s="203">
        <v>3653248.2976999991</v>
      </c>
      <c r="K102" s="204">
        <f t="shared" si="20"/>
        <v>1.0903235404787761</v>
      </c>
      <c r="L102" s="204">
        <f t="shared" si="21"/>
        <v>0.9</v>
      </c>
      <c r="M102" s="205">
        <v>3922668.6890523816</v>
      </c>
      <c r="N102" s="205">
        <v>2288326.5457000001</v>
      </c>
      <c r="O102" s="206">
        <f t="shared" si="22"/>
        <v>0.5833596276143328</v>
      </c>
      <c r="P102" s="206">
        <f t="shared" si="23"/>
        <v>0</v>
      </c>
      <c r="Q102" s="207">
        <v>3497888.8606523806</v>
      </c>
      <c r="R102" s="200">
        <v>5003494.6440000022</v>
      </c>
      <c r="S102" s="206">
        <f t="shared" si="24"/>
        <v>1.4304327105083652</v>
      </c>
      <c r="T102" s="206">
        <f t="shared" si="25"/>
        <v>0.9</v>
      </c>
      <c r="U102" s="210">
        <v>4965941.2497952366</v>
      </c>
      <c r="V102" s="210">
        <f>VLOOKUP(B102,'Dealer Wise'!B5:F125,5,0)</f>
        <v>3106759.0097999997</v>
      </c>
      <c r="W102" s="211">
        <f t="shared" si="26"/>
        <v>0.6256133235422594</v>
      </c>
      <c r="X102" s="211">
        <f t="shared" si="27"/>
        <v>0</v>
      </c>
      <c r="Y102" s="173">
        <f t="shared" si="28"/>
        <v>19490265.736433331</v>
      </c>
      <c r="Z102" s="173">
        <f t="shared" si="29"/>
        <v>17825503.805100001</v>
      </c>
      <c r="AA102" s="158">
        <f t="shared" si="17"/>
        <v>0.91458495467194301</v>
      </c>
      <c r="AB102" s="174">
        <f t="shared" si="30"/>
        <v>1664761.9313333295</v>
      </c>
      <c r="AC102" s="175">
        <f t="shared" si="31"/>
        <v>208095.24141666619</v>
      </c>
    </row>
    <row r="103" spans="1:29">
      <c r="A103" s="107">
        <v>99</v>
      </c>
      <c r="B103" s="172" t="s">
        <v>1267</v>
      </c>
      <c r="C103" s="111" t="s">
        <v>2</v>
      </c>
      <c r="D103" s="111" t="s">
        <v>2</v>
      </c>
      <c r="E103" s="201">
        <v>2523075.4600000004</v>
      </c>
      <c r="F103" s="201">
        <v>2758195.4078000011</v>
      </c>
      <c r="G103" s="202">
        <f t="shared" si="18"/>
        <v>1.0931878382266065</v>
      </c>
      <c r="H103" s="202">
        <f t="shared" si="19"/>
        <v>0.9</v>
      </c>
      <c r="I103" s="203">
        <v>2047675.8737999995</v>
      </c>
      <c r="J103" s="203">
        <v>2068954.9361999994</v>
      </c>
      <c r="K103" s="204">
        <f t="shared" si="20"/>
        <v>1.0103918118449631</v>
      </c>
      <c r="L103" s="204">
        <f t="shared" si="21"/>
        <v>0.9</v>
      </c>
      <c r="M103" s="205">
        <v>2493939.110214286</v>
      </c>
      <c r="N103" s="205">
        <v>1505135.5671000001</v>
      </c>
      <c r="O103" s="206">
        <f t="shared" si="22"/>
        <v>0.6035173677398542</v>
      </c>
      <c r="P103" s="206">
        <f t="shared" si="23"/>
        <v>0</v>
      </c>
      <c r="Q103" s="207">
        <v>2596651.2882380951</v>
      </c>
      <c r="R103" s="200">
        <v>2705075.6224000007</v>
      </c>
      <c r="S103" s="206">
        <f t="shared" si="24"/>
        <v>1.0417554465834629</v>
      </c>
      <c r="T103" s="206">
        <f t="shared" si="25"/>
        <v>0.9</v>
      </c>
      <c r="U103" s="210">
        <v>2961100.4942571428</v>
      </c>
      <c r="V103" s="210">
        <f>VLOOKUP(B103,'Dealer Wise'!B6:F126,5,0)</f>
        <v>2271473.4955000002</v>
      </c>
      <c r="W103" s="211">
        <f t="shared" si="26"/>
        <v>0.76710449371960587</v>
      </c>
      <c r="X103" s="211">
        <f t="shared" si="27"/>
        <v>0</v>
      </c>
      <c r="Y103" s="173">
        <f t="shared" si="28"/>
        <v>12622442.226509525</v>
      </c>
      <c r="Z103" s="173">
        <f t="shared" si="29"/>
        <v>11308835.029000001</v>
      </c>
      <c r="AA103" s="158">
        <f t="shared" si="17"/>
        <v>0.89593082115672518</v>
      </c>
      <c r="AB103" s="174">
        <f t="shared" si="30"/>
        <v>1313607.1975095235</v>
      </c>
      <c r="AC103" s="175">
        <f t="shared" si="31"/>
        <v>164200.89968869044</v>
      </c>
    </row>
    <row r="104" spans="1:29">
      <c r="A104" s="107">
        <v>100</v>
      </c>
      <c r="B104" s="172" t="s">
        <v>1</v>
      </c>
      <c r="C104" s="111" t="s">
        <v>137</v>
      </c>
      <c r="D104" s="111" t="s">
        <v>1441</v>
      </c>
      <c r="E104" s="201">
        <v>9465941.8000000007</v>
      </c>
      <c r="F104" s="201">
        <v>8641557.4849000014</v>
      </c>
      <c r="G104" s="202">
        <f t="shared" si="18"/>
        <v>0.91291048133213759</v>
      </c>
      <c r="H104" s="202">
        <f t="shared" si="19"/>
        <v>0.9</v>
      </c>
      <c r="I104" s="203">
        <v>8184002.5876476187</v>
      </c>
      <c r="J104" s="203">
        <v>9808770.630900003</v>
      </c>
      <c r="K104" s="204">
        <f t="shared" si="20"/>
        <v>1.1985297567848645</v>
      </c>
      <c r="L104" s="204">
        <f t="shared" si="21"/>
        <v>0.9</v>
      </c>
      <c r="M104" s="205">
        <v>9103885.1837380938</v>
      </c>
      <c r="N104" s="205">
        <v>8322400.232400001</v>
      </c>
      <c r="O104" s="206">
        <f t="shared" si="22"/>
        <v>0.91415918197935664</v>
      </c>
      <c r="P104" s="208">
        <f t="shared" si="23"/>
        <v>0.9</v>
      </c>
      <c r="Q104" s="207">
        <v>8618176.5773047619</v>
      </c>
      <c r="R104" s="200">
        <v>13301831.137100002</v>
      </c>
      <c r="S104" s="206">
        <f t="shared" si="24"/>
        <v>1.5434623574700532</v>
      </c>
      <c r="T104" s="206">
        <f t="shared" si="25"/>
        <v>0.9</v>
      </c>
      <c r="U104" s="210">
        <v>11681018.702076193</v>
      </c>
      <c r="V104" s="210">
        <f>VLOOKUP(B104,'Dealer Wise'!B76:F196,5,0)</f>
        <v>7819017.7249000017</v>
      </c>
      <c r="W104" s="211">
        <f t="shared" si="26"/>
        <v>0.66937806747199569</v>
      </c>
      <c r="X104" s="211">
        <f t="shared" si="27"/>
        <v>0</v>
      </c>
      <c r="Y104" s="173">
        <f t="shared" si="28"/>
        <v>47053024.850766674</v>
      </c>
      <c r="Z104" s="173">
        <f t="shared" si="29"/>
        <v>47893577.210200004</v>
      </c>
      <c r="AA104" s="158">
        <f t="shared" si="17"/>
        <v>1.0178639388668258</v>
      </c>
      <c r="AB104" s="174">
        <f t="shared" si="30"/>
        <v>-840552.3594333306</v>
      </c>
      <c r="AC104" s="175">
        <f t="shared" si="31"/>
        <v>-105069.04492916632</v>
      </c>
    </row>
    <row r="105" spans="1:29">
      <c r="A105" s="107">
        <v>101</v>
      </c>
      <c r="B105" s="172" t="s">
        <v>9</v>
      </c>
      <c r="C105" s="111" t="s">
        <v>137</v>
      </c>
      <c r="D105" s="111" t="s">
        <v>1441</v>
      </c>
      <c r="E105" s="201">
        <v>10783538.002499999</v>
      </c>
      <c r="F105" s="201">
        <v>10799970.712000001</v>
      </c>
      <c r="G105" s="202">
        <f t="shared" si="18"/>
        <v>1.0015238699484521</v>
      </c>
      <c r="H105" s="202">
        <f t="shared" si="19"/>
        <v>0.9</v>
      </c>
      <c r="I105" s="203">
        <v>9749010.1702380963</v>
      </c>
      <c r="J105" s="203">
        <v>11130421.565800002</v>
      </c>
      <c r="K105" s="204">
        <f t="shared" si="20"/>
        <v>1.141697605340396</v>
      </c>
      <c r="L105" s="204">
        <f t="shared" si="21"/>
        <v>0.9</v>
      </c>
      <c r="M105" s="205">
        <v>10090305.934914287</v>
      </c>
      <c r="N105" s="205">
        <v>9719970.8569000047</v>
      </c>
      <c r="O105" s="206">
        <f t="shared" si="22"/>
        <v>0.96329793364016292</v>
      </c>
      <c r="P105" s="208">
        <f t="shared" si="23"/>
        <v>0.9</v>
      </c>
      <c r="Q105" s="207">
        <v>8801538.0909095239</v>
      </c>
      <c r="R105" s="200">
        <v>15005796.414900007</v>
      </c>
      <c r="S105" s="206">
        <f t="shared" si="24"/>
        <v>1.7049061493466029</v>
      </c>
      <c r="T105" s="206">
        <f t="shared" si="25"/>
        <v>0.9</v>
      </c>
      <c r="U105" s="210">
        <v>11723959.122976191</v>
      </c>
      <c r="V105" s="210">
        <f>VLOOKUP(B105,'Dealer Wise'!B77:F197,5,0)</f>
        <v>8041275.034500001</v>
      </c>
      <c r="W105" s="211">
        <f t="shared" si="26"/>
        <v>0.68588391942965754</v>
      </c>
      <c r="X105" s="211">
        <f t="shared" si="27"/>
        <v>0</v>
      </c>
      <c r="Y105" s="173">
        <f t="shared" si="28"/>
        <v>51148351.321538098</v>
      </c>
      <c r="Z105" s="173">
        <f t="shared" si="29"/>
        <v>54697434.584100015</v>
      </c>
      <c r="AA105" s="158">
        <f t="shared" si="17"/>
        <v>1.0693880285652029</v>
      </c>
      <c r="AB105" s="174">
        <f t="shared" si="30"/>
        <v>-3549083.2625619173</v>
      </c>
      <c r="AC105" s="175">
        <f t="shared" si="31"/>
        <v>-443635.40782023966</v>
      </c>
    </row>
    <row r="106" spans="1:29">
      <c r="A106" s="107">
        <v>102</v>
      </c>
      <c r="B106" s="199" t="s">
        <v>10</v>
      </c>
      <c r="C106" s="111" t="s">
        <v>137</v>
      </c>
      <c r="D106" s="111" t="s">
        <v>1441</v>
      </c>
      <c r="E106" s="201">
        <v>4885046.5250000004</v>
      </c>
      <c r="F106" s="201">
        <v>4009967.4362000003</v>
      </c>
      <c r="G106" s="202">
        <f t="shared" si="18"/>
        <v>0.82086576160090918</v>
      </c>
      <c r="H106" s="202">
        <f t="shared" si="19"/>
        <v>0</v>
      </c>
      <c r="I106" s="203">
        <v>4215458.5795047609</v>
      </c>
      <c r="J106" s="203">
        <v>2742652.9966000002</v>
      </c>
      <c r="K106" s="204">
        <f t="shared" si="20"/>
        <v>0.65061794461332645</v>
      </c>
      <c r="L106" s="204">
        <f t="shared" si="21"/>
        <v>0</v>
      </c>
      <c r="M106" s="205">
        <v>5102112.7954333341</v>
      </c>
      <c r="N106" s="205">
        <v>2748396.0190000013</v>
      </c>
      <c r="O106" s="206">
        <f t="shared" si="22"/>
        <v>0.53867802010570287</v>
      </c>
      <c r="P106" s="206">
        <f t="shared" si="23"/>
        <v>0</v>
      </c>
      <c r="Q106" s="207">
        <v>0</v>
      </c>
      <c r="R106" s="200">
        <v>0</v>
      </c>
      <c r="S106" s="206">
        <f t="shared" si="24"/>
        <v>0</v>
      </c>
      <c r="T106" s="206">
        <f t="shared" si="25"/>
        <v>0</v>
      </c>
      <c r="U106" s="210">
        <v>0</v>
      </c>
      <c r="V106" s="210">
        <v>0</v>
      </c>
      <c r="W106" s="211">
        <f t="shared" si="26"/>
        <v>0</v>
      </c>
      <c r="X106" s="211">
        <f t="shared" si="27"/>
        <v>0</v>
      </c>
      <c r="Y106" s="173">
        <f t="shared" si="28"/>
        <v>14202617.899938095</v>
      </c>
      <c r="Z106" s="173">
        <f t="shared" si="29"/>
        <v>9501016.4518000018</v>
      </c>
      <c r="AA106" s="158">
        <f t="shared" si="17"/>
        <v>0.66896233629163637</v>
      </c>
      <c r="AB106" s="174">
        <f t="shared" si="30"/>
        <v>4701601.4481380936</v>
      </c>
      <c r="AC106" s="175">
        <f t="shared" si="31"/>
        <v>587700.1810172617</v>
      </c>
    </row>
    <row r="107" spans="1:29">
      <c r="A107" s="107">
        <v>103</v>
      </c>
      <c r="B107" s="199" t="s">
        <v>1439</v>
      </c>
      <c r="C107" s="111" t="s">
        <v>137</v>
      </c>
      <c r="D107" s="111" t="s">
        <v>1441</v>
      </c>
      <c r="E107" s="201">
        <v>0</v>
      </c>
      <c r="F107" s="201">
        <v>0</v>
      </c>
      <c r="G107" s="202">
        <f t="shared" si="18"/>
        <v>0</v>
      </c>
      <c r="H107" s="202">
        <f t="shared" si="19"/>
        <v>0</v>
      </c>
      <c r="I107" s="203">
        <v>0</v>
      </c>
      <c r="J107" s="203">
        <v>0</v>
      </c>
      <c r="K107" s="204">
        <f t="shared" si="20"/>
        <v>0</v>
      </c>
      <c r="L107" s="204">
        <f t="shared" si="21"/>
        <v>0</v>
      </c>
      <c r="M107" s="205">
        <v>0</v>
      </c>
      <c r="N107" s="205">
        <v>0</v>
      </c>
      <c r="O107" s="206"/>
      <c r="P107" s="206"/>
      <c r="Q107" s="207">
        <v>4989531.3286238099</v>
      </c>
      <c r="R107" s="200">
        <v>5600494.6333999988</v>
      </c>
      <c r="S107" s="206">
        <f t="shared" si="24"/>
        <v>1.1224490367003472</v>
      </c>
      <c r="T107" s="206">
        <f t="shared" si="25"/>
        <v>0.9</v>
      </c>
      <c r="U107" s="210">
        <v>5395051.4129047608</v>
      </c>
      <c r="V107" s="210">
        <f>VLOOKUP(B107,'Dealer Wise'!B62:F182,5,0)</f>
        <v>3468465.4823000007</v>
      </c>
      <c r="W107" s="211">
        <f t="shared" si="26"/>
        <v>0.64289757721373353</v>
      </c>
      <c r="X107" s="211">
        <f t="shared" si="27"/>
        <v>0</v>
      </c>
      <c r="Y107" s="173">
        <f t="shared" si="28"/>
        <v>10384582.741528571</v>
      </c>
      <c r="Z107" s="173">
        <f t="shared" si="29"/>
        <v>9068960.115699999</v>
      </c>
      <c r="AA107" s="158">
        <f t="shared" si="17"/>
        <v>0.87331001557074439</v>
      </c>
      <c r="AB107" s="174">
        <f t="shared" si="30"/>
        <v>1315622.6258285716</v>
      </c>
      <c r="AC107" s="175">
        <f t="shared" si="31"/>
        <v>164452.82822857145</v>
      </c>
    </row>
    <row r="108" spans="1:29">
      <c r="A108" s="107">
        <v>104</v>
      </c>
      <c r="B108" s="172" t="s">
        <v>3</v>
      </c>
      <c r="C108" s="111" t="s">
        <v>2</v>
      </c>
      <c r="D108" s="111" t="s">
        <v>1440</v>
      </c>
      <c r="E108" s="201">
        <v>10334371.4575</v>
      </c>
      <c r="F108" s="201">
        <v>10338930.922999999</v>
      </c>
      <c r="G108" s="202">
        <f t="shared" si="18"/>
        <v>1.0004411942727964</v>
      </c>
      <c r="H108" s="202">
        <f t="shared" si="19"/>
        <v>0.9</v>
      </c>
      <c r="I108" s="203">
        <v>9036444.9773285706</v>
      </c>
      <c r="J108" s="203">
        <v>9037525.7515999954</v>
      </c>
      <c r="K108" s="204">
        <f t="shared" si="20"/>
        <v>1.0001196017099796</v>
      </c>
      <c r="L108" s="204">
        <f t="shared" si="21"/>
        <v>0.9</v>
      </c>
      <c r="M108" s="205">
        <v>9354701.0952952374</v>
      </c>
      <c r="N108" s="205">
        <v>3941331.283400001</v>
      </c>
      <c r="O108" s="206">
        <f t="shared" si="22"/>
        <v>0.42132092124057452</v>
      </c>
      <c r="P108" s="206">
        <f t="shared" si="23"/>
        <v>0</v>
      </c>
      <c r="Q108" s="207">
        <v>9303644.6145857126</v>
      </c>
      <c r="R108" s="200">
        <v>12705608.043999998</v>
      </c>
      <c r="S108" s="206">
        <f t="shared" si="24"/>
        <v>1.3656592196224784</v>
      </c>
      <c r="T108" s="206">
        <f t="shared" si="25"/>
        <v>0.9</v>
      </c>
      <c r="U108" s="210">
        <v>10987773.137361905</v>
      </c>
      <c r="V108" s="210">
        <f>VLOOKUP(B108,'Dealer Wise'!B3:F123,5,0)</f>
        <v>7433322.5129999984</v>
      </c>
      <c r="W108" s="211">
        <f t="shared" si="26"/>
        <v>0.67650855365081664</v>
      </c>
      <c r="X108" s="211">
        <f t="shared" si="27"/>
        <v>0</v>
      </c>
      <c r="Y108" s="173">
        <f t="shared" si="28"/>
        <v>49016935.282071427</v>
      </c>
      <c r="Z108" s="173">
        <f t="shared" si="29"/>
        <v>43456718.514999993</v>
      </c>
      <c r="AA108" s="158">
        <f t="shared" si="17"/>
        <v>0.886565393469119</v>
      </c>
      <c r="AB108" s="174">
        <f t="shared" si="30"/>
        <v>5560216.7670714334</v>
      </c>
      <c r="AC108" s="175">
        <f t="shared" si="31"/>
        <v>695027.09588392917</v>
      </c>
    </row>
    <row r="109" spans="1:29">
      <c r="A109" s="107">
        <v>105</v>
      </c>
      <c r="B109" s="172" t="s">
        <v>12</v>
      </c>
      <c r="C109" s="111" t="s">
        <v>2</v>
      </c>
      <c r="D109" s="111" t="s">
        <v>1389</v>
      </c>
      <c r="E109" s="201">
        <v>5455375.8750000009</v>
      </c>
      <c r="F109" s="201">
        <v>4367731.6884999983</v>
      </c>
      <c r="G109" s="202">
        <f t="shared" si="18"/>
        <v>0.80062891880937492</v>
      </c>
      <c r="H109" s="202">
        <f t="shared" si="19"/>
        <v>0</v>
      </c>
      <c r="I109" s="203">
        <v>5060804.9412761908</v>
      </c>
      <c r="J109" s="203">
        <v>4353309.2239999995</v>
      </c>
      <c r="K109" s="204">
        <f t="shared" si="20"/>
        <v>0.86020095113608919</v>
      </c>
      <c r="L109" s="204">
        <f t="shared" si="21"/>
        <v>0</v>
      </c>
      <c r="M109" s="205">
        <v>4752932.5463238088</v>
      </c>
      <c r="N109" s="205">
        <v>2613926.5288</v>
      </c>
      <c r="O109" s="206">
        <f t="shared" si="22"/>
        <v>0.54996078806583548</v>
      </c>
      <c r="P109" s="206">
        <f t="shared" si="23"/>
        <v>0</v>
      </c>
      <c r="Q109" s="207">
        <v>4098915.5045095244</v>
      </c>
      <c r="R109" s="200">
        <v>4552636.4454999985</v>
      </c>
      <c r="S109" s="206">
        <f t="shared" si="24"/>
        <v>1.1106929236504879</v>
      </c>
      <c r="T109" s="206">
        <f t="shared" si="25"/>
        <v>0.9</v>
      </c>
      <c r="U109" s="210">
        <v>6192517.8541190475</v>
      </c>
      <c r="V109" s="210">
        <f>VLOOKUP(B109,'Dealer Wise'!B4:F124,5,0)</f>
        <v>2927227.1204999997</v>
      </c>
      <c r="W109" s="211">
        <f t="shared" si="26"/>
        <v>0.47270386447943952</v>
      </c>
      <c r="X109" s="211">
        <f t="shared" si="27"/>
        <v>0</v>
      </c>
      <c r="Y109" s="173">
        <f t="shared" si="28"/>
        <v>25560546.721228573</v>
      </c>
      <c r="Z109" s="173">
        <f t="shared" si="29"/>
        <v>18814831.007299993</v>
      </c>
      <c r="AA109" s="158">
        <f t="shared" si="17"/>
        <v>0.73608875477119118</v>
      </c>
      <c r="AB109" s="174">
        <f t="shared" si="30"/>
        <v>6745715.7139285803</v>
      </c>
      <c r="AC109" s="175">
        <f t="shared" si="31"/>
        <v>843214.46424107254</v>
      </c>
    </row>
    <row r="110" spans="1:29">
      <c r="A110" s="107">
        <v>106</v>
      </c>
      <c r="B110" s="172" t="s">
        <v>5</v>
      </c>
      <c r="C110" s="111" t="s">
        <v>2</v>
      </c>
      <c r="D110" s="111" t="s">
        <v>1440</v>
      </c>
      <c r="E110" s="201">
        <v>7834492.4325000001</v>
      </c>
      <c r="F110" s="201">
        <v>7138307.5430999994</v>
      </c>
      <c r="G110" s="202">
        <f t="shared" si="18"/>
        <v>0.91113848211633963</v>
      </c>
      <c r="H110" s="202">
        <f t="shared" si="19"/>
        <v>0.9</v>
      </c>
      <c r="I110" s="203">
        <v>7380709.1902809516</v>
      </c>
      <c r="J110" s="203">
        <v>8050466.5469999993</v>
      </c>
      <c r="K110" s="204">
        <f t="shared" si="20"/>
        <v>1.0907443091784454</v>
      </c>
      <c r="L110" s="204">
        <f t="shared" si="21"/>
        <v>0.9</v>
      </c>
      <c r="M110" s="205">
        <v>7107379.6566857137</v>
      </c>
      <c r="N110" s="205">
        <v>4223069.2520999992</v>
      </c>
      <c r="O110" s="206">
        <f t="shared" si="22"/>
        <v>0.59418090155455194</v>
      </c>
      <c r="P110" s="206">
        <f t="shared" si="23"/>
        <v>0</v>
      </c>
      <c r="Q110" s="207">
        <v>6697663.8687476171</v>
      </c>
      <c r="R110" s="200">
        <v>8982647.3544000033</v>
      </c>
      <c r="S110" s="206">
        <f t="shared" si="24"/>
        <v>1.3411612661415406</v>
      </c>
      <c r="T110" s="206">
        <f t="shared" si="25"/>
        <v>0.9</v>
      </c>
      <c r="U110" s="210">
        <v>9078182.2449285723</v>
      </c>
      <c r="V110" s="210">
        <f>VLOOKUP(B110,'Dealer Wise'!B5:F125,5,0)</f>
        <v>5204618.2689000005</v>
      </c>
      <c r="W110" s="211">
        <f t="shared" si="26"/>
        <v>0.57331061753111467</v>
      </c>
      <c r="X110" s="211">
        <f t="shared" si="27"/>
        <v>0</v>
      </c>
      <c r="Y110" s="173">
        <f t="shared" si="28"/>
        <v>38098427.393142857</v>
      </c>
      <c r="Z110" s="173">
        <f t="shared" si="29"/>
        <v>33599108.965499997</v>
      </c>
      <c r="AA110" s="158">
        <f t="shared" si="17"/>
        <v>0.88190277826394825</v>
      </c>
      <c r="AB110" s="174">
        <f t="shared" si="30"/>
        <v>4499318.4276428595</v>
      </c>
      <c r="AC110" s="175">
        <f t="shared" si="31"/>
        <v>562414.80345535744</v>
      </c>
    </row>
    <row r="111" spans="1:29">
      <c r="A111" s="107">
        <v>107</v>
      </c>
      <c r="B111" s="172" t="s">
        <v>4</v>
      </c>
      <c r="C111" s="111" t="s">
        <v>2</v>
      </c>
      <c r="D111" s="111" t="s">
        <v>1440</v>
      </c>
      <c r="E111" s="201">
        <v>3282403.1424999996</v>
      </c>
      <c r="F111" s="201">
        <v>3321772.1019000001</v>
      </c>
      <c r="G111" s="202">
        <f t="shared" si="18"/>
        <v>1.011993943976673</v>
      </c>
      <c r="H111" s="202">
        <f t="shared" si="19"/>
        <v>0.9</v>
      </c>
      <c r="I111" s="203">
        <v>2881846.7553666667</v>
      </c>
      <c r="J111" s="203">
        <v>2977399.5982000004</v>
      </c>
      <c r="K111" s="204">
        <f t="shared" si="20"/>
        <v>1.0331568091382348</v>
      </c>
      <c r="L111" s="204">
        <f t="shared" si="21"/>
        <v>0.9</v>
      </c>
      <c r="M111" s="205">
        <v>3168519.6582333334</v>
      </c>
      <c r="N111" s="205">
        <v>1733358.5309000004</v>
      </c>
      <c r="O111" s="206">
        <f t="shared" si="22"/>
        <v>0.54705626534331375</v>
      </c>
      <c r="P111" s="206">
        <f t="shared" si="23"/>
        <v>0</v>
      </c>
      <c r="Q111" s="207">
        <v>3502857.653752381</v>
      </c>
      <c r="R111" s="200">
        <v>5017904.8098999998</v>
      </c>
      <c r="S111" s="206">
        <f t="shared" si="24"/>
        <v>1.4325174774158032</v>
      </c>
      <c r="T111" s="206">
        <f t="shared" si="25"/>
        <v>0.9</v>
      </c>
      <c r="U111" s="210">
        <v>3767780.7789190472</v>
      </c>
      <c r="V111" s="210">
        <f>VLOOKUP(B111,'Dealer Wise'!B6:F126,5,0)</f>
        <v>1933116.1309</v>
      </c>
      <c r="W111" s="211">
        <f t="shared" si="26"/>
        <v>0.51306491654607334</v>
      </c>
      <c r="X111" s="211">
        <f t="shared" si="27"/>
        <v>0</v>
      </c>
      <c r="Y111" s="173">
        <f t="shared" si="28"/>
        <v>16603407.988771427</v>
      </c>
      <c r="Z111" s="173">
        <f t="shared" si="29"/>
        <v>14983551.171800001</v>
      </c>
      <c r="AA111" s="158">
        <f t="shared" si="17"/>
        <v>0.90243829350776028</v>
      </c>
      <c r="AB111" s="174">
        <f t="shared" si="30"/>
        <v>1619856.8169714268</v>
      </c>
      <c r="AC111" s="175">
        <f t="shared" si="31"/>
        <v>202482.10212142835</v>
      </c>
    </row>
    <row r="112" spans="1:29">
      <c r="A112" s="107">
        <v>108</v>
      </c>
      <c r="B112" s="172" t="s">
        <v>11</v>
      </c>
      <c r="C112" s="111" t="s">
        <v>2</v>
      </c>
      <c r="D112" s="111" t="s">
        <v>1440</v>
      </c>
      <c r="E112" s="201">
        <v>5873083.2125000013</v>
      </c>
      <c r="F112" s="201">
        <v>5358204.9604000011</v>
      </c>
      <c r="G112" s="202">
        <f t="shared" si="18"/>
        <v>0.91233254604597513</v>
      </c>
      <c r="H112" s="202">
        <f t="shared" si="19"/>
        <v>0.9</v>
      </c>
      <c r="I112" s="203">
        <v>5358329.6189809516</v>
      </c>
      <c r="J112" s="203">
        <v>5380214.715900002</v>
      </c>
      <c r="K112" s="204">
        <f t="shared" si="20"/>
        <v>1.00408431329822</v>
      </c>
      <c r="L112" s="204">
        <f t="shared" si="21"/>
        <v>0.9</v>
      </c>
      <c r="M112" s="205">
        <v>5750938.6658000015</v>
      </c>
      <c r="N112" s="205">
        <v>3011296.5081999982</v>
      </c>
      <c r="O112" s="206">
        <f t="shared" si="22"/>
        <v>0.52361826185136384</v>
      </c>
      <c r="P112" s="206">
        <f t="shared" si="23"/>
        <v>0</v>
      </c>
      <c r="Q112" s="207">
        <v>5863687.3015857134</v>
      </c>
      <c r="R112" s="200">
        <v>8004247.4224999975</v>
      </c>
      <c r="S112" s="206">
        <f t="shared" si="24"/>
        <v>1.3650535935528849</v>
      </c>
      <c r="T112" s="206">
        <f t="shared" si="25"/>
        <v>0.9</v>
      </c>
      <c r="U112" s="210">
        <v>6758149.2287809523</v>
      </c>
      <c r="V112" s="210">
        <f>VLOOKUP(B112,'Dealer Wise'!B7:F127,5,0)</f>
        <v>4120087.3545999997</v>
      </c>
      <c r="W112" s="211">
        <f t="shared" si="26"/>
        <v>0.60964728879524743</v>
      </c>
      <c r="X112" s="211">
        <f t="shared" si="27"/>
        <v>0</v>
      </c>
      <c r="Y112" s="173">
        <f t="shared" si="28"/>
        <v>29604188.027647618</v>
      </c>
      <c r="Z112" s="173">
        <f t="shared" si="29"/>
        <v>25874050.961600002</v>
      </c>
      <c r="AA112" s="158">
        <f t="shared" si="17"/>
        <v>0.87399968333656008</v>
      </c>
      <c r="AB112" s="174">
        <f t="shared" si="30"/>
        <v>3730137.0660476163</v>
      </c>
      <c r="AC112" s="175">
        <f t="shared" si="31"/>
        <v>466267.13325595204</v>
      </c>
    </row>
    <row r="113" spans="1:29">
      <c r="A113" s="107">
        <v>109</v>
      </c>
      <c r="B113" s="172" t="s">
        <v>6</v>
      </c>
      <c r="C113" s="111" t="s">
        <v>2</v>
      </c>
      <c r="D113" s="111" t="s">
        <v>1389</v>
      </c>
      <c r="E113" s="201">
        <v>4973521.87</v>
      </c>
      <c r="F113" s="201">
        <v>2790799.9773999997</v>
      </c>
      <c r="G113" s="202">
        <f t="shared" si="18"/>
        <v>0.56113153824334139</v>
      </c>
      <c r="H113" s="202">
        <f t="shared" si="19"/>
        <v>0</v>
      </c>
      <c r="I113" s="203">
        <v>4067724.1552523803</v>
      </c>
      <c r="J113" s="203">
        <v>3504359.6668000002</v>
      </c>
      <c r="K113" s="204">
        <f t="shared" si="20"/>
        <v>0.86150376305017018</v>
      </c>
      <c r="L113" s="204">
        <f t="shared" si="21"/>
        <v>0</v>
      </c>
      <c r="M113" s="205">
        <v>3872900.1070523807</v>
      </c>
      <c r="N113" s="205">
        <v>1989778.3143000004</v>
      </c>
      <c r="O113" s="206">
        <f t="shared" si="22"/>
        <v>0.51376959366359631</v>
      </c>
      <c r="P113" s="206">
        <f t="shared" si="23"/>
        <v>0</v>
      </c>
      <c r="Q113" s="207">
        <v>3299087.1696476187</v>
      </c>
      <c r="R113" s="200">
        <v>3297103.1126000001</v>
      </c>
      <c r="S113" s="206">
        <f t="shared" si="24"/>
        <v>0.99939860423638627</v>
      </c>
      <c r="T113" s="206">
        <f t="shared" si="25"/>
        <v>0.9</v>
      </c>
      <c r="U113" s="210">
        <v>4063410.5395285715</v>
      </c>
      <c r="V113" s="210">
        <f>VLOOKUP(B113,'Dealer Wise'!B4:F124,5,0)</f>
        <v>2153667.6904999996</v>
      </c>
      <c r="W113" s="211">
        <f t="shared" si="26"/>
        <v>0.53001479165082432</v>
      </c>
      <c r="X113" s="211">
        <f t="shared" si="27"/>
        <v>0</v>
      </c>
      <c r="Y113" s="173">
        <f t="shared" si="28"/>
        <v>20276643.841480952</v>
      </c>
      <c r="Z113" s="173">
        <f t="shared" si="29"/>
        <v>13735708.761599999</v>
      </c>
      <c r="AA113" s="158">
        <f t="shared" si="17"/>
        <v>0.67741529954282509</v>
      </c>
      <c r="AB113" s="174">
        <f t="shared" si="30"/>
        <v>6540935.0798809528</v>
      </c>
      <c r="AC113" s="175">
        <f t="shared" si="31"/>
        <v>817616.8849851191</v>
      </c>
    </row>
    <row r="114" spans="1:29">
      <c r="A114" s="107">
        <v>110</v>
      </c>
      <c r="B114" s="172" t="s">
        <v>7</v>
      </c>
      <c r="C114" s="111" t="s">
        <v>2</v>
      </c>
      <c r="D114" s="111" t="s">
        <v>1389</v>
      </c>
      <c r="E114" s="201">
        <v>5366217.7575000012</v>
      </c>
      <c r="F114" s="201">
        <v>4312192.2294000005</v>
      </c>
      <c r="G114" s="202">
        <f t="shared" si="18"/>
        <v>0.80358129771628062</v>
      </c>
      <c r="H114" s="202">
        <f t="shared" si="19"/>
        <v>0</v>
      </c>
      <c r="I114" s="203">
        <v>4951956.0743714292</v>
      </c>
      <c r="J114" s="203">
        <v>3963854.4142999989</v>
      </c>
      <c r="K114" s="204">
        <f t="shared" si="20"/>
        <v>0.80046235361713025</v>
      </c>
      <c r="L114" s="204">
        <f t="shared" si="21"/>
        <v>0</v>
      </c>
      <c r="M114" s="205">
        <v>4706831.9932238087</v>
      </c>
      <c r="N114" s="205">
        <v>2076581.8313</v>
      </c>
      <c r="O114" s="206">
        <f t="shared" si="22"/>
        <v>0.44118460873248744</v>
      </c>
      <c r="P114" s="206">
        <f t="shared" si="23"/>
        <v>0</v>
      </c>
      <c r="Q114" s="207">
        <v>3897467.7490571425</v>
      </c>
      <c r="R114" s="200">
        <v>6863908.8489000015</v>
      </c>
      <c r="S114" s="206">
        <f t="shared" si="24"/>
        <v>1.7611201146078725</v>
      </c>
      <c r="T114" s="206">
        <f t="shared" si="25"/>
        <v>0.9</v>
      </c>
      <c r="U114" s="210">
        <v>5266744.5113523789</v>
      </c>
      <c r="V114" s="210">
        <f>VLOOKUP(B114,'Dealer Wise'!B9:F129,5,0)</f>
        <v>3133515.9994000001</v>
      </c>
      <c r="W114" s="211">
        <f t="shared" si="26"/>
        <v>0.59496259836522525</v>
      </c>
      <c r="X114" s="211">
        <f t="shared" si="27"/>
        <v>0</v>
      </c>
      <c r="Y114" s="173">
        <f t="shared" si="28"/>
        <v>24189218.085504763</v>
      </c>
      <c r="Z114" s="173">
        <f t="shared" si="29"/>
        <v>20350053.3233</v>
      </c>
      <c r="AA114" s="158">
        <f t="shared" si="17"/>
        <v>0.84128611563077527</v>
      </c>
      <c r="AB114" s="174">
        <f t="shared" si="30"/>
        <v>3839164.7622047625</v>
      </c>
      <c r="AC114" s="175">
        <f t="shared" si="31"/>
        <v>479895.59527559532</v>
      </c>
    </row>
    <row r="115" spans="1:29">
      <c r="A115" s="107">
        <v>111</v>
      </c>
      <c r="B115" s="172" t="s">
        <v>8</v>
      </c>
      <c r="C115" s="111" t="s">
        <v>2</v>
      </c>
      <c r="D115" s="111" t="s">
        <v>1389</v>
      </c>
      <c r="E115" s="201">
        <v>6290880.8375000004</v>
      </c>
      <c r="F115" s="201">
        <v>5444066.3209000016</v>
      </c>
      <c r="G115" s="202">
        <f t="shared" si="18"/>
        <v>0.86539015147892651</v>
      </c>
      <c r="H115" s="202">
        <f t="shared" si="19"/>
        <v>0</v>
      </c>
      <c r="I115" s="203">
        <v>5635731.9059380954</v>
      </c>
      <c r="J115" s="203">
        <v>4522301.8717</v>
      </c>
      <c r="K115" s="204">
        <f t="shared" si="20"/>
        <v>0.80243381821180515</v>
      </c>
      <c r="L115" s="204">
        <f t="shared" si="21"/>
        <v>0</v>
      </c>
      <c r="M115" s="205">
        <v>5608427.1684476202</v>
      </c>
      <c r="N115" s="205">
        <v>3064994.4749999996</v>
      </c>
      <c r="O115" s="206">
        <f t="shared" si="22"/>
        <v>0.54649804355904152</v>
      </c>
      <c r="P115" s="206">
        <f t="shared" si="23"/>
        <v>0</v>
      </c>
      <c r="Q115" s="207">
        <v>4512046.1592666665</v>
      </c>
      <c r="R115" s="200">
        <v>6865592.3057999983</v>
      </c>
      <c r="S115" s="206">
        <f t="shared" si="24"/>
        <v>1.5216139337802894</v>
      </c>
      <c r="T115" s="206">
        <f t="shared" si="25"/>
        <v>0.9</v>
      </c>
      <c r="U115" s="210">
        <v>6502078.6706761923</v>
      </c>
      <c r="V115" s="210">
        <f>VLOOKUP(B115,'Dealer Wise'!B10:F130,5,0)</f>
        <v>3876856.7678000005</v>
      </c>
      <c r="W115" s="211">
        <f t="shared" si="26"/>
        <v>0.59624882505409948</v>
      </c>
      <c r="X115" s="211">
        <f t="shared" si="27"/>
        <v>0</v>
      </c>
      <c r="Y115" s="173">
        <f t="shared" si="28"/>
        <v>28549164.741828576</v>
      </c>
      <c r="Z115" s="173">
        <f t="shared" si="29"/>
        <v>23773811.741199996</v>
      </c>
      <c r="AA115" s="158">
        <f t="shared" si="17"/>
        <v>0.83273230429638423</v>
      </c>
      <c r="AB115" s="174">
        <f t="shared" si="30"/>
        <v>4775353.0006285794</v>
      </c>
      <c r="AC115" s="175">
        <f t="shared" si="31"/>
        <v>596919.12507857243</v>
      </c>
    </row>
    <row r="116" spans="1:29">
      <c r="A116" s="107">
        <v>112</v>
      </c>
      <c r="B116" s="172" t="s">
        <v>134</v>
      </c>
      <c r="C116" s="111" t="s">
        <v>137</v>
      </c>
      <c r="D116" s="111" t="s">
        <v>1452</v>
      </c>
      <c r="E116" s="201">
        <v>8145439.7800000021</v>
      </c>
      <c r="F116" s="201">
        <v>8538005.5227000024</v>
      </c>
      <c r="G116" s="202">
        <f t="shared" si="18"/>
        <v>1.0481945423823391</v>
      </c>
      <c r="H116" s="202">
        <f t="shared" si="19"/>
        <v>0.9</v>
      </c>
      <c r="I116" s="203">
        <v>7744476.8931904752</v>
      </c>
      <c r="J116" s="203">
        <v>7775062.9381000008</v>
      </c>
      <c r="K116" s="204">
        <f t="shared" si="20"/>
        <v>1.0039494010158929</v>
      </c>
      <c r="L116" s="204">
        <f t="shared" si="21"/>
        <v>0.9</v>
      </c>
      <c r="M116" s="205">
        <v>7529061.2073476184</v>
      </c>
      <c r="N116" s="205">
        <v>5083086.8152999999</v>
      </c>
      <c r="O116" s="206">
        <f t="shared" si="22"/>
        <v>0.67512890057785824</v>
      </c>
      <c r="P116" s="206">
        <f t="shared" si="23"/>
        <v>0</v>
      </c>
      <c r="Q116" s="207">
        <v>9303644.6145857126</v>
      </c>
      <c r="R116" s="200">
        <v>12161165.324399998</v>
      </c>
      <c r="S116" s="206">
        <f t="shared" si="24"/>
        <v>1.3071399250713458</v>
      </c>
      <c r="T116" s="206">
        <f t="shared" si="25"/>
        <v>0.9</v>
      </c>
      <c r="U116" s="210">
        <v>8951972.501823809</v>
      </c>
      <c r="V116" s="210">
        <f>VLOOKUP(B116,'Dealer Wise'!B71:F191,5,0)</f>
        <v>6180699.8673</v>
      </c>
      <c r="W116" s="211">
        <f t="shared" si="26"/>
        <v>0.69042882627720203</v>
      </c>
      <c r="X116" s="211">
        <f t="shared" si="27"/>
        <v>0</v>
      </c>
      <c r="Y116" s="173">
        <f t="shared" si="28"/>
        <v>41674594.996947616</v>
      </c>
      <c r="Z116" s="173">
        <f t="shared" si="29"/>
        <v>39738020.467800006</v>
      </c>
      <c r="AA116" s="158">
        <f t="shared" si="17"/>
        <v>0.95353105340821065</v>
      </c>
      <c r="AB116" s="174">
        <f t="shared" si="30"/>
        <v>1936574.5291476101</v>
      </c>
      <c r="AC116" s="175">
        <f t="shared" si="31"/>
        <v>242071.81614345126</v>
      </c>
    </row>
    <row r="117" spans="1:29">
      <c r="A117" s="107">
        <v>113</v>
      </c>
      <c r="B117" s="172" t="s">
        <v>135</v>
      </c>
      <c r="C117" s="111" t="s">
        <v>137</v>
      </c>
      <c r="D117" s="111" t="s">
        <v>1452</v>
      </c>
      <c r="E117" s="201">
        <v>7536549.3224999979</v>
      </c>
      <c r="F117" s="201">
        <v>7629874.0958000021</v>
      </c>
      <c r="G117" s="202">
        <f t="shared" si="18"/>
        <v>1.0123829579435495</v>
      </c>
      <c r="H117" s="202">
        <f t="shared" si="19"/>
        <v>0.9</v>
      </c>
      <c r="I117" s="203">
        <v>8925446.7319190502</v>
      </c>
      <c r="J117" s="203">
        <v>8175340.7694000024</v>
      </c>
      <c r="K117" s="204">
        <f t="shared" si="20"/>
        <v>0.91595872060537542</v>
      </c>
      <c r="L117" s="204">
        <f t="shared" si="21"/>
        <v>0.9</v>
      </c>
      <c r="M117" s="205">
        <v>8030989.324409524</v>
      </c>
      <c r="N117" s="205">
        <v>5212553.219899999</v>
      </c>
      <c r="O117" s="206">
        <f t="shared" si="22"/>
        <v>0.64905493076137921</v>
      </c>
      <c r="P117" s="206">
        <f t="shared" si="23"/>
        <v>0</v>
      </c>
      <c r="Q117" s="207">
        <v>7770826.9858142845</v>
      </c>
      <c r="R117" s="200">
        <v>9292056.1645</v>
      </c>
      <c r="S117" s="206">
        <f t="shared" si="24"/>
        <v>1.19576155555422</v>
      </c>
      <c r="T117" s="206">
        <f t="shared" si="25"/>
        <v>0.9</v>
      </c>
      <c r="U117" s="210">
        <v>8906894.6527714282</v>
      </c>
      <c r="V117" s="210">
        <f>VLOOKUP(B117,'Dealer Wise'!B72:F192,5,0)</f>
        <v>5037822.2910000011</v>
      </c>
      <c r="W117" s="211">
        <f t="shared" si="26"/>
        <v>0.56560928217922235</v>
      </c>
      <c r="X117" s="211">
        <f t="shared" si="27"/>
        <v>0</v>
      </c>
      <c r="Y117" s="173">
        <f t="shared" si="28"/>
        <v>41170707.017414287</v>
      </c>
      <c r="Z117" s="173">
        <f t="shared" si="29"/>
        <v>35347646.540600002</v>
      </c>
      <c r="AA117" s="158">
        <f t="shared" si="17"/>
        <v>0.85856301971323301</v>
      </c>
      <c r="AB117" s="174">
        <f t="shared" si="30"/>
        <v>5823060.4768142849</v>
      </c>
      <c r="AC117" s="175">
        <f t="shared" si="31"/>
        <v>727882.55960178562</v>
      </c>
    </row>
    <row r="118" spans="1:29">
      <c r="A118" s="107">
        <v>114</v>
      </c>
      <c r="B118" s="172" t="s">
        <v>125</v>
      </c>
      <c r="C118" s="111" t="s">
        <v>137</v>
      </c>
      <c r="D118" s="111" t="s">
        <v>1450</v>
      </c>
      <c r="E118" s="201">
        <v>3581574.1349999993</v>
      </c>
      <c r="F118" s="201">
        <v>3593153.2997999997</v>
      </c>
      <c r="G118" s="202">
        <f t="shared" si="18"/>
        <v>1.0032329820250951</v>
      </c>
      <c r="H118" s="202">
        <f t="shared" si="19"/>
        <v>0.9</v>
      </c>
      <c r="I118" s="203">
        <v>4093785.5442999993</v>
      </c>
      <c r="J118" s="203">
        <v>3335106.0002999995</v>
      </c>
      <c r="K118" s="204">
        <f t="shared" si="20"/>
        <v>0.81467530827149692</v>
      </c>
      <c r="L118" s="204">
        <f t="shared" si="21"/>
        <v>0</v>
      </c>
      <c r="M118" s="205">
        <v>4427166.215214286</v>
      </c>
      <c r="N118" s="205">
        <v>2099319.9124000007</v>
      </c>
      <c r="O118" s="206">
        <f t="shared" si="22"/>
        <v>0.47419044380704112</v>
      </c>
      <c r="P118" s="206">
        <f t="shared" si="23"/>
        <v>0</v>
      </c>
      <c r="Q118" s="207">
        <v>3994845.0028095236</v>
      </c>
      <c r="R118" s="200">
        <v>4510603.5834000008</v>
      </c>
      <c r="S118" s="206">
        <f t="shared" si="24"/>
        <v>1.1291060304536849</v>
      </c>
      <c r="T118" s="206">
        <f t="shared" si="25"/>
        <v>0.9</v>
      </c>
      <c r="U118" s="210">
        <v>4759568.9032428572</v>
      </c>
      <c r="V118" s="210">
        <f>VLOOKUP(B118,'Dealer Wise'!B21:F141,5,0)</f>
        <v>2825065.7074000007</v>
      </c>
      <c r="W118" s="211">
        <f t="shared" si="26"/>
        <v>0.59355495525554569</v>
      </c>
      <c r="X118" s="211">
        <f t="shared" si="27"/>
        <v>0</v>
      </c>
      <c r="Y118" s="173">
        <f t="shared" si="28"/>
        <v>20856939.800566666</v>
      </c>
      <c r="Z118" s="173">
        <f t="shared" si="29"/>
        <v>16363248.5033</v>
      </c>
      <c r="AA118" s="158">
        <f t="shared" si="17"/>
        <v>0.78454694982892093</v>
      </c>
      <c r="AB118" s="174">
        <f t="shared" si="30"/>
        <v>4493691.2972666658</v>
      </c>
      <c r="AC118" s="175">
        <f t="shared" si="31"/>
        <v>561711.41215833323</v>
      </c>
    </row>
    <row r="119" spans="1:29">
      <c r="A119" s="107">
        <v>115</v>
      </c>
      <c r="B119" s="172" t="s">
        <v>126</v>
      </c>
      <c r="C119" s="111" t="s">
        <v>137</v>
      </c>
      <c r="D119" s="111" t="s">
        <v>1450</v>
      </c>
      <c r="E119" s="201">
        <v>22263647.154999997</v>
      </c>
      <c r="F119" s="201">
        <v>21394513.981699996</v>
      </c>
      <c r="G119" s="202">
        <f t="shared" si="18"/>
        <v>0.96096177920674553</v>
      </c>
      <c r="H119" s="202">
        <f t="shared" si="19"/>
        <v>0.9</v>
      </c>
      <c r="I119" s="203">
        <v>22935758.405114278</v>
      </c>
      <c r="J119" s="203">
        <v>22980587.434499998</v>
      </c>
      <c r="K119" s="204">
        <f t="shared" si="20"/>
        <v>1.0019545475058598</v>
      </c>
      <c r="L119" s="204">
        <f t="shared" si="21"/>
        <v>0.9</v>
      </c>
      <c r="M119" s="205">
        <v>21085445.52395238</v>
      </c>
      <c r="N119" s="205">
        <v>8306812.7377999993</v>
      </c>
      <c r="O119" s="206">
        <f t="shared" si="22"/>
        <v>0.39395955510466829</v>
      </c>
      <c r="P119" s="206">
        <f t="shared" si="23"/>
        <v>0</v>
      </c>
      <c r="Q119" s="207">
        <v>18995186.172128566</v>
      </c>
      <c r="R119" s="200">
        <v>24895725.385299999</v>
      </c>
      <c r="S119" s="206">
        <f t="shared" si="24"/>
        <v>1.3106333973093263</v>
      </c>
      <c r="T119" s="206">
        <f t="shared" si="25"/>
        <v>0.9</v>
      </c>
      <c r="U119" s="210">
        <v>22788137.538390476</v>
      </c>
      <c r="V119" s="210">
        <f>VLOOKUP(B119,'Dealer Wise'!B22:F142,5,0)</f>
        <v>14315760.2195</v>
      </c>
      <c r="W119" s="211">
        <f t="shared" si="26"/>
        <v>0.6282110679463242</v>
      </c>
      <c r="X119" s="211">
        <f t="shared" si="27"/>
        <v>0</v>
      </c>
      <c r="Y119" s="173">
        <f t="shared" si="28"/>
        <v>108068174.79458569</v>
      </c>
      <c r="Z119" s="173">
        <f t="shared" si="29"/>
        <v>91893399.7588</v>
      </c>
      <c r="AA119" s="158">
        <f t="shared" si="17"/>
        <v>0.85032804462062539</v>
      </c>
      <c r="AB119" s="174">
        <f t="shared" si="30"/>
        <v>16174775.03578569</v>
      </c>
      <c r="AC119" s="175">
        <f t="shared" si="31"/>
        <v>2021846.8794732112</v>
      </c>
    </row>
    <row r="120" spans="1:29">
      <c r="A120" s="107">
        <v>116</v>
      </c>
      <c r="B120" s="172" t="s">
        <v>127</v>
      </c>
      <c r="C120" s="111" t="s">
        <v>137</v>
      </c>
      <c r="D120" s="111" t="s">
        <v>1451</v>
      </c>
      <c r="E120" s="201">
        <v>15641751.012499996</v>
      </c>
      <c r="F120" s="201">
        <v>15286987.283700004</v>
      </c>
      <c r="G120" s="202">
        <f t="shared" si="18"/>
        <v>0.9773194363906903</v>
      </c>
      <c r="H120" s="202">
        <f t="shared" si="19"/>
        <v>0.9</v>
      </c>
      <c r="I120" s="203">
        <v>15437218.95042857</v>
      </c>
      <c r="J120" s="203">
        <v>16100630.844700001</v>
      </c>
      <c r="K120" s="204">
        <f t="shared" si="20"/>
        <v>1.0429748322156831</v>
      </c>
      <c r="L120" s="204">
        <f t="shared" si="21"/>
        <v>0.9</v>
      </c>
      <c r="M120" s="205">
        <v>15646631.921609523</v>
      </c>
      <c r="N120" s="205">
        <v>7665883.1221999982</v>
      </c>
      <c r="O120" s="206">
        <f t="shared" si="22"/>
        <v>0.48993822827855155</v>
      </c>
      <c r="P120" s="206">
        <f t="shared" si="23"/>
        <v>0</v>
      </c>
      <c r="Q120" s="207">
        <v>15909389.700085722</v>
      </c>
      <c r="R120" s="200">
        <v>19603924.339600004</v>
      </c>
      <c r="S120" s="206">
        <f t="shared" si="24"/>
        <v>1.2322235302020652</v>
      </c>
      <c r="T120" s="206">
        <f t="shared" si="25"/>
        <v>0.9</v>
      </c>
      <c r="U120" s="210">
        <v>18239013.480552383</v>
      </c>
      <c r="V120" s="210">
        <f>VLOOKUP(B120,'Dealer Wise'!B23:F143,5,0)</f>
        <v>11612986.161700003</v>
      </c>
      <c r="W120" s="211">
        <f t="shared" si="26"/>
        <v>0.63671130974723611</v>
      </c>
      <c r="X120" s="211">
        <f t="shared" si="27"/>
        <v>0</v>
      </c>
      <c r="Y120" s="173">
        <f t="shared" si="28"/>
        <v>80874005.065176189</v>
      </c>
      <c r="Z120" s="173">
        <f t="shared" si="29"/>
        <v>70270411.751900017</v>
      </c>
      <c r="AA120" s="158">
        <f t="shared" si="17"/>
        <v>0.8688874959916878</v>
      </c>
      <c r="AB120" s="174">
        <f t="shared" si="30"/>
        <v>10603593.313276172</v>
      </c>
      <c r="AC120" s="175">
        <f t="shared" si="31"/>
        <v>1325449.1641595215</v>
      </c>
    </row>
    <row r="121" spans="1:29">
      <c r="A121" s="107">
        <v>117</v>
      </c>
      <c r="B121" s="172" t="s">
        <v>128</v>
      </c>
      <c r="C121" s="111" t="s">
        <v>137</v>
      </c>
      <c r="D121" s="111" t="s">
        <v>1451</v>
      </c>
      <c r="E121" s="201">
        <v>6857648.3550000014</v>
      </c>
      <c r="F121" s="201">
        <v>6334733.4866000013</v>
      </c>
      <c r="G121" s="202">
        <f t="shared" si="18"/>
        <v>0.92374720292872181</v>
      </c>
      <c r="H121" s="202">
        <f t="shared" si="19"/>
        <v>0.9</v>
      </c>
      <c r="I121" s="203">
        <v>7588155.2329857126</v>
      </c>
      <c r="J121" s="203">
        <v>6917685.3888999997</v>
      </c>
      <c r="K121" s="204">
        <f t="shared" si="20"/>
        <v>0.911642576686995</v>
      </c>
      <c r="L121" s="204">
        <f t="shared" si="21"/>
        <v>0.9</v>
      </c>
      <c r="M121" s="205">
        <v>7665826.9322000006</v>
      </c>
      <c r="N121" s="205">
        <v>3443785.3907000003</v>
      </c>
      <c r="O121" s="206">
        <f t="shared" si="22"/>
        <v>0.44923860415299971</v>
      </c>
      <c r="P121" s="206">
        <f t="shared" si="23"/>
        <v>0</v>
      </c>
      <c r="Q121" s="207">
        <v>6995974.3754523788</v>
      </c>
      <c r="R121" s="200">
        <v>11857186.011700002</v>
      </c>
      <c r="S121" s="206">
        <f t="shared" si="24"/>
        <v>1.6948584107604432</v>
      </c>
      <c r="T121" s="206">
        <f t="shared" si="25"/>
        <v>0.9</v>
      </c>
      <c r="U121" s="210">
        <v>8348948.9875142854</v>
      </c>
      <c r="V121" s="210">
        <f>VLOOKUP(B121,'Dealer Wise'!B76:F196,5,0)</f>
        <v>4656586.7442000005</v>
      </c>
      <c r="W121" s="211">
        <f t="shared" si="26"/>
        <v>0.55774526244726719</v>
      </c>
      <c r="X121" s="211">
        <f t="shared" si="27"/>
        <v>0</v>
      </c>
      <c r="Y121" s="173">
        <f t="shared" si="28"/>
        <v>37456553.883152381</v>
      </c>
      <c r="Z121" s="173">
        <f t="shared" si="29"/>
        <v>33209977.022100002</v>
      </c>
      <c r="AA121" s="158">
        <f t="shared" si="17"/>
        <v>0.88662660013252181</v>
      </c>
      <c r="AB121" s="174">
        <f t="shared" si="30"/>
        <v>4246576.861052379</v>
      </c>
      <c r="AC121" s="175">
        <f t="shared" si="31"/>
        <v>530822.10763154738</v>
      </c>
    </row>
    <row r="122" spans="1:29">
      <c r="A122" s="107">
        <v>118</v>
      </c>
      <c r="B122" s="172" t="s">
        <v>129</v>
      </c>
      <c r="C122" s="111" t="s">
        <v>137</v>
      </c>
      <c r="D122" s="111" t="s">
        <v>137</v>
      </c>
      <c r="E122" s="201">
        <v>19313688.817500003</v>
      </c>
      <c r="F122" s="201">
        <v>17633302.304000001</v>
      </c>
      <c r="G122" s="202">
        <f t="shared" si="18"/>
        <v>0.9129950508482142</v>
      </c>
      <c r="H122" s="202">
        <f t="shared" si="19"/>
        <v>0.9</v>
      </c>
      <c r="I122" s="203">
        <v>19984123.291090477</v>
      </c>
      <c r="J122" s="203">
        <v>18241062.913600001</v>
      </c>
      <c r="K122" s="204">
        <f t="shared" si="20"/>
        <v>0.91277774100465126</v>
      </c>
      <c r="L122" s="204">
        <f t="shared" si="21"/>
        <v>0.9</v>
      </c>
      <c r="M122" s="205">
        <v>18927364.903447617</v>
      </c>
      <c r="N122" s="205">
        <v>5139344.5562000005</v>
      </c>
      <c r="O122" s="206">
        <f t="shared" si="22"/>
        <v>0.27152985016228381</v>
      </c>
      <c r="P122" s="206">
        <f t="shared" si="23"/>
        <v>0</v>
      </c>
      <c r="Q122" s="207">
        <v>16496184.817642858</v>
      </c>
      <c r="R122" s="200">
        <v>21340961.289399996</v>
      </c>
      <c r="S122" s="206">
        <f t="shared" si="24"/>
        <v>1.2936907245713927</v>
      </c>
      <c r="T122" s="206">
        <f t="shared" si="25"/>
        <v>0.9</v>
      </c>
      <c r="U122" s="210">
        <v>21302024.138161905</v>
      </c>
      <c r="V122" s="210">
        <f>VLOOKUP(B122,'Dealer Wise'!B25:F145,5,0)</f>
        <v>14423984.697199998</v>
      </c>
      <c r="W122" s="211">
        <f t="shared" si="26"/>
        <v>0.67711803365013956</v>
      </c>
      <c r="X122" s="211">
        <f t="shared" si="27"/>
        <v>0</v>
      </c>
      <c r="Y122" s="173">
        <f t="shared" si="28"/>
        <v>96023385.967842847</v>
      </c>
      <c r="Z122" s="173">
        <f t="shared" si="29"/>
        <v>76778655.760399997</v>
      </c>
      <c r="AA122" s="158">
        <f t="shared" si="17"/>
        <v>0.79958288271684463</v>
      </c>
      <c r="AB122" s="174">
        <f t="shared" si="30"/>
        <v>19244730.20744285</v>
      </c>
      <c r="AC122" s="175">
        <f t="shared" si="31"/>
        <v>2405591.2759303562</v>
      </c>
    </row>
    <row r="123" spans="1:29">
      <c r="A123" s="107">
        <v>119</v>
      </c>
      <c r="B123" s="172" t="s">
        <v>131</v>
      </c>
      <c r="C123" s="111" t="s">
        <v>137</v>
      </c>
      <c r="D123" s="111" t="s">
        <v>1390</v>
      </c>
      <c r="E123" s="201">
        <v>3370040.5299999993</v>
      </c>
      <c r="F123" s="201">
        <v>3480396.6144999983</v>
      </c>
      <c r="G123" s="202">
        <f t="shared" si="18"/>
        <v>1.0327462187821221</v>
      </c>
      <c r="H123" s="202">
        <f t="shared" si="19"/>
        <v>0.9</v>
      </c>
      <c r="I123" s="203">
        <v>3383302.8144333339</v>
      </c>
      <c r="J123" s="203">
        <v>3115339.1265000007</v>
      </c>
      <c r="K123" s="204">
        <f t="shared" si="20"/>
        <v>0.92079819554129561</v>
      </c>
      <c r="L123" s="204">
        <f t="shared" si="21"/>
        <v>0.9</v>
      </c>
      <c r="M123" s="205">
        <v>3637241.1452952381</v>
      </c>
      <c r="N123" s="205">
        <v>2025063.0649000003</v>
      </c>
      <c r="O123" s="206">
        <f t="shared" si="22"/>
        <v>0.55675798881781979</v>
      </c>
      <c r="P123" s="206">
        <f t="shared" si="23"/>
        <v>0</v>
      </c>
      <c r="Q123" s="207">
        <v>3398885.4608999998</v>
      </c>
      <c r="R123" s="200">
        <v>5486323.3412000006</v>
      </c>
      <c r="S123" s="206">
        <f t="shared" si="24"/>
        <v>1.6141536407488302</v>
      </c>
      <c r="T123" s="206">
        <f t="shared" si="25"/>
        <v>0.9</v>
      </c>
      <c r="U123" s="210">
        <v>4296699.5051333327</v>
      </c>
      <c r="V123" s="210">
        <f>VLOOKUP(B123,'Dealer Wise'!B26:F146,5,0)</f>
        <v>2836402.4120999994</v>
      </c>
      <c r="W123" s="211">
        <f t="shared" si="26"/>
        <v>0.66013515925684496</v>
      </c>
      <c r="X123" s="211">
        <f t="shared" si="27"/>
        <v>0</v>
      </c>
      <c r="Y123" s="173">
        <f t="shared" si="28"/>
        <v>18086169.455761902</v>
      </c>
      <c r="Z123" s="173">
        <f t="shared" si="29"/>
        <v>16943524.559199996</v>
      </c>
      <c r="AA123" s="158">
        <f t="shared" si="17"/>
        <v>0.93682217235900767</v>
      </c>
      <c r="AB123" s="174">
        <f t="shared" si="30"/>
        <v>1142644.8965619057</v>
      </c>
      <c r="AC123" s="175">
        <f t="shared" si="31"/>
        <v>142830.61207023822</v>
      </c>
    </row>
    <row r="124" spans="1:29">
      <c r="A124" s="107">
        <v>120</v>
      </c>
      <c r="B124" s="172" t="s">
        <v>132</v>
      </c>
      <c r="C124" s="111" t="s">
        <v>137</v>
      </c>
      <c r="D124" s="111" t="s">
        <v>1390</v>
      </c>
      <c r="E124" s="201">
        <v>9822908.5750000011</v>
      </c>
      <c r="F124" s="201">
        <v>9930823.9378999993</v>
      </c>
      <c r="G124" s="202">
        <f t="shared" si="18"/>
        <v>1.0109860905327623</v>
      </c>
      <c r="H124" s="202">
        <f t="shared" si="19"/>
        <v>0.9</v>
      </c>
      <c r="I124" s="203">
        <v>9169049.6530761905</v>
      </c>
      <c r="J124" s="203">
        <v>9296283.9541000016</v>
      </c>
      <c r="K124" s="204">
        <f t="shared" si="20"/>
        <v>1.0138764982018746</v>
      </c>
      <c r="L124" s="204">
        <f t="shared" si="21"/>
        <v>0.9</v>
      </c>
      <c r="M124" s="205">
        <v>9938926.2891095243</v>
      </c>
      <c r="N124" s="205">
        <v>5488238.8960999995</v>
      </c>
      <c r="O124" s="206">
        <f t="shared" si="22"/>
        <v>0.55219635768037445</v>
      </c>
      <c r="P124" s="206">
        <f t="shared" si="23"/>
        <v>0</v>
      </c>
      <c r="Q124" s="207">
        <v>8803483.7279285714</v>
      </c>
      <c r="R124" s="200">
        <v>11199557.388299998</v>
      </c>
      <c r="S124" s="206">
        <f t="shared" si="24"/>
        <v>1.2721733502806409</v>
      </c>
      <c r="T124" s="206">
        <f t="shared" si="25"/>
        <v>0.9</v>
      </c>
      <c r="U124" s="210">
        <v>10687654.616757141</v>
      </c>
      <c r="V124" s="210">
        <f>VLOOKUP(B124,'Dealer Wise'!B27:F147,5,0)</f>
        <v>6652997.5483999997</v>
      </c>
      <c r="W124" s="211">
        <f t="shared" si="26"/>
        <v>0.6224936889304773</v>
      </c>
      <c r="X124" s="211">
        <f t="shared" si="27"/>
        <v>0</v>
      </c>
      <c r="Y124" s="173">
        <f t="shared" si="28"/>
        <v>48422022.861871421</v>
      </c>
      <c r="Z124" s="173">
        <f t="shared" si="29"/>
        <v>42567901.724799998</v>
      </c>
      <c r="AA124" s="158">
        <f t="shared" si="17"/>
        <v>0.87910209464460254</v>
      </c>
      <c r="AB124" s="174">
        <f t="shared" si="30"/>
        <v>5854121.1370714232</v>
      </c>
      <c r="AC124" s="175">
        <f t="shared" si="31"/>
        <v>731765.1421339279</v>
      </c>
    </row>
    <row r="125" spans="1:29">
      <c r="A125" s="107">
        <v>121</v>
      </c>
      <c r="B125" s="172" t="s">
        <v>133</v>
      </c>
      <c r="C125" s="111" t="s">
        <v>137</v>
      </c>
      <c r="D125" s="111" t="s">
        <v>1390</v>
      </c>
      <c r="E125" s="201">
        <v>8997473.4500000011</v>
      </c>
      <c r="F125" s="201">
        <v>8207599.480200001</v>
      </c>
      <c r="G125" s="202">
        <f t="shared" si="18"/>
        <v>0.91221158092997767</v>
      </c>
      <c r="H125" s="202">
        <f t="shared" si="19"/>
        <v>0.9</v>
      </c>
      <c r="I125" s="203">
        <v>10033501.958147619</v>
      </c>
      <c r="J125" s="203">
        <v>8641341.8147000019</v>
      </c>
      <c r="K125" s="204">
        <f t="shared" si="20"/>
        <v>0.86124882924678903</v>
      </c>
      <c r="L125" s="204">
        <f t="shared" si="21"/>
        <v>0</v>
      </c>
      <c r="M125" s="205">
        <v>10212730.151466668</v>
      </c>
      <c r="N125" s="205">
        <v>4223033.4822000014</v>
      </c>
      <c r="O125" s="206">
        <f t="shared" si="22"/>
        <v>0.41350681155455032</v>
      </c>
      <c r="P125" s="206">
        <f t="shared" si="23"/>
        <v>0</v>
      </c>
      <c r="Q125" s="207">
        <v>9591014.2330904771</v>
      </c>
      <c r="R125" s="200">
        <v>10067384.171199994</v>
      </c>
      <c r="S125" s="206">
        <f t="shared" si="24"/>
        <v>1.0496683590006537</v>
      </c>
      <c r="T125" s="206">
        <f t="shared" si="25"/>
        <v>0.9</v>
      </c>
      <c r="U125" s="210">
        <v>10113875.602095239</v>
      </c>
      <c r="V125" s="210">
        <f>VLOOKUP(B125,'Dealer Wise'!B28:F148,5,0)</f>
        <v>5713513.3105999976</v>
      </c>
      <c r="W125" s="211">
        <f t="shared" si="26"/>
        <v>0.56491829001894767</v>
      </c>
      <c r="X125" s="211">
        <f t="shared" si="27"/>
        <v>0</v>
      </c>
      <c r="Y125" s="173">
        <f t="shared" si="28"/>
        <v>48948595.3948</v>
      </c>
      <c r="Z125" s="173">
        <f t="shared" si="29"/>
        <v>36852872.258899994</v>
      </c>
      <c r="AA125" s="158">
        <f t="shared" si="17"/>
        <v>0.75288927009364237</v>
      </c>
      <c r="AB125" s="174">
        <f t="shared" si="30"/>
        <v>12095723.135900006</v>
      </c>
      <c r="AC125" s="175">
        <f t="shared" si="31"/>
        <v>1511965.3919875007</v>
      </c>
    </row>
    <row r="126" spans="1:29">
      <c r="A126" s="107">
        <v>122</v>
      </c>
      <c r="B126" s="172" t="s">
        <v>130</v>
      </c>
      <c r="C126" s="111" t="s">
        <v>137</v>
      </c>
      <c r="D126" s="111" t="s">
        <v>1453</v>
      </c>
      <c r="E126" s="201">
        <v>15072570.107499996</v>
      </c>
      <c r="F126" s="201">
        <v>13851417.314700004</v>
      </c>
      <c r="G126" s="202">
        <f t="shared" si="18"/>
        <v>0.91898178053971324</v>
      </c>
      <c r="H126" s="202">
        <f t="shared" si="19"/>
        <v>0.9</v>
      </c>
      <c r="I126" s="203">
        <v>16447514.377404761</v>
      </c>
      <c r="J126" s="203">
        <v>13224104.389100013</v>
      </c>
      <c r="K126" s="204">
        <f t="shared" si="20"/>
        <v>0.80401841188033873</v>
      </c>
      <c r="L126" s="204">
        <f t="shared" si="21"/>
        <v>0</v>
      </c>
      <c r="M126" s="205">
        <v>15564212.941757139</v>
      </c>
      <c r="N126" s="205">
        <v>5298877.4246999985</v>
      </c>
      <c r="O126" s="206">
        <f t="shared" si="22"/>
        <v>0.34045264251581075</v>
      </c>
      <c r="P126" s="206">
        <f t="shared" si="23"/>
        <v>0</v>
      </c>
      <c r="Q126" s="207">
        <v>14496732.747061908</v>
      </c>
      <c r="R126" s="200">
        <v>16127525.3553</v>
      </c>
      <c r="S126" s="206">
        <f t="shared" si="24"/>
        <v>1.112493803720608</v>
      </c>
      <c r="T126" s="206">
        <f t="shared" si="25"/>
        <v>0.9</v>
      </c>
      <c r="U126" s="210">
        <v>17541145.766138099</v>
      </c>
      <c r="V126" s="210">
        <f>VLOOKUP(B126,'Dealer Wise'!B29:F149,5,0)</f>
        <v>9411320.3434000015</v>
      </c>
      <c r="W126" s="211">
        <f t="shared" si="26"/>
        <v>0.53652825584334796</v>
      </c>
      <c r="X126" s="211">
        <f t="shared" si="27"/>
        <v>0</v>
      </c>
      <c r="Y126" s="173">
        <f t="shared" si="28"/>
        <v>79122175.939861894</v>
      </c>
      <c r="Z126" s="173">
        <f t="shared" si="29"/>
        <v>57913244.827200018</v>
      </c>
      <c r="AA126" s="158">
        <f t="shared" si="17"/>
        <v>0.73194706969659085</v>
      </c>
      <c r="AB126" s="174">
        <f t="shared" si="30"/>
        <v>21208931.112661876</v>
      </c>
      <c r="AC126" s="175">
        <f t="shared" si="31"/>
        <v>2651116.3890827345</v>
      </c>
    </row>
    <row r="127" spans="1:29" ht="15">
      <c r="A127" s="107">
        <v>123</v>
      </c>
      <c r="B127" s="178" t="s">
        <v>144</v>
      </c>
      <c r="C127" s="111" t="s">
        <v>1397</v>
      </c>
      <c r="D127" s="111" t="s">
        <v>1397</v>
      </c>
      <c r="E127" s="201">
        <v>20887988.6675</v>
      </c>
      <c r="F127" s="201">
        <v>19360566</v>
      </c>
      <c r="G127" s="202">
        <f t="shared" si="18"/>
        <v>0.92687555073808781</v>
      </c>
      <c r="H127" s="202">
        <f t="shared" si="19"/>
        <v>0.9</v>
      </c>
      <c r="I127" s="203">
        <v>20449572.09765714</v>
      </c>
      <c r="J127" s="203">
        <v>21215355</v>
      </c>
      <c r="K127" s="204">
        <f t="shared" si="20"/>
        <v>1.0374473802525479</v>
      </c>
      <c r="L127" s="204">
        <f t="shared" si="21"/>
        <v>0.9</v>
      </c>
      <c r="M127" s="205">
        <v>25054167.669880949</v>
      </c>
      <c r="N127" s="205">
        <v>16656491</v>
      </c>
      <c r="O127" s="206">
        <f t="shared" si="22"/>
        <v>0.66481917178289351</v>
      </c>
      <c r="P127" s="206">
        <f t="shared" si="23"/>
        <v>0</v>
      </c>
      <c r="Q127" s="207">
        <v>17190957.233590476</v>
      </c>
      <c r="R127" s="200">
        <v>15650916</v>
      </c>
      <c r="S127" s="206">
        <f t="shared" si="24"/>
        <v>0.91041562068566528</v>
      </c>
      <c r="T127" s="206">
        <f t="shared" si="25"/>
        <v>0.9</v>
      </c>
      <c r="U127" s="210">
        <v>21879562.213176187</v>
      </c>
      <c r="V127" s="210">
        <f>VLOOKUP(B127,'Dealer Wise'!B99:F219,5,0)</f>
        <v>13775638</v>
      </c>
      <c r="W127" s="211">
        <f t="shared" si="26"/>
        <v>0.62961214058040482</v>
      </c>
      <c r="X127" s="211">
        <f t="shared" si="27"/>
        <v>0</v>
      </c>
      <c r="Y127" s="173">
        <f t="shared" si="28"/>
        <v>105462247.88180476</v>
      </c>
      <c r="Z127" s="173">
        <f t="shared" si="29"/>
        <v>86658966</v>
      </c>
      <c r="AA127" s="158">
        <f t="shared" si="17"/>
        <v>0.82170603927503749</v>
      </c>
      <c r="AB127" s="174">
        <f t="shared" si="30"/>
        <v>18803281.881804764</v>
      </c>
      <c r="AC127" s="175">
        <f t="shared" si="31"/>
        <v>2350410.2352255955</v>
      </c>
    </row>
    <row r="128" spans="1:29">
      <c r="A128" s="179"/>
      <c r="B128" s="180"/>
      <c r="C128" s="181"/>
      <c r="D128" s="180"/>
      <c r="E128" s="182">
        <f>SUM(E5:E127)</f>
        <v>1092776415.6175001</v>
      </c>
      <c r="F128" s="182">
        <f>SUM(F5:F127)</f>
        <v>1002479216.9008996</v>
      </c>
      <c r="G128" s="180"/>
      <c r="H128" s="180"/>
      <c r="I128" s="182">
        <f>SUM(I5:I127)</f>
        <v>1119302290.4723766</v>
      </c>
      <c r="J128" s="182">
        <f>SUM(J5:J127)</f>
        <v>976653071.42850006</v>
      </c>
      <c r="K128" s="180"/>
      <c r="L128" s="180"/>
      <c r="M128" s="182">
        <f>SUM(M5:M127)</f>
        <v>1075559630.3695421</v>
      </c>
      <c r="N128" s="182">
        <f>SUM(N5:N127)</f>
        <v>564479494.6651001</v>
      </c>
      <c r="O128" s="180"/>
      <c r="P128" s="180"/>
      <c r="Q128" s="180">
        <f>SUM(Q5:Q127)</f>
        <v>989625905.69652379</v>
      </c>
      <c r="R128" s="180">
        <f>SUM(R5:R127)</f>
        <v>1103456320.7112</v>
      </c>
      <c r="S128" s="180"/>
      <c r="T128" s="180"/>
      <c r="U128" s="180">
        <f>SUM(U5:U127)</f>
        <v>1200467115.4829524</v>
      </c>
      <c r="V128" s="180">
        <f>SUM(V5:V127)</f>
        <v>741490143.92089987</v>
      </c>
      <c r="W128" s="180"/>
      <c r="X128" s="180"/>
      <c r="Y128" s="180"/>
      <c r="Z128" s="180"/>
      <c r="AA128" s="180"/>
      <c r="AB128" s="180"/>
      <c r="AC128" s="183"/>
    </row>
  </sheetData>
  <autoFilter ref="A4:AD4"/>
  <mergeCells count="12">
    <mergeCell ref="I3:L3"/>
    <mergeCell ref="M3:P3"/>
    <mergeCell ref="Y3:AA3"/>
    <mergeCell ref="AC3:AC4"/>
    <mergeCell ref="Q3:T3"/>
    <mergeCell ref="U3:X3"/>
    <mergeCell ref="E3:H3"/>
    <mergeCell ref="B1:B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Z128"/>
  <sheetViews>
    <sheetView showGridLines="0" zoomScale="90" zoomScaleNormal="90" workbookViewId="0">
      <pane xSplit="2" ySplit="4" topLeftCell="N5" activePane="bottomRight" state="frozen"/>
      <selection pane="topRight" activeCell="E1" sqref="E1"/>
      <selection pane="bottomLeft" activeCell="A4" sqref="A4"/>
      <selection pane="bottomRight" activeCell="A85" sqref="A85:XFD85"/>
    </sheetView>
  </sheetViews>
  <sheetFormatPr defaultRowHeight="14.25"/>
  <cols>
    <col min="1" max="1" width="7.5703125" style="129" bestFit="1" customWidth="1"/>
    <col min="2" max="2" width="37.85546875" style="91" bestFit="1" customWidth="1"/>
    <col min="3" max="3" width="13.42578125" style="165" bestFit="1" customWidth="1"/>
    <col min="4" max="4" width="13.42578125" style="91" bestFit="1" customWidth="1"/>
    <col min="5" max="5" width="14.85546875" style="91" bestFit="1" customWidth="1"/>
    <col min="6" max="6" width="15" style="91" bestFit="1" customWidth="1"/>
    <col min="7" max="7" width="8.85546875" style="91" bestFit="1" customWidth="1"/>
    <col min="8" max="8" width="8" style="91" bestFit="1" customWidth="1"/>
    <col min="9" max="9" width="14.42578125" style="91" bestFit="1" customWidth="1"/>
    <col min="10" max="10" width="13.85546875" style="91" bestFit="1" customWidth="1"/>
    <col min="11" max="11" width="8.85546875" style="91" bestFit="1" customWidth="1"/>
    <col min="12" max="12" width="8" style="91" bestFit="1" customWidth="1"/>
    <col min="13" max="13" width="15.140625" style="91" bestFit="1" customWidth="1"/>
    <col min="14" max="14" width="16" style="91" bestFit="1" customWidth="1"/>
    <col min="15" max="15" width="8.85546875" style="91" bestFit="1" customWidth="1"/>
    <col min="16" max="16" width="8" style="91" customWidth="1"/>
    <col min="17" max="17" width="15.7109375" style="91" bestFit="1" customWidth="1"/>
    <col min="18" max="18" width="16" style="91" bestFit="1" customWidth="1"/>
    <col min="19" max="19" width="8.85546875" style="91" bestFit="1" customWidth="1"/>
    <col min="20" max="20" width="8" style="91" customWidth="1"/>
    <col min="21" max="21" width="15" style="91" bestFit="1" customWidth="1"/>
    <col min="22" max="22" width="15.85546875" style="91" bestFit="1" customWidth="1"/>
    <col min="23" max="23" width="8.85546875" style="91" bestFit="1" customWidth="1"/>
    <col min="24" max="24" width="13.140625" style="91" bestFit="1" customWidth="1"/>
    <col min="25" max="25" width="10.5703125" style="91" bestFit="1" customWidth="1"/>
    <col min="26" max="26" width="10.140625" style="91" bestFit="1" customWidth="1"/>
    <col min="27" max="16384" width="9.140625" style="91"/>
  </cols>
  <sheetData>
    <row r="1" spans="1:26">
      <c r="B1" s="281" t="s">
        <v>1438</v>
      </c>
    </row>
    <row r="2" spans="1:26">
      <c r="B2" s="281"/>
      <c r="L2" s="166"/>
      <c r="X2" s="167" t="s">
        <v>1423</v>
      </c>
      <c r="Y2" s="167">
        <f>'Dealer Wise'!Q2</f>
        <v>8</v>
      </c>
    </row>
    <row r="3" spans="1:26" s="98" customFormat="1">
      <c r="A3" s="282" t="s">
        <v>1424</v>
      </c>
      <c r="B3" s="272" t="s">
        <v>150</v>
      </c>
      <c r="C3" s="265" t="s">
        <v>1388</v>
      </c>
      <c r="D3" s="265" t="s">
        <v>1425</v>
      </c>
      <c r="E3" s="280" t="s">
        <v>1426</v>
      </c>
      <c r="F3" s="280"/>
      <c r="G3" s="280"/>
      <c r="H3" s="280"/>
      <c r="I3" s="280" t="s">
        <v>1427</v>
      </c>
      <c r="J3" s="280"/>
      <c r="K3" s="280"/>
      <c r="L3" s="280"/>
      <c r="M3" s="280" t="s">
        <v>1485</v>
      </c>
      <c r="N3" s="280"/>
      <c r="O3" s="280"/>
      <c r="P3" s="280"/>
      <c r="Q3" s="280" t="s">
        <v>1486</v>
      </c>
      <c r="R3" s="280"/>
      <c r="S3" s="280"/>
      <c r="T3" s="280"/>
      <c r="U3" s="265" t="s">
        <v>1429</v>
      </c>
      <c r="V3" s="272"/>
      <c r="W3" s="272"/>
      <c r="X3" s="168"/>
      <c r="Y3" s="267" t="s">
        <v>1430</v>
      </c>
    </row>
    <row r="4" spans="1:26" s="98" customFormat="1" ht="30.75" customHeight="1">
      <c r="A4" s="275"/>
      <c r="B4" s="276"/>
      <c r="C4" s="276"/>
      <c r="D4" s="276"/>
      <c r="E4" s="198" t="s">
        <v>1431</v>
      </c>
      <c r="F4" s="198" t="s">
        <v>155</v>
      </c>
      <c r="G4" s="198" t="s">
        <v>1432</v>
      </c>
      <c r="H4" s="169" t="s">
        <v>1433</v>
      </c>
      <c r="I4" s="198" t="s">
        <v>1431</v>
      </c>
      <c r="J4" s="198" t="s">
        <v>155</v>
      </c>
      <c r="K4" s="198" t="s">
        <v>1432</v>
      </c>
      <c r="L4" s="169" t="s">
        <v>1433</v>
      </c>
      <c r="M4" s="198" t="s">
        <v>1431</v>
      </c>
      <c r="N4" s="209" t="s">
        <v>155</v>
      </c>
      <c r="O4" s="198" t="s">
        <v>1432</v>
      </c>
      <c r="P4" s="169" t="s">
        <v>1433</v>
      </c>
      <c r="Q4" s="198" t="s">
        <v>1431</v>
      </c>
      <c r="R4" s="198" t="s">
        <v>155</v>
      </c>
      <c r="S4" s="198" t="s">
        <v>1432</v>
      </c>
      <c r="T4" s="169" t="s">
        <v>1433</v>
      </c>
      <c r="U4" s="170" t="s">
        <v>1434</v>
      </c>
      <c r="V4" s="170" t="s">
        <v>1435</v>
      </c>
      <c r="W4" s="198" t="s">
        <v>1436</v>
      </c>
      <c r="X4" s="171" t="s">
        <v>1437</v>
      </c>
      <c r="Y4" s="269"/>
    </row>
    <row r="5" spans="1:26">
      <c r="A5" s="107">
        <v>1</v>
      </c>
      <c r="B5" s="172" t="s">
        <v>15</v>
      </c>
      <c r="C5" s="111" t="s">
        <v>16</v>
      </c>
      <c r="D5" s="111" t="s">
        <v>1444</v>
      </c>
      <c r="E5" s="201">
        <v>13946603.457500003</v>
      </c>
      <c r="F5" s="201">
        <v>15266102.771499999</v>
      </c>
      <c r="G5" s="202">
        <f t="shared" ref="G5:G69" si="0">IFERROR(F5/E5,0)</f>
        <v>1.0946108002583534</v>
      </c>
      <c r="H5" s="202">
        <f>IF(G5&gt;=89.5%,90%,0%)</f>
        <v>0.9</v>
      </c>
      <c r="I5" s="203">
        <v>13445482.235880954</v>
      </c>
      <c r="J5" s="203">
        <v>12266706.107100004</v>
      </c>
      <c r="K5" s="204">
        <f>IFERROR(J5/I5,0)</f>
        <v>0.91232920410729201</v>
      </c>
      <c r="L5" s="204">
        <f>IF(K5&gt;=89.5%,90%,0%)</f>
        <v>0.9</v>
      </c>
      <c r="M5" s="207">
        <v>10231115.103461908</v>
      </c>
      <c r="N5" s="200">
        <v>11595518.336500002</v>
      </c>
      <c r="O5" s="206">
        <f>IFERROR(N5/M5,0)</f>
        <v>1.1333582135711111</v>
      </c>
      <c r="P5" s="206">
        <f>IF(O5&gt;=89.5%,90%,0%)</f>
        <v>0.9</v>
      </c>
      <c r="Q5" s="210">
        <v>15167336.155942859</v>
      </c>
      <c r="R5" s="210">
        <f>VLOOKUP(B5,'Dealer Wise'!B4:F124,5,0)</f>
        <v>5631494.146399999</v>
      </c>
      <c r="S5" s="211">
        <f>IFERROR(R5/Q5,0)</f>
        <v>0.3712909167766727</v>
      </c>
      <c r="T5" s="211">
        <f>IF(S5&gt;=89.5%,90%,0%)</f>
        <v>0</v>
      </c>
      <c r="U5" s="173">
        <f>E5+I5+M5+Q5</f>
        <v>52790536.952785723</v>
      </c>
      <c r="V5" s="173">
        <f>F5+J5+N5+R5</f>
        <v>44759821.361500002</v>
      </c>
      <c r="W5" s="158">
        <f t="shared" ref="W5:W68" si="1">IFERROR(V5/U5,0)</f>
        <v>0.84787584944498384</v>
      </c>
      <c r="X5" s="174">
        <f t="shared" ref="X5:X68" si="2">U5-V5</f>
        <v>8030715.5912857205</v>
      </c>
      <c r="Y5" s="175">
        <f>X5/Y$2</f>
        <v>1003839.4489107151</v>
      </c>
      <c r="Z5" s="130"/>
    </row>
    <row r="6" spans="1:26">
      <c r="A6" s="107">
        <v>2</v>
      </c>
      <c r="B6" s="172" t="s">
        <v>25</v>
      </c>
      <c r="C6" s="111" t="s">
        <v>16</v>
      </c>
      <c r="D6" s="111" t="s">
        <v>22</v>
      </c>
      <c r="E6" s="201">
        <v>12566632.595000001</v>
      </c>
      <c r="F6" s="201">
        <v>12798336.324999999</v>
      </c>
      <c r="G6" s="202">
        <f t="shared" si="0"/>
        <v>1.018438012589959</v>
      </c>
      <c r="H6" s="202">
        <f t="shared" ref="H6:H69" si="3">IF(G6&gt;=89.5%,90%,0%)</f>
        <v>0.9</v>
      </c>
      <c r="I6" s="203">
        <v>11946061.381742861</v>
      </c>
      <c r="J6" s="203">
        <v>10892991.908700004</v>
      </c>
      <c r="K6" s="204">
        <f t="shared" ref="K6:K69" si="4">IFERROR(J6/I6,0)</f>
        <v>0.9118479773884085</v>
      </c>
      <c r="L6" s="204">
        <f t="shared" ref="L6:L69" si="5">IF(K6&gt;=89.5%,90%,0%)</f>
        <v>0.9</v>
      </c>
      <c r="M6" s="207">
        <v>8468919.1476476192</v>
      </c>
      <c r="N6" s="200">
        <v>11694244.424500002</v>
      </c>
      <c r="O6" s="206">
        <f t="shared" ref="O6:O69" si="6">IFERROR(N6/M6,0)</f>
        <v>1.3808426105648051</v>
      </c>
      <c r="P6" s="206">
        <f t="shared" ref="P6:P69" si="7">IF(O6&gt;=89.5%,90%,0%)</f>
        <v>0.9</v>
      </c>
      <c r="Q6" s="210">
        <v>14973802.175938094</v>
      </c>
      <c r="R6" s="210">
        <f>VLOOKUP(B6,'Dealer Wise'!B5:F125,5,0)</f>
        <v>4644453.6322000008</v>
      </c>
      <c r="S6" s="211">
        <f t="shared" ref="S6:S69" si="8">IFERROR(R6/Q6,0)</f>
        <v>0.31017196418310705</v>
      </c>
      <c r="T6" s="211">
        <f t="shared" ref="T6:T69" si="9">IF(S6&gt;=89.5%,90%,0%)</f>
        <v>0</v>
      </c>
      <c r="U6" s="173">
        <f t="shared" ref="U6:U69" si="10">E6+I6+M6+Q6</f>
        <v>47955415.300328575</v>
      </c>
      <c r="V6" s="173">
        <f t="shared" ref="V6:V69" si="11">F6+J6+N6+R6</f>
        <v>40030026.290400006</v>
      </c>
      <c r="W6" s="158">
        <f t="shared" si="1"/>
        <v>0.83473422218753535</v>
      </c>
      <c r="X6" s="174">
        <f t="shared" si="2"/>
        <v>7925389.0099285692</v>
      </c>
      <c r="Y6" s="175">
        <f>X6/Y$2</f>
        <v>990673.62624107115</v>
      </c>
    </row>
    <row r="7" spans="1:26">
      <c r="A7" s="107">
        <v>3</v>
      </c>
      <c r="B7" s="172" t="s">
        <v>17</v>
      </c>
      <c r="C7" s="111" t="s">
        <v>27</v>
      </c>
      <c r="D7" s="111" t="s">
        <v>29</v>
      </c>
      <c r="E7" s="201">
        <v>13251518.692499999</v>
      </c>
      <c r="F7" s="201">
        <v>13461502.973300004</v>
      </c>
      <c r="G7" s="202">
        <f t="shared" si="0"/>
        <v>1.0158460540012557</v>
      </c>
      <c r="H7" s="202">
        <f t="shared" si="3"/>
        <v>0.9</v>
      </c>
      <c r="I7" s="203">
        <v>13373095.797428574</v>
      </c>
      <c r="J7" s="203">
        <v>10896642.329500005</v>
      </c>
      <c r="K7" s="204">
        <f t="shared" si="4"/>
        <v>0.81481823614807647</v>
      </c>
      <c r="L7" s="204">
        <f t="shared" si="5"/>
        <v>0</v>
      </c>
      <c r="M7" s="207">
        <v>10636826.734223809</v>
      </c>
      <c r="N7" s="200">
        <v>372471.29000000004</v>
      </c>
      <c r="O7" s="206">
        <f t="shared" si="6"/>
        <v>3.5017143675150783E-2</v>
      </c>
      <c r="P7" s="206">
        <f t="shared" si="7"/>
        <v>0</v>
      </c>
      <c r="Q7" s="210">
        <v>10971048.008666668</v>
      </c>
      <c r="R7" s="210">
        <f>VLOOKUP(B7,'Dealer Wise'!B6:F126,5,0)</f>
        <v>7519915.0704999994</v>
      </c>
      <c r="S7" s="211">
        <f t="shared" si="8"/>
        <v>0.68543270110198973</v>
      </c>
      <c r="T7" s="211">
        <f t="shared" si="9"/>
        <v>0</v>
      </c>
      <c r="U7" s="173">
        <f t="shared" si="10"/>
        <v>48232489.232819051</v>
      </c>
      <c r="V7" s="173">
        <f t="shared" si="11"/>
        <v>32250531.663300008</v>
      </c>
      <c r="W7" s="158">
        <f t="shared" si="1"/>
        <v>0.66864746514794493</v>
      </c>
      <c r="X7" s="174">
        <f t="shared" si="2"/>
        <v>15981957.569519043</v>
      </c>
      <c r="Y7" s="175">
        <f t="shared" ref="Y7:Y70" si="12">X7/Y$2</f>
        <v>1997744.6961898804</v>
      </c>
    </row>
    <row r="8" spans="1:26">
      <c r="A8" s="107">
        <v>4</v>
      </c>
      <c r="B8" s="172" t="s">
        <v>19</v>
      </c>
      <c r="C8" s="111" t="s">
        <v>16</v>
      </c>
      <c r="D8" s="111" t="s">
        <v>1445</v>
      </c>
      <c r="E8" s="201">
        <v>24518113.522500008</v>
      </c>
      <c r="F8" s="201">
        <v>24552382.902300008</v>
      </c>
      <c r="G8" s="202">
        <f t="shared" si="0"/>
        <v>1.0013977168255033</v>
      </c>
      <c r="H8" s="202">
        <f t="shared" si="3"/>
        <v>0.9</v>
      </c>
      <c r="I8" s="203">
        <v>25762885.098033324</v>
      </c>
      <c r="J8" s="203">
        <v>25768229.766000003</v>
      </c>
      <c r="K8" s="204">
        <f t="shared" si="4"/>
        <v>1.000207456111625</v>
      </c>
      <c r="L8" s="204">
        <f t="shared" si="5"/>
        <v>0.9</v>
      </c>
      <c r="M8" s="207">
        <v>15571528.336495241</v>
      </c>
      <c r="N8" s="200">
        <v>23363649.201699995</v>
      </c>
      <c r="O8" s="206">
        <f t="shared" si="6"/>
        <v>1.5004082256294802</v>
      </c>
      <c r="P8" s="206">
        <f t="shared" si="7"/>
        <v>0.9</v>
      </c>
      <c r="Q8" s="210">
        <v>31611265.778271433</v>
      </c>
      <c r="R8" s="210">
        <f>VLOOKUP(B8,'Dealer Wise'!B7:F127,5,0)</f>
        <v>12439401.415400004</v>
      </c>
      <c r="S8" s="211">
        <f t="shared" si="8"/>
        <v>0.39351165191083393</v>
      </c>
      <c r="T8" s="211">
        <f t="shared" si="9"/>
        <v>0</v>
      </c>
      <c r="U8" s="173">
        <f t="shared" si="10"/>
        <v>97463792.735300004</v>
      </c>
      <c r="V8" s="173">
        <f t="shared" si="11"/>
        <v>86123663.285400003</v>
      </c>
      <c r="W8" s="158">
        <f t="shared" si="1"/>
        <v>0.8836477718377076</v>
      </c>
      <c r="X8" s="174">
        <f t="shared" si="2"/>
        <v>11340129.449900001</v>
      </c>
      <c r="Y8" s="175">
        <f t="shared" si="12"/>
        <v>1417516.1812375002</v>
      </c>
    </row>
    <row r="9" spans="1:26">
      <c r="A9" s="107">
        <v>5</v>
      </c>
      <c r="B9" s="172" t="s">
        <v>23</v>
      </c>
      <c r="C9" s="111" t="s">
        <v>16</v>
      </c>
      <c r="D9" s="111" t="s">
        <v>1444</v>
      </c>
      <c r="E9" s="201">
        <v>14165696.534999998</v>
      </c>
      <c r="F9" s="201">
        <v>14204736.4914</v>
      </c>
      <c r="G9" s="202">
        <f t="shared" si="0"/>
        <v>1.0027559503553916</v>
      </c>
      <c r="H9" s="202">
        <f t="shared" si="3"/>
        <v>0.9</v>
      </c>
      <c r="I9" s="203">
        <v>15542887.802180951</v>
      </c>
      <c r="J9" s="203">
        <v>12513226.297899995</v>
      </c>
      <c r="K9" s="204">
        <f t="shared" si="4"/>
        <v>0.80507730977406655</v>
      </c>
      <c r="L9" s="204">
        <f t="shared" si="5"/>
        <v>0</v>
      </c>
      <c r="M9" s="207">
        <v>12896058.288380956</v>
      </c>
      <c r="N9" s="200">
        <v>12473873.189099995</v>
      </c>
      <c r="O9" s="206">
        <f t="shared" si="6"/>
        <v>0.96726246967561091</v>
      </c>
      <c r="P9" s="206">
        <f t="shared" si="7"/>
        <v>0.9</v>
      </c>
      <c r="Q9" s="210">
        <v>15628878.02405238</v>
      </c>
      <c r="R9" s="210">
        <f>VLOOKUP(B9,'Dealer Wise'!B8:F128,5,0)</f>
        <v>7508607.4263000013</v>
      </c>
      <c r="S9" s="211">
        <f t="shared" si="8"/>
        <v>0.48043163525522925</v>
      </c>
      <c r="T9" s="211">
        <f t="shared" si="9"/>
        <v>0</v>
      </c>
      <c r="U9" s="173">
        <f t="shared" si="10"/>
        <v>58233520.649614289</v>
      </c>
      <c r="V9" s="173">
        <f t="shared" si="11"/>
        <v>46700443.404699996</v>
      </c>
      <c r="W9" s="158">
        <f t="shared" si="1"/>
        <v>0.8019512281541803</v>
      </c>
      <c r="X9" s="174">
        <f t="shared" si="2"/>
        <v>11533077.244914293</v>
      </c>
      <c r="Y9" s="175">
        <f t="shared" si="12"/>
        <v>1441634.6556142867</v>
      </c>
    </row>
    <row r="10" spans="1:26">
      <c r="A10" s="107">
        <v>6</v>
      </c>
      <c r="B10" s="172" t="s">
        <v>20</v>
      </c>
      <c r="C10" s="111" t="s">
        <v>16</v>
      </c>
      <c r="D10" s="111" t="s">
        <v>1443</v>
      </c>
      <c r="E10" s="201">
        <v>24534221.565000005</v>
      </c>
      <c r="F10" s="201">
        <v>22435447.986800004</v>
      </c>
      <c r="G10" s="202">
        <f t="shared" si="0"/>
        <v>0.91445526108747355</v>
      </c>
      <c r="H10" s="202">
        <f t="shared" si="3"/>
        <v>0.9</v>
      </c>
      <c r="I10" s="203">
        <v>25134353.601466656</v>
      </c>
      <c r="J10" s="203">
        <v>23636530.581900008</v>
      </c>
      <c r="K10" s="204">
        <f t="shared" si="4"/>
        <v>0.94040733876365745</v>
      </c>
      <c r="L10" s="204">
        <f t="shared" si="5"/>
        <v>0.9</v>
      </c>
      <c r="M10" s="207">
        <v>17361287.506509528</v>
      </c>
      <c r="N10" s="200">
        <v>16442527.669000002</v>
      </c>
      <c r="O10" s="206">
        <f t="shared" si="6"/>
        <v>0.94707997104678776</v>
      </c>
      <c r="P10" s="206">
        <f t="shared" si="7"/>
        <v>0.9</v>
      </c>
      <c r="Q10" s="210">
        <v>27982608.102290478</v>
      </c>
      <c r="R10" s="210">
        <f>VLOOKUP(B10,'Dealer Wise'!B9:F129,5,0)</f>
        <v>17617277.133000001</v>
      </c>
      <c r="S10" s="211">
        <f t="shared" si="8"/>
        <v>0.62957952556102026</v>
      </c>
      <c r="T10" s="211">
        <f t="shared" si="9"/>
        <v>0</v>
      </c>
      <c r="U10" s="173">
        <f t="shared" si="10"/>
        <v>95012470.775266662</v>
      </c>
      <c r="V10" s="173">
        <f t="shared" si="11"/>
        <v>80131783.370700017</v>
      </c>
      <c r="W10" s="158">
        <f t="shared" si="1"/>
        <v>0.8433817446999774</v>
      </c>
      <c r="X10" s="174">
        <f t="shared" si="2"/>
        <v>14880687.404566646</v>
      </c>
      <c r="Y10" s="175">
        <f t="shared" si="12"/>
        <v>1860085.9255708307</v>
      </c>
    </row>
    <row r="11" spans="1:26">
      <c r="A11" s="107">
        <v>7</v>
      </c>
      <c r="B11" s="172" t="s">
        <v>18</v>
      </c>
      <c r="C11" s="111" t="s">
        <v>16</v>
      </c>
      <c r="D11" s="111" t="s">
        <v>1443</v>
      </c>
      <c r="E11" s="201">
        <v>6896011.5424999995</v>
      </c>
      <c r="F11" s="201">
        <v>6949645.5500999978</v>
      </c>
      <c r="G11" s="202">
        <f t="shared" si="0"/>
        <v>1.0077775402882452</v>
      </c>
      <c r="H11" s="202">
        <f t="shared" si="3"/>
        <v>0.9</v>
      </c>
      <c r="I11" s="203">
        <v>6572328.0519619044</v>
      </c>
      <c r="J11" s="203">
        <v>6621142.5077000009</v>
      </c>
      <c r="K11" s="204">
        <f t="shared" si="4"/>
        <v>1.007427270116793</v>
      </c>
      <c r="L11" s="204">
        <f t="shared" si="5"/>
        <v>0.9</v>
      </c>
      <c r="M11" s="207">
        <v>6322222.2637238074</v>
      </c>
      <c r="N11" s="200">
        <v>1888384.2130999998</v>
      </c>
      <c r="O11" s="206">
        <f t="shared" si="6"/>
        <v>0.29868994387232062</v>
      </c>
      <c r="P11" s="206">
        <f t="shared" si="7"/>
        <v>0</v>
      </c>
      <c r="Q11" s="210">
        <v>8265601.4537095251</v>
      </c>
      <c r="R11" s="210">
        <f>VLOOKUP(B11,'Dealer Wise'!B10:F130,5,0)</f>
        <v>3734729.4271</v>
      </c>
      <c r="S11" s="211">
        <f t="shared" si="8"/>
        <v>0.45184000801585805</v>
      </c>
      <c r="T11" s="211">
        <f t="shared" si="9"/>
        <v>0</v>
      </c>
      <c r="U11" s="173">
        <f t="shared" si="10"/>
        <v>28056163.311895233</v>
      </c>
      <c r="V11" s="173">
        <f t="shared" si="11"/>
        <v>19193901.697999999</v>
      </c>
      <c r="W11" s="158">
        <f t="shared" si="1"/>
        <v>0.68412425051226378</v>
      </c>
      <c r="X11" s="174">
        <f t="shared" si="2"/>
        <v>8862261.6138952337</v>
      </c>
      <c r="Y11" s="175">
        <f t="shared" si="12"/>
        <v>1107782.7017369042</v>
      </c>
    </row>
    <row r="12" spans="1:26">
      <c r="A12" s="107">
        <v>8</v>
      </c>
      <c r="B12" s="172" t="s">
        <v>24</v>
      </c>
      <c r="C12" s="111" t="s">
        <v>16</v>
      </c>
      <c r="D12" s="111" t="s">
        <v>22</v>
      </c>
      <c r="E12" s="201">
        <v>7016253.3049999997</v>
      </c>
      <c r="F12" s="201">
        <v>7023259.3658999978</v>
      </c>
      <c r="G12" s="202">
        <f t="shared" si="0"/>
        <v>1.0009985473151326</v>
      </c>
      <c r="H12" s="202">
        <f t="shared" si="3"/>
        <v>0.9</v>
      </c>
      <c r="I12" s="203">
        <v>6965260.1548714293</v>
      </c>
      <c r="J12" s="203">
        <v>6694113.1144000012</v>
      </c>
      <c r="K12" s="204">
        <f t="shared" si="4"/>
        <v>0.96107151284481585</v>
      </c>
      <c r="L12" s="204">
        <f t="shared" si="5"/>
        <v>0.9</v>
      </c>
      <c r="M12" s="207">
        <v>6033147.297857143</v>
      </c>
      <c r="N12" s="200">
        <v>6787207.0346999997</v>
      </c>
      <c r="O12" s="206">
        <f t="shared" si="6"/>
        <v>1.1249861307232933</v>
      </c>
      <c r="P12" s="206">
        <f t="shared" si="7"/>
        <v>0.9</v>
      </c>
      <c r="Q12" s="210">
        <v>8672771.7852666676</v>
      </c>
      <c r="R12" s="210">
        <f>VLOOKUP(B12,'Dealer Wise'!B11:F131,5,0)</f>
        <v>6819114.7844000012</v>
      </c>
      <c r="S12" s="211">
        <f t="shared" si="8"/>
        <v>0.78626706123921475</v>
      </c>
      <c r="T12" s="211">
        <f t="shared" si="9"/>
        <v>0</v>
      </c>
      <c r="U12" s="173">
        <f t="shared" si="10"/>
        <v>28687432.542995241</v>
      </c>
      <c r="V12" s="173">
        <f t="shared" si="11"/>
        <v>27323694.299399998</v>
      </c>
      <c r="W12" s="158">
        <f t="shared" si="1"/>
        <v>0.95246217166519376</v>
      </c>
      <c r="X12" s="174">
        <f t="shared" si="2"/>
        <v>1363738.2435952425</v>
      </c>
      <c r="Y12" s="175">
        <f t="shared" si="12"/>
        <v>170467.28044940531</v>
      </c>
    </row>
    <row r="13" spans="1:26">
      <c r="A13" s="107">
        <v>9</v>
      </c>
      <c r="B13" s="172" t="s">
        <v>21</v>
      </c>
      <c r="C13" s="111" t="s">
        <v>16</v>
      </c>
      <c r="D13" s="111" t="s">
        <v>22</v>
      </c>
      <c r="E13" s="201">
        <v>15861346.319999998</v>
      </c>
      <c r="F13" s="201">
        <v>14438925.4573</v>
      </c>
      <c r="G13" s="202">
        <f t="shared" si="0"/>
        <v>0.9103215556862011</v>
      </c>
      <c r="H13" s="202">
        <f t="shared" si="3"/>
        <v>0.9</v>
      </c>
      <c r="I13" s="203">
        <v>15806536.603338094</v>
      </c>
      <c r="J13" s="203">
        <v>15830032.048000002</v>
      </c>
      <c r="K13" s="204">
        <f t="shared" si="4"/>
        <v>1.0014864385065192</v>
      </c>
      <c r="L13" s="204">
        <f t="shared" si="5"/>
        <v>0.9</v>
      </c>
      <c r="M13" s="207">
        <v>19424581.174823809</v>
      </c>
      <c r="N13" s="200">
        <v>16282265.122299999</v>
      </c>
      <c r="O13" s="206">
        <f t="shared" si="6"/>
        <v>0.83822991990187334</v>
      </c>
      <c r="P13" s="206">
        <f t="shared" si="7"/>
        <v>0</v>
      </c>
      <c r="Q13" s="210">
        <v>19367585.031671423</v>
      </c>
      <c r="R13" s="210">
        <f>VLOOKUP(B13,'Dealer Wise'!B12:F132,5,0)</f>
        <v>13045818.626500003</v>
      </c>
      <c r="S13" s="211">
        <f t="shared" si="8"/>
        <v>0.67359036272031014</v>
      </c>
      <c r="T13" s="211">
        <f t="shared" si="9"/>
        <v>0</v>
      </c>
      <c r="U13" s="173">
        <f t="shared" si="10"/>
        <v>70460049.129833326</v>
      </c>
      <c r="V13" s="173">
        <f t="shared" si="11"/>
        <v>59597041.254100002</v>
      </c>
      <c r="W13" s="158">
        <f t="shared" si="1"/>
        <v>0.8458274155370431</v>
      </c>
      <c r="X13" s="174">
        <f t="shared" si="2"/>
        <v>10863007.875733323</v>
      </c>
      <c r="Y13" s="175">
        <f t="shared" si="12"/>
        <v>1357875.9844666654</v>
      </c>
    </row>
    <row r="14" spans="1:26">
      <c r="A14" s="107">
        <v>10</v>
      </c>
      <c r="B14" s="172" t="s">
        <v>26</v>
      </c>
      <c r="C14" s="111" t="s">
        <v>27</v>
      </c>
      <c r="D14" s="111" t="s">
        <v>37</v>
      </c>
      <c r="E14" s="201">
        <v>13685259.6625</v>
      </c>
      <c r="F14" s="201">
        <v>12513321.811000003</v>
      </c>
      <c r="G14" s="202">
        <f t="shared" si="0"/>
        <v>0.91436495321230105</v>
      </c>
      <c r="H14" s="202">
        <f t="shared" si="3"/>
        <v>0.9</v>
      </c>
      <c r="I14" s="203">
        <v>14002214.806633331</v>
      </c>
      <c r="J14" s="203">
        <v>9679959.8078000005</v>
      </c>
      <c r="K14" s="204">
        <f t="shared" si="4"/>
        <v>0.69131633398555425</v>
      </c>
      <c r="L14" s="204">
        <f t="shared" si="5"/>
        <v>0</v>
      </c>
      <c r="M14" s="207">
        <v>9066793.2123619057</v>
      </c>
      <c r="N14" s="200">
        <v>4263316.7291000001</v>
      </c>
      <c r="O14" s="206">
        <f t="shared" si="6"/>
        <v>0.47021219401886011</v>
      </c>
      <c r="P14" s="206">
        <f t="shared" si="7"/>
        <v>0</v>
      </c>
      <c r="Q14" s="210">
        <v>16047731.449571427</v>
      </c>
      <c r="R14" s="210">
        <f>VLOOKUP(B14,'Dealer Wise'!B13:F133,5,0)</f>
        <v>8704605.1801999975</v>
      </c>
      <c r="S14" s="211">
        <f t="shared" si="8"/>
        <v>0.54241966894532401</v>
      </c>
      <c r="T14" s="211">
        <f t="shared" si="9"/>
        <v>0</v>
      </c>
      <c r="U14" s="173">
        <f t="shared" si="10"/>
        <v>52801999.131066665</v>
      </c>
      <c r="V14" s="173">
        <f t="shared" si="11"/>
        <v>35161203.528099999</v>
      </c>
      <c r="W14" s="158">
        <f t="shared" si="1"/>
        <v>0.66590667222318289</v>
      </c>
      <c r="X14" s="174">
        <f t="shared" si="2"/>
        <v>17640795.602966666</v>
      </c>
      <c r="Y14" s="175">
        <f t="shared" si="12"/>
        <v>2205099.4503708333</v>
      </c>
    </row>
    <row r="15" spans="1:26">
      <c r="A15" s="107">
        <v>11</v>
      </c>
      <c r="B15" s="172" t="s">
        <v>41</v>
      </c>
      <c r="C15" s="111" t="s">
        <v>27</v>
      </c>
      <c r="D15" s="111" t="s">
        <v>1448</v>
      </c>
      <c r="E15" s="201">
        <v>8701407.0325000025</v>
      </c>
      <c r="F15" s="201">
        <v>7929466.0653999951</v>
      </c>
      <c r="G15" s="202">
        <f t="shared" si="0"/>
        <v>0.91128550081420323</v>
      </c>
      <c r="H15" s="202">
        <f t="shared" si="3"/>
        <v>0.9</v>
      </c>
      <c r="I15" s="203">
        <v>9077948.8671238124</v>
      </c>
      <c r="J15" s="203">
        <v>4184153.6615999993</v>
      </c>
      <c r="K15" s="204">
        <f t="shared" si="4"/>
        <v>0.46091399311061271</v>
      </c>
      <c r="L15" s="204">
        <f t="shared" si="5"/>
        <v>0</v>
      </c>
      <c r="M15" s="207">
        <v>6403039.1590238074</v>
      </c>
      <c r="N15" s="200">
        <v>5549698.2403999986</v>
      </c>
      <c r="O15" s="206">
        <f t="shared" si="6"/>
        <v>0.86672876778815344</v>
      </c>
      <c r="P15" s="206">
        <f t="shared" si="7"/>
        <v>0</v>
      </c>
      <c r="Q15" s="210">
        <v>7324268.2187761916</v>
      </c>
      <c r="R15" s="210">
        <f>VLOOKUP(B15,'Dealer Wise'!B14:F134,5,0)</f>
        <v>4596661.4627</v>
      </c>
      <c r="S15" s="211">
        <f t="shared" si="8"/>
        <v>0.62759327285641842</v>
      </c>
      <c r="T15" s="211">
        <f t="shared" si="9"/>
        <v>0</v>
      </c>
      <c r="U15" s="173">
        <f t="shared" si="10"/>
        <v>31506663.277423814</v>
      </c>
      <c r="V15" s="173">
        <f t="shared" si="11"/>
        <v>22259979.430099994</v>
      </c>
      <c r="W15" s="158">
        <f t="shared" si="1"/>
        <v>0.70651656235684102</v>
      </c>
      <c r="X15" s="174">
        <f t="shared" si="2"/>
        <v>9246683.84732382</v>
      </c>
      <c r="Y15" s="175">
        <f t="shared" si="12"/>
        <v>1155835.4809154775</v>
      </c>
    </row>
    <row r="16" spans="1:26">
      <c r="A16" s="107">
        <v>12</v>
      </c>
      <c r="B16" s="172" t="s">
        <v>39</v>
      </c>
      <c r="C16" s="111" t="s">
        <v>27</v>
      </c>
      <c r="D16" s="111" t="s">
        <v>1447</v>
      </c>
      <c r="E16" s="201">
        <v>5476783.3249999993</v>
      </c>
      <c r="F16" s="201">
        <v>4446004.0591000002</v>
      </c>
      <c r="G16" s="202">
        <f t="shared" si="0"/>
        <v>0.81179111811950322</v>
      </c>
      <c r="H16" s="202">
        <f t="shared" si="3"/>
        <v>0</v>
      </c>
      <c r="I16" s="203">
        <v>6469583.7127095237</v>
      </c>
      <c r="J16" s="203">
        <v>3993599.6734999996</v>
      </c>
      <c r="K16" s="204">
        <f t="shared" si="4"/>
        <v>0.61728850739724672</v>
      </c>
      <c r="L16" s="204">
        <f t="shared" si="5"/>
        <v>0</v>
      </c>
      <c r="M16" s="207">
        <v>4000974.1472666673</v>
      </c>
      <c r="N16" s="200">
        <v>4316090.5100000007</v>
      </c>
      <c r="O16" s="206">
        <f t="shared" si="6"/>
        <v>1.0787599097456329</v>
      </c>
      <c r="P16" s="206">
        <f t="shared" si="7"/>
        <v>0.9</v>
      </c>
      <c r="Q16" s="210">
        <v>6358681.1997190481</v>
      </c>
      <c r="R16" s="210">
        <f>VLOOKUP(B16,'Dealer Wise'!B15:F135,5,0)</f>
        <v>4577506.7765999995</v>
      </c>
      <c r="S16" s="211">
        <f t="shared" si="8"/>
        <v>0.71988304379880719</v>
      </c>
      <c r="T16" s="211">
        <f t="shared" si="9"/>
        <v>0</v>
      </c>
      <c r="U16" s="173">
        <f t="shared" si="10"/>
        <v>22306022.384695239</v>
      </c>
      <c r="V16" s="173">
        <f t="shared" si="11"/>
        <v>17333201.019200001</v>
      </c>
      <c r="W16" s="158">
        <f t="shared" si="1"/>
        <v>0.77706373284610242</v>
      </c>
      <c r="X16" s="174">
        <f t="shared" si="2"/>
        <v>4972821.3654952385</v>
      </c>
      <c r="Y16" s="175">
        <f t="shared" si="12"/>
        <v>621602.67068690481</v>
      </c>
    </row>
    <row r="17" spans="1:25">
      <c r="A17" s="107">
        <v>13</v>
      </c>
      <c r="B17" s="172" t="s">
        <v>28</v>
      </c>
      <c r="C17" s="111" t="s">
        <v>27</v>
      </c>
      <c r="D17" s="111" t="s">
        <v>29</v>
      </c>
      <c r="E17" s="201">
        <v>8730470.0625000019</v>
      </c>
      <c r="F17" s="201">
        <v>2747935.2234999998</v>
      </c>
      <c r="G17" s="202">
        <f t="shared" si="0"/>
        <v>0.31475226463500622</v>
      </c>
      <c r="H17" s="202">
        <f t="shared" si="3"/>
        <v>0</v>
      </c>
      <c r="I17" s="203">
        <v>6700617.7662142869</v>
      </c>
      <c r="J17" s="203">
        <v>3534105.8090999997</v>
      </c>
      <c r="K17" s="204">
        <f t="shared" si="4"/>
        <v>0.5274298478745636</v>
      </c>
      <c r="L17" s="204">
        <f t="shared" si="5"/>
        <v>0</v>
      </c>
      <c r="M17" s="207">
        <v>2839901.8996809525</v>
      </c>
      <c r="N17" s="200">
        <v>3370138.6285999999</v>
      </c>
      <c r="O17" s="206">
        <f t="shared" si="6"/>
        <v>1.1867095229516966</v>
      </c>
      <c r="P17" s="206">
        <f t="shared" si="7"/>
        <v>0.9</v>
      </c>
      <c r="Q17" s="210">
        <v>6925170.0187761914</v>
      </c>
      <c r="R17" s="210">
        <f>VLOOKUP(B17,'Dealer Wise'!B16:F136,5,0)</f>
        <v>1574832.0327000001</v>
      </c>
      <c r="S17" s="211">
        <f t="shared" si="8"/>
        <v>0.22740698472819629</v>
      </c>
      <c r="T17" s="211">
        <f t="shared" si="9"/>
        <v>0</v>
      </c>
      <c r="U17" s="173">
        <f t="shared" si="10"/>
        <v>25196159.747171432</v>
      </c>
      <c r="V17" s="173">
        <f t="shared" si="11"/>
        <v>11227011.6939</v>
      </c>
      <c r="W17" s="158">
        <f t="shared" si="1"/>
        <v>0.44558424008088637</v>
      </c>
      <c r="X17" s="174">
        <f t="shared" si="2"/>
        <v>13969148.053271431</v>
      </c>
      <c r="Y17" s="175">
        <f t="shared" si="12"/>
        <v>1746143.5066589289</v>
      </c>
    </row>
    <row r="18" spans="1:25">
      <c r="A18" s="107">
        <v>14</v>
      </c>
      <c r="B18" s="172" t="s">
        <v>33</v>
      </c>
      <c r="C18" s="111" t="s">
        <v>27</v>
      </c>
      <c r="D18" s="111" t="s">
        <v>1446</v>
      </c>
      <c r="E18" s="201">
        <v>3301990.7650000001</v>
      </c>
      <c r="F18" s="201">
        <v>2660140.0401999997</v>
      </c>
      <c r="G18" s="202">
        <f t="shared" si="0"/>
        <v>0.80561704423785674</v>
      </c>
      <c r="H18" s="202">
        <f t="shared" si="3"/>
        <v>0</v>
      </c>
      <c r="I18" s="203">
        <v>3878217.8033619053</v>
      </c>
      <c r="J18" s="203">
        <v>2238861.8296999997</v>
      </c>
      <c r="K18" s="204">
        <f t="shared" si="4"/>
        <v>0.57729141147235219</v>
      </c>
      <c r="L18" s="204">
        <f t="shared" si="5"/>
        <v>0</v>
      </c>
      <c r="M18" s="207">
        <v>2094480.9135238095</v>
      </c>
      <c r="N18" s="200">
        <v>4023990.8070000005</v>
      </c>
      <c r="O18" s="206">
        <f t="shared" si="6"/>
        <v>1.9212353672060603</v>
      </c>
      <c r="P18" s="206">
        <f t="shared" si="7"/>
        <v>0.9</v>
      </c>
      <c r="Q18" s="210">
        <v>3648316.2661476182</v>
      </c>
      <c r="R18" s="210">
        <f>VLOOKUP(B18,'Dealer Wise'!B17:F137,5,0)</f>
        <v>2949835.7795000011</v>
      </c>
      <c r="S18" s="211">
        <f t="shared" si="8"/>
        <v>0.80854716650287384</v>
      </c>
      <c r="T18" s="211">
        <f t="shared" si="9"/>
        <v>0</v>
      </c>
      <c r="U18" s="173">
        <f t="shared" si="10"/>
        <v>12923005.748033334</v>
      </c>
      <c r="V18" s="173">
        <f t="shared" si="11"/>
        <v>11872828.4564</v>
      </c>
      <c r="W18" s="158">
        <f t="shared" si="1"/>
        <v>0.91873583343463627</v>
      </c>
      <c r="X18" s="174">
        <f t="shared" si="2"/>
        <v>1050177.291633334</v>
      </c>
      <c r="Y18" s="175">
        <f t="shared" si="12"/>
        <v>131272.16145416675</v>
      </c>
    </row>
    <row r="19" spans="1:25">
      <c r="A19" s="107">
        <v>15</v>
      </c>
      <c r="B19" s="172" t="s">
        <v>35</v>
      </c>
      <c r="C19" s="111" t="s">
        <v>27</v>
      </c>
      <c r="D19" s="111" t="s">
        <v>1446</v>
      </c>
      <c r="E19" s="201">
        <v>8706647.3650000002</v>
      </c>
      <c r="F19" s="201">
        <v>6975957.4188999981</v>
      </c>
      <c r="G19" s="202">
        <f t="shared" si="0"/>
        <v>0.80122200043874159</v>
      </c>
      <c r="H19" s="202">
        <f t="shared" si="3"/>
        <v>0</v>
      </c>
      <c r="I19" s="203">
        <v>8458142.5605571419</v>
      </c>
      <c r="J19" s="203">
        <v>3600041.8204999994</v>
      </c>
      <c r="K19" s="204">
        <f t="shared" si="4"/>
        <v>0.42563030768576487</v>
      </c>
      <c r="L19" s="204">
        <f t="shared" si="5"/>
        <v>0</v>
      </c>
      <c r="M19" s="207">
        <v>6887145.9773904765</v>
      </c>
      <c r="N19" s="200">
        <v>10892388.720199998</v>
      </c>
      <c r="O19" s="206">
        <f t="shared" si="6"/>
        <v>1.581553339504951</v>
      </c>
      <c r="P19" s="206">
        <f t="shared" si="7"/>
        <v>0.9</v>
      </c>
      <c r="Q19" s="210">
        <v>10482264.466138093</v>
      </c>
      <c r="R19" s="210">
        <f>VLOOKUP(B19,'Dealer Wise'!B18:F138,5,0)</f>
        <v>5494232.0954999989</v>
      </c>
      <c r="S19" s="211">
        <f t="shared" si="8"/>
        <v>0.52414553298560307</v>
      </c>
      <c r="T19" s="211">
        <f t="shared" si="9"/>
        <v>0</v>
      </c>
      <c r="U19" s="173">
        <f t="shared" si="10"/>
        <v>34534200.369085714</v>
      </c>
      <c r="V19" s="173">
        <f t="shared" si="11"/>
        <v>26962620.055099994</v>
      </c>
      <c r="W19" s="158">
        <f t="shared" si="1"/>
        <v>0.78075124852858502</v>
      </c>
      <c r="X19" s="174">
        <f t="shared" si="2"/>
        <v>7571580.3139857203</v>
      </c>
      <c r="Y19" s="175">
        <f t="shared" si="12"/>
        <v>946447.53924821503</v>
      </c>
    </row>
    <row r="20" spans="1:25">
      <c r="A20" s="107">
        <v>16</v>
      </c>
      <c r="B20" s="172" t="s">
        <v>36</v>
      </c>
      <c r="C20" s="111" t="s">
        <v>27</v>
      </c>
      <c r="D20" s="111" t="s">
        <v>37</v>
      </c>
      <c r="E20" s="201">
        <v>12287766.645</v>
      </c>
      <c r="F20" s="201">
        <v>11228952.854900002</v>
      </c>
      <c r="G20" s="202">
        <f t="shared" si="0"/>
        <v>0.91383187680156364</v>
      </c>
      <c r="H20" s="202">
        <f t="shared" si="3"/>
        <v>0.9</v>
      </c>
      <c r="I20" s="203">
        <v>11631809.677290477</v>
      </c>
      <c r="J20" s="203">
        <v>9319153.2541999985</v>
      </c>
      <c r="K20" s="204">
        <f t="shared" si="4"/>
        <v>0.80117827859532253</v>
      </c>
      <c r="L20" s="204">
        <f t="shared" si="5"/>
        <v>0</v>
      </c>
      <c r="M20" s="207">
        <v>7025617.9225857146</v>
      </c>
      <c r="N20" s="200">
        <v>5978094.2399000013</v>
      </c>
      <c r="O20" s="206">
        <f t="shared" si="6"/>
        <v>0.85089942347730441</v>
      </c>
      <c r="P20" s="206">
        <f t="shared" si="7"/>
        <v>0</v>
      </c>
      <c r="Q20" s="210">
        <v>12518443.960595239</v>
      </c>
      <c r="R20" s="210">
        <f>VLOOKUP(B20,'Dealer Wise'!B19:F139,5,0)</f>
        <v>6772231.6891000019</v>
      </c>
      <c r="S20" s="211">
        <f t="shared" si="8"/>
        <v>0.54098030956700383</v>
      </c>
      <c r="T20" s="211">
        <f t="shared" si="9"/>
        <v>0</v>
      </c>
      <c r="U20" s="173">
        <f t="shared" si="10"/>
        <v>43463638.205471426</v>
      </c>
      <c r="V20" s="173">
        <f t="shared" si="11"/>
        <v>33298432.0381</v>
      </c>
      <c r="W20" s="158">
        <f t="shared" si="1"/>
        <v>0.76612159986892725</v>
      </c>
      <c r="X20" s="174">
        <f t="shared" si="2"/>
        <v>10165206.167371426</v>
      </c>
      <c r="Y20" s="175">
        <f t="shared" si="12"/>
        <v>1270650.7709214282</v>
      </c>
    </row>
    <row r="21" spans="1:25">
      <c r="A21" s="107">
        <v>17</v>
      </c>
      <c r="B21" s="172" t="s">
        <v>143</v>
      </c>
      <c r="C21" s="111" t="s">
        <v>27</v>
      </c>
      <c r="D21" s="111" t="s">
        <v>37</v>
      </c>
      <c r="E21" s="201">
        <v>8345031.4650000017</v>
      </c>
      <c r="F21" s="201">
        <v>8381093.6563999979</v>
      </c>
      <c r="G21" s="202">
        <f t="shared" si="0"/>
        <v>1.0043213966958957</v>
      </c>
      <c r="H21" s="202">
        <f t="shared" si="3"/>
        <v>0.9</v>
      </c>
      <c r="I21" s="203">
        <v>8772977.7650142871</v>
      </c>
      <c r="J21" s="203">
        <v>5906749.963299999</v>
      </c>
      <c r="K21" s="204">
        <f t="shared" si="4"/>
        <v>0.67328906119601684</v>
      </c>
      <c r="L21" s="204">
        <f t="shared" si="5"/>
        <v>0</v>
      </c>
      <c r="M21" s="207">
        <v>6100130.3576809522</v>
      </c>
      <c r="N21" s="200">
        <v>6783091.4135999987</v>
      </c>
      <c r="O21" s="206">
        <f t="shared" si="6"/>
        <v>1.1119584362749066</v>
      </c>
      <c r="P21" s="206">
        <f t="shared" si="7"/>
        <v>0.9</v>
      </c>
      <c r="Q21" s="210">
        <v>8136031.5746571431</v>
      </c>
      <c r="R21" s="210">
        <f>VLOOKUP(B21,'Dealer Wise'!B20:F140,5,0)</f>
        <v>5205717.0200999985</v>
      </c>
      <c r="S21" s="211">
        <f t="shared" si="8"/>
        <v>0.63983490874288673</v>
      </c>
      <c r="T21" s="211">
        <f t="shared" si="9"/>
        <v>0</v>
      </c>
      <c r="U21" s="173">
        <f t="shared" si="10"/>
        <v>31354171.162352383</v>
      </c>
      <c r="V21" s="173">
        <f t="shared" si="11"/>
        <v>26276652.053399991</v>
      </c>
      <c r="W21" s="158">
        <f t="shared" si="1"/>
        <v>0.83805921442920883</v>
      </c>
      <c r="X21" s="174">
        <f t="shared" si="2"/>
        <v>5077519.1089523919</v>
      </c>
      <c r="Y21" s="175">
        <f t="shared" si="12"/>
        <v>634689.88861904899</v>
      </c>
    </row>
    <row r="22" spans="1:25">
      <c r="A22" s="107">
        <v>18</v>
      </c>
      <c r="B22" s="172" t="s">
        <v>1321</v>
      </c>
      <c r="C22" s="111" t="s">
        <v>27</v>
      </c>
      <c r="D22" s="111" t="s">
        <v>31</v>
      </c>
      <c r="E22" s="201">
        <v>7267570.8875000011</v>
      </c>
      <c r="F22" s="201">
        <v>5922143.7917000009</v>
      </c>
      <c r="G22" s="202">
        <f t="shared" si="0"/>
        <v>0.81487251839344377</v>
      </c>
      <c r="H22" s="202">
        <f t="shared" si="3"/>
        <v>0</v>
      </c>
      <c r="I22" s="203">
        <v>7013095.5592428595</v>
      </c>
      <c r="J22" s="203">
        <v>5614677.6417000005</v>
      </c>
      <c r="K22" s="204">
        <f t="shared" si="4"/>
        <v>0.80059904991600694</v>
      </c>
      <c r="L22" s="204">
        <f t="shared" si="5"/>
        <v>0</v>
      </c>
      <c r="M22" s="207">
        <v>5005247.0838619052</v>
      </c>
      <c r="N22" s="200">
        <v>2436957.8075999999</v>
      </c>
      <c r="O22" s="206">
        <f t="shared" si="6"/>
        <v>0.48688062083035333</v>
      </c>
      <c r="P22" s="206">
        <f t="shared" si="7"/>
        <v>0</v>
      </c>
      <c r="Q22" s="210">
        <v>7613817.9571571425</v>
      </c>
      <c r="R22" s="210">
        <f>VLOOKUP(B22,'Dealer Wise'!B21:F141,5,0)</f>
        <v>3076056.4436999997</v>
      </c>
      <c r="S22" s="211">
        <f t="shared" si="8"/>
        <v>0.40400971772754884</v>
      </c>
      <c r="T22" s="211">
        <f t="shared" si="9"/>
        <v>0</v>
      </c>
      <c r="U22" s="173">
        <f t="shared" si="10"/>
        <v>26899731.487761907</v>
      </c>
      <c r="V22" s="173">
        <f t="shared" si="11"/>
        <v>17049835.684700001</v>
      </c>
      <c r="W22" s="158">
        <f t="shared" si="1"/>
        <v>0.63382921470635722</v>
      </c>
      <c r="X22" s="174">
        <f t="shared" si="2"/>
        <v>9849895.8030619062</v>
      </c>
      <c r="Y22" s="175">
        <f t="shared" si="12"/>
        <v>1231236.9753827383</v>
      </c>
    </row>
    <row r="23" spans="1:25">
      <c r="A23" s="107">
        <v>19</v>
      </c>
      <c r="B23" s="172" t="s">
        <v>34</v>
      </c>
      <c r="C23" s="111" t="s">
        <v>27</v>
      </c>
      <c r="D23" s="111" t="s">
        <v>1446</v>
      </c>
      <c r="E23" s="201">
        <v>11256993.005000001</v>
      </c>
      <c r="F23" s="201">
        <v>9206764.3725000005</v>
      </c>
      <c r="G23" s="202">
        <f t="shared" si="0"/>
        <v>0.81787066656349938</v>
      </c>
      <c r="H23" s="202">
        <f t="shared" si="3"/>
        <v>0</v>
      </c>
      <c r="I23" s="203">
        <v>11059255.570685714</v>
      </c>
      <c r="J23" s="203">
        <v>5388835.8202000018</v>
      </c>
      <c r="K23" s="204">
        <f t="shared" si="4"/>
        <v>0.48726930901967341</v>
      </c>
      <c r="L23" s="204">
        <f t="shared" si="5"/>
        <v>0</v>
      </c>
      <c r="M23" s="207">
        <v>7819923.0389904762</v>
      </c>
      <c r="N23" s="200">
        <v>6348798.4617999978</v>
      </c>
      <c r="O23" s="206">
        <f t="shared" si="6"/>
        <v>0.81187480108750598</v>
      </c>
      <c r="P23" s="206">
        <f t="shared" si="7"/>
        <v>0</v>
      </c>
      <c r="Q23" s="210">
        <v>11322607.190119047</v>
      </c>
      <c r="R23" s="210">
        <f>VLOOKUP(B23,'Dealer Wise'!B22:F142,5,0)</f>
        <v>7125225.6929000029</v>
      </c>
      <c r="S23" s="211">
        <f t="shared" si="8"/>
        <v>0.62929196193594061</v>
      </c>
      <c r="T23" s="211">
        <f t="shared" si="9"/>
        <v>0</v>
      </c>
      <c r="U23" s="173">
        <f t="shared" si="10"/>
        <v>41458778.804795235</v>
      </c>
      <c r="V23" s="173">
        <f t="shared" si="11"/>
        <v>28069624.347400002</v>
      </c>
      <c r="W23" s="158">
        <f t="shared" si="1"/>
        <v>0.67704899074724778</v>
      </c>
      <c r="X23" s="174">
        <f t="shared" si="2"/>
        <v>13389154.457395233</v>
      </c>
      <c r="Y23" s="175">
        <f t="shared" si="12"/>
        <v>1673644.3071744042</v>
      </c>
    </row>
    <row r="24" spans="1:25">
      <c r="A24" s="107">
        <v>20</v>
      </c>
      <c r="B24" s="172" t="s">
        <v>40</v>
      </c>
      <c r="C24" s="111" t="s">
        <v>27</v>
      </c>
      <c r="D24" s="111" t="s">
        <v>1447</v>
      </c>
      <c r="E24" s="201">
        <v>10010925.502499999</v>
      </c>
      <c r="F24" s="201">
        <v>8658426.8501999993</v>
      </c>
      <c r="G24" s="202">
        <f t="shared" si="0"/>
        <v>0.86489774077708947</v>
      </c>
      <c r="H24" s="202">
        <f t="shared" si="3"/>
        <v>0</v>
      </c>
      <c r="I24" s="203">
        <v>10514524.339509523</v>
      </c>
      <c r="J24" s="203">
        <v>10566830.452500001</v>
      </c>
      <c r="K24" s="204">
        <f t="shared" si="4"/>
        <v>1.004974653279743</v>
      </c>
      <c r="L24" s="204">
        <f t="shared" si="5"/>
        <v>0.9</v>
      </c>
      <c r="M24" s="207">
        <v>9746918.2723333351</v>
      </c>
      <c r="N24" s="200">
        <v>9963733.7350000031</v>
      </c>
      <c r="O24" s="206">
        <f t="shared" si="6"/>
        <v>1.0222445142771024</v>
      </c>
      <c r="P24" s="206">
        <f t="shared" si="7"/>
        <v>0.9</v>
      </c>
      <c r="Q24" s="210">
        <v>11237412.243566666</v>
      </c>
      <c r="R24" s="210">
        <f>VLOOKUP(B24,'Dealer Wise'!B23:F143,5,0)</f>
        <v>6376879.8578000003</v>
      </c>
      <c r="S24" s="211">
        <f t="shared" si="8"/>
        <v>0.56746871250992115</v>
      </c>
      <c r="T24" s="211">
        <f t="shared" si="9"/>
        <v>0</v>
      </c>
      <c r="U24" s="173">
        <f t="shared" si="10"/>
        <v>41509780.357909523</v>
      </c>
      <c r="V24" s="173">
        <f t="shared" si="11"/>
        <v>35565870.895500004</v>
      </c>
      <c r="W24" s="158">
        <f t="shared" si="1"/>
        <v>0.8568070124399747</v>
      </c>
      <c r="X24" s="174">
        <f t="shared" si="2"/>
        <v>5943909.4624095187</v>
      </c>
      <c r="Y24" s="175">
        <f t="shared" si="12"/>
        <v>742988.68280118983</v>
      </c>
    </row>
    <row r="25" spans="1:25">
      <c r="A25" s="107">
        <v>21</v>
      </c>
      <c r="B25" s="172" t="s">
        <v>38</v>
      </c>
      <c r="C25" s="111" t="s">
        <v>27</v>
      </c>
      <c r="D25" s="111" t="s">
        <v>1449</v>
      </c>
      <c r="E25" s="201">
        <v>14840546.882499998</v>
      </c>
      <c r="F25" s="201">
        <v>16510228.7334</v>
      </c>
      <c r="G25" s="202">
        <f t="shared" si="0"/>
        <v>1.1125081079639252</v>
      </c>
      <c r="H25" s="202">
        <f t="shared" si="3"/>
        <v>0.9</v>
      </c>
      <c r="I25" s="203">
        <v>15433096.511466665</v>
      </c>
      <c r="J25" s="203">
        <v>12789230.442800006</v>
      </c>
      <c r="K25" s="204">
        <f t="shared" si="4"/>
        <v>0.82868855471082625</v>
      </c>
      <c r="L25" s="204">
        <f t="shared" si="5"/>
        <v>0</v>
      </c>
      <c r="M25" s="207">
        <v>11258297.069004763</v>
      </c>
      <c r="N25" s="200">
        <v>6792777.9915000023</v>
      </c>
      <c r="O25" s="206">
        <f t="shared" si="6"/>
        <v>0.60335750157110446</v>
      </c>
      <c r="P25" s="206">
        <f t="shared" si="7"/>
        <v>0</v>
      </c>
      <c r="Q25" s="210">
        <v>15204681.236876192</v>
      </c>
      <c r="R25" s="210">
        <f>VLOOKUP(B25,'Dealer Wise'!B24:F144,5,0)</f>
        <v>12932568.655000001</v>
      </c>
      <c r="S25" s="211">
        <f t="shared" si="8"/>
        <v>0.85056493151822254</v>
      </c>
      <c r="T25" s="211">
        <f t="shared" si="9"/>
        <v>0</v>
      </c>
      <c r="U25" s="173">
        <f t="shared" si="10"/>
        <v>56736621.699847616</v>
      </c>
      <c r="V25" s="173">
        <f t="shared" si="11"/>
        <v>49024805.822700009</v>
      </c>
      <c r="W25" s="158">
        <f t="shared" si="1"/>
        <v>0.8640769286908685</v>
      </c>
      <c r="X25" s="174">
        <f t="shared" si="2"/>
        <v>7711815.8771476075</v>
      </c>
      <c r="Y25" s="175">
        <f t="shared" si="12"/>
        <v>963976.98464345094</v>
      </c>
    </row>
    <row r="26" spans="1:25">
      <c r="A26" s="107">
        <v>22</v>
      </c>
      <c r="B26" s="172" t="s">
        <v>32</v>
      </c>
      <c r="C26" s="111" t="s">
        <v>27</v>
      </c>
      <c r="D26" s="111" t="s">
        <v>31</v>
      </c>
      <c r="E26" s="201">
        <v>8466647.432500001</v>
      </c>
      <c r="F26" s="201">
        <v>7690130.7296000002</v>
      </c>
      <c r="G26" s="202">
        <f t="shared" si="0"/>
        <v>0.90828522043810744</v>
      </c>
      <c r="H26" s="202">
        <f t="shared" si="3"/>
        <v>0.9</v>
      </c>
      <c r="I26" s="203">
        <v>9035879.4367666673</v>
      </c>
      <c r="J26" s="203">
        <v>7874551.0080000013</v>
      </c>
      <c r="K26" s="204">
        <f t="shared" si="4"/>
        <v>0.87147588268594389</v>
      </c>
      <c r="L26" s="204">
        <f t="shared" si="5"/>
        <v>0</v>
      </c>
      <c r="M26" s="207">
        <v>7834208.2217809539</v>
      </c>
      <c r="N26" s="200">
        <v>4001812.5673999996</v>
      </c>
      <c r="O26" s="206">
        <f t="shared" si="6"/>
        <v>0.51081263787117803</v>
      </c>
      <c r="P26" s="206">
        <f t="shared" si="7"/>
        <v>0</v>
      </c>
      <c r="Q26" s="210">
        <v>9949681.5185619034</v>
      </c>
      <c r="R26" s="210">
        <f>VLOOKUP(B26,'Dealer Wise'!B25:F145,5,0)</f>
        <v>5148876.5647999998</v>
      </c>
      <c r="S26" s="211">
        <f t="shared" si="8"/>
        <v>0.51749159560478097</v>
      </c>
      <c r="T26" s="211">
        <f t="shared" si="9"/>
        <v>0</v>
      </c>
      <c r="U26" s="173">
        <f t="shared" si="10"/>
        <v>35286416.609609529</v>
      </c>
      <c r="V26" s="173">
        <f t="shared" si="11"/>
        <v>24715370.869800001</v>
      </c>
      <c r="W26" s="158">
        <f t="shared" si="1"/>
        <v>0.70042167056059979</v>
      </c>
      <c r="X26" s="174">
        <f t="shared" si="2"/>
        <v>10571045.739809528</v>
      </c>
      <c r="Y26" s="175">
        <f t="shared" si="12"/>
        <v>1321380.717476191</v>
      </c>
    </row>
    <row r="27" spans="1:25">
      <c r="A27" s="107">
        <v>23</v>
      </c>
      <c r="B27" s="172" t="s">
        <v>42</v>
      </c>
      <c r="C27" s="111" t="s">
        <v>16</v>
      </c>
      <c r="D27" s="111" t="s">
        <v>47</v>
      </c>
      <c r="E27" s="201">
        <v>5658323.1500000013</v>
      </c>
      <c r="F27" s="201">
        <v>3566355.0305999992</v>
      </c>
      <c r="G27" s="202">
        <f t="shared" si="0"/>
        <v>0.6302847921649718</v>
      </c>
      <c r="H27" s="202">
        <f t="shared" si="3"/>
        <v>0</v>
      </c>
      <c r="I27" s="203">
        <v>5453825.5532333339</v>
      </c>
      <c r="J27" s="203">
        <v>2972089.4920999995</v>
      </c>
      <c r="K27" s="204">
        <f t="shared" si="4"/>
        <v>0.54495499775162004</v>
      </c>
      <c r="L27" s="204">
        <f t="shared" si="5"/>
        <v>0</v>
      </c>
      <c r="M27" s="207">
        <v>7976320.5596428579</v>
      </c>
      <c r="N27" s="200">
        <v>9664592.2402999979</v>
      </c>
      <c r="O27" s="206">
        <f t="shared" si="6"/>
        <v>1.2116604602376628</v>
      </c>
      <c r="P27" s="206">
        <f t="shared" si="7"/>
        <v>0.9</v>
      </c>
      <c r="Q27" s="210">
        <v>4983838.0316857146</v>
      </c>
      <c r="R27" s="210">
        <f>VLOOKUP(B27,'Dealer Wise'!B26:F146,5,0)</f>
        <v>2046073.1404000001</v>
      </c>
      <c r="S27" s="211">
        <f t="shared" si="8"/>
        <v>0.41054166034122586</v>
      </c>
      <c r="T27" s="211">
        <f t="shared" si="9"/>
        <v>0</v>
      </c>
      <c r="U27" s="173">
        <f t="shared" si="10"/>
        <v>24072307.294561908</v>
      </c>
      <c r="V27" s="173">
        <f t="shared" si="11"/>
        <v>18249109.903399996</v>
      </c>
      <c r="W27" s="158">
        <f t="shared" si="1"/>
        <v>0.7580955859400561</v>
      </c>
      <c r="X27" s="174">
        <f t="shared" si="2"/>
        <v>5823197.3911619112</v>
      </c>
      <c r="Y27" s="175">
        <f t="shared" si="12"/>
        <v>727899.6738952389</v>
      </c>
    </row>
    <row r="28" spans="1:25">
      <c r="A28" s="107">
        <v>24</v>
      </c>
      <c r="B28" s="172" t="s">
        <v>49</v>
      </c>
      <c r="C28" s="111" t="s">
        <v>16</v>
      </c>
      <c r="D28" s="111" t="s">
        <v>47</v>
      </c>
      <c r="E28" s="201">
        <v>6044659.8075000001</v>
      </c>
      <c r="F28" s="201">
        <v>6298731.9590999996</v>
      </c>
      <c r="G28" s="202">
        <f t="shared" si="0"/>
        <v>1.0420324980546889</v>
      </c>
      <c r="H28" s="202">
        <f t="shared" si="3"/>
        <v>0.9</v>
      </c>
      <c r="I28" s="203">
        <v>9169049.6530761905</v>
      </c>
      <c r="J28" s="203">
        <v>9359171.3769000042</v>
      </c>
      <c r="K28" s="204">
        <f t="shared" si="4"/>
        <v>1.0207351613326718</v>
      </c>
      <c r="L28" s="204">
        <f t="shared" si="5"/>
        <v>0.9</v>
      </c>
      <c r="M28" s="207">
        <v>7688847.6028380953</v>
      </c>
      <c r="N28" s="200">
        <v>7845077.9594000001</v>
      </c>
      <c r="O28" s="206">
        <f t="shared" si="6"/>
        <v>1.0203190861143141</v>
      </c>
      <c r="P28" s="206">
        <f t="shared" si="7"/>
        <v>0.9</v>
      </c>
      <c r="Q28" s="210">
        <v>10777372.872357141</v>
      </c>
      <c r="R28" s="210">
        <f>VLOOKUP(B28,'Dealer Wise'!B27:F147,5,0)</f>
        <v>7677347.1805000007</v>
      </c>
      <c r="S28" s="211">
        <f t="shared" si="8"/>
        <v>0.71235794394676744</v>
      </c>
      <c r="T28" s="211">
        <f t="shared" si="9"/>
        <v>0</v>
      </c>
      <c r="U28" s="173">
        <f t="shared" si="10"/>
        <v>33679929.935771428</v>
      </c>
      <c r="V28" s="173">
        <f t="shared" si="11"/>
        <v>31180328.475900002</v>
      </c>
      <c r="W28" s="158">
        <f t="shared" si="1"/>
        <v>0.92578365024398102</v>
      </c>
      <c r="X28" s="174">
        <f t="shared" si="2"/>
        <v>2499601.4598714262</v>
      </c>
      <c r="Y28" s="175">
        <f t="shared" si="12"/>
        <v>312450.18248392828</v>
      </c>
    </row>
    <row r="29" spans="1:25">
      <c r="A29" s="107">
        <v>25</v>
      </c>
      <c r="B29" s="172" t="s">
        <v>44</v>
      </c>
      <c r="C29" s="111" t="s">
        <v>16</v>
      </c>
      <c r="D29" s="111" t="s">
        <v>43</v>
      </c>
      <c r="E29" s="201">
        <v>2326781.3575000004</v>
      </c>
      <c r="F29" s="201">
        <v>207401.81080000006</v>
      </c>
      <c r="G29" s="202">
        <f t="shared" si="0"/>
        <v>8.9136785513376296E-2</v>
      </c>
      <c r="H29" s="202">
        <f t="shared" si="3"/>
        <v>0</v>
      </c>
      <c r="I29" s="203">
        <v>2178753.2422523811</v>
      </c>
      <c r="J29" s="203">
        <v>1885969.7065999997</v>
      </c>
      <c r="K29" s="204">
        <f t="shared" si="4"/>
        <v>0.86561877225265604</v>
      </c>
      <c r="L29" s="204">
        <f t="shared" si="5"/>
        <v>0</v>
      </c>
      <c r="M29" s="207">
        <v>3246047.8679380948</v>
      </c>
      <c r="N29" s="200">
        <v>1500897.3429</v>
      </c>
      <c r="O29" s="206">
        <f t="shared" si="6"/>
        <v>0.4623768360672319</v>
      </c>
      <c r="P29" s="206">
        <f t="shared" si="7"/>
        <v>0</v>
      </c>
      <c r="Q29" s="210">
        <v>1837611.0789857144</v>
      </c>
      <c r="R29" s="210">
        <f>VLOOKUP(B29,'Dealer Wise'!B28:F148,5,0)</f>
        <v>896761.17669999972</v>
      </c>
      <c r="S29" s="211">
        <f t="shared" si="8"/>
        <v>0.48800379305232255</v>
      </c>
      <c r="T29" s="211">
        <f t="shared" si="9"/>
        <v>0</v>
      </c>
      <c r="U29" s="173">
        <f t="shared" si="10"/>
        <v>9589193.5466761906</v>
      </c>
      <c r="V29" s="173">
        <f t="shared" si="11"/>
        <v>4491030.0369999995</v>
      </c>
      <c r="W29" s="158">
        <f t="shared" si="1"/>
        <v>0.46834282936719762</v>
      </c>
      <c r="X29" s="174">
        <f t="shared" si="2"/>
        <v>5098163.509676191</v>
      </c>
      <c r="Y29" s="175">
        <f t="shared" si="12"/>
        <v>637270.43870952388</v>
      </c>
    </row>
    <row r="30" spans="1:25">
      <c r="A30" s="107">
        <v>26</v>
      </c>
      <c r="B30" s="172" t="s">
        <v>46</v>
      </c>
      <c r="C30" s="111" t="s">
        <v>16</v>
      </c>
      <c r="D30" s="111" t="s">
        <v>47</v>
      </c>
      <c r="E30" s="201">
        <v>5467555.8725000005</v>
      </c>
      <c r="F30" s="201">
        <v>5259150.513799998</v>
      </c>
      <c r="G30" s="202">
        <f t="shared" si="0"/>
        <v>0.9618832685829124</v>
      </c>
      <c r="H30" s="202">
        <f t="shared" si="3"/>
        <v>0.9</v>
      </c>
      <c r="I30" s="203">
        <v>4693554.8833666658</v>
      </c>
      <c r="J30" s="203">
        <v>4737512.7764999988</v>
      </c>
      <c r="K30" s="204">
        <f t="shared" si="4"/>
        <v>1.0093655862615165</v>
      </c>
      <c r="L30" s="204">
        <f t="shared" si="5"/>
        <v>0.9</v>
      </c>
      <c r="M30" s="207">
        <v>4555794.8742523808</v>
      </c>
      <c r="N30" s="200">
        <v>4988156.9291999992</v>
      </c>
      <c r="O30" s="206">
        <f t="shared" si="6"/>
        <v>1.0949037581545131</v>
      </c>
      <c r="P30" s="206">
        <f t="shared" si="7"/>
        <v>0.9</v>
      </c>
      <c r="Q30" s="210">
        <v>5468353.3310047621</v>
      </c>
      <c r="R30" s="210">
        <f>VLOOKUP(B30,'Dealer Wise'!B29:F149,5,0)</f>
        <v>4131769.2349999994</v>
      </c>
      <c r="S30" s="211">
        <f t="shared" si="8"/>
        <v>0.75557832219316801</v>
      </c>
      <c r="T30" s="211">
        <f t="shared" si="9"/>
        <v>0</v>
      </c>
      <c r="U30" s="173">
        <f t="shared" si="10"/>
        <v>20185258.961123809</v>
      </c>
      <c r="V30" s="173">
        <f t="shared" si="11"/>
        <v>19116589.454499997</v>
      </c>
      <c r="W30" s="158">
        <f t="shared" si="1"/>
        <v>0.94705693354333298</v>
      </c>
      <c r="X30" s="174">
        <f t="shared" si="2"/>
        <v>1068669.506623812</v>
      </c>
      <c r="Y30" s="175">
        <f t="shared" si="12"/>
        <v>133583.6883279765</v>
      </c>
    </row>
    <row r="31" spans="1:25">
      <c r="A31" s="107">
        <v>27</v>
      </c>
      <c r="B31" s="172" t="s">
        <v>48</v>
      </c>
      <c r="C31" s="111" t="s">
        <v>16</v>
      </c>
      <c r="D31" s="111" t="s">
        <v>47</v>
      </c>
      <c r="E31" s="201">
        <v>36189056.337499999</v>
      </c>
      <c r="F31" s="201">
        <v>36581898.256300002</v>
      </c>
      <c r="G31" s="202">
        <f t="shared" si="0"/>
        <v>1.0108552683755097</v>
      </c>
      <c r="H31" s="202">
        <f t="shared" si="3"/>
        <v>0.9</v>
      </c>
      <c r="I31" s="203">
        <v>36204566.01329048</v>
      </c>
      <c r="J31" s="203">
        <v>36404333.940800004</v>
      </c>
      <c r="K31" s="204">
        <f t="shared" si="4"/>
        <v>1.0055177550653747</v>
      </c>
      <c r="L31" s="204">
        <f t="shared" si="5"/>
        <v>0.9</v>
      </c>
      <c r="M31" s="207">
        <v>29503982.267642859</v>
      </c>
      <c r="N31" s="200">
        <v>29666880.133300006</v>
      </c>
      <c r="O31" s="206">
        <f t="shared" si="6"/>
        <v>1.0055212162269971</v>
      </c>
      <c r="P31" s="206">
        <f t="shared" si="7"/>
        <v>0.9</v>
      </c>
      <c r="Q31" s="210">
        <v>37666846.472238094</v>
      </c>
      <c r="R31" s="210">
        <f>VLOOKUP(B31,'Dealer Wise'!B30:F150,5,0)</f>
        <v>24494268.501600001</v>
      </c>
      <c r="S31" s="211">
        <f t="shared" si="8"/>
        <v>0.65028720999123757</v>
      </c>
      <c r="T31" s="211">
        <f t="shared" si="9"/>
        <v>0</v>
      </c>
      <c r="U31" s="173">
        <f t="shared" si="10"/>
        <v>139564451.09067142</v>
      </c>
      <c r="V31" s="173">
        <f t="shared" si="11"/>
        <v>127147380.83200002</v>
      </c>
      <c r="W31" s="158">
        <f t="shared" si="1"/>
        <v>0.91102984920848973</v>
      </c>
      <c r="X31" s="174">
        <f t="shared" si="2"/>
        <v>12417070.258671403</v>
      </c>
      <c r="Y31" s="175">
        <f t="shared" si="12"/>
        <v>1552133.7823339254</v>
      </c>
    </row>
    <row r="32" spans="1:25">
      <c r="A32" s="107">
        <v>28</v>
      </c>
      <c r="B32" s="172" t="s">
        <v>50</v>
      </c>
      <c r="C32" s="111" t="s">
        <v>16</v>
      </c>
      <c r="D32" s="111" t="s">
        <v>51</v>
      </c>
      <c r="E32" s="201">
        <v>18057911.127499998</v>
      </c>
      <c r="F32" s="201">
        <v>17576175.886300009</v>
      </c>
      <c r="G32" s="202">
        <f t="shared" si="0"/>
        <v>0.97332275932699852</v>
      </c>
      <c r="H32" s="202">
        <f t="shared" si="3"/>
        <v>0.9</v>
      </c>
      <c r="I32" s="203">
        <v>18128277.925795242</v>
      </c>
      <c r="J32" s="203">
        <v>16510216.988500008</v>
      </c>
      <c r="K32" s="204">
        <f t="shared" si="4"/>
        <v>0.91074381450248787</v>
      </c>
      <c r="L32" s="204">
        <f t="shared" si="5"/>
        <v>0.9</v>
      </c>
      <c r="M32" s="207">
        <v>16564828.241042856</v>
      </c>
      <c r="N32" s="200">
        <v>20110720.389300004</v>
      </c>
      <c r="O32" s="206">
        <f t="shared" si="6"/>
        <v>1.2140615101261027</v>
      </c>
      <c r="P32" s="206">
        <f t="shared" si="7"/>
        <v>0.9</v>
      </c>
      <c r="Q32" s="210">
        <v>20532371.567895241</v>
      </c>
      <c r="R32" s="210">
        <f>VLOOKUP(B32,'Dealer Wise'!B4:F124,5,0)</f>
        <v>16417002.663000004</v>
      </c>
      <c r="S32" s="211">
        <f t="shared" si="8"/>
        <v>0.79956680156080473</v>
      </c>
      <c r="T32" s="211">
        <f t="shared" si="9"/>
        <v>0</v>
      </c>
      <c r="U32" s="173">
        <f t="shared" si="10"/>
        <v>73283388.862233341</v>
      </c>
      <c r="V32" s="173">
        <f t="shared" si="11"/>
        <v>70614115.927100033</v>
      </c>
      <c r="W32" s="158">
        <f t="shared" si="1"/>
        <v>0.9635760166584092</v>
      </c>
      <c r="X32" s="174">
        <f t="shared" si="2"/>
        <v>2669272.9351333082</v>
      </c>
      <c r="Y32" s="175">
        <f t="shared" si="12"/>
        <v>333659.11689166352</v>
      </c>
    </row>
    <row r="33" spans="1:26">
      <c r="A33" s="107">
        <v>29</v>
      </c>
      <c r="B33" s="172" t="s">
        <v>62</v>
      </c>
      <c r="C33" s="111" t="s">
        <v>16</v>
      </c>
      <c r="D33" s="111" t="s">
        <v>1454</v>
      </c>
      <c r="E33" s="201">
        <v>4092843.4925000006</v>
      </c>
      <c r="F33" s="201">
        <v>4759278.3855999997</v>
      </c>
      <c r="G33" s="202">
        <f t="shared" si="0"/>
        <v>1.1628293127555986</v>
      </c>
      <c r="H33" s="202">
        <f t="shared" si="3"/>
        <v>0.9</v>
      </c>
      <c r="I33" s="203">
        <v>4769847.4366666675</v>
      </c>
      <c r="J33" s="203">
        <v>4854607.5771999983</v>
      </c>
      <c r="K33" s="204">
        <f t="shared" si="4"/>
        <v>1.0177699898495212</v>
      </c>
      <c r="L33" s="204">
        <f t="shared" si="5"/>
        <v>0.9</v>
      </c>
      <c r="M33" s="207">
        <v>5908296.3130571423</v>
      </c>
      <c r="N33" s="200">
        <v>6473011.4127000012</v>
      </c>
      <c r="O33" s="206">
        <f t="shared" si="6"/>
        <v>1.0955800233639021</v>
      </c>
      <c r="P33" s="206">
        <f t="shared" si="7"/>
        <v>0.9</v>
      </c>
      <c r="Q33" s="210">
        <v>5290495.4563523792</v>
      </c>
      <c r="R33" s="210">
        <f>VLOOKUP(B33,'Dealer Wise'!B32:F152,5,0)</f>
        <v>2465163.0364999999</v>
      </c>
      <c r="S33" s="211">
        <f t="shared" si="8"/>
        <v>0.4659607132901023</v>
      </c>
      <c r="T33" s="211">
        <f t="shared" si="9"/>
        <v>0</v>
      </c>
      <c r="U33" s="173">
        <f t="shared" si="10"/>
        <v>20061482.69857619</v>
      </c>
      <c r="V33" s="173">
        <f t="shared" si="11"/>
        <v>18552060.412</v>
      </c>
      <c r="W33" s="158">
        <f t="shared" si="1"/>
        <v>0.92476018302060414</v>
      </c>
      <c r="X33" s="174">
        <f t="shared" si="2"/>
        <v>1509422.2865761891</v>
      </c>
      <c r="Y33" s="175">
        <f t="shared" si="12"/>
        <v>188677.78582202364</v>
      </c>
    </row>
    <row r="34" spans="1:26">
      <c r="A34" s="107">
        <v>30</v>
      </c>
      <c r="B34" s="172" t="s">
        <v>54</v>
      </c>
      <c r="C34" s="111" t="s">
        <v>16</v>
      </c>
      <c r="D34" s="111" t="s">
        <v>58</v>
      </c>
      <c r="E34" s="201">
        <v>11359254.382499998</v>
      </c>
      <c r="F34" s="201">
        <v>11958385.919500001</v>
      </c>
      <c r="G34" s="202">
        <f t="shared" si="0"/>
        <v>1.0527439140656116</v>
      </c>
      <c r="H34" s="202">
        <f t="shared" si="3"/>
        <v>0.9</v>
      </c>
      <c r="I34" s="203">
        <v>12229299.815400003</v>
      </c>
      <c r="J34" s="203">
        <v>11144409.6461</v>
      </c>
      <c r="K34" s="204">
        <f t="shared" si="4"/>
        <v>0.91128763006252966</v>
      </c>
      <c r="L34" s="204">
        <f t="shared" si="5"/>
        <v>0.9</v>
      </c>
      <c r="M34" s="207">
        <v>11580125.530252384</v>
      </c>
      <c r="N34" s="200">
        <v>13451292.606999999</v>
      </c>
      <c r="O34" s="206">
        <f t="shared" si="6"/>
        <v>1.1615843517291158</v>
      </c>
      <c r="P34" s="206">
        <f t="shared" si="7"/>
        <v>0.9</v>
      </c>
      <c r="Q34" s="210">
        <v>15211472.689042859</v>
      </c>
      <c r="R34" s="210">
        <f>VLOOKUP(B34,'Dealer Wise'!B33:F153,5,0)</f>
        <v>9615889.1963999998</v>
      </c>
      <c r="S34" s="211">
        <f t="shared" si="8"/>
        <v>0.63214715583235581</v>
      </c>
      <c r="T34" s="211">
        <f t="shared" si="9"/>
        <v>0</v>
      </c>
      <c r="U34" s="173">
        <f t="shared" si="10"/>
        <v>50380152.417195246</v>
      </c>
      <c r="V34" s="173">
        <f t="shared" si="11"/>
        <v>46169977.369000003</v>
      </c>
      <c r="W34" s="158">
        <f t="shared" si="1"/>
        <v>0.91643187155665951</v>
      </c>
      <c r="X34" s="174">
        <f t="shared" si="2"/>
        <v>4210175.0481952429</v>
      </c>
      <c r="Y34" s="175">
        <f t="shared" si="12"/>
        <v>526271.88102440536</v>
      </c>
    </row>
    <row r="35" spans="1:26" s="120" customFormat="1">
      <c r="A35" s="107">
        <v>31</v>
      </c>
      <c r="B35" s="172" t="s">
        <v>61</v>
      </c>
      <c r="C35" s="111" t="s">
        <v>16</v>
      </c>
      <c r="D35" s="111" t="s">
        <v>43</v>
      </c>
      <c r="E35" s="201">
        <v>8751896.0425000004</v>
      </c>
      <c r="F35" s="201">
        <v>8755764.6346000005</v>
      </c>
      <c r="G35" s="202">
        <f t="shared" si="0"/>
        <v>1.0004420290279059</v>
      </c>
      <c r="H35" s="202">
        <f t="shared" si="3"/>
        <v>0.9</v>
      </c>
      <c r="I35" s="203">
        <v>8868115.9819190502</v>
      </c>
      <c r="J35" s="203">
        <v>9483601.4353000056</v>
      </c>
      <c r="K35" s="204">
        <f t="shared" si="4"/>
        <v>1.0694043080442173</v>
      </c>
      <c r="L35" s="204">
        <f t="shared" si="5"/>
        <v>0.9</v>
      </c>
      <c r="M35" s="207">
        <v>12023736.269457145</v>
      </c>
      <c r="N35" s="200">
        <v>15207928.312899992</v>
      </c>
      <c r="O35" s="206">
        <f t="shared" si="6"/>
        <v>1.2648255061558007</v>
      </c>
      <c r="P35" s="206">
        <f t="shared" si="7"/>
        <v>0.9</v>
      </c>
      <c r="Q35" s="210">
        <v>10399017.4902</v>
      </c>
      <c r="R35" s="210">
        <f>VLOOKUP(B35,'Dealer Wise'!B7:F127,5,0)</f>
        <v>9301961.4879999962</v>
      </c>
      <c r="S35" s="211">
        <f t="shared" si="8"/>
        <v>0.89450387950266785</v>
      </c>
      <c r="T35" s="211">
        <f t="shared" si="9"/>
        <v>0</v>
      </c>
      <c r="U35" s="173">
        <f t="shared" si="10"/>
        <v>40042765.784076191</v>
      </c>
      <c r="V35" s="173">
        <f t="shared" si="11"/>
        <v>42749255.870799996</v>
      </c>
      <c r="W35" s="158">
        <f t="shared" si="1"/>
        <v>1.0675899886965374</v>
      </c>
      <c r="X35" s="174">
        <f t="shared" si="2"/>
        <v>-2706490.0867238045</v>
      </c>
      <c r="Y35" s="175">
        <f t="shared" si="12"/>
        <v>-338311.26084047556</v>
      </c>
      <c r="Z35" s="91"/>
    </row>
    <row r="36" spans="1:26">
      <c r="A36" s="107">
        <v>32</v>
      </c>
      <c r="B36" s="172" t="s">
        <v>60</v>
      </c>
      <c r="C36" s="111" t="s">
        <v>16</v>
      </c>
      <c r="D36" s="111" t="s">
        <v>43</v>
      </c>
      <c r="E36" s="201">
        <v>14114289.104999997</v>
      </c>
      <c r="F36" s="201">
        <v>4397166.1897</v>
      </c>
      <c r="G36" s="202">
        <f t="shared" si="0"/>
        <v>0.31154003981272432</v>
      </c>
      <c r="H36" s="202">
        <f t="shared" si="3"/>
        <v>0</v>
      </c>
      <c r="I36" s="203">
        <v>13171231.046423815</v>
      </c>
      <c r="J36" s="203">
        <v>13236078.274200007</v>
      </c>
      <c r="K36" s="204">
        <f t="shared" si="4"/>
        <v>1.0049233991528681</v>
      </c>
      <c r="L36" s="204">
        <f t="shared" si="5"/>
        <v>0.9</v>
      </c>
      <c r="M36" s="207">
        <v>15045237.751309521</v>
      </c>
      <c r="N36" s="200">
        <v>15106262.672700007</v>
      </c>
      <c r="O36" s="206">
        <f t="shared" si="6"/>
        <v>1.0040560955166808</v>
      </c>
      <c r="P36" s="206">
        <f t="shared" si="7"/>
        <v>0.9</v>
      </c>
      <c r="Q36" s="210">
        <v>15205134.121895241</v>
      </c>
      <c r="R36" s="210">
        <f>VLOOKUP(B36,'Dealer Wise'!B8:F128,5,0)</f>
        <v>9085605.2581000011</v>
      </c>
      <c r="S36" s="211">
        <f t="shared" si="8"/>
        <v>0.59753535781159739</v>
      </c>
      <c r="T36" s="211">
        <f t="shared" si="9"/>
        <v>0</v>
      </c>
      <c r="U36" s="173">
        <f t="shared" si="10"/>
        <v>57535892.024628572</v>
      </c>
      <c r="V36" s="173">
        <f t="shared" si="11"/>
        <v>41825112.394700013</v>
      </c>
      <c r="W36" s="158">
        <f t="shared" si="1"/>
        <v>0.72693949677179825</v>
      </c>
      <c r="X36" s="174">
        <f t="shared" si="2"/>
        <v>15710779.629928559</v>
      </c>
      <c r="Y36" s="175">
        <f t="shared" si="12"/>
        <v>1963847.4537410699</v>
      </c>
    </row>
    <row r="37" spans="1:26">
      <c r="A37" s="107">
        <v>33</v>
      </c>
      <c r="B37" s="172" t="s">
        <v>56</v>
      </c>
      <c r="C37" s="111" t="s">
        <v>16</v>
      </c>
      <c r="D37" s="111" t="s">
        <v>43</v>
      </c>
      <c r="E37" s="201">
        <v>4985965.2949999999</v>
      </c>
      <c r="F37" s="201">
        <v>5267295.6294999998</v>
      </c>
      <c r="G37" s="202">
        <f t="shared" si="0"/>
        <v>1.0564244469936688</v>
      </c>
      <c r="H37" s="202">
        <f t="shared" si="3"/>
        <v>0.9</v>
      </c>
      <c r="I37" s="203">
        <v>5138726.6670761909</v>
      </c>
      <c r="J37" s="203">
        <v>6039191.191800002</v>
      </c>
      <c r="K37" s="204">
        <f t="shared" si="4"/>
        <v>1.1752310607398297</v>
      </c>
      <c r="L37" s="204">
        <f t="shared" si="5"/>
        <v>0.9</v>
      </c>
      <c r="M37" s="207">
        <v>6716798.7949142857</v>
      </c>
      <c r="N37" s="200">
        <v>7327164.9986999994</v>
      </c>
      <c r="O37" s="206">
        <f t="shared" si="6"/>
        <v>1.0908715926175816</v>
      </c>
      <c r="P37" s="206">
        <f t="shared" si="7"/>
        <v>0.9</v>
      </c>
      <c r="Q37" s="210">
        <v>6507768.5231761923</v>
      </c>
      <c r="R37" s="210">
        <f>VLOOKUP(B37,'Dealer Wise'!B36:F156,5,0)</f>
        <v>3115675.1254999996</v>
      </c>
      <c r="S37" s="211">
        <f t="shared" si="8"/>
        <v>0.47876243821581993</v>
      </c>
      <c r="T37" s="211">
        <f t="shared" si="9"/>
        <v>0</v>
      </c>
      <c r="U37" s="173">
        <f t="shared" si="10"/>
        <v>23349259.280166671</v>
      </c>
      <c r="V37" s="173">
        <f t="shared" si="11"/>
        <v>21749326.945500001</v>
      </c>
      <c r="W37" s="158">
        <f t="shared" si="1"/>
        <v>0.93147824025297099</v>
      </c>
      <c r="X37" s="174">
        <f t="shared" si="2"/>
        <v>1599932.3346666694</v>
      </c>
      <c r="Y37" s="175">
        <f t="shared" si="12"/>
        <v>199991.54183333367</v>
      </c>
    </row>
    <row r="38" spans="1:26">
      <c r="A38" s="107">
        <v>34</v>
      </c>
      <c r="B38" s="172" t="s">
        <v>57</v>
      </c>
      <c r="C38" s="111" t="s">
        <v>16</v>
      </c>
      <c r="D38" s="111" t="s">
        <v>58</v>
      </c>
      <c r="E38" s="201">
        <v>4561648.0999999996</v>
      </c>
      <c r="F38" s="201">
        <v>4611830.1499000005</v>
      </c>
      <c r="G38" s="202">
        <f t="shared" si="0"/>
        <v>1.0110008595139115</v>
      </c>
      <c r="H38" s="202">
        <f t="shared" si="3"/>
        <v>0.9</v>
      </c>
      <c r="I38" s="203">
        <v>4301975.2220047619</v>
      </c>
      <c r="J38" s="203">
        <v>5121955.9501000009</v>
      </c>
      <c r="K38" s="204">
        <f t="shared" si="4"/>
        <v>1.1906056371271057</v>
      </c>
      <c r="L38" s="204">
        <f t="shared" si="5"/>
        <v>0.9</v>
      </c>
      <c r="M38" s="207">
        <v>5593376.4879904753</v>
      </c>
      <c r="N38" s="200">
        <v>5929536.1121000005</v>
      </c>
      <c r="O38" s="206">
        <f t="shared" si="6"/>
        <v>1.0600995882954227</v>
      </c>
      <c r="P38" s="206">
        <f t="shared" si="7"/>
        <v>0.9</v>
      </c>
      <c r="Q38" s="210">
        <v>4692348.6616904754</v>
      </c>
      <c r="R38" s="210">
        <f>VLOOKUP(B38,'Dealer Wise'!B10:F130,5,0)</f>
        <v>4275519.7836999996</v>
      </c>
      <c r="S38" s="211">
        <f t="shared" si="8"/>
        <v>0.91116839177071973</v>
      </c>
      <c r="T38" s="211">
        <f t="shared" si="9"/>
        <v>0.9</v>
      </c>
      <c r="U38" s="173">
        <f t="shared" si="10"/>
        <v>19149348.471685715</v>
      </c>
      <c r="V38" s="173">
        <f t="shared" si="11"/>
        <v>19938841.995800003</v>
      </c>
      <c r="W38" s="158">
        <f t="shared" si="1"/>
        <v>1.0412282185621948</v>
      </c>
      <c r="X38" s="174">
        <f t="shared" si="2"/>
        <v>-789493.52411428839</v>
      </c>
      <c r="Y38" s="175">
        <f t="shared" si="12"/>
        <v>-98686.690514286049</v>
      </c>
    </row>
    <row r="39" spans="1:26">
      <c r="A39" s="107">
        <v>35</v>
      </c>
      <c r="B39" s="172" t="s">
        <v>59</v>
      </c>
      <c r="C39" s="111" t="s">
        <v>16</v>
      </c>
      <c r="D39" s="111" t="s">
        <v>58</v>
      </c>
      <c r="E39" s="201">
        <v>11467512.102500001</v>
      </c>
      <c r="F39" s="201">
        <v>11775998.501799999</v>
      </c>
      <c r="G39" s="202">
        <f t="shared" si="0"/>
        <v>1.0269009002600265</v>
      </c>
      <c r="H39" s="202">
        <f t="shared" si="3"/>
        <v>0.9</v>
      </c>
      <c r="I39" s="203">
        <v>11194543.319376189</v>
      </c>
      <c r="J39" s="203">
        <v>10780501.148199998</v>
      </c>
      <c r="K39" s="204">
        <f t="shared" si="4"/>
        <v>0.96301392925430529</v>
      </c>
      <c r="L39" s="204">
        <f t="shared" si="5"/>
        <v>0.9</v>
      </c>
      <c r="M39" s="207">
        <v>11370516.362938095</v>
      </c>
      <c r="N39" s="200">
        <v>20634083.826500002</v>
      </c>
      <c r="O39" s="206">
        <f t="shared" si="6"/>
        <v>1.8147006844611091</v>
      </c>
      <c r="P39" s="206">
        <f t="shared" si="7"/>
        <v>0.9</v>
      </c>
      <c r="Q39" s="210">
        <v>13836316.470666664</v>
      </c>
      <c r="R39" s="210">
        <f>VLOOKUP(B39,'Dealer Wise'!B38:F158,5,0)</f>
        <v>11233345.426900001</v>
      </c>
      <c r="S39" s="211">
        <f t="shared" si="8"/>
        <v>0.81187398761187446</v>
      </c>
      <c r="T39" s="211">
        <f t="shared" si="9"/>
        <v>0</v>
      </c>
      <c r="U39" s="173">
        <f t="shared" si="10"/>
        <v>47868888.255480945</v>
      </c>
      <c r="V39" s="173">
        <f t="shared" si="11"/>
        <v>54423928.903400004</v>
      </c>
      <c r="W39" s="158">
        <f t="shared" si="1"/>
        <v>1.1369373905851785</v>
      </c>
      <c r="X39" s="174">
        <f t="shared" si="2"/>
        <v>-6555040.6479190588</v>
      </c>
      <c r="Y39" s="175">
        <f t="shared" si="12"/>
        <v>-819380.08098988235</v>
      </c>
    </row>
    <row r="40" spans="1:26">
      <c r="A40" s="107">
        <v>36</v>
      </c>
      <c r="B40" s="172" t="s">
        <v>52</v>
      </c>
      <c r="C40" s="111" t="s">
        <v>16</v>
      </c>
      <c r="D40" s="111" t="s">
        <v>51</v>
      </c>
      <c r="E40" s="201">
        <v>7142539.807500001</v>
      </c>
      <c r="F40" s="201">
        <v>7465139.6386999963</v>
      </c>
      <c r="G40" s="202">
        <f t="shared" si="0"/>
        <v>1.0451659829548658</v>
      </c>
      <c r="H40" s="202">
        <f t="shared" si="3"/>
        <v>0.9</v>
      </c>
      <c r="I40" s="203">
        <v>8262920.892852379</v>
      </c>
      <c r="J40" s="203">
        <v>7537088.7444000002</v>
      </c>
      <c r="K40" s="204">
        <f t="shared" si="4"/>
        <v>0.91215792116801686</v>
      </c>
      <c r="L40" s="204">
        <f t="shared" si="5"/>
        <v>0.9</v>
      </c>
      <c r="M40" s="207">
        <v>7798119.8679523794</v>
      </c>
      <c r="N40" s="200">
        <v>10454227.720699998</v>
      </c>
      <c r="O40" s="206">
        <f t="shared" si="6"/>
        <v>1.3406087489964496</v>
      </c>
      <c r="P40" s="206">
        <f t="shared" si="7"/>
        <v>0.9</v>
      </c>
      <c r="Q40" s="210">
        <v>8658976.4402666688</v>
      </c>
      <c r="R40" s="210">
        <f>VLOOKUP(B40,'Dealer Wise'!B12:F132,5,0)</f>
        <v>5045539.6190000009</v>
      </c>
      <c r="S40" s="211">
        <f t="shared" si="8"/>
        <v>0.58269469305134347</v>
      </c>
      <c r="T40" s="211">
        <f t="shared" si="9"/>
        <v>0</v>
      </c>
      <c r="U40" s="173">
        <f t="shared" si="10"/>
        <v>31862557.008571427</v>
      </c>
      <c r="V40" s="173">
        <f t="shared" si="11"/>
        <v>30501995.722799994</v>
      </c>
      <c r="W40" s="158">
        <f t="shared" si="1"/>
        <v>0.95729905527025261</v>
      </c>
      <c r="X40" s="174">
        <f t="shared" si="2"/>
        <v>1360561.2857714333</v>
      </c>
      <c r="Y40" s="175">
        <f t="shared" si="12"/>
        <v>170070.16072142916</v>
      </c>
    </row>
    <row r="41" spans="1:26">
      <c r="A41" s="107">
        <v>37</v>
      </c>
      <c r="B41" s="172" t="s">
        <v>55</v>
      </c>
      <c r="C41" s="111" t="s">
        <v>16</v>
      </c>
      <c r="D41" s="111" t="s">
        <v>51</v>
      </c>
      <c r="E41" s="201">
        <v>5947608.0274999999</v>
      </c>
      <c r="F41" s="201">
        <v>5415446.3205999983</v>
      </c>
      <c r="G41" s="202">
        <f t="shared" si="0"/>
        <v>0.91052508765886364</v>
      </c>
      <c r="H41" s="202">
        <f t="shared" si="3"/>
        <v>0.9</v>
      </c>
      <c r="I41" s="203">
        <v>5448695.7607333334</v>
      </c>
      <c r="J41" s="203">
        <v>5892103.6415000027</v>
      </c>
      <c r="K41" s="204">
        <f t="shared" si="4"/>
        <v>1.0813787189151101</v>
      </c>
      <c r="L41" s="204">
        <f t="shared" si="5"/>
        <v>0.9</v>
      </c>
      <c r="M41" s="207">
        <v>6567947.3954904778</v>
      </c>
      <c r="N41" s="200">
        <v>8374632.4236000031</v>
      </c>
      <c r="O41" s="206">
        <f t="shared" si="6"/>
        <v>1.2750760502969294</v>
      </c>
      <c r="P41" s="206">
        <f t="shared" si="7"/>
        <v>0.9</v>
      </c>
      <c r="Q41" s="210">
        <v>6787407.0162809528</v>
      </c>
      <c r="R41" s="210">
        <f>VLOOKUP(B41,'Dealer Wise'!B13:F133,5,0)</f>
        <v>5026411.9647000013</v>
      </c>
      <c r="S41" s="211">
        <f t="shared" si="8"/>
        <v>0.74054966095935415</v>
      </c>
      <c r="T41" s="211">
        <f t="shared" si="9"/>
        <v>0</v>
      </c>
      <c r="U41" s="173">
        <f t="shared" si="10"/>
        <v>24751658.200004764</v>
      </c>
      <c r="V41" s="173">
        <f t="shared" si="11"/>
        <v>24708594.350400005</v>
      </c>
      <c r="W41" s="158">
        <f t="shared" si="1"/>
        <v>0.99826016304617715</v>
      </c>
      <c r="X41" s="174">
        <f t="shared" si="2"/>
        <v>43063.849604759365</v>
      </c>
      <c r="Y41" s="175">
        <f t="shared" si="12"/>
        <v>5382.9812005949207</v>
      </c>
    </row>
    <row r="42" spans="1:26">
      <c r="A42" s="107">
        <v>38</v>
      </c>
      <c r="B42" s="172" t="s">
        <v>63</v>
      </c>
      <c r="C42" s="111" t="s">
        <v>16</v>
      </c>
      <c r="D42" s="111" t="s">
        <v>1454</v>
      </c>
      <c r="E42" s="201">
        <v>16177258.529999997</v>
      </c>
      <c r="F42" s="201">
        <v>14742379.152099999</v>
      </c>
      <c r="G42" s="202">
        <f t="shared" si="0"/>
        <v>0.91130268609856979</v>
      </c>
      <c r="H42" s="202">
        <f t="shared" si="3"/>
        <v>0.9</v>
      </c>
      <c r="I42" s="203">
        <v>16729959.0510619</v>
      </c>
      <c r="J42" s="203">
        <v>16762728.447799999</v>
      </c>
      <c r="K42" s="204">
        <f t="shared" si="4"/>
        <v>1.0019587254600015</v>
      </c>
      <c r="L42" s="204">
        <f t="shared" si="5"/>
        <v>0.9</v>
      </c>
      <c r="M42" s="207">
        <v>12078626.651285715</v>
      </c>
      <c r="N42" s="200">
        <v>20315634.056300007</v>
      </c>
      <c r="O42" s="206">
        <f t="shared" si="6"/>
        <v>1.6819490032120084</v>
      </c>
      <c r="P42" s="206">
        <f t="shared" si="7"/>
        <v>0.9</v>
      </c>
      <c r="Q42" s="210">
        <v>18214703.76507619</v>
      </c>
      <c r="R42" s="210">
        <f>VLOOKUP(B42,'Dealer Wise'!B41:F161,5,0)</f>
        <v>9921204.4214999992</v>
      </c>
      <c r="S42" s="211">
        <f t="shared" si="8"/>
        <v>0.54468107466684901</v>
      </c>
      <c r="T42" s="211">
        <f t="shared" si="9"/>
        <v>0</v>
      </c>
      <c r="U42" s="173">
        <f t="shared" si="10"/>
        <v>63200547.997423805</v>
      </c>
      <c r="V42" s="173">
        <f t="shared" si="11"/>
        <v>61741946.077700004</v>
      </c>
      <c r="W42" s="158">
        <f t="shared" si="1"/>
        <v>0.97692105581452782</v>
      </c>
      <c r="X42" s="174">
        <f t="shared" si="2"/>
        <v>1458601.9197238013</v>
      </c>
      <c r="Y42" s="175">
        <f t="shared" si="12"/>
        <v>182325.23996547516</v>
      </c>
    </row>
    <row r="43" spans="1:26">
      <c r="A43" s="107">
        <v>39</v>
      </c>
      <c r="B43" s="172" t="s">
        <v>53</v>
      </c>
      <c r="C43" s="111" t="s">
        <v>27</v>
      </c>
      <c r="D43" s="111" t="s">
        <v>1448</v>
      </c>
      <c r="E43" s="201">
        <v>3375933.8274999997</v>
      </c>
      <c r="F43" s="201">
        <v>3412159.6527000004</v>
      </c>
      <c r="G43" s="202">
        <f t="shared" si="0"/>
        <v>1.0107306087888657</v>
      </c>
      <c r="H43" s="202">
        <f t="shared" si="3"/>
        <v>0.9</v>
      </c>
      <c r="I43" s="203">
        <v>3541409.380876191</v>
      </c>
      <c r="J43" s="203">
        <v>3226998.6419000006</v>
      </c>
      <c r="K43" s="204">
        <f t="shared" si="4"/>
        <v>0.91121875356347504</v>
      </c>
      <c r="L43" s="204">
        <f t="shared" si="5"/>
        <v>0.9</v>
      </c>
      <c r="M43" s="207">
        <v>4164353.0543095232</v>
      </c>
      <c r="N43" s="200">
        <v>5780353.1228999961</v>
      </c>
      <c r="O43" s="206">
        <f t="shared" si="6"/>
        <v>1.3880554908566503</v>
      </c>
      <c r="P43" s="206">
        <f t="shared" si="7"/>
        <v>0.9</v>
      </c>
      <c r="Q43" s="210">
        <v>5675444.328842856</v>
      </c>
      <c r="R43" s="210">
        <f>VLOOKUP(B43,'Dealer Wise'!B42:F162,5,0)</f>
        <v>2079864.0913000002</v>
      </c>
      <c r="S43" s="211">
        <f t="shared" si="8"/>
        <v>0.3664671822662483</v>
      </c>
      <c r="T43" s="211">
        <f t="shared" si="9"/>
        <v>0</v>
      </c>
      <c r="U43" s="173">
        <f t="shared" si="10"/>
        <v>16757140.59152857</v>
      </c>
      <c r="V43" s="173">
        <f t="shared" si="11"/>
        <v>14499375.508799996</v>
      </c>
      <c r="W43" s="158">
        <f t="shared" si="1"/>
        <v>0.86526549261811603</v>
      </c>
      <c r="X43" s="174">
        <f t="shared" si="2"/>
        <v>2257765.0827285741</v>
      </c>
      <c r="Y43" s="175">
        <f t="shared" si="12"/>
        <v>282220.63534107176</v>
      </c>
    </row>
    <row r="44" spans="1:26">
      <c r="A44" s="107">
        <v>40</v>
      </c>
      <c r="B44" s="172" t="s">
        <v>104</v>
      </c>
      <c r="C44" s="111" t="s">
        <v>27</v>
      </c>
      <c r="D44" s="111" t="s">
        <v>1448</v>
      </c>
      <c r="E44" s="201">
        <v>11233719.667499997</v>
      </c>
      <c r="F44" s="201">
        <v>9706859.9215999991</v>
      </c>
      <c r="G44" s="202">
        <f t="shared" si="0"/>
        <v>0.86408244187209704</v>
      </c>
      <c r="H44" s="202">
        <f t="shared" si="3"/>
        <v>0</v>
      </c>
      <c r="I44" s="203">
        <v>12754674.660895243</v>
      </c>
      <c r="J44" s="203">
        <v>5382491.6504999995</v>
      </c>
      <c r="K44" s="204">
        <f t="shared" si="4"/>
        <v>0.42200148522817793</v>
      </c>
      <c r="L44" s="204">
        <f t="shared" si="5"/>
        <v>0</v>
      </c>
      <c r="M44" s="207">
        <v>8865309.9247095231</v>
      </c>
      <c r="N44" s="200">
        <v>7144654.6873999992</v>
      </c>
      <c r="O44" s="206">
        <f t="shared" si="6"/>
        <v>0.80591143999222314</v>
      </c>
      <c r="P44" s="206">
        <f t="shared" si="7"/>
        <v>0</v>
      </c>
      <c r="Q44" s="210">
        <v>12134240.129785717</v>
      </c>
      <c r="R44" s="210">
        <f>VLOOKUP(B44,'Dealer Wise'!B43:F163,5,0)</f>
        <v>6965353.5225999998</v>
      </c>
      <c r="S44" s="211">
        <f t="shared" si="8"/>
        <v>0.57402469772312015</v>
      </c>
      <c r="T44" s="211">
        <f t="shared" si="9"/>
        <v>0</v>
      </c>
      <c r="U44" s="173">
        <f t="shared" si="10"/>
        <v>44987944.382890478</v>
      </c>
      <c r="V44" s="173">
        <f t="shared" si="11"/>
        <v>29199359.782099996</v>
      </c>
      <c r="W44" s="158">
        <f t="shared" si="1"/>
        <v>0.6490485436183856</v>
      </c>
      <c r="X44" s="174">
        <f t="shared" si="2"/>
        <v>15788584.600790482</v>
      </c>
      <c r="Y44" s="175">
        <f t="shared" si="12"/>
        <v>1973573.0750988103</v>
      </c>
    </row>
    <row r="45" spans="1:26">
      <c r="A45" s="107">
        <v>41</v>
      </c>
      <c r="B45" s="172" t="s">
        <v>97</v>
      </c>
      <c r="C45" s="111" t="s">
        <v>27</v>
      </c>
      <c r="D45" s="111" t="s">
        <v>1448</v>
      </c>
      <c r="E45" s="201">
        <v>5739362.0899999999</v>
      </c>
      <c r="F45" s="201">
        <v>5246066.6566000003</v>
      </c>
      <c r="G45" s="202">
        <f t="shared" si="0"/>
        <v>0.91405047709753406</v>
      </c>
      <c r="H45" s="202">
        <f t="shared" si="3"/>
        <v>0.9</v>
      </c>
      <c r="I45" s="203">
        <v>6208696.38172381</v>
      </c>
      <c r="J45" s="203">
        <v>4997612.9802000001</v>
      </c>
      <c r="K45" s="204">
        <f t="shared" si="4"/>
        <v>0.80493757029433621</v>
      </c>
      <c r="L45" s="204">
        <f t="shared" si="5"/>
        <v>0</v>
      </c>
      <c r="M45" s="207">
        <v>4006529.5921047614</v>
      </c>
      <c r="N45" s="200">
        <v>4871907.112999999</v>
      </c>
      <c r="O45" s="206">
        <f t="shared" si="6"/>
        <v>1.2159917956429285</v>
      </c>
      <c r="P45" s="206">
        <f t="shared" si="7"/>
        <v>0.9</v>
      </c>
      <c r="Q45" s="210">
        <v>5675444.328842856</v>
      </c>
      <c r="R45" s="210">
        <f>VLOOKUP(B45,'Dealer Wise'!B44:F164,5,0)</f>
        <v>3444612.9164</v>
      </c>
      <c r="S45" s="211">
        <f t="shared" si="8"/>
        <v>0.60693272928329622</v>
      </c>
      <c r="T45" s="211">
        <f t="shared" si="9"/>
        <v>0</v>
      </c>
      <c r="U45" s="173">
        <f t="shared" si="10"/>
        <v>21630032.392671429</v>
      </c>
      <c r="V45" s="173">
        <f t="shared" si="11"/>
        <v>18560199.666200001</v>
      </c>
      <c r="W45" s="158">
        <f t="shared" si="1"/>
        <v>0.85807544479168085</v>
      </c>
      <c r="X45" s="174">
        <f t="shared" si="2"/>
        <v>3069832.7264714278</v>
      </c>
      <c r="Y45" s="175">
        <f t="shared" si="12"/>
        <v>383729.09080892848</v>
      </c>
    </row>
    <row r="46" spans="1:26">
      <c r="A46" s="107">
        <v>42</v>
      </c>
      <c r="B46" s="172" t="s">
        <v>98</v>
      </c>
      <c r="C46" s="111" t="s">
        <v>94</v>
      </c>
      <c r="D46" s="111" t="s">
        <v>1459</v>
      </c>
      <c r="E46" s="201">
        <v>7489675.3925000019</v>
      </c>
      <c r="F46" s="201">
        <v>6482049.4771999987</v>
      </c>
      <c r="G46" s="202">
        <f t="shared" si="0"/>
        <v>0.86546467470285593</v>
      </c>
      <c r="H46" s="202">
        <f t="shared" si="3"/>
        <v>0</v>
      </c>
      <c r="I46" s="203">
        <v>8237351.8294904772</v>
      </c>
      <c r="J46" s="203">
        <v>5744980.9970000014</v>
      </c>
      <c r="K46" s="204">
        <f t="shared" si="4"/>
        <v>0.69743057185349799</v>
      </c>
      <c r="L46" s="204">
        <f t="shared" si="5"/>
        <v>0</v>
      </c>
      <c r="M46" s="207">
        <v>5612749.2035142863</v>
      </c>
      <c r="N46" s="200">
        <v>3445348.6072</v>
      </c>
      <c r="O46" s="206">
        <f t="shared" si="6"/>
        <v>0.61384332031845978</v>
      </c>
      <c r="P46" s="206">
        <f t="shared" si="7"/>
        <v>0</v>
      </c>
      <c r="Q46" s="210">
        <v>6916063.3934428571</v>
      </c>
      <c r="R46" s="210">
        <f>VLOOKUP(B46,'Dealer Wise'!B45:F165,5,0)</f>
        <v>4702515.2607999993</v>
      </c>
      <c r="S46" s="211">
        <f t="shared" si="8"/>
        <v>0.67994102906264131</v>
      </c>
      <c r="T46" s="211">
        <f t="shared" si="9"/>
        <v>0</v>
      </c>
      <c r="U46" s="173">
        <f t="shared" si="10"/>
        <v>28255839.818947624</v>
      </c>
      <c r="V46" s="173">
        <f t="shared" si="11"/>
        <v>20374894.3422</v>
      </c>
      <c r="W46" s="158">
        <f t="shared" si="1"/>
        <v>0.7210861355654038</v>
      </c>
      <c r="X46" s="174">
        <f t="shared" si="2"/>
        <v>7880945.4767476246</v>
      </c>
      <c r="Y46" s="175">
        <f t="shared" si="12"/>
        <v>985118.18459345307</v>
      </c>
    </row>
    <row r="47" spans="1:26">
      <c r="A47" s="107">
        <v>43</v>
      </c>
      <c r="B47" s="108" t="s">
        <v>121</v>
      </c>
      <c r="C47" s="111" t="s">
        <v>94</v>
      </c>
      <c r="D47" s="111" t="s">
        <v>1391</v>
      </c>
      <c r="E47" s="201">
        <v>9260004.2524999995</v>
      </c>
      <c r="F47" s="201">
        <v>7419726.3269000016</v>
      </c>
      <c r="G47" s="202">
        <f t="shared" si="0"/>
        <v>0.80126597402985389</v>
      </c>
      <c r="H47" s="202">
        <f t="shared" si="3"/>
        <v>0</v>
      </c>
      <c r="I47" s="203">
        <v>9854274.5551380944</v>
      </c>
      <c r="J47" s="203">
        <v>4092492.0460000001</v>
      </c>
      <c r="K47" s="204">
        <f t="shared" si="4"/>
        <v>0.41530119980939068</v>
      </c>
      <c r="L47" s="204">
        <f t="shared" si="5"/>
        <v>0</v>
      </c>
      <c r="M47" s="207">
        <v>7419740.7231666669</v>
      </c>
      <c r="N47" s="200">
        <v>9557441.8836000022</v>
      </c>
      <c r="O47" s="206">
        <f t="shared" si="6"/>
        <v>1.2881099542681846</v>
      </c>
      <c r="P47" s="206">
        <f t="shared" si="7"/>
        <v>0.9</v>
      </c>
      <c r="Q47" s="210">
        <v>8497477.3262142856</v>
      </c>
      <c r="R47" s="210">
        <f>VLOOKUP(B47,'Dealer Wise'!B46:F166,5,0)</f>
        <v>5740611.5157000003</v>
      </c>
      <c r="S47" s="211">
        <f t="shared" si="8"/>
        <v>0.67556655879392646</v>
      </c>
      <c r="T47" s="211">
        <f t="shared" si="9"/>
        <v>0</v>
      </c>
      <c r="U47" s="173">
        <f t="shared" si="10"/>
        <v>35031496.857019044</v>
      </c>
      <c r="V47" s="173">
        <f t="shared" si="11"/>
        <v>26810271.772200007</v>
      </c>
      <c r="W47" s="158">
        <f t="shared" si="1"/>
        <v>0.76531904650338112</v>
      </c>
      <c r="X47" s="174">
        <f t="shared" si="2"/>
        <v>8221225.0848190375</v>
      </c>
      <c r="Y47" s="175">
        <f t="shared" si="12"/>
        <v>1027653.1356023797</v>
      </c>
    </row>
    <row r="48" spans="1:26">
      <c r="A48" s="107">
        <v>44</v>
      </c>
      <c r="B48" s="172" t="s">
        <v>1126</v>
      </c>
      <c r="C48" s="111" t="s">
        <v>94</v>
      </c>
      <c r="D48" s="111" t="s">
        <v>1391</v>
      </c>
      <c r="E48" s="201">
        <v>4747651.3325000005</v>
      </c>
      <c r="F48" s="201">
        <v>3818130.6775000002</v>
      </c>
      <c r="G48" s="202">
        <f t="shared" si="0"/>
        <v>0.80421463374174595</v>
      </c>
      <c r="H48" s="202">
        <f t="shared" si="3"/>
        <v>0</v>
      </c>
      <c r="I48" s="203">
        <v>5293521.8939809529</v>
      </c>
      <c r="J48" s="203">
        <v>1125386.1873999999</v>
      </c>
      <c r="K48" s="204">
        <f t="shared" si="4"/>
        <v>0.21259687027640908</v>
      </c>
      <c r="L48" s="204">
        <f t="shared" si="5"/>
        <v>0</v>
      </c>
      <c r="M48" s="207">
        <v>4007785.535509523</v>
      </c>
      <c r="N48" s="200">
        <v>5851825.0389999971</v>
      </c>
      <c r="O48" s="206">
        <f t="shared" si="6"/>
        <v>1.4601143167846768</v>
      </c>
      <c r="P48" s="206">
        <f t="shared" si="7"/>
        <v>0.9</v>
      </c>
      <c r="Q48" s="210">
        <v>4797836.7207428562</v>
      </c>
      <c r="R48" s="210">
        <f>VLOOKUP(B48,'Dealer Wise'!B47:F167,5,0)</f>
        <v>3780398.4207000011</v>
      </c>
      <c r="S48" s="211">
        <f t="shared" si="8"/>
        <v>0.78793811476658093</v>
      </c>
      <c r="T48" s="211">
        <f t="shared" si="9"/>
        <v>0</v>
      </c>
      <c r="U48" s="173">
        <f t="shared" si="10"/>
        <v>18846795.482733332</v>
      </c>
      <c r="V48" s="173">
        <f t="shared" si="11"/>
        <v>14575740.324599998</v>
      </c>
      <c r="W48" s="158">
        <f t="shared" si="1"/>
        <v>0.77338029894544669</v>
      </c>
      <c r="X48" s="174">
        <f t="shared" si="2"/>
        <v>4271055.1581333335</v>
      </c>
      <c r="Y48" s="175">
        <f t="shared" si="12"/>
        <v>533881.89476666669</v>
      </c>
    </row>
    <row r="49" spans="1:25">
      <c r="A49" s="107">
        <v>45</v>
      </c>
      <c r="B49" s="172" t="s">
        <v>123</v>
      </c>
      <c r="C49" s="111" t="s">
        <v>138</v>
      </c>
      <c r="D49" s="111" t="s">
        <v>1394</v>
      </c>
      <c r="E49" s="201">
        <v>19282697.295000006</v>
      </c>
      <c r="F49" s="201">
        <v>19664322.4417</v>
      </c>
      <c r="G49" s="202">
        <f t="shared" si="0"/>
        <v>1.0197910666159216</v>
      </c>
      <c r="H49" s="202">
        <f t="shared" si="3"/>
        <v>0.9</v>
      </c>
      <c r="I49" s="203">
        <v>20819460.362861905</v>
      </c>
      <c r="J49" s="203">
        <v>29391575.384400014</v>
      </c>
      <c r="K49" s="204">
        <f t="shared" si="4"/>
        <v>1.4117356968977537</v>
      </c>
      <c r="L49" s="204">
        <f t="shared" si="5"/>
        <v>0.9</v>
      </c>
      <c r="M49" s="207">
        <v>16784326.614495236</v>
      </c>
      <c r="N49" s="200">
        <v>19497874.516100008</v>
      </c>
      <c r="O49" s="206">
        <f t="shared" si="6"/>
        <v>1.1616715382112086</v>
      </c>
      <c r="P49" s="206">
        <f t="shared" si="7"/>
        <v>0.9</v>
      </c>
      <c r="Q49" s="210">
        <v>25367561.171190478</v>
      </c>
      <c r="R49" s="210">
        <f>VLOOKUP(B49,'Dealer Wise'!B4:F124,5,0)</f>
        <v>18577062.681399997</v>
      </c>
      <c r="S49" s="211">
        <f t="shared" si="8"/>
        <v>0.73231567496908856</v>
      </c>
      <c r="T49" s="211">
        <f t="shared" si="9"/>
        <v>0</v>
      </c>
      <c r="U49" s="173">
        <f t="shared" si="10"/>
        <v>82254045.443547636</v>
      </c>
      <c r="V49" s="173">
        <f t="shared" si="11"/>
        <v>87130835.023600027</v>
      </c>
      <c r="W49" s="158">
        <f t="shared" si="1"/>
        <v>1.0592893583987844</v>
      </c>
      <c r="X49" s="174">
        <f t="shared" si="2"/>
        <v>-4876789.5800523907</v>
      </c>
      <c r="Y49" s="175">
        <f t="shared" si="12"/>
        <v>-609598.69750654884</v>
      </c>
    </row>
    <row r="50" spans="1:25">
      <c r="A50" s="107">
        <v>46</v>
      </c>
      <c r="B50" s="172" t="s">
        <v>124</v>
      </c>
      <c r="C50" s="111" t="s">
        <v>138</v>
      </c>
      <c r="D50" s="111" t="s">
        <v>1394</v>
      </c>
      <c r="E50" s="201">
        <v>14509482.7325</v>
      </c>
      <c r="F50" s="201">
        <v>13999030.607800005</v>
      </c>
      <c r="G50" s="202">
        <f t="shared" si="0"/>
        <v>0.96481941264821069</v>
      </c>
      <c r="H50" s="202">
        <f t="shared" si="3"/>
        <v>0.9</v>
      </c>
      <c r="I50" s="203">
        <v>15501013.03818571</v>
      </c>
      <c r="J50" s="203">
        <v>15950486.235600006</v>
      </c>
      <c r="K50" s="204">
        <f t="shared" si="4"/>
        <v>1.0289963756760316</v>
      </c>
      <c r="L50" s="204">
        <f t="shared" si="5"/>
        <v>0.9</v>
      </c>
      <c r="M50" s="207">
        <v>14203884.874342859</v>
      </c>
      <c r="N50" s="200">
        <v>12933107.111999998</v>
      </c>
      <c r="O50" s="206">
        <f t="shared" si="6"/>
        <v>0.91053308488592966</v>
      </c>
      <c r="P50" s="206">
        <f t="shared" si="7"/>
        <v>0.9</v>
      </c>
      <c r="Q50" s="210">
        <v>12980974.704190478</v>
      </c>
      <c r="R50" s="210">
        <f>VLOOKUP(B50,'Dealer Wise'!B22:F142,5,0)</f>
        <v>9448993.8191999979</v>
      </c>
      <c r="S50" s="211">
        <f t="shared" si="8"/>
        <v>0.72791096466351657</v>
      </c>
      <c r="T50" s="211">
        <f t="shared" si="9"/>
        <v>0</v>
      </c>
      <c r="U50" s="173">
        <f t="shared" si="10"/>
        <v>57195355.349219047</v>
      </c>
      <c r="V50" s="173">
        <f t="shared" si="11"/>
        <v>52331617.774599999</v>
      </c>
      <c r="W50" s="158">
        <f t="shared" si="1"/>
        <v>0.9149627177780012</v>
      </c>
      <c r="X50" s="174">
        <f t="shared" si="2"/>
        <v>4863737.5746190473</v>
      </c>
      <c r="Y50" s="175">
        <f t="shared" si="12"/>
        <v>607967.19682738092</v>
      </c>
    </row>
    <row r="51" spans="1:25">
      <c r="A51" s="107">
        <v>47</v>
      </c>
      <c r="B51" s="172" t="s">
        <v>122</v>
      </c>
      <c r="C51" s="111" t="s">
        <v>138</v>
      </c>
      <c r="D51" s="111" t="s">
        <v>1394</v>
      </c>
      <c r="E51" s="201">
        <v>9611385.0350000001</v>
      </c>
      <c r="F51" s="201">
        <v>5289008.3500999976</v>
      </c>
      <c r="G51" s="202">
        <f t="shared" si="0"/>
        <v>0.5502857632734508</v>
      </c>
      <c r="H51" s="202">
        <f t="shared" si="3"/>
        <v>0</v>
      </c>
      <c r="I51" s="203">
        <v>9808266.8844380975</v>
      </c>
      <c r="J51" s="203">
        <v>4891587.4751999974</v>
      </c>
      <c r="K51" s="204">
        <f t="shared" si="4"/>
        <v>0.4987208782992073</v>
      </c>
      <c r="L51" s="204">
        <f t="shared" si="5"/>
        <v>0</v>
      </c>
      <c r="M51" s="207">
        <v>7175261.069980952</v>
      </c>
      <c r="N51" s="200">
        <v>873043.17299999995</v>
      </c>
      <c r="O51" s="206">
        <f t="shared" si="6"/>
        <v>0.12167406377066049</v>
      </c>
      <c r="P51" s="206">
        <f t="shared" si="7"/>
        <v>0</v>
      </c>
      <c r="Q51" s="210">
        <v>0</v>
      </c>
      <c r="R51" s="210">
        <v>0</v>
      </c>
      <c r="S51" s="211">
        <f t="shared" si="8"/>
        <v>0</v>
      </c>
      <c r="T51" s="211">
        <f t="shared" si="9"/>
        <v>0</v>
      </c>
      <c r="U51" s="173">
        <f t="shared" si="10"/>
        <v>26594912.989419051</v>
      </c>
      <c r="V51" s="173">
        <f t="shared" si="11"/>
        <v>11053638.998299995</v>
      </c>
      <c r="W51" s="158">
        <f t="shared" si="1"/>
        <v>0.4156298237447798</v>
      </c>
      <c r="X51" s="174">
        <f t="shared" si="2"/>
        <v>15541273.991119055</v>
      </c>
      <c r="Y51" s="175">
        <f t="shared" si="12"/>
        <v>1942659.2488898819</v>
      </c>
    </row>
    <row r="52" spans="1:25">
      <c r="A52" s="107">
        <v>48</v>
      </c>
      <c r="B52" s="172" t="s">
        <v>109</v>
      </c>
      <c r="C52" s="111" t="s">
        <v>138</v>
      </c>
      <c r="D52" s="111" t="s">
        <v>1442</v>
      </c>
      <c r="E52" s="201">
        <v>5344484.5074999966</v>
      </c>
      <c r="F52" s="201">
        <v>2970563.4692000006</v>
      </c>
      <c r="G52" s="202">
        <f t="shared" si="0"/>
        <v>0.5558185200146738</v>
      </c>
      <c r="H52" s="202">
        <f t="shared" si="3"/>
        <v>0</v>
      </c>
      <c r="I52" s="203">
        <v>5256501.3097809535</v>
      </c>
      <c r="J52" s="203">
        <v>2965065.6096000001</v>
      </c>
      <c r="K52" s="204">
        <f t="shared" si="4"/>
        <v>0.56407588143900966</v>
      </c>
      <c r="L52" s="204">
        <f t="shared" si="5"/>
        <v>0</v>
      </c>
      <c r="M52" s="207">
        <v>3575898.1894904757</v>
      </c>
      <c r="N52" s="200">
        <v>3586383.7161000017</v>
      </c>
      <c r="O52" s="206">
        <f t="shared" si="6"/>
        <v>1.0029322777254517</v>
      </c>
      <c r="P52" s="206">
        <f t="shared" si="7"/>
        <v>0.9</v>
      </c>
      <c r="Q52" s="210">
        <v>4967354.8607476195</v>
      </c>
      <c r="R52" s="210">
        <f>VLOOKUP(B52,'Dealer Wise'!B7:F127,5,0)</f>
        <v>2495429.9707000004</v>
      </c>
      <c r="S52" s="211">
        <f t="shared" si="8"/>
        <v>0.50236595545429219</v>
      </c>
      <c r="T52" s="211">
        <f t="shared" si="9"/>
        <v>0</v>
      </c>
      <c r="U52" s="173">
        <f t="shared" si="10"/>
        <v>19144238.867519047</v>
      </c>
      <c r="V52" s="173">
        <f t="shared" si="11"/>
        <v>12017442.765600003</v>
      </c>
      <c r="W52" s="158">
        <f t="shared" si="1"/>
        <v>0.62773155144806103</v>
      </c>
      <c r="X52" s="174">
        <f t="shared" si="2"/>
        <v>7126796.1019190438</v>
      </c>
      <c r="Y52" s="175">
        <f t="shared" si="12"/>
        <v>890849.51273988048</v>
      </c>
    </row>
    <row r="53" spans="1:25">
      <c r="A53" s="107">
        <v>49</v>
      </c>
      <c r="B53" s="172" t="s">
        <v>117</v>
      </c>
      <c r="C53" s="111" t="s">
        <v>138</v>
      </c>
      <c r="D53" s="111" t="s">
        <v>1442</v>
      </c>
      <c r="E53" s="201">
        <v>3987981.0075000008</v>
      </c>
      <c r="F53" s="201">
        <v>3660593.7566999993</v>
      </c>
      <c r="G53" s="202">
        <f t="shared" si="0"/>
        <v>0.91790651706106419</v>
      </c>
      <c r="H53" s="202">
        <f t="shared" si="3"/>
        <v>0.9</v>
      </c>
      <c r="I53" s="203">
        <v>4197837.4077523816</v>
      </c>
      <c r="J53" s="203">
        <v>3660816.3947000005</v>
      </c>
      <c r="K53" s="204">
        <f t="shared" si="4"/>
        <v>0.87207198352641424</v>
      </c>
      <c r="L53" s="204">
        <f t="shared" si="5"/>
        <v>0</v>
      </c>
      <c r="M53" s="207">
        <v>3460917.0404380942</v>
      </c>
      <c r="N53" s="200">
        <v>2301710.1639</v>
      </c>
      <c r="O53" s="206">
        <f t="shared" si="6"/>
        <v>0.66505788408283895</v>
      </c>
      <c r="P53" s="206">
        <f t="shared" si="7"/>
        <v>0</v>
      </c>
      <c r="Q53" s="210">
        <v>4291940.5926333331</v>
      </c>
      <c r="R53" s="210">
        <f>VLOOKUP(B53,'Dealer Wise'!B8:F128,5,0)</f>
        <v>2572186.9231000002</v>
      </c>
      <c r="S53" s="211">
        <f t="shared" si="8"/>
        <v>0.5993062736038075</v>
      </c>
      <c r="T53" s="211">
        <f t="shared" si="9"/>
        <v>0</v>
      </c>
      <c r="U53" s="173">
        <f t="shared" si="10"/>
        <v>15938676.04832381</v>
      </c>
      <c r="V53" s="173">
        <f t="shared" si="11"/>
        <v>12195307.238399999</v>
      </c>
      <c r="W53" s="158">
        <f t="shared" si="1"/>
        <v>0.7651392876940063</v>
      </c>
      <c r="X53" s="174">
        <f t="shared" si="2"/>
        <v>3743368.8099238109</v>
      </c>
      <c r="Y53" s="175">
        <f t="shared" si="12"/>
        <v>467921.10124047636</v>
      </c>
    </row>
    <row r="54" spans="1:25">
      <c r="A54" s="107">
        <v>50</v>
      </c>
      <c r="B54" s="172" t="s">
        <v>118</v>
      </c>
      <c r="C54" s="111" t="s">
        <v>138</v>
      </c>
      <c r="D54" s="111" t="s">
        <v>1442</v>
      </c>
      <c r="E54" s="201">
        <v>7356265.4775</v>
      </c>
      <c r="F54" s="201">
        <v>7469595.4065000024</v>
      </c>
      <c r="G54" s="202">
        <f t="shared" si="0"/>
        <v>1.0154059052581279</v>
      </c>
      <c r="H54" s="202">
        <f t="shared" si="3"/>
        <v>0.9</v>
      </c>
      <c r="I54" s="203">
        <v>7405369.4510809537</v>
      </c>
      <c r="J54" s="203">
        <v>6390323.1598000014</v>
      </c>
      <c r="K54" s="204">
        <f t="shared" si="4"/>
        <v>0.86293103970217355</v>
      </c>
      <c r="L54" s="204">
        <f t="shared" si="5"/>
        <v>0</v>
      </c>
      <c r="M54" s="207">
        <v>7423688.4856428541</v>
      </c>
      <c r="N54" s="200">
        <v>13097754.361</v>
      </c>
      <c r="O54" s="206">
        <f t="shared" si="6"/>
        <v>1.76431896170355</v>
      </c>
      <c r="P54" s="206">
        <f t="shared" si="7"/>
        <v>0.9</v>
      </c>
      <c r="Q54" s="210">
        <v>8964140.0512238108</v>
      </c>
      <c r="R54" s="210">
        <f>VLOOKUP(B54,'Dealer Wise'!B9:F129,5,0)</f>
        <v>4509169.3779000007</v>
      </c>
      <c r="S54" s="211">
        <f t="shared" si="8"/>
        <v>0.50302308443790944</v>
      </c>
      <c r="T54" s="211">
        <f t="shared" si="9"/>
        <v>0</v>
      </c>
      <c r="U54" s="173">
        <f t="shared" si="10"/>
        <v>31149463.46544762</v>
      </c>
      <c r="V54" s="173">
        <f t="shared" si="11"/>
        <v>31466842.305200007</v>
      </c>
      <c r="W54" s="158">
        <f t="shared" si="1"/>
        <v>1.0101889022937567</v>
      </c>
      <c r="X54" s="174">
        <f t="shared" si="2"/>
        <v>-317378.83975238726</v>
      </c>
      <c r="Y54" s="175">
        <f t="shared" si="12"/>
        <v>-39672.354969048407</v>
      </c>
    </row>
    <row r="55" spans="1:25">
      <c r="A55" s="107">
        <v>51</v>
      </c>
      <c r="B55" s="172" t="s">
        <v>119</v>
      </c>
      <c r="C55" s="111" t="s">
        <v>138</v>
      </c>
      <c r="D55" s="111" t="s">
        <v>1442</v>
      </c>
      <c r="E55" s="201">
        <v>5077710.9924999997</v>
      </c>
      <c r="F55" s="201">
        <v>4118334.6554999994</v>
      </c>
      <c r="G55" s="202">
        <f t="shared" si="0"/>
        <v>0.81106125606261548</v>
      </c>
      <c r="H55" s="202">
        <f t="shared" si="3"/>
        <v>0</v>
      </c>
      <c r="I55" s="203">
        <v>5636594.6728428574</v>
      </c>
      <c r="J55" s="203">
        <v>3174056.8188000005</v>
      </c>
      <c r="K55" s="204">
        <f t="shared" si="4"/>
        <v>0.56311603069360705</v>
      </c>
      <c r="L55" s="204">
        <f t="shared" si="5"/>
        <v>0</v>
      </c>
      <c r="M55" s="207">
        <v>4781904.904504762</v>
      </c>
      <c r="N55" s="200">
        <v>5705656.2000999982</v>
      </c>
      <c r="O55" s="206">
        <f t="shared" si="6"/>
        <v>1.1931764253038621</v>
      </c>
      <c r="P55" s="206">
        <f t="shared" si="7"/>
        <v>0.9</v>
      </c>
      <c r="Q55" s="210">
        <v>5160069.937561905</v>
      </c>
      <c r="R55" s="210">
        <f>VLOOKUP(B55,'Dealer Wise'!B10:F130,5,0)</f>
        <v>3146382.4725000011</v>
      </c>
      <c r="S55" s="211">
        <f t="shared" si="8"/>
        <v>0.60975578055568824</v>
      </c>
      <c r="T55" s="211">
        <f t="shared" si="9"/>
        <v>0</v>
      </c>
      <c r="U55" s="173">
        <f t="shared" si="10"/>
        <v>20656280.50740952</v>
      </c>
      <c r="V55" s="173">
        <f t="shared" si="11"/>
        <v>16144430.146899998</v>
      </c>
      <c r="W55" s="158">
        <f t="shared" si="1"/>
        <v>0.78157488910498207</v>
      </c>
      <c r="X55" s="174">
        <f t="shared" si="2"/>
        <v>4511850.3605095223</v>
      </c>
      <c r="Y55" s="175">
        <f t="shared" si="12"/>
        <v>563981.29506369028</v>
      </c>
    </row>
    <row r="56" spans="1:25">
      <c r="A56" s="107">
        <v>52</v>
      </c>
      <c r="B56" s="172" t="s">
        <v>107</v>
      </c>
      <c r="C56" s="111" t="s">
        <v>138</v>
      </c>
      <c r="D56" s="111" t="s">
        <v>1393</v>
      </c>
      <c r="E56" s="201">
        <v>4806555.1124999998</v>
      </c>
      <c r="F56" s="201">
        <v>3852619.4976999997</v>
      </c>
      <c r="G56" s="202">
        <f t="shared" si="0"/>
        <v>0.80153444775465477</v>
      </c>
      <c r="H56" s="202">
        <f t="shared" si="3"/>
        <v>0</v>
      </c>
      <c r="I56" s="203">
        <v>5312456.8847285714</v>
      </c>
      <c r="J56" s="203">
        <v>4262360.2879999988</v>
      </c>
      <c r="K56" s="204">
        <f t="shared" si="4"/>
        <v>0.8023331540351456</v>
      </c>
      <c r="L56" s="204">
        <f t="shared" si="5"/>
        <v>0</v>
      </c>
      <c r="M56" s="207">
        <v>3752374.5269428575</v>
      </c>
      <c r="N56" s="200">
        <v>3629238.9076999999</v>
      </c>
      <c r="O56" s="206">
        <f t="shared" si="6"/>
        <v>0.96718461380687948</v>
      </c>
      <c r="P56" s="206">
        <f t="shared" si="7"/>
        <v>0.9</v>
      </c>
      <c r="Q56" s="210">
        <v>4620797.1297904756</v>
      </c>
      <c r="R56" s="210">
        <f>VLOOKUP(B56,'Dealer Wise'!B11:F131,5,0)</f>
        <v>1999501.4166000001</v>
      </c>
      <c r="S56" s="211">
        <f t="shared" si="8"/>
        <v>0.43271785374630051</v>
      </c>
      <c r="T56" s="211">
        <f t="shared" si="9"/>
        <v>0</v>
      </c>
      <c r="U56" s="173">
        <f t="shared" si="10"/>
        <v>18492183.653961904</v>
      </c>
      <c r="V56" s="173">
        <f t="shared" si="11"/>
        <v>13743720.109999999</v>
      </c>
      <c r="W56" s="158">
        <f t="shared" si="1"/>
        <v>0.74321780310977181</v>
      </c>
      <c r="X56" s="174">
        <f t="shared" si="2"/>
        <v>4748463.5439619049</v>
      </c>
      <c r="Y56" s="175">
        <f t="shared" si="12"/>
        <v>593557.94299523812</v>
      </c>
    </row>
    <row r="57" spans="1:25">
      <c r="A57" s="107">
        <v>53</v>
      </c>
      <c r="B57" s="172" t="s">
        <v>120</v>
      </c>
      <c r="C57" s="111" t="s">
        <v>138</v>
      </c>
      <c r="D57" s="111" t="s">
        <v>1393</v>
      </c>
      <c r="E57" s="201">
        <v>3124089.8000000003</v>
      </c>
      <c r="F57" s="201">
        <v>2518630.4870999996</v>
      </c>
      <c r="G57" s="202">
        <f t="shared" si="0"/>
        <v>0.80619657191032068</v>
      </c>
      <c r="H57" s="202">
        <f t="shared" si="3"/>
        <v>0</v>
      </c>
      <c r="I57" s="203">
        <v>3512839.9232428581</v>
      </c>
      <c r="J57" s="203">
        <v>2824038.8882000009</v>
      </c>
      <c r="K57" s="204">
        <f t="shared" si="4"/>
        <v>0.80391903699187217</v>
      </c>
      <c r="L57" s="204">
        <f t="shared" si="5"/>
        <v>0</v>
      </c>
      <c r="M57" s="207">
        <v>3340524.9166333331</v>
      </c>
      <c r="N57" s="200">
        <v>3769854.0012999997</v>
      </c>
      <c r="O57" s="206">
        <f t="shared" si="6"/>
        <v>1.1285214435997548</v>
      </c>
      <c r="P57" s="206">
        <f t="shared" si="7"/>
        <v>0.9</v>
      </c>
      <c r="Q57" s="210">
        <v>3762607.7558238101</v>
      </c>
      <c r="R57" s="210">
        <f>VLOOKUP(B57,'Dealer Wise'!B12:F132,5,0)</f>
        <v>1177875.7416999997</v>
      </c>
      <c r="S57" s="211">
        <f t="shared" si="8"/>
        <v>0.31304771002953186</v>
      </c>
      <c r="T57" s="211">
        <f t="shared" si="9"/>
        <v>0</v>
      </c>
      <c r="U57" s="173">
        <f t="shared" si="10"/>
        <v>13740062.3957</v>
      </c>
      <c r="V57" s="173">
        <f t="shared" si="11"/>
        <v>10290399.1183</v>
      </c>
      <c r="W57" s="158">
        <f t="shared" si="1"/>
        <v>0.74893394381676281</v>
      </c>
      <c r="X57" s="174">
        <f t="shared" si="2"/>
        <v>3449663.2774</v>
      </c>
      <c r="Y57" s="175">
        <f t="shared" si="12"/>
        <v>431207.909675</v>
      </c>
    </row>
    <row r="58" spans="1:25">
      <c r="A58" s="107">
        <v>54</v>
      </c>
      <c r="B58" s="172" t="s">
        <v>111</v>
      </c>
      <c r="C58" s="111" t="s">
        <v>138</v>
      </c>
      <c r="D58" s="111" t="s">
        <v>1393</v>
      </c>
      <c r="E58" s="201">
        <v>1721934.7849999997</v>
      </c>
      <c r="F58" s="201">
        <v>1828311.5106000004</v>
      </c>
      <c r="G58" s="202">
        <f t="shared" si="0"/>
        <v>1.0617774415887653</v>
      </c>
      <c r="H58" s="202">
        <f t="shared" si="3"/>
        <v>0.9</v>
      </c>
      <c r="I58" s="203">
        <v>1953766.196095238</v>
      </c>
      <c r="J58" s="203">
        <v>2453127.3789999997</v>
      </c>
      <c r="K58" s="204">
        <f t="shared" si="4"/>
        <v>1.255589017715004</v>
      </c>
      <c r="L58" s="204">
        <f t="shared" si="5"/>
        <v>0.9</v>
      </c>
      <c r="M58" s="207">
        <v>1600779.849571429</v>
      </c>
      <c r="N58" s="200">
        <v>1922377.6038999995</v>
      </c>
      <c r="O58" s="206">
        <f t="shared" si="6"/>
        <v>1.2009006762639289</v>
      </c>
      <c r="P58" s="206">
        <f t="shared" si="7"/>
        <v>0.9</v>
      </c>
      <c r="Q58" s="210">
        <v>1982227.1237380949</v>
      </c>
      <c r="R58" s="210">
        <f>VLOOKUP(B58,'Dealer Wise'!B13:F133,5,0)</f>
        <v>1766902.5350000001</v>
      </c>
      <c r="S58" s="211">
        <f t="shared" si="8"/>
        <v>0.89137239312312788</v>
      </c>
      <c r="T58" s="211">
        <f t="shared" si="9"/>
        <v>0</v>
      </c>
      <c r="U58" s="173">
        <f t="shared" si="10"/>
        <v>7258707.954404762</v>
      </c>
      <c r="V58" s="173">
        <f t="shared" si="11"/>
        <v>7970719.0285</v>
      </c>
      <c r="W58" s="158">
        <f t="shared" si="1"/>
        <v>1.0980906076629204</v>
      </c>
      <c r="X58" s="174">
        <f t="shared" si="2"/>
        <v>-712011.074095238</v>
      </c>
      <c r="Y58" s="175">
        <f t="shared" si="12"/>
        <v>-89001.38426190475</v>
      </c>
    </row>
    <row r="59" spans="1:25">
      <c r="A59" s="107">
        <v>55</v>
      </c>
      <c r="B59" s="172" t="s">
        <v>112</v>
      </c>
      <c r="C59" s="111" t="s">
        <v>138</v>
      </c>
      <c r="D59" s="111" t="s">
        <v>1394</v>
      </c>
      <c r="E59" s="201">
        <v>3466322.7524999995</v>
      </c>
      <c r="F59" s="201">
        <v>2788205.2362999995</v>
      </c>
      <c r="G59" s="202">
        <f t="shared" si="0"/>
        <v>0.80436977032478452</v>
      </c>
      <c r="H59" s="202">
        <f t="shared" si="3"/>
        <v>0</v>
      </c>
      <c r="I59" s="203">
        <v>3656949.3621904766</v>
      </c>
      <c r="J59" s="203">
        <v>3172784.2498999992</v>
      </c>
      <c r="K59" s="204">
        <f t="shared" si="4"/>
        <v>0.86760409720290266</v>
      </c>
      <c r="L59" s="204">
        <f t="shared" si="5"/>
        <v>0</v>
      </c>
      <c r="M59" s="207">
        <v>3216380.0188952382</v>
      </c>
      <c r="N59" s="200">
        <v>2732315.4071999998</v>
      </c>
      <c r="O59" s="206">
        <f t="shared" si="6"/>
        <v>0.84950018068402722</v>
      </c>
      <c r="P59" s="206">
        <f t="shared" si="7"/>
        <v>0</v>
      </c>
      <c r="Q59" s="210">
        <v>3633430.8470190475</v>
      </c>
      <c r="R59" s="210">
        <f>VLOOKUP(B59,'Dealer Wise'!B14:F134,5,0)</f>
        <v>1943902.5516000006</v>
      </c>
      <c r="S59" s="211">
        <f t="shared" si="8"/>
        <v>0.53500469210658685</v>
      </c>
      <c r="T59" s="211">
        <f t="shared" si="9"/>
        <v>0</v>
      </c>
      <c r="U59" s="173">
        <f t="shared" si="10"/>
        <v>13973082.98060476</v>
      </c>
      <c r="V59" s="173">
        <f t="shared" si="11"/>
        <v>10637207.444999998</v>
      </c>
      <c r="W59" s="158">
        <f t="shared" si="1"/>
        <v>0.76126417196297336</v>
      </c>
      <c r="X59" s="174">
        <f t="shared" si="2"/>
        <v>3335875.5356047619</v>
      </c>
      <c r="Y59" s="175">
        <f t="shared" si="12"/>
        <v>416984.44195059524</v>
      </c>
    </row>
    <row r="60" spans="1:25">
      <c r="A60" s="107">
        <v>56</v>
      </c>
      <c r="B60" s="172" t="s">
        <v>113</v>
      </c>
      <c r="C60" s="111" t="s">
        <v>138</v>
      </c>
      <c r="D60" s="111" t="s">
        <v>1393</v>
      </c>
      <c r="E60" s="201">
        <v>4030988.9399999985</v>
      </c>
      <c r="F60" s="201">
        <v>3229029.6129999985</v>
      </c>
      <c r="G60" s="202">
        <f t="shared" si="0"/>
        <v>0.80105146927046633</v>
      </c>
      <c r="H60" s="202">
        <f t="shared" si="3"/>
        <v>0</v>
      </c>
      <c r="I60" s="203">
        <v>4804646.3783666659</v>
      </c>
      <c r="J60" s="203">
        <v>2331531.2202999997</v>
      </c>
      <c r="K60" s="204">
        <f t="shared" si="4"/>
        <v>0.48526593565718379</v>
      </c>
      <c r="L60" s="204">
        <f t="shared" si="5"/>
        <v>0</v>
      </c>
      <c r="M60" s="207">
        <v>3213800.5651333337</v>
      </c>
      <c r="N60" s="200">
        <v>3876470.2664000001</v>
      </c>
      <c r="O60" s="206">
        <f t="shared" si="6"/>
        <v>1.2061950291676464</v>
      </c>
      <c r="P60" s="206">
        <f t="shared" si="7"/>
        <v>0.9</v>
      </c>
      <c r="Q60" s="210">
        <v>3893913.3520238097</v>
      </c>
      <c r="R60" s="210">
        <f>VLOOKUP(B60,'Dealer Wise'!B15:F135,5,0)</f>
        <v>3204215.5567999994</v>
      </c>
      <c r="S60" s="211">
        <f t="shared" si="8"/>
        <v>0.82287798087100505</v>
      </c>
      <c r="T60" s="211">
        <f t="shared" si="9"/>
        <v>0</v>
      </c>
      <c r="U60" s="173">
        <f t="shared" si="10"/>
        <v>15943349.235523809</v>
      </c>
      <c r="V60" s="173">
        <f t="shared" si="11"/>
        <v>12641246.656499997</v>
      </c>
      <c r="W60" s="158">
        <f t="shared" si="1"/>
        <v>0.79288526330049225</v>
      </c>
      <c r="X60" s="174">
        <f t="shared" si="2"/>
        <v>3302102.579023812</v>
      </c>
      <c r="Y60" s="175">
        <f t="shared" si="12"/>
        <v>412762.8223779765</v>
      </c>
    </row>
    <row r="61" spans="1:25">
      <c r="A61" s="107">
        <v>57</v>
      </c>
      <c r="B61" s="172" t="s">
        <v>1290</v>
      </c>
      <c r="C61" s="111" t="s">
        <v>138</v>
      </c>
      <c r="D61" s="111" t="s">
        <v>1393</v>
      </c>
      <c r="E61" s="201">
        <v>9500656.7999999989</v>
      </c>
      <c r="F61" s="201">
        <v>7611444.9033000022</v>
      </c>
      <c r="G61" s="202">
        <f t="shared" si="0"/>
        <v>0.80114933772789299</v>
      </c>
      <c r="H61" s="202">
        <f t="shared" si="3"/>
        <v>0</v>
      </c>
      <c r="I61" s="203">
        <v>7500816.0712333322</v>
      </c>
      <c r="J61" s="203">
        <v>8070263.3199999975</v>
      </c>
      <c r="K61" s="204">
        <f t="shared" si="4"/>
        <v>1.0759180392318344</v>
      </c>
      <c r="L61" s="204">
        <f t="shared" si="5"/>
        <v>0.9</v>
      </c>
      <c r="M61" s="207">
        <v>7112461.9994333321</v>
      </c>
      <c r="N61" s="200">
        <v>9128349.6375999972</v>
      </c>
      <c r="O61" s="206">
        <f t="shared" si="6"/>
        <v>1.2834303562292884</v>
      </c>
      <c r="P61" s="206">
        <f t="shared" si="7"/>
        <v>0.9</v>
      </c>
      <c r="Q61" s="210">
        <v>8020077.8428238099</v>
      </c>
      <c r="R61" s="210">
        <f>VLOOKUP(B61,'Dealer Wise'!B16:F136,5,0)</f>
        <v>4938898.5098999999</v>
      </c>
      <c r="S61" s="211">
        <f t="shared" si="8"/>
        <v>0.61581677967368087</v>
      </c>
      <c r="T61" s="211">
        <f t="shared" si="9"/>
        <v>0</v>
      </c>
      <c r="U61" s="173">
        <f t="shared" si="10"/>
        <v>32134012.713490471</v>
      </c>
      <c r="V61" s="173">
        <f t="shared" si="11"/>
        <v>29748956.370799996</v>
      </c>
      <c r="W61" s="158">
        <f t="shared" si="1"/>
        <v>0.92577782414055054</v>
      </c>
      <c r="X61" s="174">
        <f t="shared" si="2"/>
        <v>2385056.3426904753</v>
      </c>
      <c r="Y61" s="175">
        <f t="shared" si="12"/>
        <v>298132.04283630941</v>
      </c>
    </row>
    <row r="62" spans="1:25">
      <c r="A62" s="107">
        <v>58</v>
      </c>
      <c r="B62" s="172" t="s">
        <v>116</v>
      </c>
      <c r="C62" s="111" t="s">
        <v>94</v>
      </c>
      <c r="D62" s="111" t="s">
        <v>1392</v>
      </c>
      <c r="E62" s="201">
        <v>10569254.172499999</v>
      </c>
      <c r="F62" s="201">
        <v>8477035.1606000047</v>
      </c>
      <c r="G62" s="202">
        <f t="shared" si="0"/>
        <v>0.80204667446226141</v>
      </c>
      <c r="H62" s="202">
        <f t="shared" si="3"/>
        <v>0</v>
      </c>
      <c r="I62" s="203">
        <v>10278158.780238098</v>
      </c>
      <c r="J62" s="203">
        <v>5171217.1670000022</v>
      </c>
      <c r="K62" s="204">
        <f t="shared" si="4"/>
        <v>0.50312680291948253</v>
      </c>
      <c r="L62" s="204">
        <f t="shared" si="5"/>
        <v>0</v>
      </c>
      <c r="M62" s="207">
        <v>8840592.1004857142</v>
      </c>
      <c r="N62" s="200">
        <v>8948505.3019000012</v>
      </c>
      <c r="O62" s="206">
        <f t="shared" si="6"/>
        <v>1.0122065581340822</v>
      </c>
      <c r="P62" s="206">
        <f t="shared" si="7"/>
        <v>0.9</v>
      </c>
      <c r="Q62" s="210">
        <v>8842407.6945904754</v>
      </c>
      <c r="R62" s="210">
        <f>VLOOKUP(B62,'Dealer Wise'!B61:F181,5,0)</f>
        <v>6058491.5369999995</v>
      </c>
      <c r="S62" s="211">
        <f t="shared" si="8"/>
        <v>0.68516310786104173</v>
      </c>
      <c r="T62" s="211">
        <f t="shared" si="9"/>
        <v>0</v>
      </c>
      <c r="U62" s="173">
        <f t="shared" si="10"/>
        <v>38530412.747814283</v>
      </c>
      <c r="V62" s="173">
        <f t="shared" si="11"/>
        <v>28655249.16650001</v>
      </c>
      <c r="W62" s="158">
        <f t="shared" si="1"/>
        <v>0.74370470293302371</v>
      </c>
      <c r="X62" s="174">
        <f t="shared" si="2"/>
        <v>9875163.5813142732</v>
      </c>
      <c r="Y62" s="175">
        <f t="shared" si="12"/>
        <v>1234395.4476642841</v>
      </c>
    </row>
    <row r="63" spans="1:25">
      <c r="A63" s="107">
        <v>59</v>
      </c>
      <c r="B63" s="172" t="s">
        <v>110</v>
      </c>
      <c r="C63" s="111" t="s">
        <v>94</v>
      </c>
      <c r="D63" s="111" t="s">
        <v>1392</v>
      </c>
      <c r="E63" s="201">
        <v>10216375.184999997</v>
      </c>
      <c r="F63" s="201">
        <v>8181505.9734000014</v>
      </c>
      <c r="G63" s="202">
        <f t="shared" si="0"/>
        <v>0.80082277963052351</v>
      </c>
      <c r="H63" s="202">
        <f t="shared" si="3"/>
        <v>0</v>
      </c>
      <c r="I63" s="203">
        <v>10994420.828219047</v>
      </c>
      <c r="J63" s="203">
        <v>10999729.600900004</v>
      </c>
      <c r="K63" s="204">
        <f t="shared" si="4"/>
        <v>1.0004828606039284</v>
      </c>
      <c r="L63" s="204">
        <f t="shared" si="5"/>
        <v>0.9</v>
      </c>
      <c r="M63" s="207">
        <v>8911727.8953523822</v>
      </c>
      <c r="N63" s="200">
        <v>2699819.8394000009</v>
      </c>
      <c r="O63" s="206">
        <f t="shared" si="6"/>
        <v>0.30295133234577359</v>
      </c>
      <c r="P63" s="206">
        <f t="shared" si="7"/>
        <v>0</v>
      </c>
      <c r="Q63" s="210">
        <v>10528318.474252379</v>
      </c>
      <c r="R63" s="210">
        <f>VLOOKUP(B63,'Dealer Wise'!B62:F182,5,0)</f>
        <v>6349659.647900003</v>
      </c>
      <c r="S63" s="211">
        <f t="shared" si="8"/>
        <v>0.60310292317129932</v>
      </c>
      <c r="T63" s="211">
        <f t="shared" si="9"/>
        <v>0</v>
      </c>
      <c r="U63" s="173">
        <f t="shared" si="10"/>
        <v>40650842.382823803</v>
      </c>
      <c r="V63" s="173">
        <f t="shared" si="11"/>
        <v>28230715.061600011</v>
      </c>
      <c r="W63" s="158">
        <f t="shared" si="1"/>
        <v>0.69446814399911017</v>
      </c>
      <c r="X63" s="174">
        <f t="shared" si="2"/>
        <v>12420127.321223792</v>
      </c>
      <c r="Y63" s="175">
        <f t="shared" si="12"/>
        <v>1552515.915152974</v>
      </c>
    </row>
    <row r="64" spans="1:25">
      <c r="A64" s="107">
        <v>60</v>
      </c>
      <c r="B64" s="172" t="s">
        <v>114</v>
      </c>
      <c r="C64" s="111" t="s">
        <v>94</v>
      </c>
      <c r="D64" s="111" t="s">
        <v>1392</v>
      </c>
      <c r="E64" s="201">
        <v>7480443.2499999981</v>
      </c>
      <c r="F64" s="201">
        <v>6009764.3600000003</v>
      </c>
      <c r="G64" s="202">
        <f t="shared" si="0"/>
        <v>0.80339682544881308</v>
      </c>
      <c r="H64" s="202">
        <f t="shared" si="3"/>
        <v>0</v>
      </c>
      <c r="I64" s="203">
        <v>8403601.8780571427</v>
      </c>
      <c r="J64" s="203">
        <v>4064551.7234000014</v>
      </c>
      <c r="K64" s="204">
        <f t="shared" si="4"/>
        <v>0.48366781082443411</v>
      </c>
      <c r="L64" s="204">
        <f t="shared" si="5"/>
        <v>0</v>
      </c>
      <c r="M64" s="207">
        <v>4460684.8814523807</v>
      </c>
      <c r="N64" s="200">
        <v>4095422.5773000005</v>
      </c>
      <c r="O64" s="206">
        <f t="shared" si="6"/>
        <v>0.91811519668848418</v>
      </c>
      <c r="P64" s="206">
        <f t="shared" si="7"/>
        <v>0.9</v>
      </c>
      <c r="Q64" s="210">
        <v>7381535.6809428567</v>
      </c>
      <c r="R64" s="210">
        <f>VLOOKUP(B64,'Dealer Wise'!B63:F183,5,0)</f>
        <v>4039278.0507000005</v>
      </c>
      <c r="S64" s="211">
        <f t="shared" si="8"/>
        <v>0.54721378115509645</v>
      </c>
      <c r="T64" s="211">
        <f t="shared" si="9"/>
        <v>0</v>
      </c>
      <c r="U64" s="173">
        <f t="shared" si="10"/>
        <v>27726265.690452378</v>
      </c>
      <c r="V64" s="173">
        <f t="shared" si="11"/>
        <v>18209016.711400002</v>
      </c>
      <c r="W64" s="158">
        <f t="shared" si="1"/>
        <v>0.65674248796044432</v>
      </c>
      <c r="X64" s="174">
        <f t="shared" si="2"/>
        <v>9517248.979052376</v>
      </c>
      <c r="Y64" s="175">
        <f t="shared" si="12"/>
        <v>1189656.122381547</v>
      </c>
    </row>
    <row r="65" spans="1:25">
      <c r="A65" s="107">
        <v>61</v>
      </c>
      <c r="B65" s="172" t="s">
        <v>1046</v>
      </c>
      <c r="C65" s="111" t="s">
        <v>94</v>
      </c>
      <c r="D65" s="111" t="s">
        <v>1392</v>
      </c>
      <c r="E65" s="201">
        <v>3082520.1999999997</v>
      </c>
      <c r="F65" s="201">
        <v>2492987.6842999994</v>
      </c>
      <c r="G65" s="202">
        <f t="shared" si="0"/>
        <v>0.80874982889001001</v>
      </c>
      <c r="H65" s="202">
        <f t="shared" si="3"/>
        <v>0</v>
      </c>
      <c r="I65" s="203">
        <v>3435073.1052333345</v>
      </c>
      <c r="J65" s="203">
        <v>951165.68889999983</v>
      </c>
      <c r="K65" s="204">
        <f t="shared" si="4"/>
        <v>0.27689823760981935</v>
      </c>
      <c r="L65" s="204">
        <f t="shared" si="5"/>
        <v>0</v>
      </c>
      <c r="M65" s="207">
        <v>2182594.3042761902</v>
      </c>
      <c r="N65" s="200">
        <v>2393703.2072000001</v>
      </c>
      <c r="O65" s="206">
        <f t="shared" si="6"/>
        <v>1.0967238402987676</v>
      </c>
      <c r="P65" s="206">
        <f t="shared" si="7"/>
        <v>0.9</v>
      </c>
      <c r="Q65" s="210">
        <v>3097629.6783095235</v>
      </c>
      <c r="R65" s="210">
        <f>VLOOKUP(B65,'Dealer Wise'!B64:F184,5,0)</f>
        <v>2632695.5892999996</v>
      </c>
      <c r="S65" s="211">
        <f t="shared" si="8"/>
        <v>0.84990649713065336</v>
      </c>
      <c r="T65" s="211">
        <f t="shared" si="9"/>
        <v>0</v>
      </c>
      <c r="U65" s="173">
        <f t="shared" si="10"/>
        <v>11797817.287819047</v>
      </c>
      <c r="V65" s="173">
        <f t="shared" si="11"/>
        <v>8470552.1696999986</v>
      </c>
      <c r="W65" s="158">
        <f t="shared" si="1"/>
        <v>0.71797621229866249</v>
      </c>
      <c r="X65" s="174">
        <f t="shared" si="2"/>
        <v>3327265.118119048</v>
      </c>
      <c r="Y65" s="175">
        <f t="shared" si="12"/>
        <v>415908.13976488099</v>
      </c>
    </row>
    <row r="66" spans="1:25">
      <c r="A66" s="107">
        <v>62</v>
      </c>
      <c r="B66" s="176" t="s">
        <v>1387</v>
      </c>
      <c r="C66" s="111" t="s">
        <v>94</v>
      </c>
      <c r="D66" s="111" t="s">
        <v>1392</v>
      </c>
      <c r="E66" s="201">
        <v>0</v>
      </c>
      <c r="F66" s="201">
        <v>0</v>
      </c>
      <c r="G66" s="202">
        <f t="shared" si="0"/>
        <v>0</v>
      </c>
      <c r="H66" s="202">
        <f t="shared" si="3"/>
        <v>0</v>
      </c>
      <c r="I66" s="203">
        <v>10231702.012399999</v>
      </c>
      <c r="J66" s="203">
        <v>10243128.7618</v>
      </c>
      <c r="K66" s="204">
        <f t="shared" si="4"/>
        <v>1.0011167984941463</v>
      </c>
      <c r="L66" s="204">
        <f t="shared" si="5"/>
        <v>0.9</v>
      </c>
      <c r="M66" s="207">
        <v>7334723.8730047606</v>
      </c>
      <c r="N66" s="200">
        <v>9326930.3252000026</v>
      </c>
      <c r="O66" s="206">
        <f t="shared" si="6"/>
        <v>1.2716130132079682</v>
      </c>
      <c r="P66" s="206">
        <f t="shared" si="7"/>
        <v>0.9</v>
      </c>
      <c r="Q66" s="210">
        <v>9511434.4580333326</v>
      </c>
      <c r="R66" s="210">
        <f>VLOOKUP(B66,'Dealer Wise'!B65:F185,5,0)</f>
        <v>6522361.6026999997</v>
      </c>
      <c r="S66" s="211">
        <f t="shared" si="8"/>
        <v>0.68573900513935937</v>
      </c>
      <c r="T66" s="211">
        <f t="shared" si="9"/>
        <v>0</v>
      </c>
      <c r="U66" s="173">
        <f t="shared" si="10"/>
        <v>27077860.343438089</v>
      </c>
      <c r="V66" s="173">
        <f t="shared" si="11"/>
        <v>26092420.689700004</v>
      </c>
      <c r="W66" s="158">
        <f t="shared" si="1"/>
        <v>0.96360718161481718</v>
      </c>
      <c r="X66" s="174">
        <f t="shared" si="2"/>
        <v>985439.65373808518</v>
      </c>
      <c r="Y66" s="175">
        <f t="shared" si="12"/>
        <v>123179.95671726065</v>
      </c>
    </row>
    <row r="67" spans="1:25">
      <c r="A67" s="107">
        <v>63</v>
      </c>
      <c r="B67" s="172" t="s">
        <v>106</v>
      </c>
      <c r="C67" s="111" t="s">
        <v>94</v>
      </c>
      <c r="D67" s="111" t="s">
        <v>1396</v>
      </c>
      <c r="E67" s="201">
        <v>5533360.2975000003</v>
      </c>
      <c r="F67" s="201">
        <v>5588680.1484999983</v>
      </c>
      <c r="G67" s="202">
        <f t="shared" si="0"/>
        <v>1.0099975147154239</v>
      </c>
      <c r="H67" s="202">
        <f t="shared" si="3"/>
        <v>0.9</v>
      </c>
      <c r="I67" s="203">
        <v>6066997.3605523808</v>
      </c>
      <c r="J67" s="203">
        <v>5247657.5950999996</v>
      </c>
      <c r="K67" s="204">
        <f t="shared" si="4"/>
        <v>0.86495135620468067</v>
      </c>
      <c r="L67" s="204">
        <f t="shared" si="5"/>
        <v>0</v>
      </c>
      <c r="M67" s="207">
        <v>6180744.131190476</v>
      </c>
      <c r="N67" s="200">
        <v>6560085.2556999996</v>
      </c>
      <c r="O67" s="206">
        <f t="shared" si="6"/>
        <v>1.0613746688841588</v>
      </c>
      <c r="P67" s="206">
        <f t="shared" si="7"/>
        <v>0.9</v>
      </c>
      <c r="Q67" s="210">
        <v>6338805.75317143</v>
      </c>
      <c r="R67" s="210">
        <f>VLOOKUP(B67,'Dealer Wise'!B66:F186,5,0)</f>
        <v>3922041.9546000017</v>
      </c>
      <c r="S67" s="211">
        <f t="shared" si="8"/>
        <v>0.6187351541160141</v>
      </c>
      <c r="T67" s="211">
        <f t="shared" si="9"/>
        <v>0</v>
      </c>
      <c r="U67" s="173">
        <f t="shared" si="10"/>
        <v>24119907.542414285</v>
      </c>
      <c r="V67" s="173">
        <f t="shared" si="11"/>
        <v>21318464.953899998</v>
      </c>
      <c r="W67" s="158">
        <f t="shared" si="1"/>
        <v>0.88385351048348682</v>
      </c>
      <c r="X67" s="174">
        <f t="shared" si="2"/>
        <v>2801442.588514287</v>
      </c>
      <c r="Y67" s="175">
        <f t="shared" si="12"/>
        <v>350180.32356428588</v>
      </c>
    </row>
    <row r="68" spans="1:25">
      <c r="A68" s="107">
        <v>64</v>
      </c>
      <c r="B68" s="172" t="s">
        <v>95</v>
      </c>
      <c r="C68" s="111" t="s">
        <v>94</v>
      </c>
      <c r="D68" s="111" t="s">
        <v>1459</v>
      </c>
      <c r="E68" s="201">
        <v>4000247.9274999998</v>
      </c>
      <c r="F68" s="201">
        <v>3302039.4799000006</v>
      </c>
      <c r="G68" s="202">
        <f t="shared" si="0"/>
        <v>0.82545870649663644</v>
      </c>
      <c r="H68" s="202">
        <f t="shared" si="3"/>
        <v>0</v>
      </c>
      <c r="I68" s="203">
        <v>4176367.522719047</v>
      </c>
      <c r="J68" s="203">
        <v>3371066.7084000008</v>
      </c>
      <c r="K68" s="204">
        <f t="shared" si="4"/>
        <v>0.80717673673634194</v>
      </c>
      <c r="L68" s="204">
        <f t="shared" si="5"/>
        <v>0</v>
      </c>
      <c r="M68" s="207">
        <v>2769322.1114809532</v>
      </c>
      <c r="N68" s="200">
        <v>3262270.1366000003</v>
      </c>
      <c r="O68" s="206">
        <f t="shared" si="6"/>
        <v>1.1780031376904121</v>
      </c>
      <c r="P68" s="206">
        <f t="shared" si="7"/>
        <v>0.9</v>
      </c>
      <c r="Q68" s="210">
        <v>3958334.9260761901</v>
      </c>
      <c r="R68" s="210">
        <f>VLOOKUP(B68,'Dealer Wise'!B67:F187,5,0)</f>
        <v>2364270.7345000003</v>
      </c>
      <c r="S68" s="211">
        <f t="shared" si="8"/>
        <v>0.59728920838026445</v>
      </c>
      <c r="T68" s="211">
        <f t="shared" si="9"/>
        <v>0</v>
      </c>
      <c r="U68" s="173">
        <f t="shared" si="10"/>
        <v>14904272.48777619</v>
      </c>
      <c r="V68" s="173">
        <f t="shared" si="11"/>
        <v>12299647.059400002</v>
      </c>
      <c r="W68" s="158">
        <f t="shared" si="1"/>
        <v>0.82524303480680561</v>
      </c>
      <c r="X68" s="174">
        <f t="shared" si="2"/>
        <v>2604625.4283761885</v>
      </c>
      <c r="Y68" s="175">
        <f t="shared" si="12"/>
        <v>325578.17854702356</v>
      </c>
    </row>
    <row r="69" spans="1:25">
      <c r="A69" s="107">
        <v>65</v>
      </c>
      <c r="B69" s="172" t="s">
        <v>96</v>
      </c>
      <c r="C69" s="111" t="s">
        <v>94</v>
      </c>
      <c r="D69" s="111" t="s">
        <v>1396</v>
      </c>
      <c r="E69" s="201">
        <v>12450788.465000002</v>
      </c>
      <c r="F69" s="201">
        <v>11001955.002600005</v>
      </c>
      <c r="G69" s="202">
        <f t="shared" si="0"/>
        <v>0.88363520378867855</v>
      </c>
      <c r="H69" s="202">
        <f t="shared" si="3"/>
        <v>0</v>
      </c>
      <c r="I69" s="203">
        <v>13556079.639038095</v>
      </c>
      <c r="J69" s="203">
        <v>10889566.064000001</v>
      </c>
      <c r="K69" s="204">
        <f t="shared" si="4"/>
        <v>0.80329758705760279</v>
      </c>
      <c r="L69" s="204">
        <f t="shared" si="5"/>
        <v>0</v>
      </c>
      <c r="M69" s="207">
        <v>10738143.504761904</v>
      </c>
      <c r="N69" s="200">
        <v>8797404.3739999998</v>
      </c>
      <c r="O69" s="206">
        <f t="shared" si="6"/>
        <v>0.81926679133117652</v>
      </c>
      <c r="P69" s="206">
        <f t="shared" si="7"/>
        <v>0</v>
      </c>
      <c r="Q69" s="210">
        <v>13205733.071004761</v>
      </c>
      <c r="R69" s="210">
        <f>VLOOKUP(B69,'Dealer Wise'!B68:F188,5,0)</f>
        <v>7663176.0070000002</v>
      </c>
      <c r="S69" s="211">
        <f t="shared" si="8"/>
        <v>0.58029160257870827</v>
      </c>
      <c r="T69" s="211">
        <f t="shared" si="9"/>
        <v>0</v>
      </c>
      <c r="U69" s="173">
        <f t="shared" si="10"/>
        <v>49950744.679804765</v>
      </c>
      <c r="V69" s="173">
        <f t="shared" si="11"/>
        <v>38352101.447600007</v>
      </c>
      <c r="W69" s="158">
        <f t="shared" ref="W69:W127" si="13">IFERROR(V69/U69,0)</f>
        <v>0.76779839206493106</v>
      </c>
      <c r="X69" s="174">
        <f t="shared" ref="X69:X127" si="14">U69-V69</f>
        <v>11598643.232204758</v>
      </c>
      <c r="Y69" s="175">
        <f t="shared" si="12"/>
        <v>1449830.4040255947</v>
      </c>
    </row>
    <row r="70" spans="1:25">
      <c r="A70" s="107">
        <v>66</v>
      </c>
      <c r="B70" s="172" t="s">
        <v>93</v>
      </c>
      <c r="C70" s="111" t="s">
        <v>94</v>
      </c>
      <c r="D70" s="111" t="s">
        <v>1459</v>
      </c>
      <c r="E70" s="201">
        <v>9356189.0799999982</v>
      </c>
      <c r="F70" s="201">
        <v>3583248.1879000007</v>
      </c>
      <c r="G70" s="202">
        <f t="shared" ref="G70:G127" si="15">IFERROR(F70/E70,0)</f>
        <v>0.38298159189189895</v>
      </c>
      <c r="H70" s="202">
        <f t="shared" ref="H70:H127" si="16">IF(G70&gt;=89.5%,90%,0%)</f>
        <v>0</v>
      </c>
      <c r="I70" s="203">
        <v>9088221.7458619047</v>
      </c>
      <c r="J70" s="203">
        <v>7365942.3604000006</v>
      </c>
      <c r="K70" s="204">
        <f t="shared" ref="K70:K127" si="17">IFERROR(J70/I70,0)</f>
        <v>0.8104932478957062</v>
      </c>
      <c r="L70" s="204">
        <f t="shared" ref="L70:L127" si="18">IF(K70&gt;=89.5%,90%,0%)</f>
        <v>0</v>
      </c>
      <c r="M70" s="207">
        <v>6468355.8767761923</v>
      </c>
      <c r="N70" s="200">
        <v>7589697.2265999997</v>
      </c>
      <c r="O70" s="206">
        <f t="shared" ref="O70:O127" si="19">IFERROR(N70/M70,0)</f>
        <v>1.1733580172745042</v>
      </c>
      <c r="P70" s="206">
        <f t="shared" ref="P70:P127" si="20">IF(O70&gt;=89.5%,90%,0%)</f>
        <v>0.9</v>
      </c>
      <c r="Q70" s="210">
        <v>7689568.5865476197</v>
      </c>
      <c r="R70" s="210">
        <f>VLOOKUP(B70,'Dealer Wise'!B69:F189,5,0)</f>
        <v>3331183.3420999995</v>
      </c>
      <c r="S70" s="211">
        <f t="shared" ref="S70:S127" si="21">IFERROR(R70/Q70,0)</f>
        <v>0.43320809283471112</v>
      </c>
      <c r="T70" s="211">
        <f t="shared" ref="T70:T127" si="22">IF(S70&gt;=89.5%,90%,0%)</f>
        <v>0</v>
      </c>
      <c r="U70" s="173">
        <f t="shared" ref="U70:U127" si="23">E70+I70+M70+Q70</f>
        <v>32602335.289185714</v>
      </c>
      <c r="V70" s="173">
        <f t="shared" ref="V70:V127" si="24">F70+J70+N70+R70</f>
        <v>21870071.116999999</v>
      </c>
      <c r="W70" s="158">
        <f t="shared" si="13"/>
        <v>0.67081302376073537</v>
      </c>
      <c r="X70" s="174">
        <f t="shared" si="14"/>
        <v>10732264.172185715</v>
      </c>
      <c r="Y70" s="175">
        <f t="shared" si="12"/>
        <v>1341533.0215232144</v>
      </c>
    </row>
    <row r="71" spans="1:25">
      <c r="A71" s="107">
        <v>67</v>
      </c>
      <c r="B71" s="172" t="s">
        <v>100</v>
      </c>
      <c r="C71" s="111" t="s">
        <v>94</v>
      </c>
      <c r="D71" s="111" t="s">
        <v>94</v>
      </c>
      <c r="E71" s="201">
        <v>7292173.5625</v>
      </c>
      <c r="F71" s="201">
        <v>5878021.0466999989</v>
      </c>
      <c r="G71" s="202">
        <f t="shared" si="15"/>
        <v>0.8060725648286432</v>
      </c>
      <c r="H71" s="202">
        <f t="shared" si="16"/>
        <v>0</v>
      </c>
      <c r="I71" s="203">
        <v>7975294.158180953</v>
      </c>
      <c r="J71" s="203">
        <v>5371843.7766000004</v>
      </c>
      <c r="K71" s="204">
        <f t="shared" si="17"/>
        <v>0.67356058222499959</v>
      </c>
      <c r="L71" s="204">
        <f t="shared" si="18"/>
        <v>0</v>
      </c>
      <c r="M71" s="207">
        <v>6095446.041171426</v>
      </c>
      <c r="N71" s="200">
        <v>2883954.3618000005</v>
      </c>
      <c r="O71" s="206">
        <f t="shared" si="19"/>
        <v>0.47313262102895437</v>
      </c>
      <c r="P71" s="206">
        <f t="shared" si="20"/>
        <v>0</v>
      </c>
      <c r="Q71" s="210">
        <v>7507684.6424952373</v>
      </c>
      <c r="R71" s="210">
        <f>VLOOKUP(B71,'Dealer Wise'!B70:F190,5,0)</f>
        <v>4254469.6467000004</v>
      </c>
      <c r="S71" s="211">
        <f t="shared" si="21"/>
        <v>0.56668198643010592</v>
      </c>
      <c r="T71" s="211">
        <f t="shared" si="22"/>
        <v>0</v>
      </c>
      <c r="U71" s="173">
        <f t="shared" si="23"/>
        <v>28870598.404347613</v>
      </c>
      <c r="V71" s="173">
        <f t="shared" si="24"/>
        <v>18388288.831799999</v>
      </c>
      <c r="W71" s="158">
        <f t="shared" si="13"/>
        <v>0.63692094546370448</v>
      </c>
      <c r="X71" s="174">
        <f t="shared" si="14"/>
        <v>10482309.572547615</v>
      </c>
      <c r="Y71" s="175">
        <f t="shared" ref="Y71:Y127" si="25">X71/Y$2</f>
        <v>1310288.6965684518</v>
      </c>
    </row>
    <row r="72" spans="1:25">
      <c r="A72" s="107">
        <v>68</v>
      </c>
      <c r="B72" s="172" t="s">
        <v>99</v>
      </c>
      <c r="C72" s="111" t="s">
        <v>94</v>
      </c>
      <c r="D72" s="111" t="s">
        <v>94</v>
      </c>
      <c r="E72" s="201">
        <v>9070535.4125000015</v>
      </c>
      <c r="F72" s="201">
        <v>8309830.2173999958</v>
      </c>
      <c r="G72" s="202">
        <f t="shared" si="15"/>
        <v>0.91613447712781249</v>
      </c>
      <c r="H72" s="202">
        <f t="shared" si="16"/>
        <v>0.9</v>
      </c>
      <c r="I72" s="203">
        <v>8219952.7176904771</v>
      </c>
      <c r="J72" s="203">
        <v>8294755.7597000012</v>
      </c>
      <c r="K72" s="204">
        <f t="shared" si="17"/>
        <v>1.0091001791103418</v>
      </c>
      <c r="L72" s="204">
        <f t="shared" si="18"/>
        <v>0.9</v>
      </c>
      <c r="M72" s="207">
        <v>6902841.8657285701</v>
      </c>
      <c r="N72" s="200">
        <v>6941724.5643999996</v>
      </c>
      <c r="O72" s="206">
        <f t="shared" si="19"/>
        <v>1.0056328537474508</v>
      </c>
      <c r="P72" s="206">
        <f t="shared" si="20"/>
        <v>0.9</v>
      </c>
      <c r="Q72" s="210">
        <v>8497477.3262142856</v>
      </c>
      <c r="R72" s="210">
        <f>VLOOKUP(B72,'Dealer Wise'!B71:F191,5,0)</f>
        <v>6242129.5853999993</v>
      </c>
      <c r="S72" s="211">
        <f t="shared" si="21"/>
        <v>0.73458620079436365</v>
      </c>
      <c r="T72" s="211">
        <f t="shared" si="22"/>
        <v>0</v>
      </c>
      <c r="U72" s="173">
        <f t="shared" si="23"/>
        <v>32690807.322133332</v>
      </c>
      <c r="V72" s="173">
        <f t="shared" si="24"/>
        <v>29788440.126899995</v>
      </c>
      <c r="W72" s="158">
        <f t="shared" si="13"/>
        <v>0.91121763477317708</v>
      </c>
      <c r="X72" s="174">
        <f t="shared" si="14"/>
        <v>2902367.1952333376</v>
      </c>
      <c r="Y72" s="175">
        <f t="shared" si="25"/>
        <v>362795.8994041672</v>
      </c>
    </row>
    <row r="73" spans="1:25">
      <c r="A73" s="107">
        <v>69</v>
      </c>
      <c r="B73" s="172" t="s">
        <v>101</v>
      </c>
      <c r="C73" s="111" t="s">
        <v>94</v>
      </c>
      <c r="D73" s="111" t="s">
        <v>94</v>
      </c>
      <c r="E73" s="201">
        <v>9547515.1199999992</v>
      </c>
      <c r="F73" s="201">
        <v>8723874.6203999985</v>
      </c>
      <c r="G73" s="202">
        <f t="shared" si="15"/>
        <v>0.91373247496883769</v>
      </c>
      <c r="H73" s="202">
        <f t="shared" si="16"/>
        <v>0.9</v>
      </c>
      <c r="I73" s="203">
        <v>9476878.7344666645</v>
      </c>
      <c r="J73" s="203">
        <v>7604735.4951000009</v>
      </c>
      <c r="K73" s="204">
        <f t="shared" si="17"/>
        <v>0.8024514935959004</v>
      </c>
      <c r="L73" s="204">
        <f t="shared" si="18"/>
        <v>0</v>
      </c>
      <c r="M73" s="207">
        <v>6601351.6504761893</v>
      </c>
      <c r="N73" s="200">
        <v>11970579.597599998</v>
      </c>
      <c r="O73" s="206">
        <f t="shared" si="19"/>
        <v>1.8133528149097313</v>
      </c>
      <c r="P73" s="206">
        <f t="shared" si="20"/>
        <v>0.9</v>
      </c>
      <c r="Q73" s="210">
        <v>11311713.813919049</v>
      </c>
      <c r="R73" s="210">
        <f>VLOOKUP(B73,'Dealer Wise'!B72:F192,5,0)</f>
        <v>7642231.4825999988</v>
      </c>
      <c r="S73" s="211">
        <f t="shared" si="21"/>
        <v>0.67560332663263134</v>
      </c>
      <c r="T73" s="211">
        <f t="shared" si="22"/>
        <v>0</v>
      </c>
      <c r="U73" s="173">
        <f t="shared" si="23"/>
        <v>36937459.318861902</v>
      </c>
      <c r="V73" s="173">
        <f t="shared" si="24"/>
        <v>35941421.195699997</v>
      </c>
      <c r="W73" s="158">
        <f t="shared" si="13"/>
        <v>0.97303447119728448</v>
      </c>
      <c r="X73" s="174">
        <f t="shared" si="14"/>
        <v>996038.12316190451</v>
      </c>
      <c r="Y73" s="175">
        <f t="shared" si="25"/>
        <v>124504.76539523806</v>
      </c>
    </row>
    <row r="74" spans="1:25">
      <c r="A74" s="107">
        <v>70</v>
      </c>
      <c r="B74" s="172" t="s">
        <v>102</v>
      </c>
      <c r="C74" s="111" t="s">
        <v>94</v>
      </c>
      <c r="D74" s="111" t="s">
        <v>94</v>
      </c>
      <c r="E74" s="201">
        <v>13957049.27</v>
      </c>
      <c r="F74" s="201">
        <v>11216419.610499999</v>
      </c>
      <c r="G74" s="202">
        <f t="shared" si="15"/>
        <v>0.80363831878197556</v>
      </c>
      <c r="H74" s="202">
        <f t="shared" si="16"/>
        <v>0</v>
      </c>
      <c r="I74" s="203">
        <v>11936119.297909524</v>
      </c>
      <c r="J74" s="203">
        <v>12023701.654400002</v>
      </c>
      <c r="K74" s="204">
        <f t="shared" si="17"/>
        <v>1.0073375905773509</v>
      </c>
      <c r="L74" s="204">
        <f t="shared" si="18"/>
        <v>0.9</v>
      </c>
      <c r="M74" s="207">
        <v>10674519.83232381</v>
      </c>
      <c r="N74" s="200">
        <v>7016408.1007000003</v>
      </c>
      <c r="O74" s="206">
        <f t="shared" si="19"/>
        <v>0.65730432946064887</v>
      </c>
      <c r="P74" s="206">
        <f t="shared" si="20"/>
        <v>0</v>
      </c>
      <c r="Q74" s="210">
        <v>14987594.123438096</v>
      </c>
      <c r="R74" s="210">
        <f>VLOOKUP(B74,'Dealer Wise'!B73:F193,5,0)</f>
        <v>12351497.622500001</v>
      </c>
      <c r="S74" s="211">
        <f t="shared" si="21"/>
        <v>0.82411476590390975</v>
      </c>
      <c r="T74" s="211">
        <f t="shared" si="22"/>
        <v>0</v>
      </c>
      <c r="U74" s="173">
        <f t="shared" si="23"/>
        <v>51555282.523671433</v>
      </c>
      <c r="V74" s="173">
        <f t="shared" si="24"/>
        <v>42608026.9881</v>
      </c>
      <c r="W74" s="158">
        <f t="shared" si="13"/>
        <v>0.82645317613256541</v>
      </c>
      <c r="X74" s="174">
        <f t="shared" si="14"/>
        <v>8947255.5355714336</v>
      </c>
      <c r="Y74" s="175">
        <f t="shared" si="25"/>
        <v>1118406.9419464292</v>
      </c>
    </row>
    <row r="75" spans="1:25">
      <c r="A75" s="107">
        <v>71</v>
      </c>
      <c r="B75" s="172" t="s">
        <v>105</v>
      </c>
      <c r="C75" s="111" t="s">
        <v>94</v>
      </c>
      <c r="D75" s="111" t="s">
        <v>94</v>
      </c>
      <c r="E75" s="201">
        <v>6107230.3124999991</v>
      </c>
      <c r="F75" s="201">
        <v>4921502.0618000012</v>
      </c>
      <c r="G75" s="202">
        <f t="shared" si="15"/>
        <v>0.80584844683635004</v>
      </c>
      <c r="H75" s="202">
        <f t="shared" si="16"/>
        <v>0</v>
      </c>
      <c r="I75" s="203">
        <v>6362756.8283380959</v>
      </c>
      <c r="J75" s="203">
        <v>2356513.5029999996</v>
      </c>
      <c r="K75" s="204">
        <f t="shared" si="17"/>
        <v>0.37036045327155825</v>
      </c>
      <c r="L75" s="204">
        <f t="shared" si="18"/>
        <v>0</v>
      </c>
      <c r="M75" s="207">
        <v>4016327.1756952382</v>
      </c>
      <c r="N75" s="200">
        <v>4092591.1564000011</v>
      </c>
      <c r="O75" s="206">
        <f t="shared" si="19"/>
        <v>1.0189884880809197</v>
      </c>
      <c r="P75" s="206">
        <f t="shared" si="20"/>
        <v>0.9</v>
      </c>
      <c r="Q75" s="210">
        <v>4193902.6685809526</v>
      </c>
      <c r="R75" s="210">
        <f>VLOOKUP(B75,'Dealer Wise'!B74:F194,5,0)</f>
        <v>3882689.6853</v>
      </c>
      <c r="S75" s="211">
        <f t="shared" si="21"/>
        <v>0.92579394233146228</v>
      </c>
      <c r="T75" s="211">
        <f t="shared" si="22"/>
        <v>0.9</v>
      </c>
      <c r="U75" s="173">
        <f t="shared" si="23"/>
        <v>20680216.985114284</v>
      </c>
      <c r="V75" s="173">
        <f t="shared" si="24"/>
        <v>15253296.406500002</v>
      </c>
      <c r="W75" s="158">
        <f t="shared" si="13"/>
        <v>0.73757912779538992</v>
      </c>
      <c r="X75" s="174">
        <f t="shared" si="14"/>
        <v>5426920.5786142815</v>
      </c>
      <c r="Y75" s="175">
        <f t="shared" si="25"/>
        <v>678365.07232678519</v>
      </c>
    </row>
    <row r="76" spans="1:25">
      <c r="A76" s="107">
        <v>72</v>
      </c>
      <c r="B76" s="172" t="s">
        <v>64</v>
      </c>
      <c r="C76" s="111" t="s">
        <v>65</v>
      </c>
      <c r="D76" s="111" t="s">
        <v>1455</v>
      </c>
      <c r="E76" s="201">
        <v>10693914.0075</v>
      </c>
      <c r="F76" s="201">
        <v>10313177.037099998</v>
      </c>
      <c r="G76" s="202">
        <f t="shared" si="15"/>
        <v>0.96439685505858952</v>
      </c>
      <c r="H76" s="202">
        <f t="shared" si="16"/>
        <v>0.9</v>
      </c>
      <c r="I76" s="203">
        <v>10789065.469304763</v>
      </c>
      <c r="J76" s="203">
        <v>9879764.7548000012</v>
      </c>
      <c r="K76" s="204">
        <f t="shared" si="17"/>
        <v>0.91572015972173393</v>
      </c>
      <c r="L76" s="204">
        <f t="shared" si="18"/>
        <v>0.9</v>
      </c>
      <c r="M76" s="207">
        <v>10084786.08307619</v>
      </c>
      <c r="N76" s="200">
        <v>14063887.090099998</v>
      </c>
      <c r="O76" s="206">
        <f t="shared" si="19"/>
        <v>1.3945647408130299</v>
      </c>
      <c r="P76" s="206">
        <f t="shared" si="20"/>
        <v>0.9</v>
      </c>
      <c r="Q76" s="210">
        <v>10863705.538638094</v>
      </c>
      <c r="R76" s="210">
        <f>VLOOKUP(B76,'Dealer Wise'!B75:F195,5,0)</f>
        <v>7146839.6822999986</v>
      </c>
      <c r="S76" s="211">
        <f t="shared" si="21"/>
        <v>0.65786389891380903</v>
      </c>
      <c r="T76" s="211">
        <f t="shared" si="22"/>
        <v>0</v>
      </c>
      <c r="U76" s="173">
        <f t="shared" si="23"/>
        <v>42431471.09851905</v>
      </c>
      <c r="V76" s="173">
        <f t="shared" si="24"/>
        <v>41403668.564300001</v>
      </c>
      <c r="W76" s="158">
        <f t="shared" si="13"/>
        <v>0.97577735328024195</v>
      </c>
      <c r="X76" s="174">
        <f t="shared" si="14"/>
        <v>1027802.5342190489</v>
      </c>
      <c r="Y76" s="175">
        <f t="shared" si="25"/>
        <v>128475.31677738111</v>
      </c>
    </row>
    <row r="77" spans="1:25">
      <c r="A77" s="107">
        <v>73</v>
      </c>
      <c r="B77" s="172" t="s">
        <v>136</v>
      </c>
      <c r="C77" s="111" t="s">
        <v>80</v>
      </c>
      <c r="D77" s="111" t="s">
        <v>1395</v>
      </c>
      <c r="E77" s="201">
        <v>6074404.5049999999</v>
      </c>
      <c r="F77" s="201">
        <v>6457130.7347000018</v>
      </c>
      <c r="G77" s="202">
        <f t="shared" si="15"/>
        <v>1.0630063785487072</v>
      </c>
      <c r="H77" s="202">
        <f t="shared" si="16"/>
        <v>0.9</v>
      </c>
      <c r="I77" s="203">
        <v>6246547.5973523809</v>
      </c>
      <c r="J77" s="203">
        <v>3892676.2262999988</v>
      </c>
      <c r="K77" s="204">
        <f t="shared" si="17"/>
        <v>0.62317242694987585</v>
      </c>
      <c r="L77" s="204">
        <f t="shared" si="18"/>
        <v>0</v>
      </c>
      <c r="M77" s="207">
        <v>6034076.4269285705</v>
      </c>
      <c r="N77" s="200">
        <v>9200844.2558000032</v>
      </c>
      <c r="O77" s="206">
        <f t="shared" si="19"/>
        <v>1.5248140071177987</v>
      </c>
      <c r="P77" s="206">
        <f t="shared" si="20"/>
        <v>0.9</v>
      </c>
      <c r="Q77" s="210">
        <v>6090747.8375666663</v>
      </c>
      <c r="R77" s="210">
        <f>VLOOKUP(B77,'Dealer Wise'!B76:F196,5,0)</f>
        <v>4397129.4462000001</v>
      </c>
      <c r="S77" s="211">
        <f t="shared" si="21"/>
        <v>0.72193588758990734</v>
      </c>
      <c r="T77" s="211">
        <f t="shared" si="22"/>
        <v>0</v>
      </c>
      <c r="U77" s="173">
        <f t="shared" si="23"/>
        <v>24445776.366847619</v>
      </c>
      <c r="V77" s="173">
        <f t="shared" si="24"/>
        <v>23947780.663000003</v>
      </c>
      <c r="W77" s="158">
        <f t="shared" si="13"/>
        <v>0.97962855847266206</v>
      </c>
      <c r="X77" s="174">
        <f t="shared" si="14"/>
        <v>497995.70384761691</v>
      </c>
      <c r="Y77" s="175">
        <f t="shared" si="25"/>
        <v>62249.462980952114</v>
      </c>
    </row>
    <row r="78" spans="1:25">
      <c r="A78" s="107">
        <v>74</v>
      </c>
      <c r="B78" s="172" t="s">
        <v>77</v>
      </c>
      <c r="C78" s="111" t="s">
        <v>80</v>
      </c>
      <c r="D78" s="111" t="s">
        <v>1395</v>
      </c>
      <c r="E78" s="201">
        <v>15930016.247500001</v>
      </c>
      <c r="F78" s="201">
        <v>17898092.740299992</v>
      </c>
      <c r="G78" s="202">
        <f t="shared" si="15"/>
        <v>1.1235451654425559</v>
      </c>
      <c r="H78" s="202">
        <f t="shared" si="16"/>
        <v>0.9</v>
      </c>
      <c r="I78" s="203">
        <v>16432250.652433336</v>
      </c>
      <c r="J78" s="203">
        <v>14976980.183700001</v>
      </c>
      <c r="K78" s="204">
        <f t="shared" si="17"/>
        <v>0.91143815296428465</v>
      </c>
      <c r="L78" s="204">
        <f t="shared" si="18"/>
        <v>0.9</v>
      </c>
      <c r="M78" s="207">
        <v>17927749.122928567</v>
      </c>
      <c r="N78" s="200">
        <v>19527485.216799993</v>
      </c>
      <c r="O78" s="206">
        <f t="shared" si="19"/>
        <v>1.0892324007270637</v>
      </c>
      <c r="P78" s="206">
        <f t="shared" si="20"/>
        <v>0.9</v>
      </c>
      <c r="Q78" s="210">
        <v>16183971.593714288</v>
      </c>
      <c r="R78" s="210">
        <f>VLOOKUP(B78,'Dealer Wise'!B77:F197,5,0)</f>
        <v>11872189.078800002</v>
      </c>
      <c r="S78" s="211">
        <f t="shared" si="21"/>
        <v>0.73357698449069553</v>
      </c>
      <c r="T78" s="211">
        <f t="shared" si="22"/>
        <v>0</v>
      </c>
      <c r="U78" s="173">
        <f t="shared" si="23"/>
        <v>66473987.616576195</v>
      </c>
      <c r="V78" s="173">
        <f t="shared" si="24"/>
        <v>64274747.219599985</v>
      </c>
      <c r="W78" s="158">
        <f t="shared" si="13"/>
        <v>0.96691577448818788</v>
      </c>
      <c r="X78" s="174">
        <f t="shared" si="14"/>
        <v>2199240.3969762102</v>
      </c>
      <c r="Y78" s="175">
        <f t="shared" si="25"/>
        <v>274905.04962202627</v>
      </c>
    </row>
    <row r="79" spans="1:25">
      <c r="A79" s="107">
        <v>75</v>
      </c>
      <c r="B79" s="172" t="s">
        <v>66</v>
      </c>
      <c r="C79" s="111" t="s">
        <v>80</v>
      </c>
      <c r="D79" s="111" t="s">
        <v>1395</v>
      </c>
      <c r="E79" s="201">
        <v>6584661.7050000019</v>
      </c>
      <c r="F79" s="201">
        <v>6838597.7879000027</v>
      </c>
      <c r="G79" s="202">
        <f t="shared" si="15"/>
        <v>1.0385647880296078</v>
      </c>
      <c r="H79" s="202">
        <f t="shared" si="16"/>
        <v>0.9</v>
      </c>
      <c r="I79" s="203">
        <v>6626201.0315523818</v>
      </c>
      <c r="J79" s="203">
        <v>6745077.0992999999</v>
      </c>
      <c r="K79" s="204">
        <f t="shared" si="17"/>
        <v>1.0179403050377673</v>
      </c>
      <c r="L79" s="204">
        <f t="shared" si="18"/>
        <v>0.9</v>
      </c>
      <c r="M79" s="207">
        <v>6291234.3176952368</v>
      </c>
      <c r="N79" s="200">
        <v>7754854.5160999997</v>
      </c>
      <c r="O79" s="206">
        <f t="shared" si="19"/>
        <v>1.232644362694943</v>
      </c>
      <c r="P79" s="206">
        <f t="shared" si="20"/>
        <v>0.9</v>
      </c>
      <c r="Q79" s="210">
        <v>7482552.9859476201</v>
      </c>
      <c r="R79" s="210">
        <f>VLOOKUP(B79,'Dealer Wise'!B78:F198,5,0)</f>
        <v>5254836.3681000005</v>
      </c>
      <c r="S79" s="211">
        <f t="shared" si="21"/>
        <v>0.70227853754843905</v>
      </c>
      <c r="T79" s="211">
        <f t="shared" si="22"/>
        <v>0</v>
      </c>
      <c r="U79" s="173">
        <f t="shared" si="23"/>
        <v>26984650.040195242</v>
      </c>
      <c r="V79" s="173">
        <f t="shared" si="24"/>
        <v>26593365.771400005</v>
      </c>
      <c r="W79" s="158">
        <f t="shared" si="13"/>
        <v>0.98549974640351479</v>
      </c>
      <c r="X79" s="174">
        <f t="shared" si="14"/>
        <v>391284.26879523695</v>
      </c>
      <c r="Y79" s="175">
        <f t="shared" si="25"/>
        <v>48910.533599404618</v>
      </c>
    </row>
    <row r="80" spans="1:25">
      <c r="A80" s="107">
        <v>76</v>
      </c>
      <c r="B80" s="172" t="s">
        <v>75</v>
      </c>
      <c r="C80" s="111" t="s">
        <v>65</v>
      </c>
      <c r="D80" s="111" t="s">
        <v>70</v>
      </c>
      <c r="E80" s="201">
        <v>8092977.0800000029</v>
      </c>
      <c r="F80" s="201">
        <v>8619746.9291000031</v>
      </c>
      <c r="G80" s="202">
        <f t="shared" si="15"/>
        <v>1.0650897492842029</v>
      </c>
      <c r="H80" s="202">
        <f t="shared" si="16"/>
        <v>0.9</v>
      </c>
      <c r="I80" s="203">
        <v>8183516.7838047622</v>
      </c>
      <c r="J80" s="203">
        <v>8254691.701100002</v>
      </c>
      <c r="K80" s="204">
        <f t="shared" si="17"/>
        <v>1.0086973509281603</v>
      </c>
      <c r="L80" s="204">
        <f t="shared" si="18"/>
        <v>0.9</v>
      </c>
      <c r="M80" s="207">
        <v>9358632.2175333351</v>
      </c>
      <c r="N80" s="200">
        <v>11261607.756599996</v>
      </c>
      <c r="O80" s="206">
        <f t="shared" si="19"/>
        <v>1.2033390665252823</v>
      </c>
      <c r="P80" s="206">
        <f t="shared" si="20"/>
        <v>0.9</v>
      </c>
      <c r="Q80" s="210">
        <v>10183720.304109523</v>
      </c>
      <c r="R80" s="210">
        <f>VLOOKUP(B80,'Dealer Wise'!B79:F199,5,0)</f>
        <v>5238370.3237000005</v>
      </c>
      <c r="S80" s="211">
        <f t="shared" si="21"/>
        <v>0.51438670419749422</v>
      </c>
      <c r="T80" s="211">
        <f t="shared" si="22"/>
        <v>0</v>
      </c>
      <c r="U80" s="173">
        <f t="shared" si="23"/>
        <v>35818846.385447621</v>
      </c>
      <c r="V80" s="173">
        <f t="shared" si="24"/>
        <v>33374416.710500002</v>
      </c>
      <c r="W80" s="158">
        <f t="shared" si="13"/>
        <v>0.93175576765809143</v>
      </c>
      <c r="X80" s="174">
        <f t="shared" si="14"/>
        <v>2444429.6749476194</v>
      </c>
      <c r="Y80" s="175">
        <f t="shared" si="25"/>
        <v>305553.70936845243</v>
      </c>
    </row>
    <row r="81" spans="1:25">
      <c r="A81" s="107">
        <v>77</v>
      </c>
      <c r="B81" s="172" t="s">
        <v>76</v>
      </c>
      <c r="C81" s="111" t="s">
        <v>65</v>
      </c>
      <c r="D81" s="111" t="s">
        <v>70</v>
      </c>
      <c r="E81" s="201">
        <v>8348130.5875000004</v>
      </c>
      <c r="F81" s="201">
        <v>6886486.5554000009</v>
      </c>
      <c r="G81" s="202">
        <f t="shared" si="15"/>
        <v>0.82491361188233214</v>
      </c>
      <c r="H81" s="202">
        <f t="shared" si="16"/>
        <v>0</v>
      </c>
      <c r="I81" s="203">
        <v>8508428.7998285703</v>
      </c>
      <c r="J81" s="203">
        <v>2994446.8775000004</v>
      </c>
      <c r="K81" s="204">
        <f t="shared" si="17"/>
        <v>0.35193887707685034</v>
      </c>
      <c r="L81" s="204">
        <f t="shared" si="18"/>
        <v>0</v>
      </c>
      <c r="M81" s="207">
        <v>6020318.0255999994</v>
      </c>
      <c r="N81" s="200">
        <v>7446548.8290000027</v>
      </c>
      <c r="O81" s="206">
        <f t="shared" si="19"/>
        <v>1.2369029006998118</v>
      </c>
      <c r="P81" s="206">
        <f t="shared" si="20"/>
        <v>0.9</v>
      </c>
      <c r="Q81" s="210">
        <v>7552279.4070904749</v>
      </c>
      <c r="R81" s="210">
        <f>VLOOKUP(B81,'Dealer Wise'!B80:F200,5,0)</f>
        <v>4306853.2328000003</v>
      </c>
      <c r="S81" s="211">
        <f t="shared" si="21"/>
        <v>0.57027196699800342</v>
      </c>
      <c r="T81" s="211">
        <f t="shared" si="22"/>
        <v>0</v>
      </c>
      <c r="U81" s="173">
        <f t="shared" si="23"/>
        <v>30429156.820019048</v>
      </c>
      <c r="V81" s="173">
        <f t="shared" si="24"/>
        <v>21634335.494700003</v>
      </c>
      <c r="W81" s="158">
        <f t="shared" si="13"/>
        <v>0.71097387359964515</v>
      </c>
      <c r="X81" s="174">
        <f t="shared" si="14"/>
        <v>8794821.3253190443</v>
      </c>
      <c r="Y81" s="175">
        <f t="shared" si="25"/>
        <v>1099352.6656648805</v>
      </c>
    </row>
    <row r="82" spans="1:25">
      <c r="A82" s="107">
        <v>78</v>
      </c>
      <c r="B82" s="172" t="s">
        <v>71</v>
      </c>
      <c r="C82" s="111" t="s">
        <v>65</v>
      </c>
      <c r="D82" s="111" t="s">
        <v>70</v>
      </c>
      <c r="E82" s="201">
        <v>5285806.9799999995</v>
      </c>
      <c r="F82" s="201">
        <v>4342397.1688999999</v>
      </c>
      <c r="G82" s="202">
        <f t="shared" si="15"/>
        <v>0.82152019272183119</v>
      </c>
      <c r="H82" s="202">
        <f t="shared" si="16"/>
        <v>0</v>
      </c>
      <c r="I82" s="203">
        <v>5919599.5668904763</v>
      </c>
      <c r="J82" s="203">
        <v>3443324.6912000007</v>
      </c>
      <c r="K82" s="204">
        <f t="shared" si="17"/>
        <v>0.58168202972025607</v>
      </c>
      <c r="L82" s="204">
        <f t="shared" si="18"/>
        <v>0</v>
      </c>
      <c r="M82" s="207">
        <v>4823844.3130142866</v>
      </c>
      <c r="N82" s="200">
        <v>8136981.2763999971</v>
      </c>
      <c r="O82" s="206">
        <f t="shared" si="19"/>
        <v>1.6868250192998917</v>
      </c>
      <c r="P82" s="206">
        <f t="shared" si="20"/>
        <v>0.9</v>
      </c>
      <c r="Q82" s="210">
        <v>6024165.2456666678</v>
      </c>
      <c r="R82" s="210">
        <f>VLOOKUP(B82,'Dealer Wise'!B81:F201,5,0)</f>
        <v>4099386.6754000001</v>
      </c>
      <c r="S82" s="211">
        <f t="shared" si="21"/>
        <v>0.68049040957978224</v>
      </c>
      <c r="T82" s="211">
        <f t="shared" si="22"/>
        <v>0</v>
      </c>
      <c r="U82" s="173">
        <f t="shared" si="23"/>
        <v>22053416.10557143</v>
      </c>
      <c r="V82" s="173">
        <f t="shared" si="24"/>
        <v>20022089.811899997</v>
      </c>
      <c r="W82" s="158">
        <f t="shared" si="13"/>
        <v>0.90789062864694903</v>
      </c>
      <c r="X82" s="174">
        <f t="shared" si="14"/>
        <v>2031326.2936714329</v>
      </c>
      <c r="Y82" s="175">
        <f t="shared" si="25"/>
        <v>253915.78670892911</v>
      </c>
    </row>
    <row r="83" spans="1:25">
      <c r="A83" s="107">
        <v>79</v>
      </c>
      <c r="B83" s="172" t="s">
        <v>69</v>
      </c>
      <c r="C83" s="111" t="s">
        <v>65</v>
      </c>
      <c r="D83" s="111" t="s">
        <v>70</v>
      </c>
      <c r="E83" s="201">
        <v>9131932.8024999984</v>
      </c>
      <c r="F83" s="201">
        <v>8325827.6444000006</v>
      </c>
      <c r="G83" s="202">
        <f t="shared" si="15"/>
        <v>0.91172677509417122</v>
      </c>
      <c r="H83" s="202">
        <f t="shared" si="16"/>
        <v>0.9</v>
      </c>
      <c r="I83" s="203">
        <v>9623424.4723285735</v>
      </c>
      <c r="J83" s="203">
        <v>8762651.0233999994</v>
      </c>
      <c r="K83" s="204">
        <f t="shared" si="17"/>
        <v>0.91055435085466063</v>
      </c>
      <c r="L83" s="204">
        <f t="shared" si="18"/>
        <v>0.9</v>
      </c>
      <c r="M83" s="207">
        <v>7746377.9778666664</v>
      </c>
      <c r="N83" s="200">
        <v>8041428.2483999999</v>
      </c>
      <c r="O83" s="206">
        <f t="shared" si="19"/>
        <v>1.0380888037449716</v>
      </c>
      <c r="P83" s="206">
        <f t="shared" si="20"/>
        <v>0.9</v>
      </c>
      <c r="Q83" s="210">
        <v>8324132.6465523802</v>
      </c>
      <c r="R83" s="210">
        <f>VLOOKUP(B83,'Dealer Wise'!B82:F202,5,0)</f>
        <v>5271174.1873999992</v>
      </c>
      <c r="S83" s="211">
        <f t="shared" si="21"/>
        <v>0.63324005169273345</v>
      </c>
      <c r="T83" s="211">
        <f t="shared" si="22"/>
        <v>0</v>
      </c>
      <c r="U83" s="173">
        <f t="shared" si="23"/>
        <v>34825867.899247617</v>
      </c>
      <c r="V83" s="173">
        <f t="shared" si="24"/>
        <v>30401081.103599999</v>
      </c>
      <c r="W83" s="158">
        <f t="shared" si="13"/>
        <v>0.87294539770125268</v>
      </c>
      <c r="X83" s="174">
        <f t="shared" si="14"/>
        <v>4424786.7956476174</v>
      </c>
      <c r="Y83" s="175">
        <f t="shared" si="25"/>
        <v>553098.34945595218</v>
      </c>
    </row>
    <row r="84" spans="1:25">
      <c r="A84" s="107">
        <v>80</v>
      </c>
      <c r="B84" s="172" t="s">
        <v>1266</v>
      </c>
      <c r="C84" s="111" t="s">
        <v>65</v>
      </c>
      <c r="D84" s="111" t="s">
        <v>65</v>
      </c>
      <c r="E84" s="201">
        <v>4694125.0424999995</v>
      </c>
      <c r="F84" s="201">
        <v>3836154.0601999993</v>
      </c>
      <c r="G84" s="202">
        <f t="shared" si="15"/>
        <v>0.81722451478560065</v>
      </c>
      <c r="H84" s="202">
        <f t="shared" si="16"/>
        <v>0</v>
      </c>
      <c r="I84" s="203">
        <v>4977954.4474142855</v>
      </c>
      <c r="J84" s="203">
        <v>1713074.0410999998</v>
      </c>
      <c r="K84" s="204">
        <f t="shared" si="17"/>
        <v>0.34413212479070138</v>
      </c>
      <c r="L84" s="204">
        <f t="shared" si="18"/>
        <v>0</v>
      </c>
      <c r="M84" s="207">
        <v>2468755.6826809524</v>
      </c>
      <c r="N84" s="200">
        <v>3488793.2297999999</v>
      </c>
      <c r="O84" s="206">
        <f t="shared" si="19"/>
        <v>1.4131788148478648</v>
      </c>
      <c r="P84" s="206">
        <f t="shared" si="20"/>
        <v>0.9</v>
      </c>
      <c r="Q84" s="210">
        <v>3343220.2704666667</v>
      </c>
      <c r="R84" s="210">
        <f>VLOOKUP(B84,'Dealer Wise'!B83:F203,5,0)</f>
        <v>2613574.0119000003</v>
      </c>
      <c r="S84" s="211">
        <f t="shared" si="21"/>
        <v>0.78175345937800922</v>
      </c>
      <c r="T84" s="211">
        <f t="shared" si="22"/>
        <v>0</v>
      </c>
      <c r="U84" s="173">
        <f t="shared" si="23"/>
        <v>15484055.443061903</v>
      </c>
      <c r="V84" s="173">
        <f t="shared" si="24"/>
        <v>11651595.342999998</v>
      </c>
      <c r="W84" s="158">
        <f t="shared" si="13"/>
        <v>0.75248990071401778</v>
      </c>
      <c r="X84" s="174">
        <f t="shared" si="14"/>
        <v>3832460.1000619046</v>
      </c>
      <c r="Y84" s="175">
        <f t="shared" si="25"/>
        <v>479057.51250773808</v>
      </c>
    </row>
    <row r="85" spans="1:25">
      <c r="A85" s="107">
        <v>81</v>
      </c>
      <c r="B85" s="172" t="s">
        <v>72</v>
      </c>
      <c r="C85" s="111" t="s">
        <v>65</v>
      </c>
      <c r="D85" s="111" t="s">
        <v>1455</v>
      </c>
      <c r="E85" s="201">
        <v>5750959.8024999984</v>
      </c>
      <c r="F85" s="201">
        <v>5798234.9247999992</v>
      </c>
      <c r="G85" s="202">
        <f t="shared" si="15"/>
        <v>1.0082203882349257</v>
      </c>
      <c r="H85" s="202">
        <f t="shared" si="16"/>
        <v>0.9</v>
      </c>
      <c r="I85" s="203">
        <v>5532686.0461142883</v>
      </c>
      <c r="J85" s="203">
        <v>6087427.6953000044</v>
      </c>
      <c r="K85" s="204">
        <f t="shared" si="17"/>
        <v>1.1002662440199948</v>
      </c>
      <c r="L85" s="204">
        <f t="shared" si="18"/>
        <v>0.9</v>
      </c>
      <c r="M85" s="207">
        <v>5803324.8655952374</v>
      </c>
      <c r="N85" s="200">
        <v>5581731.4746000022</v>
      </c>
      <c r="O85" s="206">
        <f t="shared" si="19"/>
        <v>0.9618161319368933</v>
      </c>
      <c r="P85" s="206">
        <f t="shared" si="20"/>
        <v>0.9</v>
      </c>
      <c r="Q85" s="210">
        <v>5756193.3149333326</v>
      </c>
      <c r="R85" s="210">
        <f>VLOOKUP(B85,'Dealer Wise'!B57:F177,5,0)</f>
        <v>3560728.4142999994</v>
      </c>
      <c r="S85" s="211">
        <f t="shared" si="21"/>
        <v>0.61859083242780899</v>
      </c>
      <c r="T85" s="211">
        <f t="shared" si="22"/>
        <v>0</v>
      </c>
      <c r="U85" s="173">
        <f t="shared" si="23"/>
        <v>22843164.029142857</v>
      </c>
      <c r="V85" s="173">
        <f t="shared" si="24"/>
        <v>21028122.509000003</v>
      </c>
      <c r="W85" s="158">
        <f t="shared" si="13"/>
        <v>0.92054333988814951</v>
      </c>
      <c r="X85" s="174">
        <f t="shared" si="14"/>
        <v>1815041.5201428533</v>
      </c>
      <c r="Y85" s="175">
        <f t="shared" si="25"/>
        <v>226880.19001785666</v>
      </c>
    </row>
    <row r="86" spans="1:25">
      <c r="A86" s="107">
        <v>82</v>
      </c>
      <c r="B86" s="172" t="s">
        <v>73</v>
      </c>
      <c r="C86" s="111" t="s">
        <v>65</v>
      </c>
      <c r="D86" s="111" t="s">
        <v>65</v>
      </c>
      <c r="E86" s="201">
        <v>6983287.4149999991</v>
      </c>
      <c r="F86" s="201">
        <v>4571340.4926000005</v>
      </c>
      <c r="G86" s="202">
        <f t="shared" si="15"/>
        <v>0.65461153478816125</v>
      </c>
      <c r="H86" s="202">
        <f t="shared" si="16"/>
        <v>0</v>
      </c>
      <c r="I86" s="203">
        <v>7908636.2963047624</v>
      </c>
      <c r="J86" s="203">
        <v>7209763.5429000016</v>
      </c>
      <c r="K86" s="204">
        <f t="shared" si="17"/>
        <v>0.91163169891485563</v>
      </c>
      <c r="L86" s="204">
        <f t="shared" si="18"/>
        <v>0.9</v>
      </c>
      <c r="M86" s="207">
        <v>8009184.6292809509</v>
      </c>
      <c r="N86" s="200">
        <v>11149940.184199994</v>
      </c>
      <c r="O86" s="206">
        <f t="shared" si="19"/>
        <v>1.3921442319405009</v>
      </c>
      <c r="P86" s="206">
        <f t="shared" si="20"/>
        <v>0.9</v>
      </c>
      <c r="Q86" s="210">
        <v>8575549.2930285707</v>
      </c>
      <c r="R86" s="210">
        <f>VLOOKUP(B86,'Dealer Wise'!B58:F178,5,0)</f>
        <v>4575017.4411999993</v>
      </c>
      <c r="S86" s="211">
        <f t="shared" si="21"/>
        <v>0.53349555636269574</v>
      </c>
      <c r="T86" s="211">
        <f t="shared" si="22"/>
        <v>0</v>
      </c>
      <c r="U86" s="173">
        <f t="shared" si="23"/>
        <v>31476657.633614283</v>
      </c>
      <c r="V86" s="173">
        <f t="shared" si="24"/>
        <v>27506061.660899993</v>
      </c>
      <c r="W86" s="158">
        <f t="shared" si="13"/>
        <v>0.87385585792075826</v>
      </c>
      <c r="X86" s="174">
        <f t="shared" si="14"/>
        <v>3970595.97271429</v>
      </c>
      <c r="Y86" s="175">
        <f t="shared" si="25"/>
        <v>496324.49658928625</v>
      </c>
    </row>
    <row r="87" spans="1:25">
      <c r="A87" s="107">
        <v>83</v>
      </c>
      <c r="B87" s="172" t="s">
        <v>1325</v>
      </c>
      <c r="C87" s="111" t="s">
        <v>65</v>
      </c>
      <c r="D87" s="111" t="s">
        <v>65</v>
      </c>
      <c r="E87" s="201">
        <v>10185624.125</v>
      </c>
      <c r="F87" s="201">
        <v>9410249.7838000022</v>
      </c>
      <c r="G87" s="202">
        <f t="shared" si="15"/>
        <v>0.92387561805889851</v>
      </c>
      <c r="H87" s="202">
        <f t="shared" si="16"/>
        <v>0.9</v>
      </c>
      <c r="I87" s="203">
        <v>10399708.564580951</v>
      </c>
      <c r="J87" s="203">
        <v>9568926.5649999958</v>
      </c>
      <c r="K87" s="204">
        <f t="shared" si="17"/>
        <v>0.92011487683314408</v>
      </c>
      <c r="L87" s="204">
        <f t="shared" si="18"/>
        <v>0.9</v>
      </c>
      <c r="M87" s="207">
        <v>8461883.981804762</v>
      </c>
      <c r="N87" s="200">
        <v>11678404.033800002</v>
      </c>
      <c r="O87" s="206">
        <f t="shared" si="19"/>
        <v>1.380118666116386</v>
      </c>
      <c r="P87" s="206">
        <f t="shared" si="20"/>
        <v>0.9</v>
      </c>
      <c r="Q87" s="210">
        <v>9955017.5823571421</v>
      </c>
      <c r="R87" s="210">
        <f>VLOOKUP(B87,'Dealer Wise'!B59:F179,5,0)</f>
        <v>7603573.0793000022</v>
      </c>
      <c r="S87" s="211">
        <f t="shared" si="21"/>
        <v>0.7637930336532498</v>
      </c>
      <c r="T87" s="211">
        <f t="shared" si="22"/>
        <v>0</v>
      </c>
      <c r="U87" s="173">
        <f t="shared" si="23"/>
        <v>39002234.253742859</v>
      </c>
      <c r="V87" s="173">
        <f t="shared" si="24"/>
        <v>38261153.461900003</v>
      </c>
      <c r="W87" s="158">
        <f t="shared" si="13"/>
        <v>0.9809990169531958</v>
      </c>
      <c r="X87" s="174">
        <f t="shared" si="14"/>
        <v>741080.79184285551</v>
      </c>
      <c r="Y87" s="175">
        <f t="shared" si="25"/>
        <v>92635.098980356939</v>
      </c>
    </row>
    <row r="88" spans="1:25">
      <c r="A88" s="107">
        <v>84</v>
      </c>
      <c r="B88" s="172" t="s">
        <v>74</v>
      </c>
      <c r="C88" s="111" t="s">
        <v>65</v>
      </c>
      <c r="D88" s="111" t="s">
        <v>65</v>
      </c>
      <c r="E88" s="201">
        <v>2543268.0500000003</v>
      </c>
      <c r="F88" s="201">
        <v>2324480.0937000001</v>
      </c>
      <c r="G88" s="202">
        <f t="shared" si="15"/>
        <v>0.91397369368910986</v>
      </c>
      <c r="H88" s="202">
        <f t="shared" si="16"/>
        <v>0.9</v>
      </c>
      <c r="I88" s="203">
        <v>2465946.8366380958</v>
      </c>
      <c r="J88" s="203">
        <v>2257333.0217999993</v>
      </c>
      <c r="K88" s="204">
        <f t="shared" si="17"/>
        <v>0.91540214422363364</v>
      </c>
      <c r="L88" s="204">
        <f t="shared" si="18"/>
        <v>0.9</v>
      </c>
      <c r="M88" s="207">
        <v>2192916.0830238094</v>
      </c>
      <c r="N88" s="200">
        <v>2688232.4770999998</v>
      </c>
      <c r="O88" s="206">
        <f t="shared" si="19"/>
        <v>1.2258711119456971</v>
      </c>
      <c r="P88" s="206">
        <f t="shared" si="20"/>
        <v>0.9</v>
      </c>
      <c r="Q88" s="210">
        <v>2855571.2758809533</v>
      </c>
      <c r="R88" s="210">
        <f>VLOOKUP(B88,'Dealer Wise'!B60:F180,5,0)</f>
        <v>1392549.9014000006</v>
      </c>
      <c r="S88" s="211">
        <f t="shared" si="21"/>
        <v>0.4876607049391174</v>
      </c>
      <c r="T88" s="211">
        <f t="shared" si="22"/>
        <v>0</v>
      </c>
      <c r="U88" s="173">
        <f t="shared" si="23"/>
        <v>10057702.245542858</v>
      </c>
      <c r="V88" s="173">
        <f t="shared" si="24"/>
        <v>8662595.493999999</v>
      </c>
      <c r="W88" s="158">
        <f t="shared" si="13"/>
        <v>0.86128971434195023</v>
      </c>
      <c r="X88" s="174">
        <f t="shared" si="14"/>
        <v>1395106.7515428588</v>
      </c>
      <c r="Y88" s="175">
        <f t="shared" si="25"/>
        <v>174388.34394285735</v>
      </c>
    </row>
    <row r="89" spans="1:25">
      <c r="A89" s="107">
        <v>85</v>
      </c>
      <c r="B89" s="172" t="s">
        <v>90</v>
      </c>
      <c r="C89" s="111" t="s">
        <v>80</v>
      </c>
      <c r="D89" s="111" t="s">
        <v>91</v>
      </c>
      <c r="E89" s="201">
        <v>6600830.3900000006</v>
      </c>
      <c r="F89" s="201">
        <v>7528246.2640999993</v>
      </c>
      <c r="G89" s="202">
        <f t="shared" si="15"/>
        <v>1.1404998794553178</v>
      </c>
      <c r="H89" s="202">
        <f t="shared" si="16"/>
        <v>0.9</v>
      </c>
      <c r="I89" s="203">
        <v>7071733.5127666667</v>
      </c>
      <c r="J89" s="203">
        <v>6430284.0030000033</v>
      </c>
      <c r="K89" s="204">
        <f t="shared" si="17"/>
        <v>0.90929387983743326</v>
      </c>
      <c r="L89" s="204">
        <f t="shared" si="18"/>
        <v>0.9</v>
      </c>
      <c r="M89" s="207">
        <v>6627918.662833333</v>
      </c>
      <c r="N89" s="200">
        <v>7796349.3772000028</v>
      </c>
      <c r="O89" s="206">
        <f t="shared" si="19"/>
        <v>1.1762892355512378</v>
      </c>
      <c r="P89" s="206">
        <f t="shared" si="20"/>
        <v>0.9</v>
      </c>
      <c r="Q89" s="210">
        <v>7298329.4718904775</v>
      </c>
      <c r="R89" s="210">
        <f>VLOOKUP(B89,'Dealer Wise'!B88:F208,5,0)</f>
        <v>4827209.595300002</v>
      </c>
      <c r="S89" s="211">
        <f t="shared" si="21"/>
        <v>0.66141294578327881</v>
      </c>
      <c r="T89" s="211">
        <f t="shared" si="22"/>
        <v>0</v>
      </c>
      <c r="U89" s="173">
        <f t="shared" si="23"/>
        <v>27598812.03749048</v>
      </c>
      <c r="V89" s="173">
        <f t="shared" si="24"/>
        <v>26582089.23960001</v>
      </c>
      <c r="W89" s="158">
        <f t="shared" si="13"/>
        <v>0.96316063182323408</v>
      </c>
      <c r="X89" s="174">
        <f t="shared" si="14"/>
        <v>1016722.7978904694</v>
      </c>
      <c r="Y89" s="175">
        <f t="shared" si="25"/>
        <v>127090.34973630868</v>
      </c>
    </row>
    <row r="90" spans="1:25">
      <c r="A90" s="107">
        <v>86</v>
      </c>
      <c r="B90" s="172" t="s">
        <v>1346</v>
      </c>
      <c r="C90" s="111" t="s">
        <v>80</v>
      </c>
      <c r="D90" s="111" t="s">
        <v>91</v>
      </c>
      <c r="E90" s="201">
        <v>12611326.777500002</v>
      </c>
      <c r="F90" s="201">
        <v>14739572.210700009</v>
      </c>
      <c r="G90" s="202">
        <f t="shared" si="15"/>
        <v>1.168756663810903</v>
      </c>
      <c r="H90" s="202">
        <f t="shared" si="16"/>
        <v>0.9</v>
      </c>
      <c r="I90" s="203">
        <v>11921285.024609525</v>
      </c>
      <c r="J90" s="203">
        <v>10854117.888800004</v>
      </c>
      <c r="K90" s="204">
        <f t="shared" si="17"/>
        <v>0.91048220610391162</v>
      </c>
      <c r="L90" s="204">
        <f t="shared" si="18"/>
        <v>0.9</v>
      </c>
      <c r="M90" s="207">
        <v>10985575.804995243</v>
      </c>
      <c r="N90" s="200">
        <v>12253120.060899995</v>
      </c>
      <c r="O90" s="206">
        <f t="shared" si="19"/>
        <v>1.1153825960882622</v>
      </c>
      <c r="P90" s="206">
        <f t="shared" si="20"/>
        <v>0.9</v>
      </c>
      <c r="Q90" s="210">
        <v>12513000.649185713</v>
      </c>
      <c r="R90" s="210">
        <f>VLOOKUP(B90,'Dealer Wise'!B89:F209,5,0)</f>
        <v>7954772.9506999999</v>
      </c>
      <c r="S90" s="211">
        <f t="shared" si="21"/>
        <v>0.6357206535602361</v>
      </c>
      <c r="T90" s="211">
        <f t="shared" si="22"/>
        <v>0</v>
      </c>
      <c r="U90" s="173">
        <f t="shared" si="23"/>
        <v>48031188.25629048</v>
      </c>
      <c r="V90" s="173">
        <f t="shared" si="24"/>
        <v>45801583.111100011</v>
      </c>
      <c r="W90" s="158">
        <f t="shared" si="13"/>
        <v>0.953580054416029</v>
      </c>
      <c r="X90" s="174">
        <f t="shared" si="14"/>
        <v>2229605.1451904699</v>
      </c>
      <c r="Y90" s="175">
        <f t="shared" si="25"/>
        <v>278700.64314880874</v>
      </c>
    </row>
    <row r="91" spans="1:25">
      <c r="A91" s="107">
        <v>87</v>
      </c>
      <c r="B91" s="172" t="s">
        <v>79</v>
      </c>
      <c r="C91" s="111" t="s">
        <v>80</v>
      </c>
      <c r="D91" s="111" t="s">
        <v>1456</v>
      </c>
      <c r="E91" s="201">
        <v>6779861.1050000014</v>
      </c>
      <c r="F91" s="201">
        <v>7182660.882000003</v>
      </c>
      <c r="G91" s="202">
        <f t="shared" si="15"/>
        <v>1.0594112137050928</v>
      </c>
      <c r="H91" s="202">
        <f t="shared" si="16"/>
        <v>0.9</v>
      </c>
      <c r="I91" s="203">
        <v>9030809.7677380946</v>
      </c>
      <c r="J91" s="203">
        <v>7236792.2700000014</v>
      </c>
      <c r="K91" s="204">
        <f t="shared" si="17"/>
        <v>0.80134478038203294</v>
      </c>
      <c r="L91" s="204">
        <f t="shared" si="18"/>
        <v>0</v>
      </c>
      <c r="M91" s="207">
        <v>9551512.1519761886</v>
      </c>
      <c r="N91" s="200">
        <v>10097928.9605</v>
      </c>
      <c r="O91" s="206">
        <f t="shared" si="19"/>
        <v>1.057207361497285</v>
      </c>
      <c r="P91" s="206">
        <f t="shared" si="20"/>
        <v>0.9</v>
      </c>
      <c r="Q91" s="210">
        <v>9009432.3508761916</v>
      </c>
      <c r="R91" s="210">
        <f>VLOOKUP(B91,'Dealer Wise'!B90:F210,5,0)</f>
        <v>5303896.6322000008</v>
      </c>
      <c r="S91" s="211">
        <f t="shared" si="21"/>
        <v>0.58870486237506214</v>
      </c>
      <c r="T91" s="211">
        <f t="shared" si="22"/>
        <v>0</v>
      </c>
      <c r="U91" s="173">
        <f t="shared" si="23"/>
        <v>34371615.375590473</v>
      </c>
      <c r="V91" s="173">
        <f t="shared" si="24"/>
        <v>29821278.744700007</v>
      </c>
      <c r="W91" s="158">
        <f t="shared" si="13"/>
        <v>0.86761353572803102</v>
      </c>
      <c r="X91" s="174">
        <f t="shared" si="14"/>
        <v>4550336.6308904663</v>
      </c>
      <c r="Y91" s="175">
        <f t="shared" si="25"/>
        <v>568792.07886130828</v>
      </c>
    </row>
    <row r="92" spans="1:25">
      <c r="A92" s="107">
        <v>88</v>
      </c>
      <c r="B92" s="172" t="s">
        <v>88</v>
      </c>
      <c r="C92" s="111" t="s">
        <v>80</v>
      </c>
      <c r="D92" s="111" t="s">
        <v>1456</v>
      </c>
      <c r="E92" s="201">
        <v>5900595.8925000001</v>
      </c>
      <c r="F92" s="201">
        <v>6188663.9367999993</v>
      </c>
      <c r="G92" s="202">
        <f t="shared" si="15"/>
        <v>1.0488201614799872</v>
      </c>
      <c r="H92" s="202">
        <f t="shared" si="16"/>
        <v>0.9</v>
      </c>
      <c r="I92" s="203">
        <v>7499992.2743904758</v>
      </c>
      <c r="J92" s="203">
        <v>6039616.2391999997</v>
      </c>
      <c r="K92" s="204">
        <f t="shared" si="17"/>
        <v>0.80528299473359644</v>
      </c>
      <c r="L92" s="204">
        <f t="shared" si="18"/>
        <v>0</v>
      </c>
      <c r="M92" s="207">
        <v>6898554.4251619056</v>
      </c>
      <c r="N92" s="200">
        <v>6973312.0108000021</v>
      </c>
      <c r="O92" s="206">
        <f t="shared" si="19"/>
        <v>1.0108367030294672</v>
      </c>
      <c r="P92" s="206">
        <f t="shared" si="20"/>
        <v>0.9</v>
      </c>
      <c r="Q92" s="210">
        <v>7630508.9859476192</v>
      </c>
      <c r="R92" s="210">
        <f>VLOOKUP(B92,'Dealer Wise'!B91:F211,5,0)</f>
        <v>4541758.8120000018</v>
      </c>
      <c r="S92" s="211">
        <f t="shared" si="21"/>
        <v>0.59521046634819852</v>
      </c>
      <c r="T92" s="211">
        <f t="shared" si="22"/>
        <v>0</v>
      </c>
      <c r="U92" s="173">
        <f t="shared" si="23"/>
        <v>27929651.578000002</v>
      </c>
      <c r="V92" s="173">
        <f t="shared" si="24"/>
        <v>23743350.998800006</v>
      </c>
      <c r="W92" s="158">
        <f t="shared" si="13"/>
        <v>0.85011268158828313</v>
      </c>
      <c r="X92" s="174">
        <f t="shared" si="14"/>
        <v>4186300.5791999958</v>
      </c>
      <c r="Y92" s="175">
        <f t="shared" si="25"/>
        <v>523287.57239999948</v>
      </c>
    </row>
    <row r="93" spans="1:25">
      <c r="A93" s="107">
        <v>89</v>
      </c>
      <c r="B93" s="172" t="s">
        <v>86</v>
      </c>
      <c r="C93" s="111" t="s">
        <v>80</v>
      </c>
      <c r="D93" s="111" t="s">
        <v>91</v>
      </c>
      <c r="E93" s="201">
        <v>14323371.180000003</v>
      </c>
      <c r="F93" s="201">
        <v>13394265.746499998</v>
      </c>
      <c r="G93" s="202">
        <f t="shared" si="15"/>
        <v>0.93513360634001219</v>
      </c>
      <c r="H93" s="202">
        <f t="shared" si="16"/>
        <v>0.9</v>
      </c>
      <c r="I93" s="203">
        <v>14684329.754347617</v>
      </c>
      <c r="J93" s="203">
        <v>14693578.818500001</v>
      </c>
      <c r="K93" s="204">
        <f t="shared" si="17"/>
        <v>1.000629859469728</v>
      </c>
      <c r="L93" s="204">
        <f t="shared" si="18"/>
        <v>0.9</v>
      </c>
      <c r="M93" s="207">
        <v>19911961.372280955</v>
      </c>
      <c r="N93" s="200">
        <v>23632300.290100012</v>
      </c>
      <c r="O93" s="206">
        <f t="shared" si="19"/>
        <v>1.1868394001104314</v>
      </c>
      <c r="P93" s="206">
        <f t="shared" si="20"/>
        <v>0.9</v>
      </c>
      <c r="Q93" s="210">
        <v>18375530.009252384</v>
      </c>
      <c r="R93" s="210">
        <f>VLOOKUP(B93,'Dealer Wise'!B92:F212,5,0)</f>
        <v>10342058.930700002</v>
      </c>
      <c r="S93" s="211">
        <f t="shared" si="21"/>
        <v>0.56281690517185645</v>
      </c>
      <c r="T93" s="211">
        <f t="shared" si="22"/>
        <v>0</v>
      </c>
      <c r="U93" s="173">
        <f t="shared" si="23"/>
        <v>67295192.315880954</v>
      </c>
      <c r="V93" s="173">
        <f t="shared" si="24"/>
        <v>62062203.78580001</v>
      </c>
      <c r="W93" s="158">
        <f t="shared" si="13"/>
        <v>0.92223830038975885</v>
      </c>
      <c r="X93" s="174">
        <f t="shared" si="14"/>
        <v>5232988.5300809443</v>
      </c>
      <c r="Y93" s="175">
        <f t="shared" si="25"/>
        <v>654123.56626011804</v>
      </c>
    </row>
    <row r="94" spans="1:25">
      <c r="A94" s="107">
        <v>90</v>
      </c>
      <c r="B94" s="172" t="s">
        <v>85</v>
      </c>
      <c r="C94" s="111" t="s">
        <v>80</v>
      </c>
      <c r="D94" s="111" t="s">
        <v>80</v>
      </c>
      <c r="E94" s="201">
        <v>2586012.9500000002</v>
      </c>
      <c r="F94" s="201">
        <v>2367474.699</v>
      </c>
      <c r="G94" s="202">
        <f t="shared" si="15"/>
        <v>0.91549220548180155</v>
      </c>
      <c r="H94" s="202">
        <f t="shared" si="16"/>
        <v>0.9</v>
      </c>
      <c r="I94" s="203">
        <v>2906631.4443095233</v>
      </c>
      <c r="J94" s="203">
        <v>2643236.3090999997</v>
      </c>
      <c r="K94" s="204">
        <f t="shared" si="17"/>
        <v>0.90938130951373719</v>
      </c>
      <c r="L94" s="204">
        <f t="shared" si="18"/>
        <v>0.9</v>
      </c>
      <c r="M94" s="207">
        <v>2312994.1348238094</v>
      </c>
      <c r="N94" s="200">
        <v>2986525.2139000003</v>
      </c>
      <c r="O94" s="206">
        <f t="shared" si="19"/>
        <v>1.2911944604336389</v>
      </c>
      <c r="P94" s="206">
        <f t="shared" si="20"/>
        <v>0.9</v>
      </c>
      <c r="Q94" s="210">
        <v>2775518.6958095236</v>
      </c>
      <c r="R94" s="210">
        <f>VLOOKUP(B94,'Dealer Wise'!B93:F213,5,0)</f>
        <v>1841175.5456999999</v>
      </c>
      <c r="S94" s="211">
        <f t="shared" si="21"/>
        <v>0.66336268910016916</v>
      </c>
      <c r="T94" s="211">
        <f t="shared" si="22"/>
        <v>0</v>
      </c>
      <c r="U94" s="173">
        <f t="shared" si="23"/>
        <v>10581157.224942856</v>
      </c>
      <c r="V94" s="173">
        <f t="shared" si="24"/>
        <v>9838411.7676999997</v>
      </c>
      <c r="W94" s="158">
        <f t="shared" si="13"/>
        <v>0.9298048935997294</v>
      </c>
      <c r="X94" s="174">
        <f t="shared" si="14"/>
        <v>742745.4572428558</v>
      </c>
      <c r="Y94" s="175">
        <f t="shared" si="25"/>
        <v>92843.182155356975</v>
      </c>
    </row>
    <row r="95" spans="1:25" ht="15">
      <c r="A95" s="107">
        <v>91</v>
      </c>
      <c r="B95" s="177" t="s">
        <v>1398</v>
      </c>
      <c r="C95" s="111" t="s">
        <v>80</v>
      </c>
      <c r="D95" s="111" t="s">
        <v>1458</v>
      </c>
      <c r="E95" s="201">
        <v>0</v>
      </c>
      <c r="F95" s="201">
        <v>0</v>
      </c>
      <c r="G95" s="202">
        <f t="shared" si="15"/>
        <v>0</v>
      </c>
      <c r="H95" s="202">
        <f t="shared" si="16"/>
        <v>0</v>
      </c>
      <c r="I95" s="203">
        <v>0</v>
      </c>
      <c r="J95" s="203">
        <v>0</v>
      </c>
      <c r="K95" s="204">
        <f t="shared" si="17"/>
        <v>0</v>
      </c>
      <c r="L95" s="204">
        <f t="shared" si="18"/>
        <v>0</v>
      </c>
      <c r="M95" s="207">
        <v>6580263.2854380934</v>
      </c>
      <c r="N95" s="200">
        <v>7309541.4338999996</v>
      </c>
      <c r="O95" s="206">
        <f t="shared" si="19"/>
        <v>1.1108281107954714</v>
      </c>
      <c r="P95" s="206">
        <f t="shared" si="20"/>
        <v>0.9</v>
      </c>
      <c r="Q95" s="210">
        <v>8424341.6705952398</v>
      </c>
      <c r="R95" s="210">
        <f>VLOOKUP(B95,'Dealer Wise'!B94:F214,5,0)</f>
        <v>4301818.9792000018</v>
      </c>
      <c r="S95" s="211">
        <f t="shared" si="21"/>
        <v>0.51064156077801237</v>
      </c>
      <c r="T95" s="211">
        <f t="shared" si="22"/>
        <v>0</v>
      </c>
      <c r="U95" s="173">
        <f t="shared" si="23"/>
        <v>15004604.956033334</v>
      </c>
      <c r="V95" s="173">
        <f t="shared" si="24"/>
        <v>11611360.4131</v>
      </c>
      <c r="W95" s="158">
        <f t="shared" si="13"/>
        <v>0.77385312356598135</v>
      </c>
      <c r="X95" s="174">
        <f t="shared" si="14"/>
        <v>3393244.5429333337</v>
      </c>
      <c r="Y95" s="175">
        <f t="shared" si="25"/>
        <v>424155.56786666671</v>
      </c>
    </row>
    <row r="96" spans="1:25">
      <c r="A96" s="107">
        <v>92</v>
      </c>
      <c r="B96" s="172" t="s">
        <v>83</v>
      </c>
      <c r="C96" s="111" t="s">
        <v>80</v>
      </c>
      <c r="D96" s="111" t="s">
        <v>1458</v>
      </c>
      <c r="E96" s="201">
        <v>9343031.8900000006</v>
      </c>
      <c r="F96" s="201">
        <v>8511124.1331999991</v>
      </c>
      <c r="G96" s="202">
        <f t="shared" si="15"/>
        <v>0.91095955075456758</v>
      </c>
      <c r="H96" s="202">
        <f t="shared" si="16"/>
        <v>0.9</v>
      </c>
      <c r="I96" s="203">
        <v>9680405.6491380949</v>
      </c>
      <c r="J96" s="203">
        <v>8796806.7836000007</v>
      </c>
      <c r="K96" s="204">
        <f t="shared" si="17"/>
        <v>0.90872295050809504</v>
      </c>
      <c r="L96" s="204">
        <f t="shared" si="18"/>
        <v>0.9</v>
      </c>
      <c r="M96" s="207">
        <v>11713136.030395238</v>
      </c>
      <c r="N96" s="200">
        <v>15392014.457099998</v>
      </c>
      <c r="O96" s="206">
        <f t="shared" si="19"/>
        <v>1.3140814225292168</v>
      </c>
      <c r="P96" s="206">
        <f t="shared" si="20"/>
        <v>0.9</v>
      </c>
      <c r="Q96" s="210">
        <v>11117894.14080476</v>
      </c>
      <c r="R96" s="210">
        <f>VLOOKUP(B96,'Dealer Wise'!B68:F188,5,0)</f>
        <v>7903161.7747000009</v>
      </c>
      <c r="S96" s="211">
        <f t="shared" si="21"/>
        <v>0.7108506048545572</v>
      </c>
      <c r="T96" s="211">
        <f t="shared" si="22"/>
        <v>0</v>
      </c>
      <c r="U96" s="173">
        <f t="shared" si="23"/>
        <v>41854467.710338093</v>
      </c>
      <c r="V96" s="173">
        <f t="shared" si="24"/>
        <v>40603107.148599997</v>
      </c>
      <c r="W96" s="158">
        <f t="shared" si="13"/>
        <v>0.97010210306822253</v>
      </c>
      <c r="X96" s="174">
        <f t="shared" si="14"/>
        <v>1251360.5617380962</v>
      </c>
      <c r="Y96" s="175">
        <f t="shared" si="25"/>
        <v>156420.07021726202</v>
      </c>
    </row>
    <row r="97" spans="1:25">
      <c r="A97" s="107">
        <v>93</v>
      </c>
      <c r="B97" s="172" t="s">
        <v>84</v>
      </c>
      <c r="C97" s="111" t="s">
        <v>80</v>
      </c>
      <c r="D97" s="111" t="s">
        <v>80</v>
      </c>
      <c r="E97" s="201">
        <v>10420070.622499999</v>
      </c>
      <c r="F97" s="201">
        <v>9067859.5331000015</v>
      </c>
      <c r="G97" s="202">
        <f t="shared" si="15"/>
        <v>0.87023014158078971</v>
      </c>
      <c r="H97" s="202">
        <f t="shared" si="16"/>
        <v>0</v>
      </c>
      <c r="I97" s="203">
        <v>11590299.17133333</v>
      </c>
      <c r="J97" s="203">
        <v>9303519.8392999992</v>
      </c>
      <c r="K97" s="204">
        <f t="shared" si="17"/>
        <v>0.80269885201157731</v>
      </c>
      <c r="L97" s="204">
        <f t="shared" si="18"/>
        <v>0</v>
      </c>
      <c r="M97" s="207">
        <v>7998763.4450904755</v>
      </c>
      <c r="N97" s="200">
        <v>3150097.4705999992</v>
      </c>
      <c r="O97" s="206">
        <f t="shared" si="19"/>
        <v>0.3938230568042968</v>
      </c>
      <c r="P97" s="206">
        <f t="shared" si="20"/>
        <v>0</v>
      </c>
      <c r="Q97" s="210">
        <v>10230036.332019048</v>
      </c>
      <c r="R97" s="210">
        <f>VLOOKUP(B97,'Dealer Wise'!B96:F216,5,0)</f>
        <v>5753433.572300001</v>
      </c>
      <c r="S97" s="211">
        <f t="shared" si="21"/>
        <v>0.56240597643747336</v>
      </c>
      <c r="T97" s="211">
        <f t="shared" si="22"/>
        <v>0</v>
      </c>
      <c r="U97" s="173">
        <f t="shared" si="23"/>
        <v>40239169.570942856</v>
      </c>
      <c r="V97" s="173">
        <f t="shared" si="24"/>
        <v>27274910.4153</v>
      </c>
      <c r="W97" s="158">
        <f t="shared" si="13"/>
        <v>0.67781991293864852</v>
      </c>
      <c r="X97" s="174">
        <f t="shared" si="14"/>
        <v>12964259.155642856</v>
      </c>
      <c r="Y97" s="175">
        <f t="shared" si="25"/>
        <v>1620532.394455357</v>
      </c>
    </row>
    <row r="98" spans="1:25">
      <c r="A98" s="107">
        <v>94</v>
      </c>
      <c r="B98" s="172" t="s">
        <v>81</v>
      </c>
      <c r="C98" s="111" t="s">
        <v>80</v>
      </c>
      <c r="D98" s="111" t="s">
        <v>80</v>
      </c>
      <c r="E98" s="201">
        <v>10907317.547499999</v>
      </c>
      <c r="F98" s="201">
        <v>11037395.375300003</v>
      </c>
      <c r="G98" s="202">
        <f t="shared" si="15"/>
        <v>1.011925739507769</v>
      </c>
      <c r="H98" s="202">
        <f t="shared" si="16"/>
        <v>0.9</v>
      </c>
      <c r="I98" s="203">
        <v>11058913.017061904</v>
      </c>
      <c r="J98" s="203">
        <v>11230260.560000006</v>
      </c>
      <c r="K98" s="204">
        <f t="shared" si="17"/>
        <v>1.0154940673349853</v>
      </c>
      <c r="L98" s="204">
        <f t="shared" si="18"/>
        <v>0.9</v>
      </c>
      <c r="M98" s="207">
        <v>13472508.449895239</v>
      </c>
      <c r="N98" s="200">
        <v>18190241.219000004</v>
      </c>
      <c r="O98" s="206">
        <f t="shared" si="19"/>
        <v>1.3501747864289853</v>
      </c>
      <c r="P98" s="206">
        <f t="shared" si="20"/>
        <v>0.9</v>
      </c>
      <c r="Q98" s="210">
        <v>12215133.046685714</v>
      </c>
      <c r="R98" s="210">
        <f>VLOOKUP(B98,'Dealer Wise'!B97:F217,5,0)</f>
        <v>8299300.462199999</v>
      </c>
      <c r="S98" s="211">
        <f t="shared" si="21"/>
        <v>0.67942775821437462</v>
      </c>
      <c r="T98" s="211">
        <f t="shared" si="22"/>
        <v>0</v>
      </c>
      <c r="U98" s="173">
        <f t="shared" si="23"/>
        <v>47653872.061142862</v>
      </c>
      <c r="V98" s="173">
        <f t="shared" si="24"/>
        <v>48757197.616500013</v>
      </c>
      <c r="W98" s="158">
        <f t="shared" si="13"/>
        <v>1.0231529046357768</v>
      </c>
      <c r="X98" s="174">
        <f t="shared" si="14"/>
        <v>-1103325.5553571507</v>
      </c>
      <c r="Y98" s="175">
        <f t="shared" si="25"/>
        <v>-137915.69441964384</v>
      </c>
    </row>
    <row r="99" spans="1:25">
      <c r="A99" s="107">
        <v>95</v>
      </c>
      <c r="B99" s="172" t="s">
        <v>87</v>
      </c>
      <c r="C99" s="111" t="s">
        <v>80</v>
      </c>
      <c r="D99" s="111" t="s">
        <v>1457</v>
      </c>
      <c r="E99" s="201">
        <v>11320277.032500001</v>
      </c>
      <c r="F99" s="201">
        <v>10993982.605599999</v>
      </c>
      <c r="G99" s="202">
        <f t="shared" si="15"/>
        <v>0.97117610938643772</v>
      </c>
      <c r="H99" s="202">
        <f t="shared" si="16"/>
        <v>0.9</v>
      </c>
      <c r="I99" s="203">
        <v>10699209.339999998</v>
      </c>
      <c r="J99" s="203">
        <v>8577749.799999997</v>
      </c>
      <c r="K99" s="204">
        <f t="shared" si="17"/>
        <v>0.80171810153590273</v>
      </c>
      <c r="L99" s="204">
        <f t="shared" si="18"/>
        <v>0</v>
      </c>
      <c r="M99" s="207">
        <v>12266583.202809524</v>
      </c>
      <c r="N99" s="200">
        <v>13655366.180700004</v>
      </c>
      <c r="O99" s="206">
        <f t="shared" si="19"/>
        <v>1.1132167739727552</v>
      </c>
      <c r="P99" s="206">
        <f t="shared" si="20"/>
        <v>0.9</v>
      </c>
      <c r="Q99" s="210">
        <v>13900063.326614285</v>
      </c>
      <c r="R99" s="210">
        <f>VLOOKUP(B99,'Dealer Wise'!B98:F218,5,0)</f>
        <v>8375961.7058000006</v>
      </c>
      <c r="S99" s="211">
        <f t="shared" si="21"/>
        <v>0.60258442778189703</v>
      </c>
      <c r="T99" s="211">
        <f t="shared" si="22"/>
        <v>0</v>
      </c>
      <c r="U99" s="173">
        <f t="shared" si="23"/>
        <v>48186132.901923805</v>
      </c>
      <c r="V99" s="173">
        <f t="shared" si="24"/>
        <v>41603060.292099997</v>
      </c>
      <c r="W99" s="158">
        <f t="shared" si="13"/>
        <v>0.86338242532923859</v>
      </c>
      <c r="X99" s="174">
        <f t="shared" si="14"/>
        <v>6583072.6098238081</v>
      </c>
      <c r="Y99" s="175">
        <f t="shared" si="25"/>
        <v>822884.07622797601</v>
      </c>
    </row>
    <row r="100" spans="1:25">
      <c r="A100" s="107">
        <v>96</v>
      </c>
      <c r="B100" s="172" t="s">
        <v>89</v>
      </c>
      <c r="C100" s="111" t="s">
        <v>80</v>
      </c>
      <c r="D100" s="111" t="s">
        <v>1457</v>
      </c>
      <c r="E100" s="201">
        <v>9088223.2474999987</v>
      </c>
      <c r="F100" s="201">
        <v>8343516.5812999997</v>
      </c>
      <c r="G100" s="202">
        <f t="shared" si="15"/>
        <v>0.91805805756313763</v>
      </c>
      <c r="H100" s="202">
        <f t="shared" si="16"/>
        <v>0.9</v>
      </c>
      <c r="I100" s="203">
        <v>7373300.8014523806</v>
      </c>
      <c r="J100" s="203">
        <v>4177784.5001000008</v>
      </c>
      <c r="K100" s="204">
        <f t="shared" si="17"/>
        <v>0.56660980103742242</v>
      </c>
      <c r="L100" s="204">
        <f t="shared" si="18"/>
        <v>0</v>
      </c>
      <c r="M100" s="207">
        <v>9285877.9463</v>
      </c>
      <c r="N100" s="200">
        <v>11181423.938899994</v>
      </c>
      <c r="O100" s="206">
        <f t="shared" si="19"/>
        <v>1.2041321244541323</v>
      </c>
      <c r="P100" s="206">
        <f t="shared" si="20"/>
        <v>0.9</v>
      </c>
      <c r="Q100" s="210">
        <v>9296244.8308761902</v>
      </c>
      <c r="R100" s="210">
        <f>VLOOKUP(B100,'Dealer Wise'!B99:F219,5,0)</f>
        <v>6286816.8582000015</v>
      </c>
      <c r="S100" s="211">
        <f t="shared" si="21"/>
        <v>0.67627488008052561</v>
      </c>
      <c r="T100" s="211">
        <f t="shared" si="22"/>
        <v>0</v>
      </c>
      <c r="U100" s="173">
        <f t="shared" si="23"/>
        <v>35043646.826128572</v>
      </c>
      <c r="V100" s="173">
        <f t="shared" si="24"/>
        <v>29989541.878499996</v>
      </c>
      <c r="W100" s="158">
        <f t="shared" si="13"/>
        <v>0.85577685528264624</v>
      </c>
      <c r="X100" s="174">
        <f t="shared" si="14"/>
        <v>5054104.9476285763</v>
      </c>
      <c r="Y100" s="175">
        <f t="shared" si="25"/>
        <v>631763.11845357204</v>
      </c>
    </row>
    <row r="101" spans="1:25">
      <c r="A101" s="107">
        <v>97</v>
      </c>
      <c r="B101" s="172" t="s">
        <v>13</v>
      </c>
      <c r="C101" s="111" t="s">
        <v>2</v>
      </c>
      <c r="D101" s="111" t="s">
        <v>2</v>
      </c>
      <c r="E101" s="201">
        <v>11773878.65</v>
      </c>
      <c r="F101" s="201">
        <v>11794943.954100002</v>
      </c>
      <c r="G101" s="202">
        <f t="shared" si="15"/>
        <v>1.0017891558700582</v>
      </c>
      <c r="H101" s="202">
        <f t="shared" si="16"/>
        <v>0.9</v>
      </c>
      <c r="I101" s="203">
        <v>10061535.154695241</v>
      </c>
      <c r="J101" s="203">
        <v>10076325.233600006</v>
      </c>
      <c r="K101" s="204">
        <f t="shared" si="17"/>
        <v>1.0014699624537775</v>
      </c>
      <c r="L101" s="204">
        <f t="shared" si="18"/>
        <v>0.9</v>
      </c>
      <c r="M101" s="207">
        <v>11027879.519914286</v>
      </c>
      <c r="N101" s="200">
        <v>11761801.3444</v>
      </c>
      <c r="O101" s="206">
        <f t="shared" si="19"/>
        <v>1.0665514909879446</v>
      </c>
      <c r="P101" s="206">
        <f t="shared" si="20"/>
        <v>0.9</v>
      </c>
      <c r="Q101" s="210">
        <v>13457268.523509523</v>
      </c>
      <c r="R101" s="210">
        <f>VLOOKUP(B101,'Dealer Wise'!B4:F124,5,0)</f>
        <v>7498744.4616000028</v>
      </c>
      <c r="S101" s="211">
        <f t="shared" si="21"/>
        <v>0.55722633820525147</v>
      </c>
      <c r="T101" s="211">
        <f t="shared" si="22"/>
        <v>0</v>
      </c>
      <c r="U101" s="173">
        <f t="shared" si="23"/>
        <v>46320561.84811905</v>
      </c>
      <c r="V101" s="173">
        <f t="shared" si="24"/>
        <v>41131814.993700013</v>
      </c>
      <c r="W101" s="158">
        <f t="shared" si="13"/>
        <v>0.88798178071689904</v>
      </c>
      <c r="X101" s="174">
        <f t="shared" si="14"/>
        <v>5188746.8544190377</v>
      </c>
      <c r="Y101" s="175">
        <f t="shared" si="25"/>
        <v>648593.35680237971</v>
      </c>
    </row>
    <row r="102" spans="1:25">
      <c r="A102" s="107">
        <v>98</v>
      </c>
      <c r="B102" s="172" t="s">
        <v>1225</v>
      </c>
      <c r="C102" s="111" t="s">
        <v>2</v>
      </c>
      <c r="D102" s="111" t="s">
        <v>2</v>
      </c>
      <c r="E102" s="201">
        <v>3753157.5424999995</v>
      </c>
      <c r="F102" s="201">
        <v>3773675.3079000013</v>
      </c>
      <c r="G102" s="202">
        <f t="shared" si="15"/>
        <v>1.0054668009982695</v>
      </c>
      <c r="H102" s="202">
        <f t="shared" si="16"/>
        <v>0.9</v>
      </c>
      <c r="I102" s="203">
        <v>3350609.3944333326</v>
      </c>
      <c r="J102" s="203">
        <v>3653248.2976999991</v>
      </c>
      <c r="K102" s="204">
        <f t="shared" si="17"/>
        <v>1.0903235404787761</v>
      </c>
      <c r="L102" s="204">
        <f t="shared" si="18"/>
        <v>0.9</v>
      </c>
      <c r="M102" s="207">
        <v>3497888.8606523806</v>
      </c>
      <c r="N102" s="200">
        <v>5003494.6440000022</v>
      </c>
      <c r="O102" s="206">
        <f t="shared" si="19"/>
        <v>1.4304327105083652</v>
      </c>
      <c r="P102" s="206">
        <f t="shared" si="20"/>
        <v>0.9</v>
      </c>
      <c r="Q102" s="210">
        <v>4965941.2497952366</v>
      </c>
      <c r="R102" s="210">
        <f>VLOOKUP(B102,'Dealer Wise'!B5:F125,5,0)</f>
        <v>3106759.0097999997</v>
      </c>
      <c r="S102" s="211">
        <f t="shared" si="21"/>
        <v>0.6256133235422594</v>
      </c>
      <c r="T102" s="211">
        <f t="shared" si="22"/>
        <v>0</v>
      </c>
      <c r="U102" s="173">
        <f t="shared" si="23"/>
        <v>15567597.04738095</v>
      </c>
      <c r="V102" s="173">
        <f t="shared" si="24"/>
        <v>15537177.259400003</v>
      </c>
      <c r="W102" s="158">
        <f t="shared" si="13"/>
        <v>0.99804595481959335</v>
      </c>
      <c r="X102" s="174">
        <f t="shared" si="14"/>
        <v>30419.787980947644</v>
      </c>
      <c r="Y102" s="175">
        <f t="shared" si="25"/>
        <v>3802.4734976184554</v>
      </c>
    </row>
    <row r="103" spans="1:25">
      <c r="A103" s="107">
        <v>99</v>
      </c>
      <c r="B103" s="172" t="s">
        <v>1267</v>
      </c>
      <c r="C103" s="111" t="s">
        <v>2</v>
      </c>
      <c r="D103" s="111" t="s">
        <v>2</v>
      </c>
      <c r="E103" s="201">
        <v>2523075.4600000004</v>
      </c>
      <c r="F103" s="201">
        <v>2758195.4078000011</v>
      </c>
      <c r="G103" s="202">
        <f t="shared" si="15"/>
        <v>1.0931878382266065</v>
      </c>
      <c r="H103" s="202">
        <f t="shared" si="16"/>
        <v>0.9</v>
      </c>
      <c r="I103" s="203">
        <v>2047675.8737999995</v>
      </c>
      <c r="J103" s="203">
        <v>2068954.9361999994</v>
      </c>
      <c r="K103" s="204">
        <f t="shared" si="17"/>
        <v>1.0103918118449631</v>
      </c>
      <c r="L103" s="204">
        <f t="shared" si="18"/>
        <v>0.9</v>
      </c>
      <c r="M103" s="207">
        <v>2596651.2882380951</v>
      </c>
      <c r="N103" s="200">
        <v>2705075.6224000007</v>
      </c>
      <c r="O103" s="206">
        <f t="shared" si="19"/>
        <v>1.0417554465834629</v>
      </c>
      <c r="P103" s="206">
        <f t="shared" si="20"/>
        <v>0.9</v>
      </c>
      <c r="Q103" s="210">
        <v>2961100.4942571428</v>
      </c>
      <c r="R103" s="210">
        <f>VLOOKUP(B103,'Dealer Wise'!B6:F126,5,0)</f>
        <v>2271473.4955000002</v>
      </c>
      <c r="S103" s="211">
        <f t="shared" si="21"/>
        <v>0.76710449371960587</v>
      </c>
      <c r="T103" s="211">
        <f t="shared" si="22"/>
        <v>0</v>
      </c>
      <c r="U103" s="173">
        <f t="shared" si="23"/>
        <v>10128503.116295237</v>
      </c>
      <c r="V103" s="173">
        <f t="shared" si="24"/>
        <v>9803699.4619000014</v>
      </c>
      <c r="W103" s="158">
        <f t="shared" si="13"/>
        <v>0.96793172192713495</v>
      </c>
      <c r="X103" s="174">
        <f t="shared" si="14"/>
        <v>324803.6543952357</v>
      </c>
      <c r="Y103" s="175">
        <f t="shared" si="25"/>
        <v>40600.456799404463</v>
      </c>
    </row>
    <row r="104" spans="1:25">
      <c r="A104" s="107">
        <v>100</v>
      </c>
      <c r="B104" s="172" t="s">
        <v>1</v>
      </c>
      <c r="C104" s="111" t="s">
        <v>137</v>
      </c>
      <c r="D104" s="111" t="s">
        <v>1441</v>
      </c>
      <c r="E104" s="201">
        <v>9465941.8000000007</v>
      </c>
      <c r="F104" s="201">
        <v>8641557.4849000014</v>
      </c>
      <c r="G104" s="202">
        <f t="shared" si="15"/>
        <v>0.91291048133213759</v>
      </c>
      <c r="H104" s="202">
        <f t="shared" si="16"/>
        <v>0.9</v>
      </c>
      <c r="I104" s="203">
        <v>8184002.5876476187</v>
      </c>
      <c r="J104" s="203">
        <v>9808770.630900003</v>
      </c>
      <c r="K104" s="204">
        <f t="shared" si="17"/>
        <v>1.1985297567848645</v>
      </c>
      <c r="L104" s="204">
        <f t="shared" si="18"/>
        <v>0.9</v>
      </c>
      <c r="M104" s="207">
        <v>8618176.5773047619</v>
      </c>
      <c r="N104" s="200">
        <v>13301831.137100002</v>
      </c>
      <c r="O104" s="206">
        <f t="shared" si="19"/>
        <v>1.5434623574700532</v>
      </c>
      <c r="P104" s="206">
        <f t="shared" si="20"/>
        <v>0.9</v>
      </c>
      <c r="Q104" s="210">
        <v>11681018.702076193</v>
      </c>
      <c r="R104" s="210">
        <f>VLOOKUP(B104,'Dealer Wise'!B76:F196,5,0)</f>
        <v>7819017.7249000017</v>
      </c>
      <c r="S104" s="211">
        <f t="shared" si="21"/>
        <v>0.66937806747199569</v>
      </c>
      <c r="T104" s="211">
        <f t="shared" si="22"/>
        <v>0</v>
      </c>
      <c r="U104" s="173">
        <f t="shared" si="23"/>
        <v>37949139.667028576</v>
      </c>
      <c r="V104" s="173">
        <f t="shared" si="24"/>
        <v>39571176.977800004</v>
      </c>
      <c r="W104" s="158">
        <f t="shared" si="13"/>
        <v>1.0427424000913703</v>
      </c>
      <c r="X104" s="174">
        <f t="shared" si="14"/>
        <v>-1622037.310771428</v>
      </c>
      <c r="Y104" s="175">
        <f t="shared" si="25"/>
        <v>-202754.66384642851</v>
      </c>
    </row>
    <row r="105" spans="1:25">
      <c r="A105" s="107">
        <v>101</v>
      </c>
      <c r="B105" s="172" t="s">
        <v>9</v>
      </c>
      <c r="C105" s="111" t="s">
        <v>137</v>
      </c>
      <c r="D105" s="111" t="s">
        <v>1441</v>
      </c>
      <c r="E105" s="201">
        <v>10783538.002499999</v>
      </c>
      <c r="F105" s="201">
        <v>10799970.712000001</v>
      </c>
      <c r="G105" s="202">
        <f t="shared" si="15"/>
        <v>1.0015238699484521</v>
      </c>
      <c r="H105" s="202">
        <f t="shared" si="16"/>
        <v>0.9</v>
      </c>
      <c r="I105" s="203">
        <v>9749010.1702380963</v>
      </c>
      <c r="J105" s="203">
        <v>11130421.565800002</v>
      </c>
      <c r="K105" s="204">
        <f t="shared" si="17"/>
        <v>1.141697605340396</v>
      </c>
      <c r="L105" s="204">
        <f t="shared" si="18"/>
        <v>0.9</v>
      </c>
      <c r="M105" s="207">
        <v>8801538.0909095239</v>
      </c>
      <c r="N105" s="200">
        <v>15005796.414900007</v>
      </c>
      <c r="O105" s="206">
        <f t="shared" si="19"/>
        <v>1.7049061493466029</v>
      </c>
      <c r="P105" s="206">
        <f t="shared" si="20"/>
        <v>0.9</v>
      </c>
      <c r="Q105" s="210">
        <v>11723959.122976191</v>
      </c>
      <c r="R105" s="210">
        <f>VLOOKUP(B105,'Dealer Wise'!B77:F197,5,0)</f>
        <v>8041275.034500001</v>
      </c>
      <c r="S105" s="211">
        <f t="shared" si="21"/>
        <v>0.68588391942965754</v>
      </c>
      <c r="T105" s="211">
        <f t="shared" si="22"/>
        <v>0</v>
      </c>
      <c r="U105" s="173">
        <f t="shared" si="23"/>
        <v>41058045.386623815</v>
      </c>
      <c r="V105" s="173">
        <f t="shared" si="24"/>
        <v>44977463.727200009</v>
      </c>
      <c r="W105" s="158">
        <f t="shared" si="13"/>
        <v>1.0954604220358988</v>
      </c>
      <c r="X105" s="174">
        <f t="shared" si="14"/>
        <v>-3919418.3405761942</v>
      </c>
      <c r="Y105" s="175">
        <f t="shared" si="25"/>
        <v>-489927.29257202428</v>
      </c>
    </row>
    <row r="106" spans="1:25">
      <c r="A106" s="107">
        <v>102</v>
      </c>
      <c r="B106" s="199" t="s">
        <v>10</v>
      </c>
      <c r="C106" s="111" t="s">
        <v>137</v>
      </c>
      <c r="D106" s="111" t="s">
        <v>1441</v>
      </c>
      <c r="E106" s="201">
        <v>4885046.5250000004</v>
      </c>
      <c r="F106" s="201">
        <v>4009967.4362000003</v>
      </c>
      <c r="G106" s="202">
        <f t="shared" si="15"/>
        <v>0.82086576160090918</v>
      </c>
      <c r="H106" s="202">
        <f t="shared" si="16"/>
        <v>0</v>
      </c>
      <c r="I106" s="203">
        <v>4215458.5795047609</v>
      </c>
      <c r="J106" s="203">
        <v>2742652.9966000002</v>
      </c>
      <c r="K106" s="204">
        <f t="shared" si="17"/>
        <v>0.65061794461332645</v>
      </c>
      <c r="L106" s="204">
        <f t="shared" si="18"/>
        <v>0</v>
      </c>
      <c r="M106" s="207">
        <v>0</v>
      </c>
      <c r="N106" s="200">
        <v>0</v>
      </c>
      <c r="O106" s="206">
        <f t="shared" si="19"/>
        <v>0</v>
      </c>
      <c r="P106" s="206">
        <f t="shared" si="20"/>
        <v>0</v>
      </c>
      <c r="Q106" s="210">
        <v>0</v>
      </c>
      <c r="R106" s="210">
        <v>0</v>
      </c>
      <c r="S106" s="211">
        <f t="shared" si="21"/>
        <v>0</v>
      </c>
      <c r="T106" s="211">
        <f t="shared" si="22"/>
        <v>0</v>
      </c>
      <c r="U106" s="173">
        <f t="shared" si="23"/>
        <v>9100505.1045047604</v>
      </c>
      <c r="V106" s="173">
        <f t="shared" si="24"/>
        <v>6752620.4328000005</v>
      </c>
      <c r="W106" s="158">
        <f t="shared" si="13"/>
        <v>0.74200501568395871</v>
      </c>
      <c r="X106" s="174">
        <f t="shared" si="14"/>
        <v>2347884.6717047598</v>
      </c>
      <c r="Y106" s="175">
        <f t="shared" si="25"/>
        <v>293485.58396309498</v>
      </c>
    </row>
    <row r="107" spans="1:25">
      <c r="A107" s="107">
        <v>103</v>
      </c>
      <c r="B107" s="199" t="s">
        <v>1439</v>
      </c>
      <c r="C107" s="111" t="s">
        <v>137</v>
      </c>
      <c r="D107" s="111" t="s">
        <v>1441</v>
      </c>
      <c r="E107" s="201">
        <v>0</v>
      </c>
      <c r="F107" s="201">
        <v>0</v>
      </c>
      <c r="G107" s="202">
        <f t="shared" si="15"/>
        <v>0</v>
      </c>
      <c r="H107" s="202">
        <f t="shared" si="16"/>
        <v>0</v>
      </c>
      <c r="I107" s="203">
        <v>0</v>
      </c>
      <c r="J107" s="203">
        <v>0</v>
      </c>
      <c r="K107" s="204">
        <f t="shared" si="17"/>
        <v>0</v>
      </c>
      <c r="L107" s="204">
        <f t="shared" si="18"/>
        <v>0</v>
      </c>
      <c r="M107" s="207">
        <v>4989531.3286238099</v>
      </c>
      <c r="N107" s="200">
        <v>5600494.6333999988</v>
      </c>
      <c r="O107" s="206">
        <f t="shared" si="19"/>
        <v>1.1224490367003472</v>
      </c>
      <c r="P107" s="206">
        <f t="shared" si="20"/>
        <v>0.9</v>
      </c>
      <c r="Q107" s="210">
        <v>5395051.4129047608</v>
      </c>
      <c r="R107" s="210">
        <f>VLOOKUP(B107,'Dealer Wise'!B62:F182,5,0)</f>
        <v>3468465.4823000007</v>
      </c>
      <c r="S107" s="211">
        <f t="shared" si="21"/>
        <v>0.64289757721373353</v>
      </c>
      <c r="T107" s="211">
        <f t="shared" si="22"/>
        <v>0</v>
      </c>
      <c r="U107" s="173">
        <f t="shared" si="23"/>
        <v>10384582.741528571</v>
      </c>
      <c r="V107" s="173">
        <f t="shared" si="24"/>
        <v>9068960.115699999</v>
      </c>
      <c r="W107" s="158">
        <f t="shared" si="13"/>
        <v>0.87331001557074439</v>
      </c>
      <c r="X107" s="174">
        <f t="shared" si="14"/>
        <v>1315622.6258285716</v>
      </c>
      <c r="Y107" s="175">
        <f t="shared" si="25"/>
        <v>164452.82822857145</v>
      </c>
    </row>
    <row r="108" spans="1:25">
      <c r="A108" s="107">
        <v>104</v>
      </c>
      <c r="B108" s="172" t="s">
        <v>3</v>
      </c>
      <c r="C108" s="111" t="s">
        <v>2</v>
      </c>
      <c r="D108" s="111" t="s">
        <v>1440</v>
      </c>
      <c r="E108" s="201">
        <v>10334371.4575</v>
      </c>
      <c r="F108" s="201">
        <v>10338930.922999999</v>
      </c>
      <c r="G108" s="202">
        <f t="shared" si="15"/>
        <v>1.0004411942727964</v>
      </c>
      <c r="H108" s="202">
        <f t="shared" si="16"/>
        <v>0.9</v>
      </c>
      <c r="I108" s="203">
        <v>9036444.9773285706</v>
      </c>
      <c r="J108" s="203">
        <v>9037525.7515999954</v>
      </c>
      <c r="K108" s="204">
        <f t="shared" si="17"/>
        <v>1.0001196017099796</v>
      </c>
      <c r="L108" s="204">
        <f t="shared" si="18"/>
        <v>0.9</v>
      </c>
      <c r="M108" s="207">
        <v>9303644.6145857126</v>
      </c>
      <c r="N108" s="200">
        <v>12705608.043999998</v>
      </c>
      <c r="O108" s="206">
        <f t="shared" si="19"/>
        <v>1.3656592196224784</v>
      </c>
      <c r="P108" s="206">
        <f t="shared" si="20"/>
        <v>0.9</v>
      </c>
      <c r="Q108" s="210">
        <v>10987773.137361905</v>
      </c>
      <c r="R108" s="210">
        <f>VLOOKUP(B108,'Dealer Wise'!B3:F123,5,0)</f>
        <v>7433322.5129999984</v>
      </c>
      <c r="S108" s="211">
        <f t="shared" si="21"/>
        <v>0.67650855365081664</v>
      </c>
      <c r="T108" s="211">
        <f t="shared" si="22"/>
        <v>0</v>
      </c>
      <c r="U108" s="173">
        <f t="shared" si="23"/>
        <v>39662234.186776191</v>
      </c>
      <c r="V108" s="173">
        <f t="shared" si="24"/>
        <v>39515387.231599987</v>
      </c>
      <c r="W108" s="158">
        <f t="shared" si="13"/>
        <v>0.99629756219771493</v>
      </c>
      <c r="X108" s="174">
        <f t="shared" si="14"/>
        <v>146846.95517620444</v>
      </c>
      <c r="Y108" s="175">
        <f t="shared" si="25"/>
        <v>18355.869397025555</v>
      </c>
    </row>
    <row r="109" spans="1:25">
      <c r="A109" s="107">
        <v>105</v>
      </c>
      <c r="B109" s="172" t="s">
        <v>12</v>
      </c>
      <c r="C109" s="111" t="s">
        <v>2</v>
      </c>
      <c r="D109" s="111" t="s">
        <v>1389</v>
      </c>
      <c r="E109" s="201">
        <v>5455375.8750000009</v>
      </c>
      <c r="F109" s="201">
        <v>4367731.6884999983</v>
      </c>
      <c r="G109" s="202">
        <f t="shared" si="15"/>
        <v>0.80062891880937492</v>
      </c>
      <c r="H109" s="202">
        <f t="shared" si="16"/>
        <v>0</v>
      </c>
      <c r="I109" s="203">
        <v>5060804.9412761908</v>
      </c>
      <c r="J109" s="203">
        <v>4353309.2239999995</v>
      </c>
      <c r="K109" s="204">
        <f t="shared" si="17"/>
        <v>0.86020095113608919</v>
      </c>
      <c r="L109" s="204">
        <f t="shared" si="18"/>
        <v>0</v>
      </c>
      <c r="M109" s="207">
        <v>4098915.5045095244</v>
      </c>
      <c r="N109" s="200">
        <v>4552636.4454999985</v>
      </c>
      <c r="O109" s="206">
        <f t="shared" si="19"/>
        <v>1.1106929236504879</v>
      </c>
      <c r="P109" s="206">
        <f t="shared" si="20"/>
        <v>0.9</v>
      </c>
      <c r="Q109" s="210">
        <v>6192517.8541190475</v>
      </c>
      <c r="R109" s="210">
        <f>VLOOKUP(B109,'Dealer Wise'!B4:F124,5,0)</f>
        <v>2927227.1204999997</v>
      </c>
      <c r="S109" s="211">
        <f t="shared" si="21"/>
        <v>0.47270386447943952</v>
      </c>
      <c r="T109" s="211">
        <f t="shared" si="22"/>
        <v>0</v>
      </c>
      <c r="U109" s="173">
        <f t="shared" si="23"/>
        <v>20807614.174904764</v>
      </c>
      <c r="V109" s="173">
        <f t="shared" si="24"/>
        <v>16200904.478499996</v>
      </c>
      <c r="W109" s="158">
        <f t="shared" si="13"/>
        <v>0.77860461763267708</v>
      </c>
      <c r="X109" s="174">
        <f t="shared" si="14"/>
        <v>4606709.6964047682</v>
      </c>
      <c r="Y109" s="175">
        <f t="shared" si="25"/>
        <v>575838.71205059602</v>
      </c>
    </row>
    <row r="110" spans="1:25">
      <c r="A110" s="107">
        <v>106</v>
      </c>
      <c r="B110" s="172" t="s">
        <v>5</v>
      </c>
      <c r="C110" s="111" t="s">
        <v>2</v>
      </c>
      <c r="D110" s="111" t="s">
        <v>1440</v>
      </c>
      <c r="E110" s="201">
        <v>7834492.4325000001</v>
      </c>
      <c r="F110" s="201">
        <v>7138307.5430999994</v>
      </c>
      <c r="G110" s="202">
        <f t="shared" si="15"/>
        <v>0.91113848211633963</v>
      </c>
      <c r="H110" s="202">
        <f t="shared" si="16"/>
        <v>0.9</v>
      </c>
      <c r="I110" s="203">
        <v>7380709.1902809516</v>
      </c>
      <c r="J110" s="203">
        <v>8050466.5469999993</v>
      </c>
      <c r="K110" s="204">
        <f t="shared" si="17"/>
        <v>1.0907443091784454</v>
      </c>
      <c r="L110" s="204">
        <f t="shared" si="18"/>
        <v>0.9</v>
      </c>
      <c r="M110" s="207">
        <v>6697663.8687476171</v>
      </c>
      <c r="N110" s="200">
        <v>8982647.3544000033</v>
      </c>
      <c r="O110" s="206">
        <f t="shared" si="19"/>
        <v>1.3411612661415406</v>
      </c>
      <c r="P110" s="206">
        <f t="shared" si="20"/>
        <v>0.9</v>
      </c>
      <c r="Q110" s="210">
        <v>9078182.2449285723</v>
      </c>
      <c r="R110" s="210">
        <f>VLOOKUP(B110,'Dealer Wise'!B5:F125,5,0)</f>
        <v>5204618.2689000005</v>
      </c>
      <c r="S110" s="211">
        <f t="shared" si="21"/>
        <v>0.57331061753111467</v>
      </c>
      <c r="T110" s="211">
        <f t="shared" si="22"/>
        <v>0</v>
      </c>
      <c r="U110" s="173">
        <f t="shared" si="23"/>
        <v>30991047.736457143</v>
      </c>
      <c r="V110" s="173">
        <f t="shared" si="24"/>
        <v>29376039.713399999</v>
      </c>
      <c r="W110" s="158">
        <f t="shared" si="13"/>
        <v>0.94788791793065819</v>
      </c>
      <c r="X110" s="174">
        <f t="shared" si="14"/>
        <v>1615008.0230571441</v>
      </c>
      <c r="Y110" s="175">
        <f t="shared" si="25"/>
        <v>201876.00288214302</v>
      </c>
    </row>
    <row r="111" spans="1:25">
      <c r="A111" s="107">
        <v>107</v>
      </c>
      <c r="B111" s="172" t="s">
        <v>4</v>
      </c>
      <c r="C111" s="111" t="s">
        <v>2</v>
      </c>
      <c r="D111" s="111" t="s">
        <v>1440</v>
      </c>
      <c r="E111" s="201">
        <v>3282403.1424999996</v>
      </c>
      <c r="F111" s="201">
        <v>3321772.1019000001</v>
      </c>
      <c r="G111" s="202">
        <f t="shared" si="15"/>
        <v>1.011993943976673</v>
      </c>
      <c r="H111" s="202">
        <f t="shared" si="16"/>
        <v>0.9</v>
      </c>
      <c r="I111" s="203">
        <v>2881846.7553666667</v>
      </c>
      <c r="J111" s="203">
        <v>2977399.5982000004</v>
      </c>
      <c r="K111" s="204">
        <f t="shared" si="17"/>
        <v>1.0331568091382348</v>
      </c>
      <c r="L111" s="204">
        <f t="shared" si="18"/>
        <v>0.9</v>
      </c>
      <c r="M111" s="207">
        <v>3502857.653752381</v>
      </c>
      <c r="N111" s="200">
        <v>5017904.8098999998</v>
      </c>
      <c r="O111" s="206">
        <f t="shared" si="19"/>
        <v>1.4325174774158032</v>
      </c>
      <c r="P111" s="206">
        <f t="shared" si="20"/>
        <v>0.9</v>
      </c>
      <c r="Q111" s="210">
        <v>3767780.7789190472</v>
      </c>
      <c r="R111" s="210">
        <f>VLOOKUP(B111,'Dealer Wise'!B6:F126,5,0)</f>
        <v>1933116.1309</v>
      </c>
      <c r="S111" s="211">
        <f t="shared" si="21"/>
        <v>0.51306491654607334</v>
      </c>
      <c r="T111" s="211">
        <f t="shared" si="22"/>
        <v>0</v>
      </c>
      <c r="U111" s="173">
        <f t="shared" si="23"/>
        <v>13434888.330538094</v>
      </c>
      <c r="V111" s="173">
        <f t="shared" si="24"/>
        <v>13250192.640900001</v>
      </c>
      <c r="W111" s="158">
        <f t="shared" si="13"/>
        <v>0.98625253257831169</v>
      </c>
      <c r="X111" s="174">
        <f t="shared" si="14"/>
        <v>184695.68963809311</v>
      </c>
      <c r="Y111" s="175">
        <f t="shared" si="25"/>
        <v>23086.961204761639</v>
      </c>
    </row>
    <row r="112" spans="1:25">
      <c r="A112" s="107">
        <v>108</v>
      </c>
      <c r="B112" s="172" t="s">
        <v>11</v>
      </c>
      <c r="C112" s="111" t="s">
        <v>2</v>
      </c>
      <c r="D112" s="111" t="s">
        <v>1440</v>
      </c>
      <c r="E112" s="201">
        <v>5873083.2125000013</v>
      </c>
      <c r="F112" s="201">
        <v>5358204.9604000011</v>
      </c>
      <c r="G112" s="202">
        <f t="shared" si="15"/>
        <v>0.91233254604597513</v>
      </c>
      <c r="H112" s="202">
        <f t="shared" si="16"/>
        <v>0.9</v>
      </c>
      <c r="I112" s="203">
        <v>5358329.6189809516</v>
      </c>
      <c r="J112" s="203">
        <v>5380214.715900002</v>
      </c>
      <c r="K112" s="204">
        <f t="shared" si="17"/>
        <v>1.00408431329822</v>
      </c>
      <c r="L112" s="204">
        <f t="shared" si="18"/>
        <v>0.9</v>
      </c>
      <c r="M112" s="207">
        <v>5863687.3015857134</v>
      </c>
      <c r="N112" s="200">
        <v>8004247.4224999975</v>
      </c>
      <c r="O112" s="206">
        <f t="shared" si="19"/>
        <v>1.3650535935528849</v>
      </c>
      <c r="P112" s="206">
        <f t="shared" si="20"/>
        <v>0.9</v>
      </c>
      <c r="Q112" s="210">
        <v>6758149.2287809523</v>
      </c>
      <c r="R112" s="210">
        <f>VLOOKUP(B112,'Dealer Wise'!B7:F127,5,0)</f>
        <v>4120087.3545999997</v>
      </c>
      <c r="S112" s="211">
        <f t="shared" si="21"/>
        <v>0.60964728879524743</v>
      </c>
      <c r="T112" s="211">
        <f t="shared" si="22"/>
        <v>0</v>
      </c>
      <c r="U112" s="173">
        <f t="shared" si="23"/>
        <v>23853249.36184762</v>
      </c>
      <c r="V112" s="173">
        <f t="shared" si="24"/>
        <v>22862754.453400005</v>
      </c>
      <c r="W112" s="158">
        <f t="shared" si="13"/>
        <v>0.95847547252694743</v>
      </c>
      <c r="X112" s="174">
        <f t="shared" si="14"/>
        <v>990494.9084476158</v>
      </c>
      <c r="Y112" s="175">
        <f t="shared" si="25"/>
        <v>123811.86355595198</v>
      </c>
    </row>
    <row r="113" spans="1:25">
      <c r="A113" s="107">
        <v>109</v>
      </c>
      <c r="B113" s="172" t="s">
        <v>6</v>
      </c>
      <c r="C113" s="111" t="s">
        <v>2</v>
      </c>
      <c r="D113" s="111" t="s">
        <v>1389</v>
      </c>
      <c r="E113" s="201">
        <v>4973521.87</v>
      </c>
      <c r="F113" s="201">
        <v>2790799.9773999997</v>
      </c>
      <c r="G113" s="202">
        <f t="shared" si="15"/>
        <v>0.56113153824334139</v>
      </c>
      <c r="H113" s="202">
        <f t="shared" si="16"/>
        <v>0</v>
      </c>
      <c r="I113" s="203">
        <v>4067724.1552523803</v>
      </c>
      <c r="J113" s="203">
        <v>3504359.6668000002</v>
      </c>
      <c r="K113" s="204">
        <f t="shared" si="17"/>
        <v>0.86150376305017018</v>
      </c>
      <c r="L113" s="204">
        <f t="shared" si="18"/>
        <v>0</v>
      </c>
      <c r="M113" s="207">
        <v>3299087.1696476187</v>
      </c>
      <c r="N113" s="200">
        <v>3297103.1126000001</v>
      </c>
      <c r="O113" s="206">
        <f t="shared" si="19"/>
        <v>0.99939860423638627</v>
      </c>
      <c r="P113" s="206">
        <f t="shared" si="20"/>
        <v>0.9</v>
      </c>
      <c r="Q113" s="210">
        <v>4063410.5395285715</v>
      </c>
      <c r="R113" s="210">
        <f>VLOOKUP(B113,'Dealer Wise'!B4:F124,5,0)</f>
        <v>2153667.6904999996</v>
      </c>
      <c r="S113" s="211">
        <f t="shared" si="21"/>
        <v>0.53001479165082432</v>
      </c>
      <c r="T113" s="211">
        <f t="shared" si="22"/>
        <v>0</v>
      </c>
      <c r="U113" s="173">
        <f t="shared" si="23"/>
        <v>16403743.73442857</v>
      </c>
      <c r="V113" s="173">
        <f t="shared" si="24"/>
        <v>11745930.447299998</v>
      </c>
      <c r="W113" s="158">
        <f t="shared" si="13"/>
        <v>0.71605181338253643</v>
      </c>
      <c r="X113" s="174">
        <f t="shared" si="14"/>
        <v>4657813.2871285714</v>
      </c>
      <c r="Y113" s="175">
        <f t="shared" si="25"/>
        <v>582226.66089107143</v>
      </c>
    </row>
    <row r="114" spans="1:25">
      <c r="A114" s="107">
        <v>110</v>
      </c>
      <c r="B114" s="172" t="s">
        <v>7</v>
      </c>
      <c r="C114" s="111" t="s">
        <v>2</v>
      </c>
      <c r="D114" s="111" t="s">
        <v>1389</v>
      </c>
      <c r="E114" s="201">
        <v>5366217.7575000012</v>
      </c>
      <c r="F114" s="201">
        <v>4312192.2294000005</v>
      </c>
      <c r="G114" s="202">
        <f t="shared" si="15"/>
        <v>0.80358129771628062</v>
      </c>
      <c r="H114" s="202">
        <f t="shared" si="16"/>
        <v>0</v>
      </c>
      <c r="I114" s="203">
        <v>4951956.0743714292</v>
      </c>
      <c r="J114" s="203">
        <v>3963854.4142999989</v>
      </c>
      <c r="K114" s="204">
        <f t="shared" si="17"/>
        <v>0.80046235361713025</v>
      </c>
      <c r="L114" s="204">
        <f t="shared" si="18"/>
        <v>0</v>
      </c>
      <c r="M114" s="207">
        <v>3897467.7490571425</v>
      </c>
      <c r="N114" s="200">
        <v>6863908.8489000015</v>
      </c>
      <c r="O114" s="206">
        <f t="shared" si="19"/>
        <v>1.7611201146078725</v>
      </c>
      <c r="P114" s="206">
        <f t="shared" si="20"/>
        <v>0.9</v>
      </c>
      <c r="Q114" s="210">
        <v>5266744.5113523789</v>
      </c>
      <c r="R114" s="210">
        <f>VLOOKUP(B114,'Dealer Wise'!B9:F129,5,0)</f>
        <v>3133515.9994000001</v>
      </c>
      <c r="S114" s="211">
        <f t="shared" si="21"/>
        <v>0.59496259836522525</v>
      </c>
      <c r="T114" s="211">
        <f t="shared" si="22"/>
        <v>0</v>
      </c>
      <c r="U114" s="173">
        <f t="shared" si="23"/>
        <v>19482386.092280954</v>
      </c>
      <c r="V114" s="173">
        <f t="shared" si="24"/>
        <v>18273471.492000002</v>
      </c>
      <c r="W114" s="158">
        <f t="shared" si="13"/>
        <v>0.9379483296063037</v>
      </c>
      <c r="X114" s="174">
        <f t="shared" si="14"/>
        <v>1208914.6002809517</v>
      </c>
      <c r="Y114" s="175">
        <f t="shared" si="25"/>
        <v>151114.32503511896</v>
      </c>
    </row>
    <row r="115" spans="1:25">
      <c r="A115" s="107">
        <v>111</v>
      </c>
      <c r="B115" s="172" t="s">
        <v>8</v>
      </c>
      <c r="C115" s="111" t="s">
        <v>2</v>
      </c>
      <c r="D115" s="111" t="s">
        <v>1389</v>
      </c>
      <c r="E115" s="201">
        <v>6290880.8375000004</v>
      </c>
      <c r="F115" s="201">
        <v>5444066.3209000016</v>
      </c>
      <c r="G115" s="202">
        <f t="shared" si="15"/>
        <v>0.86539015147892651</v>
      </c>
      <c r="H115" s="202">
        <f t="shared" si="16"/>
        <v>0</v>
      </c>
      <c r="I115" s="203">
        <v>5635731.9059380954</v>
      </c>
      <c r="J115" s="203">
        <v>4522301.8717</v>
      </c>
      <c r="K115" s="204">
        <f t="shared" si="17"/>
        <v>0.80243381821180515</v>
      </c>
      <c r="L115" s="204">
        <f t="shared" si="18"/>
        <v>0</v>
      </c>
      <c r="M115" s="207">
        <v>4512046.1592666665</v>
      </c>
      <c r="N115" s="200">
        <v>6865592.3057999983</v>
      </c>
      <c r="O115" s="206">
        <f t="shared" si="19"/>
        <v>1.5216139337802894</v>
      </c>
      <c r="P115" s="206">
        <f t="shared" si="20"/>
        <v>0.9</v>
      </c>
      <c r="Q115" s="210">
        <v>6502078.6706761923</v>
      </c>
      <c r="R115" s="210">
        <f>VLOOKUP(B115,'Dealer Wise'!B10:F130,5,0)</f>
        <v>3876856.7678000005</v>
      </c>
      <c r="S115" s="211">
        <f t="shared" si="21"/>
        <v>0.59624882505409948</v>
      </c>
      <c r="T115" s="211">
        <f t="shared" si="22"/>
        <v>0</v>
      </c>
      <c r="U115" s="173">
        <f t="shared" si="23"/>
        <v>22940737.573380955</v>
      </c>
      <c r="V115" s="173">
        <f t="shared" si="24"/>
        <v>20708817.266199999</v>
      </c>
      <c r="W115" s="158">
        <f t="shared" si="13"/>
        <v>0.90270930478840661</v>
      </c>
      <c r="X115" s="174">
        <f t="shared" si="14"/>
        <v>2231920.307180956</v>
      </c>
      <c r="Y115" s="175">
        <f t="shared" si="25"/>
        <v>278990.0383976195</v>
      </c>
    </row>
    <row r="116" spans="1:25">
      <c r="A116" s="107">
        <v>112</v>
      </c>
      <c r="B116" s="172" t="s">
        <v>134</v>
      </c>
      <c r="C116" s="111" t="s">
        <v>137</v>
      </c>
      <c r="D116" s="111" t="s">
        <v>1452</v>
      </c>
      <c r="E116" s="201">
        <v>8145439.7800000021</v>
      </c>
      <c r="F116" s="201">
        <v>8538005.5227000024</v>
      </c>
      <c r="G116" s="202">
        <f t="shared" si="15"/>
        <v>1.0481945423823391</v>
      </c>
      <c r="H116" s="202">
        <f t="shared" si="16"/>
        <v>0.9</v>
      </c>
      <c r="I116" s="203">
        <v>7744476.8931904752</v>
      </c>
      <c r="J116" s="203">
        <v>7775062.9381000008</v>
      </c>
      <c r="K116" s="204">
        <f t="shared" si="17"/>
        <v>1.0039494010158929</v>
      </c>
      <c r="L116" s="204">
        <f t="shared" si="18"/>
        <v>0.9</v>
      </c>
      <c r="M116" s="207">
        <v>9303644.6145857126</v>
      </c>
      <c r="N116" s="200">
        <v>12161165.324399998</v>
      </c>
      <c r="O116" s="206">
        <f t="shared" si="19"/>
        <v>1.3071399250713458</v>
      </c>
      <c r="P116" s="206">
        <f t="shared" si="20"/>
        <v>0.9</v>
      </c>
      <c r="Q116" s="210">
        <v>8951972.501823809</v>
      </c>
      <c r="R116" s="210">
        <f>VLOOKUP(B116,'Dealer Wise'!B71:F191,5,0)</f>
        <v>6180699.8673</v>
      </c>
      <c r="S116" s="211">
        <f t="shared" si="21"/>
        <v>0.69042882627720203</v>
      </c>
      <c r="T116" s="211">
        <f t="shared" si="22"/>
        <v>0</v>
      </c>
      <c r="U116" s="173">
        <f t="shared" si="23"/>
        <v>34145533.7896</v>
      </c>
      <c r="V116" s="173">
        <f t="shared" si="24"/>
        <v>34654933.652500004</v>
      </c>
      <c r="W116" s="158">
        <f t="shared" si="13"/>
        <v>1.0149184917136997</v>
      </c>
      <c r="X116" s="174">
        <f t="shared" si="14"/>
        <v>-509399.86290000379</v>
      </c>
      <c r="Y116" s="175">
        <f t="shared" si="25"/>
        <v>-63674.982862500474</v>
      </c>
    </row>
    <row r="117" spans="1:25">
      <c r="A117" s="107">
        <v>113</v>
      </c>
      <c r="B117" s="172" t="s">
        <v>135</v>
      </c>
      <c r="C117" s="111" t="s">
        <v>137</v>
      </c>
      <c r="D117" s="111" t="s">
        <v>1452</v>
      </c>
      <c r="E117" s="201">
        <v>7536549.3224999979</v>
      </c>
      <c r="F117" s="201">
        <v>7629874.0958000021</v>
      </c>
      <c r="G117" s="202">
        <f t="shared" si="15"/>
        <v>1.0123829579435495</v>
      </c>
      <c r="H117" s="202">
        <f t="shared" si="16"/>
        <v>0.9</v>
      </c>
      <c r="I117" s="203">
        <v>8925446.7319190502</v>
      </c>
      <c r="J117" s="203">
        <v>8175340.7694000024</v>
      </c>
      <c r="K117" s="204">
        <f t="shared" si="17"/>
        <v>0.91595872060537542</v>
      </c>
      <c r="L117" s="204">
        <f t="shared" si="18"/>
        <v>0.9</v>
      </c>
      <c r="M117" s="207">
        <v>7770826.9858142845</v>
      </c>
      <c r="N117" s="200">
        <v>9292056.1645</v>
      </c>
      <c r="O117" s="206">
        <f t="shared" si="19"/>
        <v>1.19576155555422</v>
      </c>
      <c r="P117" s="206">
        <f t="shared" si="20"/>
        <v>0.9</v>
      </c>
      <c r="Q117" s="210">
        <v>8906894.6527714282</v>
      </c>
      <c r="R117" s="210">
        <f>VLOOKUP(B117,'Dealer Wise'!B72:F192,5,0)</f>
        <v>5037822.2910000011</v>
      </c>
      <c r="S117" s="211">
        <f t="shared" si="21"/>
        <v>0.56560928217922235</v>
      </c>
      <c r="T117" s="211">
        <f t="shared" si="22"/>
        <v>0</v>
      </c>
      <c r="U117" s="173">
        <f t="shared" si="23"/>
        <v>33139717.693004761</v>
      </c>
      <c r="V117" s="173">
        <f t="shared" si="24"/>
        <v>30135093.320700005</v>
      </c>
      <c r="W117" s="158">
        <f t="shared" si="13"/>
        <v>0.90933464188987401</v>
      </c>
      <c r="X117" s="174">
        <f t="shared" si="14"/>
        <v>3004624.3723047562</v>
      </c>
      <c r="Y117" s="175">
        <f t="shared" si="25"/>
        <v>375578.04653809452</v>
      </c>
    </row>
    <row r="118" spans="1:25">
      <c r="A118" s="107">
        <v>114</v>
      </c>
      <c r="B118" s="172" t="s">
        <v>125</v>
      </c>
      <c r="C118" s="111" t="s">
        <v>137</v>
      </c>
      <c r="D118" s="111" t="s">
        <v>1450</v>
      </c>
      <c r="E118" s="201">
        <v>3581574.1349999993</v>
      </c>
      <c r="F118" s="201">
        <v>3593153.2997999997</v>
      </c>
      <c r="G118" s="202">
        <f t="shared" si="15"/>
        <v>1.0032329820250951</v>
      </c>
      <c r="H118" s="202">
        <f t="shared" si="16"/>
        <v>0.9</v>
      </c>
      <c r="I118" s="203">
        <v>4093785.5442999993</v>
      </c>
      <c r="J118" s="203">
        <v>3335106.0002999995</v>
      </c>
      <c r="K118" s="204">
        <f t="shared" si="17"/>
        <v>0.81467530827149692</v>
      </c>
      <c r="L118" s="204">
        <f t="shared" si="18"/>
        <v>0</v>
      </c>
      <c r="M118" s="207">
        <v>3994845.0028095236</v>
      </c>
      <c r="N118" s="200">
        <v>4510603.5834000008</v>
      </c>
      <c r="O118" s="206">
        <f t="shared" si="19"/>
        <v>1.1291060304536849</v>
      </c>
      <c r="P118" s="206">
        <f t="shared" si="20"/>
        <v>0.9</v>
      </c>
      <c r="Q118" s="210">
        <v>4759568.9032428572</v>
      </c>
      <c r="R118" s="210">
        <f>VLOOKUP(B118,'Dealer Wise'!B21:F141,5,0)</f>
        <v>2825065.7074000007</v>
      </c>
      <c r="S118" s="211">
        <f t="shared" si="21"/>
        <v>0.59355495525554569</v>
      </c>
      <c r="T118" s="211">
        <f t="shared" si="22"/>
        <v>0</v>
      </c>
      <c r="U118" s="173">
        <f t="shared" si="23"/>
        <v>16429773.58535238</v>
      </c>
      <c r="V118" s="173">
        <f t="shared" si="24"/>
        <v>14263928.5909</v>
      </c>
      <c r="W118" s="158">
        <f t="shared" si="13"/>
        <v>0.86817560307810371</v>
      </c>
      <c r="X118" s="174">
        <f t="shared" si="14"/>
        <v>2165844.9944523796</v>
      </c>
      <c r="Y118" s="175">
        <f t="shared" si="25"/>
        <v>270730.62430654746</v>
      </c>
    </row>
    <row r="119" spans="1:25">
      <c r="A119" s="107">
        <v>115</v>
      </c>
      <c r="B119" s="172" t="s">
        <v>126</v>
      </c>
      <c r="C119" s="111" t="s">
        <v>137</v>
      </c>
      <c r="D119" s="111" t="s">
        <v>1450</v>
      </c>
      <c r="E119" s="201">
        <v>22263647.154999997</v>
      </c>
      <c r="F119" s="201">
        <v>21394513.981699996</v>
      </c>
      <c r="G119" s="202">
        <f t="shared" si="15"/>
        <v>0.96096177920674553</v>
      </c>
      <c r="H119" s="202">
        <f t="shared" si="16"/>
        <v>0.9</v>
      </c>
      <c r="I119" s="203">
        <v>22935758.405114278</v>
      </c>
      <c r="J119" s="203">
        <v>22980587.434499998</v>
      </c>
      <c r="K119" s="204">
        <f t="shared" si="17"/>
        <v>1.0019545475058598</v>
      </c>
      <c r="L119" s="204">
        <f t="shared" si="18"/>
        <v>0.9</v>
      </c>
      <c r="M119" s="207">
        <v>18995186.172128566</v>
      </c>
      <c r="N119" s="200">
        <v>24895725.385299999</v>
      </c>
      <c r="O119" s="206">
        <f t="shared" si="19"/>
        <v>1.3106333973093263</v>
      </c>
      <c r="P119" s="206">
        <f t="shared" si="20"/>
        <v>0.9</v>
      </c>
      <c r="Q119" s="210">
        <v>22788137.538390476</v>
      </c>
      <c r="R119" s="210">
        <f>VLOOKUP(B119,'Dealer Wise'!B22:F142,5,0)</f>
        <v>14315760.2195</v>
      </c>
      <c r="S119" s="211">
        <f t="shared" si="21"/>
        <v>0.6282110679463242</v>
      </c>
      <c r="T119" s="211">
        <f t="shared" si="22"/>
        <v>0</v>
      </c>
      <c r="U119" s="173">
        <f t="shared" si="23"/>
        <v>86982729.270633325</v>
      </c>
      <c r="V119" s="173">
        <f t="shared" si="24"/>
        <v>83586587.020999998</v>
      </c>
      <c r="W119" s="158">
        <f t="shared" si="13"/>
        <v>0.9609561314284959</v>
      </c>
      <c r="X119" s="174">
        <f t="shared" si="14"/>
        <v>3396142.2496333271</v>
      </c>
      <c r="Y119" s="175">
        <f t="shared" si="25"/>
        <v>424517.78120416589</v>
      </c>
    </row>
    <row r="120" spans="1:25">
      <c r="A120" s="107">
        <v>116</v>
      </c>
      <c r="B120" s="172" t="s">
        <v>127</v>
      </c>
      <c r="C120" s="111" t="s">
        <v>137</v>
      </c>
      <c r="D120" s="111" t="s">
        <v>1451</v>
      </c>
      <c r="E120" s="201">
        <v>15641751.012499996</v>
      </c>
      <c r="F120" s="201">
        <v>15286987.283700004</v>
      </c>
      <c r="G120" s="202">
        <f t="shared" si="15"/>
        <v>0.9773194363906903</v>
      </c>
      <c r="H120" s="202">
        <f t="shared" si="16"/>
        <v>0.9</v>
      </c>
      <c r="I120" s="203">
        <v>15437218.95042857</v>
      </c>
      <c r="J120" s="203">
        <v>16100630.844700001</v>
      </c>
      <c r="K120" s="204">
        <f t="shared" si="17"/>
        <v>1.0429748322156831</v>
      </c>
      <c r="L120" s="204">
        <f t="shared" si="18"/>
        <v>0.9</v>
      </c>
      <c r="M120" s="207">
        <v>15909389.700085722</v>
      </c>
      <c r="N120" s="200">
        <v>19603924.339600004</v>
      </c>
      <c r="O120" s="206">
        <f t="shared" si="19"/>
        <v>1.2322235302020652</v>
      </c>
      <c r="P120" s="206">
        <f t="shared" si="20"/>
        <v>0.9</v>
      </c>
      <c r="Q120" s="210">
        <v>18239013.480552383</v>
      </c>
      <c r="R120" s="210">
        <f>VLOOKUP(B120,'Dealer Wise'!B23:F143,5,0)</f>
        <v>11612986.161700003</v>
      </c>
      <c r="S120" s="211">
        <f t="shared" si="21"/>
        <v>0.63671130974723611</v>
      </c>
      <c r="T120" s="211">
        <f t="shared" si="22"/>
        <v>0</v>
      </c>
      <c r="U120" s="173">
        <f t="shared" si="23"/>
        <v>65227373.143566668</v>
      </c>
      <c r="V120" s="173">
        <f t="shared" si="24"/>
        <v>62604528.629700013</v>
      </c>
      <c r="W120" s="158">
        <f t="shared" si="13"/>
        <v>0.95978920524526223</v>
      </c>
      <c r="X120" s="174">
        <f t="shared" si="14"/>
        <v>2622844.5138666555</v>
      </c>
      <c r="Y120" s="175">
        <f t="shared" si="25"/>
        <v>327855.56423333194</v>
      </c>
    </row>
    <row r="121" spans="1:25">
      <c r="A121" s="107">
        <v>117</v>
      </c>
      <c r="B121" s="172" t="s">
        <v>128</v>
      </c>
      <c r="C121" s="111" t="s">
        <v>137</v>
      </c>
      <c r="D121" s="111" t="s">
        <v>1451</v>
      </c>
      <c r="E121" s="201">
        <v>6857648.3550000014</v>
      </c>
      <c r="F121" s="201">
        <v>6334733.4866000013</v>
      </c>
      <c r="G121" s="202">
        <f t="shared" si="15"/>
        <v>0.92374720292872181</v>
      </c>
      <c r="H121" s="202">
        <f t="shared" si="16"/>
        <v>0.9</v>
      </c>
      <c r="I121" s="203">
        <v>7588155.2329857126</v>
      </c>
      <c r="J121" s="203">
        <v>6917685.3888999997</v>
      </c>
      <c r="K121" s="204">
        <f t="shared" si="17"/>
        <v>0.911642576686995</v>
      </c>
      <c r="L121" s="204">
        <f t="shared" si="18"/>
        <v>0.9</v>
      </c>
      <c r="M121" s="207">
        <v>6995974.3754523788</v>
      </c>
      <c r="N121" s="200">
        <v>11857186.011700002</v>
      </c>
      <c r="O121" s="206">
        <f t="shared" si="19"/>
        <v>1.6948584107604432</v>
      </c>
      <c r="P121" s="206">
        <f t="shared" si="20"/>
        <v>0.9</v>
      </c>
      <c r="Q121" s="210">
        <v>8348948.9875142854</v>
      </c>
      <c r="R121" s="210">
        <f>VLOOKUP(B121,'Dealer Wise'!B76:F196,5,0)</f>
        <v>4656586.7442000005</v>
      </c>
      <c r="S121" s="211">
        <f t="shared" si="21"/>
        <v>0.55774526244726719</v>
      </c>
      <c r="T121" s="211">
        <f t="shared" si="22"/>
        <v>0</v>
      </c>
      <c r="U121" s="173">
        <f t="shared" si="23"/>
        <v>29790726.950952381</v>
      </c>
      <c r="V121" s="173">
        <f t="shared" si="24"/>
        <v>29766191.631400004</v>
      </c>
      <c r="W121" s="158">
        <f t="shared" si="13"/>
        <v>0.9991764108478195</v>
      </c>
      <c r="X121" s="174">
        <f t="shared" si="14"/>
        <v>24535.319552376866</v>
      </c>
      <c r="Y121" s="175">
        <f t="shared" si="25"/>
        <v>3066.9149440471083</v>
      </c>
    </row>
    <row r="122" spans="1:25">
      <c r="A122" s="107">
        <v>118</v>
      </c>
      <c r="B122" s="172" t="s">
        <v>129</v>
      </c>
      <c r="C122" s="111" t="s">
        <v>137</v>
      </c>
      <c r="D122" s="111" t="s">
        <v>137</v>
      </c>
      <c r="E122" s="201">
        <v>19313688.817500003</v>
      </c>
      <c r="F122" s="201">
        <v>17633302.304000001</v>
      </c>
      <c r="G122" s="202">
        <f t="shared" si="15"/>
        <v>0.9129950508482142</v>
      </c>
      <c r="H122" s="202">
        <f t="shared" si="16"/>
        <v>0.9</v>
      </c>
      <c r="I122" s="203">
        <v>19984123.291090477</v>
      </c>
      <c r="J122" s="203">
        <v>18241062.913600001</v>
      </c>
      <c r="K122" s="204">
        <f t="shared" si="17"/>
        <v>0.91277774100465126</v>
      </c>
      <c r="L122" s="204">
        <f t="shared" si="18"/>
        <v>0.9</v>
      </c>
      <c r="M122" s="207">
        <v>16496184.817642858</v>
      </c>
      <c r="N122" s="200">
        <v>21340961.289399996</v>
      </c>
      <c r="O122" s="206">
        <f t="shared" si="19"/>
        <v>1.2936907245713927</v>
      </c>
      <c r="P122" s="206">
        <f t="shared" si="20"/>
        <v>0.9</v>
      </c>
      <c r="Q122" s="210">
        <v>21302024.138161905</v>
      </c>
      <c r="R122" s="210">
        <f>VLOOKUP(B122,'Dealer Wise'!B25:F145,5,0)</f>
        <v>14423984.697199998</v>
      </c>
      <c r="S122" s="211">
        <f t="shared" si="21"/>
        <v>0.67711803365013956</v>
      </c>
      <c r="T122" s="211">
        <f t="shared" si="22"/>
        <v>0</v>
      </c>
      <c r="U122" s="173">
        <f t="shared" si="23"/>
        <v>77096021.064395249</v>
      </c>
      <c r="V122" s="173">
        <f t="shared" si="24"/>
        <v>71639311.2042</v>
      </c>
      <c r="W122" s="158">
        <f t="shared" si="13"/>
        <v>0.92922190036710872</v>
      </c>
      <c r="X122" s="174">
        <f t="shared" si="14"/>
        <v>5456709.8601952493</v>
      </c>
      <c r="Y122" s="175">
        <f t="shared" si="25"/>
        <v>682088.73252440616</v>
      </c>
    </row>
    <row r="123" spans="1:25">
      <c r="A123" s="107">
        <v>119</v>
      </c>
      <c r="B123" s="172" t="s">
        <v>131</v>
      </c>
      <c r="C123" s="111" t="s">
        <v>137</v>
      </c>
      <c r="D123" s="111" t="s">
        <v>1390</v>
      </c>
      <c r="E123" s="201">
        <v>3370040.5299999993</v>
      </c>
      <c r="F123" s="201">
        <v>3480396.6144999983</v>
      </c>
      <c r="G123" s="202">
        <f t="shared" si="15"/>
        <v>1.0327462187821221</v>
      </c>
      <c r="H123" s="202">
        <f t="shared" si="16"/>
        <v>0.9</v>
      </c>
      <c r="I123" s="203">
        <v>3383302.8144333339</v>
      </c>
      <c r="J123" s="203">
        <v>3115339.1265000007</v>
      </c>
      <c r="K123" s="204">
        <f t="shared" si="17"/>
        <v>0.92079819554129561</v>
      </c>
      <c r="L123" s="204">
        <f t="shared" si="18"/>
        <v>0.9</v>
      </c>
      <c r="M123" s="207">
        <v>3398885.4608999998</v>
      </c>
      <c r="N123" s="200">
        <v>5486323.3412000006</v>
      </c>
      <c r="O123" s="206">
        <f t="shared" si="19"/>
        <v>1.6141536407488302</v>
      </c>
      <c r="P123" s="206">
        <f t="shared" si="20"/>
        <v>0.9</v>
      </c>
      <c r="Q123" s="210">
        <v>4296699.5051333327</v>
      </c>
      <c r="R123" s="210">
        <f>VLOOKUP(B123,'Dealer Wise'!B26:F146,5,0)</f>
        <v>2836402.4120999994</v>
      </c>
      <c r="S123" s="211">
        <f t="shared" si="21"/>
        <v>0.66013515925684496</v>
      </c>
      <c r="T123" s="211">
        <f t="shared" si="22"/>
        <v>0</v>
      </c>
      <c r="U123" s="173">
        <f t="shared" si="23"/>
        <v>14448928.310466666</v>
      </c>
      <c r="V123" s="173">
        <f t="shared" si="24"/>
        <v>14918461.494299997</v>
      </c>
      <c r="W123" s="158">
        <f t="shared" si="13"/>
        <v>1.0324960560218992</v>
      </c>
      <c r="X123" s="174">
        <f t="shared" si="14"/>
        <v>-469533.18383333087</v>
      </c>
      <c r="Y123" s="175">
        <f t="shared" si="25"/>
        <v>-58691.647979166359</v>
      </c>
    </row>
    <row r="124" spans="1:25">
      <c r="A124" s="107">
        <v>120</v>
      </c>
      <c r="B124" s="172" t="s">
        <v>132</v>
      </c>
      <c r="C124" s="111" t="s">
        <v>137</v>
      </c>
      <c r="D124" s="111" t="s">
        <v>1390</v>
      </c>
      <c r="E124" s="201">
        <v>9822908.5750000011</v>
      </c>
      <c r="F124" s="201">
        <v>9930823.9378999993</v>
      </c>
      <c r="G124" s="202">
        <f t="shared" si="15"/>
        <v>1.0109860905327623</v>
      </c>
      <c r="H124" s="202">
        <f t="shared" si="16"/>
        <v>0.9</v>
      </c>
      <c r="I124" s="203">
        <v>9169049.6530761905</v>
      </c>
      <c r="J124" s="203">
        <v>9296283.9541000016</v>
      </c>
      <c r="K124" s="204">
        <f t="shared" si="17"/>
        <v>1.0138764982018746</v>
      </c>
      <c r="L124" s="204">
        <f t="shared" si="18"/>
        <v>0.9</v>
      </c>
      <c r="M124" s="207">
        <v>8803483.7279285714</v>
      </c>
      <c r="N124" s="200">
        <v>11199557.388299998</v>
      </c>
      <c r="O124" s="206">
        <f t="shared" si="19"/>
        <v>1.2721733502806409</v>
      </c>
      <c r="P124" s="206">
        <f t="shared" si="20"/>
        <v>0.9</v>
      </c>
      <c r="Q124" s="210">
        <v>10687654.616757141</v>
      </c>
      <c r="R124" s="210">
        <f>VLOOKUP(B124,'Dealer Wise'!B27:F147,5,0)</f>
        <v>6652997.5483999997</v>
      </c>
      <c r="S124" s="211">
        <f t="shared" si="21"/>
        <v>0.6224936889304773</v>
      </c>
      <c r="T124" s="211">
        <f t="shared" si="22"/>
        <v>0</v>
      </c>
      <c r="U124" s="173">
        <f t="shared" si="23"/>
        <v>38483096.572761901</v>
      </c>
      <c r="V124" s="173">
        <f t="shared" si="24"/>
        <v>37079662.828699999</v>
      </c>
      <c r="W124" s="158">
        <f t="shared" si="13"/>
        <v>0.96353116383427306</v>
      </c>
      <c r="X124" s="174">
        <f t="shared" si="14"/>
        <v>1403433.7440619022</v>
      </c>
      <c r="Y124" s="175">
        <f t="shared" si="25"/>
        <v>175429.21800773777</v>
      </c>
    </row>
    <row r="125" spans="1:25">
      <c r="A125" s="107">
        <v>121</v>
      </c>
      <c r="B125" s="172" t="s">
        <v>133</v>
      </c>
      <c r="C125" s="111" t="s">
        <v>137</v>
      </c>
      <c r="D125" s="111" t="s">
        <v>1390</v>
      </c>
      <c r="E125" s="201">
        <v>8997473.4500000011</v>
      </c>
      <c r="F125" s="201">
        <v>8207599.480200001</v>
      </c>
      <c r="G125" s="202">
        <f t="shared" si="15"/>
        <v>0.91221158092997767</v>
      </c>
      <c r="H125" s="202">
        <f t="shared" si="16"/>
        <v>0.9</v>
      </c>
      <c r="I125" s="203">
        <v>10033501.958147619</v>
      </c>
      <c r="J125" s="203">
        <v>8641341.8147000019</v>
      </c>
      <c r="K125" s="204">
        <f t="shared" si="17"/>
        <v>0.86124882924678903</v>
      </c>
      <c r="L125" s="204">
        <f t="shared" si="18"/>
        <v>0</v>
      </c>
      <c r="M125" s="207">
        <v>9591014.2330904771</v>
      </c>
      <c r="N125" s="200">
        <v>10067384.171199994</v>
      </c>
      <c r="O125" s="206">
        <f t="shared" si="19"/>
        <v>1.0496683590006537</v>
      </c>
      <c r="P125" s="206">
        <f t="shared" si="20"/>
        <v>0.9</v>
      </c>
      <c r="Q125" s="210">
        <v>10113875.602095239</v>
      </c>
      <c r="R125" s="210">
        <f>VLOOKUP(B125,'Dealer Wise'!B28:F148,5,0)</f>
        <v>5713513.3105999976</v>
      </c>
      <c r="S125" s="211">
        <f t="shared" si="21"/>
        <v>0.56491829001894767</v>
      </c>
      <c r="T125" s="211">
        <f t="shared" si="22"/>
        <v>0</v>
      </c>
      <c r="U125" s="173">
        <f t="shared" si="23"/>
        <v>38735865.243333332</v>
      </c>
      <c r="V125" s="173">
        <f t="shared" si="24"/>
        <v>32629838.776699997</v>
      </c>
      <c r="W125" s="158">
        <f t="shared" si="13"/>
        <v>0.8423676242088276</v>
      </c>
      <c r="X125" s="174">
        <f t="shared" si="14"/>
        <v>6106026.4666333348</v>
      </c>
      <c r="Y125" s="175">
        <f t="shared" si="25"/>
        <v>763253.30832916684</v>
      </c>
    </row>
    <row r="126" spans="1:25">
      <c r="A126" s="107">
        <v>122</v>
      </c>
      <c r="B126" s="172" t="s">
        <v>130</v>
      </c>
      <c r="C126" s="111" t="s">
        <v>137</v>
      </c>
      <c r="D126" s="111" t="s">
        <v>1453</v>
      </c>
      <c r="E126" s="201">
        <v>15072570.107499996</v>
      </c>
      <c r="F126" s="201">
        <v>13851417.314700004</v>
      </c>
      <c r="G126" s="202">
        <f t="shared" si="15"/>
        <v>0.91898178053971324</v>
      </c>
      <c r="H126" s="202">
        <f t="shared" si="16"/>
        <v>0.9</v>
      </c>
      <c r="I126" s="203">
        <v>16447514.377404761</v>
      </c>
      <c r="J126" s="203">
        <v>13224104.389100013</v>
      </c>
      <c r="K126" s="204">
        <f t="shared" si="17"/>
        <v>0.80401841188033873</v>
      </c>
      <c r="L126" s="204">
        <f t="shared" si="18"/>
        <v>0</v>
      </c>
      <c r="M126" s="207">
        <v>14496732.747061908</v>
      </c>
      <c r="N126" s="200">
        <v>16127525.3553</v>
      </c>
      <c r="O126" s="206">
        <f t="shared" si="19"/>
        <v>1.112493803720608</v>
      </c>
      <c r="P126" s="206">
        <f t="shared" si="20"/>
        <v>0.9</v>
      </c>
      <c r="Q126" s="210">
        <v>17541145.766138099</v>
      </c>
      <c r="R126" s="210">
        <f>VLOOKUP(B126,'Dealer Wise'!B29:F149,5,0)</f>
        <v>9411320.3434000015</v>
      </c>
      <c r="S126" s="211">
        <f t="shared" si="21"/>
        <v>0.53652825584334796</v>
      </c>
      <c r="T126" s="211">
        <f t="shared" si="22"/>
        <v>0</v>
      </c>
      <c r="U126" s="173">
        <f t="shared" si="23"/>
        <v>63557962.998104766</v>
      </c>
      <c r="V126" s="173">
        <f t="shared" si="24"/>
        <v>52614367.402500018</v>
      </c>
      <c r="W126" s="158">
        <f t="shared" si="13"/>
        <v>0.82781708098588569</v>
      </c>
      <c r="X126" s="174">
        <f t="shared" si="14"/>
        <v>10943595.595604748</v>
      </c>
      <c r="Y126" s="175">
        <f t="shared" si="25"/>
        <v>1367949.4494505934</v>
      </c>
    </row>
    <row r="127" spans="1:25" ht="15">
      <c r="A127" s="107">
        <v>123</v>
      </c>
      <c r="B127" s="178" t="s">
        <v>144</v>
      </c>
      <c r="C127" s="111" t="s">
        <v>1397</v>
      </c>
      <c r="D127" s="111" t="s">
        <v>1397</v>
      </c>
      <c r="E127" s="201">
        <v>20887988.6675</v>
      </c>
      <c r="F127" s="201">
        <v>19360566</v>
      </c>
      <c r="G127" s="202">
        <f t="shared" si="15"/>
        <v>0.92687555073808781</v>
      </c>
      <c r="H127" s="202">
        <f t="shared" si="16"/>
        <v>0.9</v>
      </c>
      <c r="I127" s="203">
        <v>20449572.09765714</v>
      </c>
      <c r="J127" s="203">
        <v>21215355</v>
      </c>
      <c r="K127" s="204">
        <f t="shared" si="17"/>
        <v>1.0374473802525479</v>
      </c>
      <c r="L127" s="204">
        <f t="shared" si="18"/>
        <v>0.9</v>
      </c>
      <c r="M127" s="207">
        <v>17190957.233590476</v>
      </c>
      <c r="N127" s="200">
        <v>15650916</v>
      </c>
      <c r="O127" s="206">
        <f t="shared" si="19"/>
        <v>0.91041562068566528</v>
      </c>
      <c r="P127" s="206">
        <f t="shared" si="20"/>
        <v>0.9</v>
      </c>
      <c r="Q127" s="210">
        <v>21879562.213176187</v>
      </c>
      <c r="R127" s="210">
        <f>VLOOKUP(B127,'Dealer Wise'!B99:F219,5,0)</f>
        <v>13775638</v>
      </c>
      <c r="S127" s="211">
        <f t="shared" si="21"/>
        <v>0.62961214058040482</v>
      </c>
      <c r="T127" s="211">
        <f t="shared" si="22"/>
        <v>0</v>
      </c>
      <c r="U127" s="173">
        <f t="shared" si="23"/>
        <v>80408080.211923808</v>
      </c>
      <c r="V127" s="173">
        <f t="shared" si="24"/>
        <v>70002475</v>
      </c>
      <c r="W127" s="158">
        <f t="shared" si="13"/>
        <v>0.87059005532157019</v>
      </c>
      <c r="X127" s="174">
        <f t="shared" si="14"/>
        <v>10405605.211923808</v>
      </c>
      <c r="Y127" s="175">
        <f t="shared" si="25"/>
        <v>1300700.651490476</v>
      </c>
    </row>
    <row r="128" spans="1:25">
      <c r="A128" s="179"/>
      <c r="B128" s="180"/>
      <c r="C128" s="181"/>
      <c r="D128" s="180"/>
      <c r="E128" s="182">
        <f>SUM(E5:E127)</f>
        <v>1092776415.6175001</v>
      </c>
      <c r="F128" s="182">
        <f>SUM(F5:F127)</f>
        <v>1002479216.9008996</v>
      </c>
      <c r="G128" s="180"/>
      <c r="H128" s="180"/>
      <c r="I128" s="182">
        <f>SUM(I5:I127)</f>
        <v>1119302290.4723766</v>
      </c>
      <c r="J128" s="182">
        <f>SUM(J5:J127)</f>
        <v>976653071.42850006</v>
      </c>
      <c r="K128" s="180"/>
      <c r="L128" s="180"/>
      <c r="M128" s="180">
        <f>SUM(M5:M127)</f>
        <v>989625905.69652379</v>
      </c>
      <c r="N128" s="180">
        <f>SUM(N5:N127)</f>
        <v>1103456320.7112</v>
      </c>
      <c r="O128" s="180"/>
      <c r="P128" s="180"/>
      <c r="Q128" s="180">
        <f>SUM(Q5:Q127)</f>
        <v>1200467115.4829524</v>
      </c>
      <c r="R128" s="180">
        <f>SUM(R5:R127)</f>
        <v>741490143.92089987</v>
      </c>
      <c r="S128" s="180"/>
      <c r="T128" s="180"/>
      <c r="U128" s="182">
        <f>SUM(U5:U127)</f>
        <v>4402171727.269351</v>
      </c>
      <c r="V128" s="182">
        <f>SUM(V5:V127)</f>
        <v>3824078752.9615002</v>
      </c>
      <c r="W128" s="180"/>
      <c r="X128" s="180"/>
      <c r="Y128" s="183"/>
    </row>
  </sheetData>
  <mergeCells count="11">
    <mergeCell ref="E3:H3"/>
    <mergeCell ref="B1:B2"/>
    <mergeCell ref="A3:A4"/>
    <mergeCell ref="B3:B4"/>
    <mergeCell ref="C3:C4"/>
    <mergeCell ref="D3:D4"/>
    <mergeCell ref="I3:L3"/>
    <mergeCell ref="M3:P3"/>
    <mergeCell ref="Q3:T3"/>
    <mergeCell ref="U3:W3"/>
    <mergeCell ref="Y3:Y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28" t="s">
        <v>1227</v>
      </c>
      <c r="B1" s="28" t="s">
        <v>0</v>
      </c>
      <c r="C1" s="28" t="s">
        <v>151</v>
      </c>
      <c r="D1" s="28" t="s">
        <v>152</v>
      </c>
    </row>
    <row r="2" spans="1:4">
      <c r="A2" s="29" t="s">
        <v>13</v>
      </c>
      <c r="B2" s="10" t="s">
        <v>2</v>
      </c>
      <c r="C2" s="10" t="s">
        <v>166</v>
      </c>
      <c r="D2" s="29" t="s">
        <v>393</v>
      </c>
    </row>
    <row r="3" spans="1:4">
      <c r="A3" s="29" t="s">
        <v>13</v>
      </c>
      <c r="B3" s="10" t="s">
        <v>2</v>
      </c>
      <c r="C3" s="10" t="s">
        <v>162</v>
      </c>
      <c r="D3" s="29" t="s">
        <v>956</v>
      </c>
    </row>
    <row r="4" spans="1:4">
      <c r="A4" s="29" t="s">
        <v>13</v>
      </c>
      <c r="B4" s="10" t="s">
        <v>2</v>
      </c>
      <c r="C4" s="10" t="s">
        <v>160</v>
      </c>
      <c r="D4" s="29" t="s">
        <v>957</v>
      </c>
    </row>
    <row r="5" spans="1:4">
      <c r="A5" s="29" t="s">
        <v>13</v>
      </c>
      <c r="B5" s="10" t="s">
        <v>2</v>
      </c>
      <c r="C5" s="10" t="s">
        <v>163</v>
      </c>
      <c r="D5" s="29" t="s">
        <v>1084</v>
      </c>
    </row>
    <row r="6" spans="1:4">
      <c r="A6" s="29" t="s">
        <v>13</v>
      </c>
      <c r="B6" s="10" t="s">
        <v>2</v>
      </c>
      <c r="C6" s="10" t="s">
        <v>165</v>
      </c>
      <c r="D6" s="29" t="s">
        <v>1085</v>
      </c>
    </row>
    <row r="7" spans="1:4">
      <c r="A7" s="29" t="s">
        <v>13</v>
      </c>
      <c r="B7" s="10" t="s">
        <v>2</v>
      </c>
      <c r="C7" s="10" t="s">
        <v>161</v>
      </c>
      <c r="D7" s="29" t="s">
        <v>958</v>
      </c>
    </row>
    <row r="8" spans="1:4">
      <c r="A8" s="29" t="s">
        <v>13</v>
      </c>
      <c r="B8" s="10" t="s">
        <v>2</v>
      </c>
      <c r="C8" s="10" t="s">
        <v>164</v>
      </c>
      <c r="D8" s="29" t="s">
        <v>1086</v>
      </c>
    </row>
    <row r="9" spans="1:4">
      <c r="A9" s="29" t="s">
        <v>1</v>
      </c>
      <c r="B9" s="10" t="s">
        <v>2</v>
      </c>
      <c r="C9" s="10" t="s">
        <v>168</v>
      </c>
      <c r="D9" s="29" t="s">
        <v>169</v>
      </c>
    </row>
    <row r="10" spans="1:4">
      <c r="A10" s="29" t="s">
        <v>1</v>
      </c>
      <c r="B10" s="10" t="s">
        <v>2</v>
      </c>
      <c r="C10" s="10" t="s">
        <v>167</v>
      </c>
      <c r="D10" s="29" t="s">
        <v>959</v>
      </c>
    </row>
    <row r="11" spans="1:4">
      <c r="A11" s="29" t="s">
        <v>1</v>
      </c>
      <c r="B11" s="10" t="s">
        <v>2</v>
      </c>
      <c r="C11" s="10" t="s">
        <v>170</v>
      </c>
      <c r="D11" s="29" t="s">
        <v>1092</v>
      </c>
    </row>
    <row r="12" spans="1:4">
      <c r="A12" s="29" t="s">
        <v>1</v>
      </c>
      <c r="B12" s="10" t="s">
        <v>2</v>
      </c>
      <c r="C12" s="10" t="s">
        <v>171</v>
      </c>
      <c r="D12" s="29" t="s">
        <v>1093</v>
      </c>
    </row>
    <row r="13" spans="1:4">
      <c r="A13" s="29" t="s">
        <v>14</v>
      </c>
      <c r="B13" s="10" t="s">
        <v>2</v>
      </c>
      <c r="C13" s="10" t="s">
        <v>172</v>
      </c>
      <c r="D13" s="29" t="s">
        <v>960</v>
      </c>
    </row>
    <row r="14" spans="1:4">
      <c r="A14" s="29" t="s">
        <v>14</v>
      </c>
      <c r="B14" s="10" t="s">
        <v>2</v>
      </c>
      <c r="C14" s="10" t="s">
        <v>173</v>
      </c>
      <c r="D14" s="29" t="s">
        <v>174</v>
      </c>
    </row>
    <row r="15" spans="1:4">
      <c r="A15" s="29" t="s">
        <v>3</v>
      </c>
      <c r="B15" s="10" t="s">
        <v>2</v>
      </c>
      <c r="C15" s="10" t="s">
        <v>176</v>
      </c>
      <c r="D15" s="29" t="s">
        <v>177</v>
      </c>
    </row>
    <row r="16" spans="1:4">
      <c r="A16" s="29" t="s">
        <v>3</v>
      </c>
      <c r="B16" s="10" t="s">
        <v>2</v>
      </c>
      <c r="C16" s="10" t="s">
        <v>182</v>
      </c>
      <c r="D16" s="29" t="s">
        <v>183</v>
      </c>
    </row>
    <row r="17" spans="1:4">
      <c r="A17" s="29" t="s">
        <v>3</v>
      </c>
      <c r="B17" s="10" t="s">
        <v>2</v>
      </c>
      <c r="C17" s="10" t="s">
        <v>180</v>
      </c>
      <c r="D17" s="30" t="s">
        <v>181</v>
      </c>
    </row>
    <row r="18" spans="1:4">
      <c r="A18" s="29" t="s">
        <v>3</v>
      </c>
      <c r="B18" s="10" t="s">
        <v>2</v>
      </c>
      <c r="C18" s="10" t="s">
        <v>178</v>
      </c>
      <c r="D18" s="29" t="s">
        <v>179</v>
      </c>
    </row>
    <row r="19" spans="1:4">
      <c r="A19" s="29" t="s">
        <v>3</v>
      </c>
      <c r="B19" s="10" t="s">
        <v>2</v>
      </c>
      <c r="C19" s="10" t="s">
        <v>175</v>
      </c>
      <c r="D19" s="29" t="s">
        <v>961</v>
      </c>
    </row>
    <row r="20" spans="1:4">
      <c r="A20" s="29" t="s">
        <v>3</v>
      </c>
      <c r="B20" s="10" t="s">
        <v>2</v>
      </c>
      <c r="C20" s="10" t="s">
        <v>184</v>
      </c>
      <c r="D20" s="29" t="s">
        <v>185</v>
      </c>
    </row>
    <row r="21" spans="1:4">
      <c r="A21" s="29" t="s">
        <v>1197</v>
      </c>
      <c r="B21" s="10" t="s">
        <v>2</v>
      </c>
      <c r="C21" s="10" t="s">
        <v>188</v>
      </c>
      <c r="D21" s="29" t="s">
        <v>189</v>
      </c>
    </row>
    <row r="22" spans="1:4">
      <c r="A22" s="29" t="s">
        <v>1197</v>
      </c>
      <c r="B22" s="10" t="s">
        <v>2</v>
      </c>
      <c r="C22" s="10" t="s">
        <v>186</v>
      </c>
      <c r="D22" s="29" t="s">
        <v>187</v>
      </c>
    </row>
    <row r="23" spans="1:4">
      <c r="A23" s="29" t="s">
        <v>1197</v>
      </c>
      <c r="B23" s="10" t="s">
        <v>2</v>
      </c>
      <c r="C23" s="10" t="s">
        <v>190</v>
      </c>
      <c r="D23" s="29" t="s">
        <v>191</v>
      </c>
    </row>
    <row r="24" spans="1:4">
      <c r="A24" s="29" t="s">
        <v>1197</v>
      </c>
      <c r="B24" s="10" t="s">
        <v>2</v>
      </c>
      <c r="C24" s="10" t="s">
        <v>192</v>
      </c>
      <c r="D24" s="29" t="s">
        <v>193</v>
      </c>
    </row>
    <row r="25" spans="1:4">
      <c r="A25" s="29" t="s">
        <v>4</v>
      </c>
      <c r="B25" s="10" t="s">
        <v>2</v>
      </c>
      <c r="C25" s="10" t="s">
        <v>194</v>
      </c>
      <c r="D25" s="29" t="s">
        <v>195</v>
      </c>
    </row>
    <row r="26" spans="1:4">
      <c r="A26" s="29" t="s">
        <v>4</v>
      </c>
      <c r="B26" s="10" t="s">
        <v>2</v>
      </c>
      <c r="C26" s="10" t="s">
        <v>196</v>
      </c>
      <c r="D26" s="29" t="s">
        <v>962</v>
      </c>
    </row>
    <row r="27" spans="1:4">
      <c r="A27" s="29" t="s">
        <v>1225</v>
      </c>
      <c r="B27" s="10" t="s">
        <v>2</v>
      </c>
      <c r="C27" s="6" t="s">
        <v>197</v>
      </c>
      <c r="D27" s="31" t="s">
        <v>963</v>
      </c>
    </row>
    <row r="28" spans="1:4">
      <c r="A28" s="29" t="s">
        <v>1225</v>
      </c>
      <c r="B28" s="10" t="s">
        <v>2</v>
      </c>
      <c r="C28" s="6" t="s">
        <v>198</v>
      </c>
      <c r="D28" s="31" t="s">
        <v>964</v>
      </c>
    </row>
    <row r="29" spans="1:4">
      <c r="A29" s="29" t="s">
        <v>1225</v>
      </c>
      <c r="B29" s="10" t="s">
        <v>2</v>
      </c>
      <c r="C29" s="6" t="s">
        <v>199</v>
      </c>
      <c r="D29" s="31" t="s">
        <v>1087</v>
      </c>
    </row>
    <row r="30" spans="1:4">
      <c r="A30" s="29" t="s">
        <v>12</v>
      </c>
      <c r="B30" s="10" t="s">
        <v>2</v>
      </c>
      <c r="C30" s="6" t="s">
        <v>204</v>
      </c>
      <c r="D30" s="31" t="s">
        <v>1090</v>
      </c>
    </row>
    <row r="31" spans="1:4">
      <c r="A31" s="29" t="s">
        <v>12</v>
      </c>
      <c r="B31" s="10" t="s">
        <v>2</v>
      </c>
      <c r="C31" s="6" t="s">
        <v>202</v>
      </c>
      <c r="D31" s="31" t="s">
        <v>203</v>
      </c>
    </row>
    <row r="32" spans="1:4">
      <c r="A32" s="29" t="s">
        <v>12</v>
      </c>
      <c r="B32" s="10" t="s">
        <v>2</v>
      </c>
      <c r="C32" s="6" t="s">
        <v>200</v>
      </c>
      <c r="D32" s="31" t="s">
        <v>201</v>
      </c>
    </row>
    <row r="33" spans="1:4">
      <c r="A33" s="29" t="s">
        <v>12</v>
      </c>
      <c r="B33" s="10" t="s">
        <v>2</v>
      </c>
      <c r="C33" s="6" t="s">
        <v>205</v>
      </c>
      <c r="D33" s="32" t="s">
        <v>1228</v>
      </c>
    </row>
    <row r="34" spans="1:4">
      <c r="A34" s="29" t="s">
        <v>5</v>
      </c>
      <c r="B34" s="10" t="s">
        <v>2</v>
      </c>
      <c r="C34" s="6" t="s">
        <v>212</v>
      </c>
      <c r="D34" s="31" t="s">
        <v>213</v>
      </c>
    </row>
    <row r="35" spans="1:4">
      <c r="A35" s="29" t="s">
        <v>5</v>
      </c>
      <c r="B35" s="10" t="s">
        <v>2</v>
      </c>
      <c r="C35" s="6" t="s">
        <v>210</v>
      </c>
      <c r="D35" s="31" t="s">
        <v>211</v>
      </c>
    </row>
    <row r="36" spans="1:4">
      <c r="A36" s="29" t="s">
        <v>5</v>
      </c>
      <c r="B36" s="10" t="s">
        <v>2</v>
      </c>
      <c r="C36" s="6" t="s">
        <v>208</v>
      </c>
      <c r="D36" s="31" t="s">
        <v>209</v>
      </c>
    </row>
    <row r="37" spans="1:4">
      <c r="A37" s="29" t="s">
        <v>5</v>
      </c>
      <c r="B37" s="10" t="s">
        <v>2</v>
      </c>
      <c r="C37" s="6" t="s">
        <v>206</v>
      </c>
      <c r="D37" s="31" t="s">
        <v>207</v>
      </c>
    </row>
    <row r="38" spans="1:4">
      <c r="A38" s="29" t="s">
        <v>6</v>
      </c>
      <c r="B38" s="10" t="s">
        <v>2</v>
      </c>
      <c r="C38" s="10" t="s">
        <v>214</v>
      </c>
      <c r="D38" s="2" t="s">
        <v>1088</v>
      </c>
    </row>
    <row r="39" spans="1:4">
      <c r="A39" s="29" t="s">
        <v>6</v>
      </c>
      <c r="B39" s="10" t="s">
        <v>2</v>
      </c>
      <c r="C39" s="10" t="s">
        <v>215</v>
      </c>
      <c r="D39" s="2" t="s">
        <v>1089</v>
      </c>
    </row>
    <row r="40" spans="1:4">
      <c r="A40" s="29" t="s">
        <v>7</v>
      </c>
      <c r="B40" s="10" t="s">
        <v>2</v>
      </c>
      <c r="C40" s="10" t="s">
        <v>216</v>
      </c>
      <c r="D40" s="2" t="s">
        <v>217</v>
      </c>
    </row>
    <row r="41" spans="1:4">
      <c r="A41" s="29" t="s">
        <v>7</v>
      </c>
      <c r="B41" s="10" t="s">
        <v>2</v>
      </c>
      <c r="C41" s="10" t="s">
        <v>219</v>
      </c>
      <c r="D41" s="2" t="s">
        <v>1091</v>
      </c>
    </row>
    <row r="42" spans="1:4">
      <c r="A42" s="29" t="s">
        <v>7</v>
      </c>
      <c r="B42" s="10" t="s">
        <v>2</v>
      </c>
      <c r="C42" s="10" t="s">
        <v>218</v>
      </c>
      <c r="D42" s="2" t="s">
        <v>1229</v>
      </c>
    </row>
    <row r="43" spans="1:4">
      <c r="A43" s="29" t="s">
        <v>1096</v>
      </c>
      <c r="B43" s="10" t="s">
        <v>2</v>
      </c>
      <c r="C43" s="10" t="s">
        <v>220</v>
      </c>
      <c r="D43" s="2" t="s">
        <v>1097</v>
      </c>
    </row>
    <row r="44" spans="1:4">
      <c r="A44" s="29" t="s">
        <v>1096</v>
      </c>
      <c r="B44" s="10" t="s">
        <v>2</v>
      </c>
      <c r="C44" s="10" t="s">
        <v>221</v>
      </c>
      <c r="D44" s="2" t="s">
        <v>1230</v>
      </c>
    </row>
    <row r="45" spans="1:4">
      <c r="A45" s="29" t="s">
        <v>9</v>
      </c>
      <c r="B45" s="10" t="s">
        <v>2</v>
      </c>
      <c r="C45" s="10" t="s">
        <v>222</v>
      </c>
      <c r="D45" s="29" t="s">
        <v>965</v>
      </c>
    </row>
    <row r="46" spans="1:4">
      <c r="A46" s="29" t="s">
        <v>9</v>
      </c>
      <c r="B46" s="10" t="s">
        <v>2</v>
      </c>
      <c r="C46" s="10" t="s">
        <v>223</v>
      </c>
      <c r="D46" s="29" t="s">
        <v>1063</v>
      </c>
    </row>
    <row r="47" spans="1:4">
      <c r="A47" s="29" t="s">
        <v>9</v>
      </c>
      <c r="B47" s="10" t="s">
        <v>2</v>
      </c>
      <c r="C47" s="10" t="s">
        <v>224</v>
      </c>
      <c r="D47" s="29" t="s">
        <v>966</v>
      </c>
    </row>
    <row r="48" spans="1:4">
      <c r="A48" s="29" t="s">
        <v>9</v>
      </c>
      <c r="B48" s="10" t="s">
        <v>2</v>
      </c>
      <c r="C48" s="10" t="s">
        <v>225</v>
      </c>
      <c r="D48" s="29" t="s">
        <v>967</v>
      </c>
    </row>
    <row r="49" spans="1:4">
      <c r="A49" s="29" t="s">
        <v>9</v>
      </c>
      <c r="B49" s="10" t="s">
        <v>2</v>
      </c>
      <c r="C49" s="10" t="s">
        <v>1094</v>
      </c>
      <c r="D49" s="29" t="s">
        <v>1095</v>
      </c>
    </row>
    <row r="50" spans="1:4">
      <c r="A50" s="29" t="s">
        <v>10</v>
      </c>
      <c r="B50" s="10" t="s">
        <v>2</v>
      </c>
      <c r="C50" s="10" t="s">
        <v>226</v>
      </c>
      <c r="D50" s="29" t="s">
        <v>1064</v>
      </c>
    </row>
    <row r="51" spans="1:4">
      <c r="A51" s="29" t="s">
        <v>10</v>
      </c>
      <c r="B51" s="10" t="s">
        <v>2</v>
      </c>
      <c r="C51" s="10" t="s">
        <v>227</v>
      </c>
      <c r="D51" s="29" t="s">
        <v>968</v>
      </c>
    </row>
    <row r="52" spans="1:4">
      <c r="A52" s="29" t="s">
        <v>10</v>
      </c>
      <c r="B52" s="10" t="s">
        <v>2</v>
      </c>
      <c r="C52" s="10" t="s">
        <v>229</v>
      </c>
      <c r="D52" s="29" t="s">
        <v>230</v>
      </c>
    </row>
    <row r="53" spans="1:4">
      <c r="A53" s="29" t="s">
        <v>10</v>
      </c>
      <c r="B53" s="10" t="s">
        <v>2</v>
      </c>
      <c r="C53" s="10" t="s">
        <v>228</v>
      </c>
      <c r="D53" s="29" t="s">
        <v>969</v>
      </c>
    </row>
    <row r="54" spans="1:4">
      <c r="A54" s="33" t="s">
        <v>117</v>
      </c>
      <c r="B54" s="33" t="s">
        <v>138</v>
      </c>
      <c r="C54" s="33" t="s">
        <v>314</v>
      </c>
      <c r="D54" s="33" t="s">
        <v>315</v>
      </c>
    </row>
    <row r="55" spans="1:4">
      <c r="A55" s="34" t="s">
        <v>117</v>
      </c>
      <c r="B55" s="34" t="s">
        <v>138</v>
      </c>
      <c r="C55" s="34" t="s">
        <v>318</v>
      </c>
      <c r="D55" s="34" t="s">
        <v>1127</v>
      </c>
    </row>
    <row r="56" spans="1:4">
      <c r="A56" s="34" t="s">
        <v>117</v>
      </c>
      <c r="B56" s="34" t="s">
        <v>138</v>
      </c>
      <c r="C56" s="34" t="s">
        <v>316</v>
      </c>
      <c r="D56" s="34" t="s">
        <v>317</v>
      </c>
    </row>
    <row r="57" spans="1:4">
      <c r="A57" s="34" t="s">
        <v>118</v>
      </c>
      <c r="B57" s="34" t="s">
        <v>138</v>
      </c>
      <c r="C57" s="34" t="s">
        <v>319</v>
      </c>
      <c r="D57" s="34" t="s">
        <v>320</v>
      </c>
    </row>
    <row r="58" spans="1:4">
      <c r="A58" s="34" t="s">
        <v>118</v>
      </c>
      <c r="B58" s="34" t="s">
        <v>138</v>
      </c>
      <c r="C58" s="34" t="s">
        <v>321</v>
      </c>
      <c r="D58" s="34" t="s">
        <v>322</v>
      </c>
    </row>
    <row r="59" spans="1:4">
      <c r="A59" s="34" t="s">
        <v>118</v>
      </c>
      <c r="B59" s="34" t="s">
        <v>138</v>
      </c>
      <c r="C59" s="34" t="s">
        <v>323</v>
      </c>
      <c r="D59" s="34" t="s">
        <v>324</v>
      </c>
    </row>
    <row r="60" spans="1:4">
      <c r="A60" s="34" t="s">
        <v>119</v>
      </c>
      <c r="B60" s="34" t="s">
        <v>138</v>
      </c>
      <c r="C60" s="34" t="s">
        <v>325</v>
      </c>
      <c r="D60" s="34" t="s">
        <v>1231</v>
      </c>
    </row>
    <row r="61" spans="1:4">
      <c r="A61" s="34" t="s">
        <v>119</v>
      </c>
      <c r="B61" s="34" t="s">
        <v>138</v>
      </c>
      <c r="C61" s="34" t="s">
        <v>327</v>
      </c>
      <c r="D61" s="34" t="s">
        <v>329</v>
      </c>
    </row>
    <row r="62" spans="1:4">
      <c r="A62" s="34" t="s">
        <v>119</v>
      </c>
      <c r="B62" s="34" t="s">
        <v>138</v>
      </c>
      <c r="C62" s="34" t="s">
        <v>328</v>
      </c>
      <c r="D62" s="34" t="s">
        <v>1232</v>
      </c>
    </row>
    <row r="63" spans="1:4">
      <c r="A63" s="34" t="s">
        <v>107</v>
      </c>
      <c r="B63" s="34" t="s">
        <v>138</v>
      </c>
      <c r="C63" s="35" t="s">
        <v>264</v>
      </c>
      <c r="D63" s="36" t="s">
        <v>265</v>
      </c>
    </row>
    <row r="64" spans="1:4">
      <c r="A64" s="34" t="s">
        <v>107</v>
      </c>
      <c r="B64" s="34" t="s">
        <v>138</v>
      </c>
      <c r="C64" s="35" t="s">
        <v>266</v>
      </c>
      <c r="D64" s="36" t="s">
        <v>267</v>
      </c>
    </row>
    <row r="65" spans="1:4">
      <c r="A65" s="34" t="s">
        <v>107</v>
      </c>
      <c r="B65" s="34" t="s">
        <v>138</v>
      </c>
      <c r="C65" s="35" t="s">
        <v>268</v>
      </c>
      <c r="D65" s="36" t="s">
        <v>269</v>
      </c>
    </row>
    <row r="66" spans="1:4">
      <c r="A66" s="34" t="s">
        <v>107</v>
      </c>
      <c r="B66" s="34" t="s">
        <v>138</v>
      </c>
      <c r="C66" s="35" t="s">
        <v>262</v>
      </c>
      <c r="D66" s="36" t="s">
        <v>263</v>
      </c>
    </row>
    <row r="67" spans="1:4">
      <c r="A67" s="34" t="s">
        <v>108</v>
      </c>
      <c r="B67" s="34" t="s">
        <v>138</v>
      </c>
      <c r="C67" s="35" t="s">
        <v>274</v>
      </c>
      <c r="D67" s="36" t="s">
        <v>275</v>
      </c>
    </row>
    <row r="68" spans="1:4">
      <c r="A68" s="34" t="s">
        <v>108</v>
      </c>
      <c r="B68" s="34" t="s">
        <v>138</v>
      </c>
      <c r="C68" s="35" t="s">
        <v>276</v>
      </c>
      <c r="D68" s="36" t="s">
        <v>277</v>
      </c>
    </row>
    <row r="69" spans="1:4">
      <c r="A69" s="34" t="s">
        <v>108</v>
      </c>
      <c r="B69" s="34" t="s">
        <v>138</v>
      </c>
      <c r="C69" s="35" t="s">
        <v>270</v>
      </c>
      <c r="D69" s="36" t="s">
        <v>970</v>
      </c>
    </row>
    <row r="70" spans="1:4">
      <c r="A70" s="34" t="s">
        <v>108</v>
      </c>
      <c r="B70" s="34" t="s">
        <v>138</v>
      </c>
      <c r="C70" s="35" t="s">
        <v>272</v>
      </c>
      <c r="D70" s="36" t="s">
        <v>273</v>
      </c>
    </row>
    <row r="71" spans="1:4">
      <c r="A71" s="34" t="s">
        <v>108</v>
      </c>
      <c r="B71" s="34" t="s">
        <v>138</v>
      </c>
      <c r="C71" s="35" t="s">
        <v>271</v>
      </c>
      <c r="D71" t="s">
        <v>1128</v>
      </c>
    </row>
    <row r="72" spans="1:4">
      <c r="A72" s="34" t="s">
        <v>120</v>
      </c>
      <c r="B72" s="34" t="s">
        <v>138</v>
      </c>
      <c r="C72" s="35" t="s">
        <v>278</v>
      </c>
      <c r="D72" s="36" t="s">
        <v>279</v>
      </c>
    </row>
    <row r="73" spans="1:4">
      <c r="A73" s="34" t="s">
        <v>120</v>
      </c>
      <c r="B73" s="34" t="s">
        <v>138</v>
      </c>
      <c r="C73" s="35" t="s">
        <v>282</v>
      </c>
      <c r="D73" s="36" t="s">
        <v>283</v>
      </c>
    </row>
    <row r="74" spans="1:4">
      <c r="A74" s="34" t="s">
        <v>120</v>
      </c>
      <c r="B74" s="34" t="s">
        <v>138</v>
      </c>
      <c r="C74" s="35" t="s">
        <v>280</v>
      </c>
      <c r="D74" s="34" t="s">
        <v>281</v>
      </c>
    </row>
    <row r="75" spans="1:4">
      <c r="A75" s="37" t="s">
        <v>121</v>
      </c>
      <c r="B75" s="37" t="s">
        <v>138</v>
      </c>
      <c r="C75" s="37" t="s">
        <v>235</v>
      </c>
      <c r="D75" s="37" t="s">
        <v>236</v>
      </c>
    </row>
    <row r="76" spans="1:4">
      <c r="A76" s="37" t="s">
        <v>121</v>
      </c>
      <c r="B76" s="37" t="s">
        <v>138</v>
      </c>
      <c r="C76" s="37" t="s">
        <v>238</v>
      </c>
      <c r="D76" s="37" t="s">
        <v>239</v>
      </c>
    </row>
    <row r="77" spans="1:4">
      <c r="A77" s="37" t="s">
        <v>121</v>
      </c>
      <c r="B77" s="37" t="s">
        <v>138</v>
      </c>
      <c r="C77" s="37" t="s">
        <v>240</v>
      </c>
      <c r="D77" s="37" t="s">
        <v>981</v>
      </c>
    </row>
    <row r="78" spans="1:4">
      <c r="A78" s="37" t="s">
        <v>121</v>
      </c>
      <c r="B78" s="37" t="s">
        <v>138</v>
      </c>
      <c r="C78" s="37" t="s">
        <v>237</v>
      </c>
      <c r="D78" s="37" t="s">
        <v>982</v>
      </c>
    </row>
    <row r="79" spans="1:4">
      <c r="A79" s="37" t="s">
        <v>1198</v>
      </c>
      <c r="B79" s="37" t="s">
        <v>138</v>
      </c>
      <c r="C79" s="38" t="s">
        <v>242</v>
      </c>
      <c r="D79" s="38" t="s">
        <v>978</v>
      </c>
    </row>
    <row r="80" spans="1:4">
      <c r="A80" s="37" t="s">
        <v>1198</v>
      </c>
      <c r="B80" s="37" t="s">
        <v>138</v>
      </c>
      <c r="C80" s="37" t="s">
        <v>243</v>
      </c>
      <c r="D80" s="37" t="s">
        <v>979</v>
      </c>
    </row>
    <row r="81" spans="1:4">
      <c r="A81" s="37" t="s">
        <v>1198</v>
      </c>
      <c r="B81" s="37" t="s">
        <v>138</v>
      </c>
      <c r="C81" s="37" t="s">
        <v>241</v>
      </c>
      <c r="D81" s="37" t="s">
        <v>980</v>
      </c>
    </row>
    <row r="82" spans="1:4">
      <c r="A82" s="37" t="s">
        <v>123</v>
      </c>
      <c r="B82" s="2" t="s">
        <v>138</v>
      </c>
      <c r="C82" s="39" t="s">
        <v>252</v>
      </c>
      <c r="D82" s="39" t="s">
        <v>1129</v>
      </c>
    </row>
    <row r="83" spans="1:4">
      <c r="A83" s="37" t="s">
        <v>123</v>
      </c>
      <c r="B83" s="2" t="s">
        <v>138</v>
      </c>
      <c r="C83" s="39" t="s">
        <v>253</v>
      </c>
      <c r="D83" s="39" t="s">
        <v>254</v>
      </c>
    </row>
    <row r="84" spans="1:4">
      <c r="A84" s="37" t="s">
        <v>123</v>
      </c>
      <c r="B84" s="2" t="s">
        <v>138</v>
      </c>
      <c r="C84" s="39" t="s">
        <v>255</v>
      </c>
      <c r="D84" s="39" t="s">
        <v>256</v>
      </c>
    </row>
    <row r="85" spans="1:4">
      <c r="A85" s="37" t="s">
        <v>122</v>
      </c>
      <c r="B85" s="2" t="s">
        <v>138</v>
      </c>
      <c r="C85" s="39" t="s">
        <v>259</v>
      </c>
      <c r="D85" s="39" t="s">
        <v>1130</v>
      </c>
    </row>
    <row r="86" spans="1:4">
      <c r="A86" s="37" t="s">
        <v>122</v>
      </c>
      <c r="B86" s="2" t="s">
        <v>138</v>
      </c>
      <c r="C86" s="39" t="s">
        <v>257</v>
      </c>
      <c r="D86" s="39" t="s">
        <v>258</v>
      </c>
    </row>
    <row r="87" spans="1:4">
      <c r="A87" s="37" t="s">
        <v>122</v>
      </c>
      <c r="B87" s="2" t="s">
        <v>138</v>
      </c>
      <c r="C87" s="39" t="s">
        <v>260</v>
      </c>
      <c r="D87" s="39" t="s">
        <v>261</v>
      </c>
    </row>
    <row r="88" spans="1:4">
      <c r="A88" s="2" t="s">
        <v>111</v>
      </c>
      <c r="B88" s="2" t="s">
        <v>138</v>
      </c>
      <c r="C88" s="2" t="s">
        <v>298</v>
      </c>
      <c r="D88" s="2" t="s">
        <v>983</v>
      </c>
    </row>
    <row r="89" spans="1:4">
      <c r="A89" s="2" t="s">
        <v>111</v>
      </c>
      <c r="B89" s="2" t="s">
        <v>138</v>
      </c>
      <c r="C89" s="2" t="s">
        <v>299</v>
      </c>
      <c r="D89" s="2" t="s">
        <v>300</v>
      </c>
    </row>
    <row r="90" spans="1:4">
      <c r="A90" s="2" t="s">
        <v>112</v>
      </c>
      <c r="B90" s="2" t="s">
        <v>138</v>
      </c>
      <c r="C90" s="2" t="s">
        <v>303</v>
      </c>
      <c r="D90" s="2" t="s">
        <v>304</v>
      </c>
    </row>
    <row r="91" spans="1:4">
      <c r="A91" s="2" t="s">
        <v>112</v>
      </c>
      <c r="B91" s="2" t="s">
        <v>138</v>
      </c>
      <c r="C91" s="2" t="s">
        <v>305</v>
      </c>
      <c r="D91" s="2" t="s">
        <v>306</v>
      </c>
    </row>
    <row r="92" spans="1:4">
      <c r="A92" s="2" t="s">
        <v>112</v>
      </c>
      <c r="B92" s="2" t="s">
        <v>138</v>
      </c>
      <c r="C92" s="2" t="s">
        <v>301</v>
      </c>
      <c r="D92" s="2" t="s">
        <v>302</v>
      </c>
    </row>
    <row r="93" spans="1:4">
      <c r="A93" s="2" t="s">
        <v>113</v>
      </c>
      <c r="B93" s="2" t="s">
        <v>138</v>
      </c>
      <c r="C93" s="2" t="s">
        <v>307</v>
      </c>
      <c r="D93" s="2" t="s">
        <v>308</v>
      </c>
    </row>
    <row r="94" spans="1:4">
      <c r="A94" s="2" t="s">
        <v>113</v>
      </c>
      <c r="B94" s="2" t="s">
        <v>138</v>
      </c>
      <c r="C94" s="2" t="s">
        <v>309</v>
      </c>
      <c r="D94" s="2" t="s">
        <v>984</v>
      </c>
    </row>
    <row r="95" spans="1:4">
      <c r="A95" s="2" t="s">
        <v>113</v>
      </c>
      <c r="B95" s="2" t="s">
        <v>138</v>
      </c>
      <c r="C95" s="2" t="s">
        <v>310</v>
      </c>
      <c r="D95" s="2" t="s">
        <v>311</v>
      </c>
    </row>
    <row r="96" spans="1:4">
      <c r="A96" s="40" t="s">
        <v>124</v>
      </c>
      <c r="B96" s="39" t="s">
        <v>138</v>
      </c>
      <c r="C96" s="35" t="s">
        <v>250</v>
      </c>
      <c r="D96" s="35" t="s">
        <v>251</v>
      </c>
    </row>
    <row r="97" spans="1:4">
      <c r="A97" s="40" t="s">
        <v>124</v>
      </c>
      <c r="B97" s="39" t="s">
        <v>138</v>
      </c>
      <c r="C97" s="35" t="s">
        <v>248</v>
      </c>
      <c r="D97" s="35" t="s">
        <v>249</v>
      </c>
    </row>
    <row r="98" spans="1:4">
      <c r="A98" s="40" t="s">
        <v>124</v>
      </c>
      <c r="B98" s="39" t="s">
        <v>138</v>
      </c>
      <c r="C98" s="35" t="s">
        <v>246</v>
      </c>
      <c r="D98" s="35" t="s">
        <v>247</v>
      </c>
    </row>
    <row r="99" spans="1:4">
      <c r="A99" s="40" t="s">
        <v>124</v>
      </c>
      <c r="B99" s="39" t="s">
        <v>138</v>
      </c>
      <c r="C99" s="41" t="s">
        <v>972</v>
      </c>
      <c r="D99" s="41" t="s">
        <v>973</v>
      </c>
    </row>
    <row r="100" spans="1:4">
      <c r="A100" s="40" t="s">
        <v>124</v>
      </c>
      <c r="B100" s="39" t="s">
        <v>138</v>
      </c>
      <c r="C100" s="41" t="s">
        <v>245</v>
      </c>
      <c r="D100" s="41" t="s">
        <v>1098</v>
      </c>
    </row>
    <row r="101" spans="1:4">
      <c r="A101" s="40" t="s">
        <v>124</v>
      </c>
      <c r="B101" s="39" t="s">
        <v>138</v>
      </c>
      <c r="C101" s="41" t="s">
        <v>244</v>
      </c>
      <c r="D101" s="41" t="s">
        <v>1099</v>
      </c>
    </row>
    <row r="102" spans="1:4">
      <c r="A102" s="42" t="s">
        <v>110</v>
      </c>
      <c r="B102" s="39" t="s">
        <v>138</v>
      </c>
      <c r="C102" s="42" t="s">
        <v>287</v>
      </c>
      <c r="D102" s="42" t="s">
        <v>288</v>
      </c>
    </row>
    <row r="103" spans="1:4">
      <c r="A103" s="42" t="s">
        <v>110</v>
      </c>
      <c r="B103" s="39" t="s">
        <v>138</v>
      </c>
      <c r="C103" s="42" t="s">
        <v>293</v>
      </c>
      <c r="D103" s="42" t="s">
        <v>294</v>
      </c>
    </row>
    <row r="104" spans="1:4">
      <c r="A104" s="42" t="s">
        <v>110</v>
      </c>
      <c r="B104" s="39" t="s">
        <v>138</v>
      </c>
      <c r="C104" s="42" t="s">
        <v>297</v>
      </c>
      <c r="D104" s="42" t="s">
        <v>1131</v>
      </c>
    </row>
    <row r="105" spans="1:4">
      <c r="A105" s="42" t="s">
        <v>110</v>
      </c>
      <c r="B105" s="39" t="s">
        <v>138</v>
      </c>
      <c r="C105" s="42" t="s">
        <v>295</v>
      </c>
      <c r="D105" s="42" t="s">
        <v>296</v>
      </c>
    </row>
    <row r="106" spans="1:4">
      <c r="A106" s="42" t="s">
        <v>110</v>
      </c>
      <c r="B106" s="39" t="s">
        <v>138</v>
      </c>
      <c r="C106" s="42" t="s">
        <v>289</v>
      </c>
      <c r="D106" s="42" t="s">
        <v>290</v>
      </c>
    </row>
    <row r="107" spans="1:4">
      <c r="A107" s="42" t="s">
        <v>110</v>
      </c>
      <c r="B107" s="39" t="s">
        <v>138</v>
      </c>
      <c r="C107" s="42" t="s">
        <v>291</v>
      </c>
      <c r="D107" s="42" t="s">
        <v>292</v>
      </c>
    </row>
    <row r="108" spans="1:4">
      <c r="A108" s="42" t="s">
        <v>109</v>
      </c>
      <c r="B108" s="39" t="s">
        <v>138</v>
      </c>
      <c r="C108" s="42" t="s">
        <v>285</v>
      </c>
      <c r="D108" s="42" t="s">
        <v>286</v>
      </c>
    </row>
    <row r="109" spans="1:4">
      <c r="A109" s="42" t="s">
        <v>109</v>
      </c>
      <c r="B109" s="39" t="s">
        <v>138</v>
      </c>
      <c r="C109" s="42" t="s">
        <v>284</v>
      </c>
      <c r="D109" s="42" t="s">
        <v>971</v>
      </c>
    </row>
    <row r="110" spans="1:4">
      <c r="A110" s="37" t="s">
        <v>114</v>
      </c>
      <c r="B110" s="2" t="s">
        <v>138</v>
      </c>
      <c r="C110" s="37" t="s">
        <v>1043</v>
      </c>
      <c r="D110" s="37" t="s">
        <v>313</v>
      </c>
    </row>
    <row r="111" spans="1:4">
      <c r="A111" s="37" t="s">
        <v>114</v>
      </c>
      <c r="B111" s="2" t="s">
        <v>138</v>
      </c>
      <c r="C111" s="37" t="s">
        <v>1044</v>
      </c>
      <c r="D111" s="37" t="s">
        <v>986</v>
      </c>
    </row>
    <row r="112" spans="1:4">
      <c r="A112" s="37" t="s">
        <v>1046</v>
      </c>
      <c r="B112" s="2" t="s">
        <v>138</v>
      </c>
      <c r="C112" s="42" t="s">
        <v>1233</v>
      </c>
      <c r="D112" s="41" t="s">
        <v>1234</v>
      </c>
    </row>
    <row r="113" spans="1:4">
      <c r="A113" s="37" t="s">
        <v>1046</v>
      </c>
      <c r="B113" s="2" t="s">
        <v>138</v>
      </c>
      <c r="C113" s="42" t="s">
        <v>1235</v>
      </c>
      <c r="D113" s="41" t="s">
        <v>1236</v>
      </c>
    </row>
    <row r="114" spans="1:4">
      <c r="A114" s="43" t="s">
        <v>115</v>
      </c>
      <c r="B114" s="4" t="s">
        <v>138</v>
      </c>
      <c r="C114" s="44" t="s">
        <v>1237</v>
      </c>
      <c r="D114" s="45" t="s">
        <v>1238</v>
      </c>
    </row>
    <row r="115" spans="1:4">
      <c r="A115" s="43" t="s">
        <v>115</v>
      </c>
      <c r="B115" s="4" t="s">
        <v>138</v>
      </c>
      <c r="C115" s="44" t="s">
        <v>1239</v>
      </c>
      <c r="D115" s="45" t="s">
        <v>1132</v>
      </c>
    </row>
    <row r="116" spans="1:4">
      <c r="A116" s="43" t="s">
        <v>115</v>
      </c>
      <c r="B116" s="4" t="s">
        <v>138</v>
      </c>
      <c r="C116" s="44" t="s">
        <v>1240</v>
      </c>
      <c r="D116" s="44" t="s">
        <v>985</v>
      </c>
    </row>
    <row r="117" spans="1:4">
      <c r="A117" s="37" t="s">
        <v>116</v>
      </c>
      <c r="B117" s="2" t="s">
        <v>138</v>
      </c>
      <c r="C117" s="46" t="s">
        <v>1241</v>
      </c>
      <c r="D117" s="47" t="s">
        <v>987</v>
      </c>
    </row>
    <row r="118" spans="1:4">
      <c r="A118" s="37" t="s">
        <v>116</v>
      </c>
      <c r="B118" s="2" t="s">
        <v>138</v>
      </c>
      <c r="C118" s="46" t="s">
        <v>1242</v>
      </c>
      <c r="D118" s="46" t="s">
        <v>988</v>
      </c>
    </row>
    <row r="119" spans="1:4">
      <c r="A119" s="37" t="s">
        <v>116</v>
      </c>
      <c r="B119" s="2" t="s">
        <v>138</v>
      </c>
      <c r="C119" s="46" t="s">
        <v>1243</v>
      </c>
      <c r="D119" s="46" t="s">
        <v>989</v>
      </c>
    </row>
    <row r="120" spans="1:4">
      <c r="A120" s="1" t="s">
        <v>1100</v>
      </c>
      <c r="B120" s="1" t="s">
        <v>16</v>
      </c>
      <c r="C120" s="1" t="s">
        <v>343</v>
      </c>
      <c r="D120" s="1" t="s">
        <v>344</v>
      </c>
    </row>
    <row r="121" spans="1:4">
      <c r="A121" s="1" t="s">
        <v>1100</v>
      </c>
      <c r="B121" s="1" t="s">
        <v>16</v>
      </c>
      <c r="C121" s="1" t="s">
        <v>1164</v>
      </c>
      <c r="D121" s="1" t="s">
        <v>1065</v>
      </c>
    </row>
    <row r="122" spans="1:4">
      <c r="A122" s="1" t="s">
        <v>1100</v>
      </c>
      <c r="B122" s="1" t="s">
        <v>16</v>
      </c>
      <c r="C122" s="1" t="s">
        <v>342</v>
      </c>
      <c r="D122" s="1" t="s">
        <v>1244</v>
      </c>
    </row>
    <row r="123" spans="1:4">
      <c r="A123" s="1" t="s">
        <v>1100</v>
      </c>
      <c r="B123" s="1" t="s">
        <v>16</v>
      </c>
      <c r="C123" s="1" t="s">
        <v>345</v>
      </c>
      <c r="D123" s="1" t="s">
        <v>1245</v>
      </c>
    </row>
    <row r="124" spans="1:4">
      <c r="A124" s="1" t="s">
        <v>1066</v>
      </c>
      <c r="B124" s="1" t="s">
        <v>16</v>
      </c>
      <c r="C124" s="1" t="s">
        <v>346</v>
      </c>
      <c r="D124" s="1" t="s">
        <v>347</v>
      </c>
    </row>
    <row r="125" spans="1:4">
      <c r="A125" s="1" t="s">
        <v>1066</v>
      </c>
      <c r="B125" s="1" t="s">
        <v>16</v>
      </c>
      <c r="C125" s="1" t="s">
        <v>351</v>
      </c>
      <c r="D125" s="1" t="s">
        <v>352</v>
      </c>
    </row>
    <row r="126" spans="1:4">
      <c r="A126" s="1" t="s">
        <v>1066</v>
      </c>
      <c r="B126" s="1" t="s">
        <v>16</v>
      </c>
      <c r="C126" s="1" t="s">
        <v>353</v>
      </c>
      <c r="D126" s="1" t="s">
        <v>477</v>
      </c>
    </row>
    <row r="127" spans="1:4">
      <c r="A127" s="1" t="s">
        <v>1066</v>
      </c>
      <c r="B127" s="1" t="s">
        <v>16</v>
      </c>
      <c r="C127" s="1" t="s">
        <v>350</v>
      </c>
      <c r="D127" s="1" t="s">
        <v>990</v>
      </c>
    </row>
    <row r="128" spans="1:4">
      <c r="A128" s="1" t="s">
        <v>1066</v>
      </c>
      <c r="B128" s="1" t="s">
        <v>16</v>
      </c>
      <c r="C128" s="1" t="s">
        <v>348</v>
      </c>
      <c r="D128" s="1" t="s">
        <v>349</v>
      </c>
    </row>
    <row r="129" spans="1:4">
      <c r="A129" s="1" t="s">
        <v>20</v>
      </c>
      <c r="B129" s="1" t="s">
        <v>16</v>
      </c>
      <c r="C129" s="1" t="s">
        <v>372</v>
      </c>
      <c r="D129" s="1" t="s">
        <v>1047</v>
      </c>
    </row>
    <row r="130" spans="1:4">
      <c r="A130" s="1" t="s">
        <v>20</v>
      </c>
      <c r="B130" s="1" t="s">
        <v>16</v>
      </c>
      <c r="C130" s="1" t="s">
        <v>370</v>
      </c>
      <c r="D130" s="1" t="s">
        <v>1049</v>
      </c>
    </row>
    <row r="131" spans="1:4">
      <c r="A131" s="1" t="s">
        <v>20</v>
      </c>
      <c r="B131" s="1" t="s">
        <v>16</v>
      </c>
      <c r="C131" s="1" t="s">
        <v>374</v>
      </c>
      <c r="D131" s="1" t="s">
        <v>1048</v>
      </c>
    </row>
    <row r="132" spans="1:4">
      <c r="A132" s="1" t="s">
        <v>20</v>
      </c>
      <c r="B132" s="1" t="s">
        <v>16</v>
      </c>
      <c r="C132" s="1" t="s">
        <v>368</v>
      </c>
      <c r="D132" s="1" t="s">
        <v>369</v>
      </c>
    </row>
    <row r="133" spans="1:4">
      <c r="A133" s="1" t="s">
        <v>20</v>
      </c>
      <c r="B133" s="1" t="s">
        <v>16</v>
      </c>
      <c r="C133" s="1" t="s">
        <v>373</v>
      </c>
      <c r="D133" s="1" t="s">
        <v>1246</v>
      </c>
    </row>
    <row r="134" spans="1:4">
      <c r="A134" s="1" t="s">
        <v>20</v>
      </c>
      <c r="B134" s="1" t="s">
        <v>16</v>
      </c>
      <c r="C134" s="1" t="s">
        <v>367</v>
      </c>
      <c r="D134" s="1" t="s">
        <v>1067</v>
      </c>
    </row>
    <row r="135" spans="1:4">
      <c r="A135" s="1" t="s">
        <v>20</v>
      </c>
      <c r="B135" s="1" t="s">
        <v>16</v>
      </c>
      <c r="C135" s="1" t="s">
        <v>377</v>
      </c>
      <c r="D135" s="1" t="s">
        <v>1068</v>
      </c>
    </row>
    <row r="136" spans="1:4">
      <c r="A136" s="1" t="s">
        <v>20</v>
      </c>
      <c r="B136" s="1" t="s">
        <v>16</v>
      </c>
      <c r="C136" s="1" t="s">
        <v>376</v>
      </c>
      <c r="D136" s="1" t="s">
        <v>1247</v>
      </c>
    </row>
    <row r="137" spans="1:4">
      <c r="A137" s="1" t="s">
        <v>20</v>
      </c>
      <c r="B137" s="1" t="s">
        <v>16</v>
      </c>
      <c r="C137" s="1" t="s">
        <v>375</v>
      </c>
      <c r="D137" s="1" t="s">
        <v>1050</v>
      </c>
    </row>
    <row r="138" spans="1:4">
      <c r="A138" s="1" t="s">
        <v>20</v>
      </c>
      <c r="B138" s="1" t="s">
        <v>16</v>
      </c>
      <c r="C138" s="1" t="s">
        <v>371</v>
      </c>
      <c r="D138" s="1" t="s">
        <v>1051</v>
      </c>
    </row>
    <row r="139" spans="1:4">
      <c r="A139" s="1" t="s">
        <v>15</v>
      </c>
      <c r="B139" s="1" t="s">
        <v>16</v>
      </c>
      <c r="C139" s="1" t="s">
        <v>331</v>
      </c>
      <c r="D139" s="1" t="s">
        <v>992</v>
      </c>
    </row>
    <row r="140" spans="1:4">
      <c r="A140" s="1" t="s">
        <v>15</v>
      </c>
      <c r="B140" s="1" t="s">
        <v>16</v>
      </c>
      <c r="C140" s="1" t="s">
        <v>330</v>
      </c>
      <c r="D140" s="1" t="s">
        <v>1102</v>
      </c>
    </row>
    <row r="141" spans="1:4">
      <c r="A141" s="1" t="s">
        <v>15</v>
      </c>
      <c r="B141" s="1" t="s">
        <v>16</v>
      </c>
      <c r="C141" s="1" t="s">
        <v>332</v>
      </c>
      <c r="D141" s="1" t="s">
        <v>1103</v>
      </c>
    </row>
    <row r="142" spans="1:4">
      <c r="A142" s="1" t="s">
        <v>15</v>
      </c>
      <c r="B142" s="1" t="s">
        <v>16</v>
      </c>
      <c r="C142" s="1" t="s">
        <v>333</v>
      </c>
      <c r="D142" s="1" t="s">
        <v>1104</v>
      </c>
    </row>
    <row r="143" spans="1:4">
      <c r="A143" s="1" t="s">
        <v>1167</v>
      </c>
      <c r="B143" s="1" t="s">
        <v>16</v>
      </c>
      <c r="C143" s="1" t="s">
        <v>396</v>
      </c>
      <c r="D143" s="1" t="s">
        <v>1248</v>
      </c>
    </row>
    <row r="144" spans="1:4">
      <c r="A144" s="1" t="s">
        <v>1167</v>
      </c>
      <c r="B144" s="1" t="s">
        <v>16</v>
      </c>
      <c r="C144" s="1" t="s">
        <v>402</v>
      </c>
      <c r="D144" s="1" t="s">
        <v>403</v>
      </c>
    </row>
    <row r="145" spans="1:4">
      <c r="A145" s="1" t="s">
        <v>1167</v>
      </c>
      <c r="B145" s="1" t="s">
        <v>16</v>
      </c>
      <c r="C145" s="1" t="s">
        <v>406</v>
      </c>
      <c r="D145" s="1" t="s">
        <v>1101</v>
      </c>
    </row>
    <row r="146" spans="1:4">
      <c r="A146" s="1" t="s">
        <v>1167</v>
      </c>
      <c r="B146" s="1" t="s">
        <v>16</v>
      </c>
      <c r="C146" s="1" t="s">
        <v>397</v>
      </c>
      <c r="D146" s="1" t="s">
        <v>991</v>
      </c>
    </row>
    <row r="147" spans="1:4">
      <c r="A147" s="1" t="s">
        <v>1167</v>
      </c>
      <c r="B147" s="1" t="s">
        <v>16</v>
      </c>
      <c r="C147" s="1" t="s">
        <v>400</v>
      </c>
      <c r="D147" s="1" t="s">
        <v>401</v>
      </c>
    </row>
    <row r="148" spans="1:4">
      <c r="A148" s="1" t="s">
        <v>1167</v>
      </c>
      <c r="B148" s="1" t="s">
        <v>16</v>
      </c>
      <c r="C148" s="1" t="s">
        <v>404</v>
      </c>
      <c r="D148" s="1" t="s">
        <v>405</v>
      </c>
    </row>
    <row r="149" spans="1:4">
      <c r="A149" s="1" t="s">
        <v>1167</v>
      </c>
      <c r="B149" s="1" t="s">
        <v>16</v>
      </c>
      <c r="C149" s="1" t="s">
        <v>398</v>
      </c>
      <c r="D149" s="1" t="s">
        <v>399</v>
      </c>
    </row>
    <row r="150" spans="1:4">
      <c r="A150" s="1" t="s">
        <v>25</v>
      </c>
      <c r="B150" s="1" t="s">
        <v>16</v>
      </c>
      <c r="C150" s="1" t="s">
        <v>338</v>
      </c>
      <c r="D150" s="1" t="s">
        <v>339</v>
      </c>
    </row>
    <row r="151" spans="1:4">
      <c r="A151" s="1" t="s">
        <v>25</v>
      </c>
      <c r="B151" s="1" t="s">
        <v>16</v>
      </c>
      <c r="C151" s="1" t="s">
        <v>334</v>
      </c>
      <c r="D151" s="1" t="s">
        <v>335</v>
      </c>
    </row>
    <row r="152" spans="1:4">
      <c r="A152" s="1" t="s">
        <v>25</v>
      </c>
      <c r="B152" s="1" t="s">
        <v>16</v>
      </c>
      <c r="C152" s="1" t="s">
        <v>340</v>
      </c>
      <c r="D152" s="1" t="s">
        <v>341</v>
      </c>
    </row>
    <row r="153" spans="1:4">
      <c r="A153" s="1" t="s">
        <v>25</v>
      </c>
      <c r="B153" s="1" t="s">
        <v>16</v>
      </c>
      <c r="C153" s="1" t="s">
        <v>336</v>
      </c>
      <c r="D153" s="1" t="s">
        <v>337</v>
      </c>
    </row>
    <row r="154" spans="1:4">
      <c r="A154" s="1" t="s">
        <v>19</v>
      </c>
      <c r="B154" s="1" t="s">
        <v>16</v>
      </c>
      <c r="C154" s="1" t="s">
        <v>359</v>
      </c>
      <c r="D154" s="1" t="s">
        <v>312</v>
      </c>
    </row>
    <row r="155" spans="1:4">
      <c r="A155" s="1" t="s">
        <v>19</v>
      </c>
      <c r="B155" s="1" t="s">
        <v>16</v>
      </c>
      <c r="C155" s="1" t="s">
        <v>360</v>
      </c>
      <c r="D155" s="1" t="s">
        <v>361</v>
      </c>
    </row>
    <row r="156" spans="1:4">
      <c r="A156" s="1" t="s">
        <v>19</v>
      </c>
      <c r="B156" s="1" t="s">
        <v>16</v>
      </c>
      <c r="C156" s="1" t="s">
        <v>363</v>
      </c>
      <c r="D156" s="1" t="s">
        <v>364</v>
      </c>
    </row>
    <row r="157" spans="1:4">
      <c r="A157" s="1" t="s">
        <v>19</v>
      </c>
      <c r="B157" s="1" t="s">
        <v>16</v>
      </c>
      <c r="C157" s="1" t="s">
        <v>362</v>
      </c>
      <c r="D157" s="1" t="s">
        <v>326</v>
      </c>
    </row>
    <row r="158" spans="1:4">
      <c r="A158" s="1" t="s">
        <v>19</v>
      </c>
      <c r="B158" s="1" t="s">
        <v>16</v>
      </c>
      <c r="C158" s="1" t="s">
        <v>354</v>
      </c>
      <c r="D158" s="1" t="s">
        <v>355</v>
      </c>
    </row>
    <row r="159" spans="1:4">
      <c r="A159" s="1" t="s">
        <v>19</v>
      </c>
      <c r="B159" s="1" t="s">
        <v>16</v>
      </c>
      <c r="C159" s="1" t="s">
        <v>358</v>
      </c>
      <c r="D159" s="1" t="s">
        <v>1199</v>
      </c>
    </row>
    <row r="160" spans="1:4">
      <c r="A160" s="1" t="s">
        <v>19</v>
      </c>
      <c r="B160" s="1" t="s">
        <v>16</v>
      </c>
      <c r="C160" s="1" t="s">
        <v>365</v>
      </c>
      <c r="D160" s="1" t="s">
        <v>366</v>
      </c>
    </row>
    <row r="161" spans="1:4">
      <c r="A161" s="1" t="s">
        <v>19</v>
      </c>
      <c r="B161" s="1" t="s">
        <v>16</v>
      </c>
      <c r="C161" s="1" t="s">
        <v>356</v>
      </c>
      <c r="D161" s="1" t="s">
        <v>357</v>
      </c>
    </row>
    <row r="162" spans="1:4">
      <c r="A162" s="1" t="s">
        <v>21</v>
      </c>
      <c r="B162" s="1" t="s">
        <v>16</v>
      </c>
      <c r="C162" s="1" t="s">
        <v>386</v>
      </c>
      <c r="D162" s="1" t="s">
        <v>387</v>
      </c>
    </row>
    <row r="163" spans="1:4">
      <c r="A163" s="1" t="s">
        <v>21</v>
      </c>
      <c r="B163" s="1" t="s">
        <v>16</v>
      </c>
      <c r="C163" s="1" t="s">
        <v>388</v>
      </c>
      <c r="D163" s="1" t="s">
        <v>389</v>
      </c>
    </row>
    <row r="164" spans="1:4">
      <c r="A164" s="1" t="s">
        <v>21</v>
      </c>
      <c r="B164" s="1" t="s">
        <v>16</v>
      </c>
      <c r="C164" s="1" t="s">
        <v>394</v>
      </c>
      <c r="D164" s="1" t="s">
        <v>395</v>
      </c>
    </row>
    <row r="165" spans="1:4">
      <c r="A165" s="1" t="s">
        <v>21</v>
      </c>
      <c r="B165" s="1" t="s">
        <v>16</v>
      </c>
      <c r="C165" s="1" t="s">
        <v>384</v>
      </c>
      <c r="D165" s="1" t="s">
        <v>385</v>
      </c>
    </row>
    <row r="166" spans="1:4">
      <c r="A166" s="1" t="s">
        <v>21</v>
      </c>
      <c r="B166" s="1" t="s">
        <v>16</v>
      </c>
      <c r="C166" s="1" t="s">
        <v>392</v>
      </c>
      <c r="D166" s="1" t="s">
        <v>393</v>
      </c>
    </row>
    <row r="167" spans="1:4">
      <c r="A167" s="1" t="s">
        <v>21</v>
      </c>
      <c r="B167" s="1" t="s">
        <v>16</v>
      </c>
      <c r="C167" s="1" t="s">
        <v>390</v>
      </c>
      <c r="D167" s="1" t="s">
        <v>391</v>
      </c>
    </row>
    <row r="168" spans="1:4">
      <c r="A168" s="1" t="s">
        <v>24</v>
      </c>
      <c r="B168" s="1" t="s">
        <v>16</v>
      </c>
      <c r="C168" s="1" t="s">
        <v>382</v>
      </c>
      <c r="D168" s="1" t="s">
        <v>383</v>
      </c>
    </row>
    <row r="169" spans="1:4">
      <c r="A169" s="1" t="s">
        <v>24</v>
      </c>
      <c r="B169" s="1" t="s">
        <v>16</v>
      </c>
      <c r="C169" s="1" t="s">
        <v>380</v>
      </c>
      <c r="D169" s="1" t="s">
        <v>381</v>
      </c>
    </row>
    <row r="170" spans="1:4">
      <c r="A170" s="1" t="s">
        <v>24</v>
      </c>
      <c r="B170" s="1" t="s">
        <v>16</v>
      </c>
      <c r="C170" s="1" t="s">
        <v>378</v>
      </c>
      <c r="D170" s="1" t="s">
        <v>379</v>
      </c>
    </row>
    <row r="171" spans="1:4">
      <c r="A171" s="48" t="s">
        <v>1200</v>
      </c>
      <c r="B171" s="48" t="s">
        <v>27</v>
      </c>
      <c r="C171" s="48" t="s">
        <v>480</v>
      </c>
      <c r="D171" s="48" t="s">
        <v>481</v>
      </c>
    </row>
    <row r="172" spans="1:4">
      <c r="A172" s="48" t="s">
        <v>1200</v>
      </c>
      <c r="B172" s="48" t="s">
        <v>27</v>
      </c>
      <c r="C172" s="48" t="s">
        <v>479</v>
      </c>
      <c r="D172" s="48" t="s">
        <v>1003</v>
      </c>
    </row>
    <row r="173" spans="1:4">
      <c r="A173" s="48" t="s">
        <v>1200</v>
      </c>
      <c r="B173" s="48" t="s">
        <v>27</v>
      </c>
      <c r="C173" s="48" t="s">
        <v>476</v>
      </c>
      <c r="D173" s="48" t="s">
        <v>322</v>
      </c>
    </row>
    <row r="174" spans="1:4">
      <c r="A174" s="48" t="s">
        <v>1200</v>
      </c>
      <c r="B174" s="48" t="s">
        <v>27</v>
      </c>
      <c r="C174" s="48" t="s">
        <v>478</v>
      </c>
      <c r="D174" s="48" t="s">
        <v>312</v>
      </c>
    </row>
    <row r="175" spans="1:4">
      <c r="A175" s="48" t="s">
        <v>1200</v>
      </c>
      <c r="B175" s="48" t="s">
        <v>27</v>
      </c>
      <c r="C175" s="48" t="s">
        <v>482</v>
      </c>
      <c r="D175" s="48" t="s">
        <v>1004</v>
      </c>
    </row>
    <row r="176" spans="1:4">
      <c r="A176" s="48" t="s">
        <v>38</v>
      </c>
      <c r="B176" s="48" t="s">
        <v>27</v>
      </c>
      <c r="C176" s="48" t="s">
        <v>466</v>
      </c>
      <c r="D176" s="48" t="s">
        <v>467</v>
      </c>
    </row>
    <row r="177" spans="1:4">
      <c r="A177" s="48" t="s">
        <v>38</v>
      </c>
      <c r="B177" s="48" t="s">
        <v>27</v>
      </c>
      <c r="C177" s="48" t="s">
        <v>468</v>
      </c>
      <c r="D177" s="48" t="s">
        <v>469</v>
      </c>
    </row>
    <row r="178" spans="1:4">
      <c r="A178" s="48" t="s">
        <v>38</v>
      </c>
      <c r="B178" s="48" t="s">
        <v>27</v>
      </c>
      <c r="C178" s="48" t="s">
        <v>462</v>
      </c>
      <c r="D178" s="48" t="s">
        <v>463</v>
      </c>
    </row>
    <row r="179" spans="1:4">
      <c r="A179" s="48" t="s">
        <v>38</v>
      </c>
      <c r="B179" s="48" t="s">
        <v>27</v>
      </c>
      <c r="C179" s="48" t="s">
        <v>464</v>
      </c>
      <c r="D179" s="48" t="s">
        <v>465</v>
      </c>
    </row>
    <row r="180" spans="1:4">
      <c r="A180" s="48" t="s">
        <v>38</v>
      </c>
      <c r="B180" s="48" t="s">
        <v>27</v>
      </c>
      <c r="C180" s="48" t="s">
        <v>472</v>
      </c>
      <c r="D180" s="48" t="s">
        <v>473</v>
      </c>
    </row>
    <row r="181" spans="1:4">
      <c r="A181" s="48" t="s">
        <v>38</v>
      </c>
      <c r="B181" s="48" t="s">
        <v>27</v>
      </c>
      <c r="C181" s="48" t="s">
        <v>470</v>
      </c>
      <c r="D181" s="48" t="s">
        <v>471</v>
      </c>
    </row>
    <row r="182" spans="1:4">
      <c r="A182" s="48" t="s">
        <v>41</v>
      </c>
      <c r="B182" s="48" t="s">
        <v>27</v>
      </c>
      <c r="C182" s="48" t="s">
        <v>407</v>
      </c>
      <c r="D182" s="48" t="s">
        <v>1105</v>
      </c>
    </row>
    <row r="183" spans="1:4">
      <c r="A183" s="48" t="s">
        <v>41</v>
      </c>
      <c r="B183" s="48" t="s">
        <v>27</v>
      </c>
      <c r="C183" s="48" t="s">
        <v>410</v>
      </c>
      <c r="D183" s="48" t="s">
        <v>1106</v>
      </c>
    </row>
    <row r="184" spans="1:4">
      <c r="A184" s="48" t="s">
        <v>41</v>
      </c>
      <c r="B184" s="48" t="s">
        <v>27</v>
      </c>
      <c r="C184" s="48" t="s">
        <v>409</v>
      </c>
      <c r="D184" s="48" t="s">
        <v>1107</v>
      </c>
    </row>
    <row r="185" spans="1:4">
      <c r="A185" s="48" t="s">
        <v>41</v>
      </c>
      <c r="B185" s="48" t="s">
        <v>27</v>
      </c>
      <c r="C185" s="48" t="s">
        <v>408</v>
      </c>
      <c r="D185" s="48" t="s">
        <v>1108</v>
      </c>
    </row>
    <row r="186" spans="1:4">
      <c r="A186" s="48" t="s">
        <v>26</v>
      </c>
      <c r="B186" s="48" t="s">
        <v>27</v>
      </c>
      <c r="C186" s="48" t="s">
        <v>415</v>
      </c>
      <c r="D186" s="48" t="s">
        <v>1109</v>
      </c>
    </row>
    <row r="187" spans="1:4">
      <c r="A187" s="48" t="s">
        <v>26</v>
      </c>
      <c r="B187" s="48" t="s">
        <v>27</v>
      </c>
      <c r="C187" s="48" t="s">
        <v>419</v>
      </c>
      <c r="D187" s="48" t="s">
        <v>993</v>
      </c>
    </row>
    <row r="188" spans="1:4">
      <c r="A188" s="48" t="s">
        <v>26</v>
      </c>
      <c r="B188" s="48" t="s">
        <v>27</v>
      </c>
      <c r="C188" s="48" t="s">
        <v>416</v>
      </c>
      <c r="D188" s="48" t="s">
        <v>417</v>
      </c>
    </row>
    <row r="189" spans="1:4">
      <c r="A189" s="48" t="s">
        <v>26</v>
      </c>
      <c r="B189" s="48" t="s">
        <v>27</v>
      </c>
      <c r="C189" s="48" t="s">
        <v>418</v>
      </c>
      <c r="D189" s="48" t="s">
        <v>994</v>
      </c>
    </row>
    <row r="190" spans="1:4">
      <c r="A190" s="48" t="s">
        <v>26</v>
      </c>
      <c r="B190" s="48" t="s">
        <v>27</v>
      </c>
      <c r="C190" s="48" t="s">
        <v>413</v>
      </c>
      <c r="D190" s="48" t="s">
        <v>995</v>
      </c>
    </row>
    <row r="191" spans="1:4">
      <c r="A191" s="48" t="s">
        <v>26</v>
      </c>
      <c r="B191" s="48" t="s">
        <v>27</v>
      </c>
      <c r="C191" s="48" t="s">
        <v>414</v>
      </c>
      <c r="D191" s="48" t="s">
        <v>1110</v>
      </c>
    </row>
    <row r="192" spans="1:4">
      <c r="A192" s="48" t="s">
        <v>26</v>
      </c>
      <c r="B192" s="48" t="s">
        <v>27</v>
      </c>
      <c r="C192" s="48" t="s">
        <v>411</v>
      </c>
      <c r="D192" s="48" t="s">
        <v>412</v>
      </c>
    </row>
    <row r="193" spans="1:4">
      <c r="A193" s="48" t="s">
        <v>28</v>
      </c>
      <c r="B193" s="48" t="s">
        <v>27</v>
      </c>
      <c r="C193" s="48" t="s">
        <v>424</v>
      </c>
      <c r="D193" s="48" t="s">
        <v>1069</v>
      </c>
    </row>
    <row r="194" spans="1:4">
      <c r="A194" s="48" t="s">
        <v>28</v>
      </c>
      <c r="B194" s="48" t="s">
        <v>27</v>
      </c>
      <c r="C194" s="48" t="s">
        <v>420</v>
      </c>
      <c r="D194" s="48" t="s">
        <v>421</v>
      </c>
    </row>
    <row r="195" spans="1:4">
      <c r="A195" s="48" t="s">
        <v>28</v>
      </c>
      <c r="B195" s="48" t="s">
        <v>27</v>
      </c>
      <c r="C195" s="48" t="s">
        <v>422</v>
      </c>
      <c r="D195" s="48" t="s">
        <v>423</v>
      </c>
    </row>
    <row r="196" spans="1:4">
      <c r="A196" s="48" t="s">
        <v>39</v>
      </c>
      <c r="B196" s="48" t="s">
        <v>27</v>
      </c>
      <c r="C196" s="48" t="s">
        <v>475</v>
      </c>
      <c r="D196" s="48" t="s">
        <v>1249</v>
      </c>
    </row>
    <row r="197" spans="1:4">
      <c r="A197" s="48" t="s">
        <v>39</v>
      </c>
      <c r="B197" s="48" t="s">
        <v>27</v>
      </c>
      <c r="C197" s="48" t="s">
        <v>474</v>
      </c>
      <c r="D197" s="48" t="s">
        <v>1005</v>
      </c>
    </row>
    <row r="198" spans="1:4">
      <c r="A198" s="48" t="s">
        <v>36</v>
      </c>
      <c r="B198" s="48" t="s">
        <v>27</v>
      </c>
      <c r="C198" s="48" t="s">
        <v>456</v>
      </c>
      <c r="D198" s="48" t="s">
        <v>457</v>
      </c>
    </row>
    <row r="199" spans="1:4">
      <c r="A199" s="48" t="s">
        <v>36</v>
      </c>
      <c r="B199" s="48" t="s">
        <v>27</v>
      </c>
      <c r="C199" s="48" t="s">
        <v>455</v>
      </c>
      <c r="D199" s="48" t="s">
        <v>998</v>
      </c>
    </row>
    <row r="200" spans="1:4">
      <c r="A200" s="48" t="s">
        <v>36</v>
      </c>
      <c r="B200" s="48" t="s">
        <v>27</v>
      </c>
      <c r="C200" s="48" t="s">
        <v>453</v>
      </c>
      <c r="D200" s="48" t="s">
        <v>999</v>
      </c>
    </row>
    <row r="201" spans="1:4">
      <c r="A201" s="48" t="s">
        <v>36</v>
      </c>
      <c r="B201" s="48" t="s">
        <v>27</v>
      </c>
      <c r="C201" s="48" t="s">
        <v>454</v>
      </c>
      <c r="D201" s="48" t="s">
        <v>1000</v>
      </c>
    </row>
    <row r="202" spans="1:4">
      <c r="A202" s="48" t="s">
        <v>143</v>
      </c>
      <c r="B202" s="48" t="s">
        <v>27</v>
      </c>
      <c r="C202" s="48" t="s">
        <v>459</v>
      </c>
      <c r="D202" s="48" t="s">
        <v>1001</v>
      </c>
    </row>
    <row r="203" spans="1:4">
      <c r="A203" s="48" t="s">
        <v>143</v>
      </c>
      <c r="B203" s="48" t="s">
        <v>27</v>
      </c>
      <c r="C203" s="48" t="s">
        <v>458</v>
      </c>
      <c r="D203" s="48" t="s">
        <v>1203</v>
      </c>
    </row>
    <row r="204" spans="1:4">
      <c r="A204" s="48" t="s">
        <v>143</v>
      </c>
      <c r="B204" s="48" t="s">
        <v>27</v>
      </c>
      <c r="C204" s="48" t="s">
        <v>460</v>
      </c>
      <c r="D204" s="48" t="s">
        <v>1002</v>
      </c>
    </row>
    <row r="205" spans="1:4">
      <c r="A205" s="48" t="s">
        <v>143</v>
      </c>
      <c r="B205" s="48" t="s">
        <v>27</v>
      </c>
      <c r="C205" s="48" t="s">
        <v>461</v>
      </c>
      <c r="D205" s="48" t="s">
        <v>1055</v>
      </c>
    </row>
    <row r="206" spans="1:4">
      <c r="A206" s="48" t="s">
        <v>34</v>
      </c>
      <c r="B206" s="48" t="s">
        <v>27</v>
      </c>
      <c r="C206" s="48" t="s">
        <v>439</v>
      </c>
      <c r="D206" s="48" t="s">
        <v>1134</v>
      </c>
    </row>
    <row r="207" spans="1:4">
      <c r="A207" s="48" t="s">
        <v>34</v>
      </c>
      <c r="B207" s="48" t="s">
        <v>27</v>
      </c>
      <c r="C207" s="48" t="s">
        <v>441</v>
      </c>
      <c r="D207" s="48" t="s">
        <v>1133</v>
      </c>
    </row>
    <row r="208" spans="1:4">
      <c r="A208" s="48" t="s">
        <v>34</v>
      </c>
      <c r="B208" s="48" t="s">
        <v>27</v>
      </c>
      <c r="C208" s="48" t="s">
        <v>438</v>
      </c>
      <c r="D208" s="48" t="s">
        <v>442</v>
      </c>
    </row>
    <row r="209" spans="1:4">
      <c r="A209" s="48" t="s">
        <v>34</v>
      </c>
      <c r="B209" s="48" t="s">
        <v>27</v>
      </c>
      <c r="C209" s="48" t="s">
        <v>1165</v>
      </c>
      <c r="D209" s="48" t="s">
        <v>440</v>
      </c>
    </row>
    <row r="210" spans="1:4">
      <c r="A210" s="48" t="s">
        <v>34</v>
      </c>
      <c r="B210" s="48" t="s">
        <v>27</v>
      </c>
      <c r="C210" s="48" t="s">
        <v>1166</v>
      </c>
      <c r="D210" s="48" t="s">
        <v>1250</v>
      </c>
    </row>
    <row r="211" spans="1:4">
      <c r="A211" s="48" t="s">
        <v>30</v>
      </c>
      <c r="B211" s="48" t="s">
        <v>27</v>
      </c>
      <c r="C211" s="48" t="s">
        <v>428</v>
      </c>
      <c r="D211" s="48" t="s">
        <v>429</v>
      </c>
    </row>
    <row r="212" spans="1:4">
      <c r="A212" s="48" t="s">
        <v>30</v>
      </c>
      <c r="B212" s="48" t="s">
        <v>27</v>
      </c>
      <c r="C212" s="48" t="s">
        <v>427</v>
      </c>
      <c r="D212" s="48" t="s">
        <v>1201</v>
      </c>
    </row>
    <row r="213" spans="1:4">
      <c r="A213" s="48" t="s">
        <v>30</v>
      </c>
      <c r="B213" s="48" t="s">
        <v>27</v>
      </c>
      <c r="C213" s="48" t="s">
        <v>425</v>
      </c>
      <c r="D213" s="48" t="s">
        <v>426</v>
      </c>
    </row>
    <row r="214" spans="1:4">
      <c r="A214" s="48" t="s">
        <v>1202</v>
      </c>
      <c r="B214" s="48" t="s">
        <v>27</v>
      </c>
      <c r="C214" s="48" t="s">
        <v>434</v>
      </c>
      <c r="D214" s="48" t="s">
        <v>435</v>
      </c>
    </row>
    <row r="215" spans="1:4">
      <c r="A215" s="48" t="s">
        <v>1202</v>
      </c>
      <c r="B215" s="48" t="s">
        <v>27</v>
      </c>
      <c r="C215" s="48" t="s">
        <v>430</v>
      </c>
      <c r="D215" s="48" t="s">
        <v>996</v>
      </c>
    </row>
    <row r="216" spans="1:4">
      <c r="A216" s="48" t="s">
        <v>1202</v>
      </c>
      <c r="B216" s="48" t="s">
        <v>27</v>
      </c>
      <c r="C216" s="48" t="s">
        <v>433</v>
      </c>
      <c r="D216" s="48" t="s">
        <v>997</v>
      </c>
    </row>
    <row r="217" spans="1:4">
      <c r="A217" s="48" t="s">
        <v>1202</v>
      </c>
      <c r="B217" s="48" t="s">
        <v>27</v>
      </c>
      <c r="C217" s="48" t="s">
        <v>431</v>
      </c>
      <c r="D217" s="48" t="s">
        <v>432</v>
      </c>
    </row>
    <row r="218" spans="1:4">
      <c r="A218" s="48" t="s">
        <v>1202</v>
      </c>
      <c r="B218" s="48" t="s">
        <v>27</v>
      </c>
      <c r="C218" s="48" t="s">
        <v>436</v>
      </c>
      <c r="D218" s="48" t="s">
        <v>437</v>
      </c>
    </row>
    <row r="219" spans="1:4">
      <c r="A219" s="48" t="s">
        <v>33</v>
      </c>
      <c r="B219" s="48" t="s">
        <v>27</v>
      </c>
      <c r="C219" s="48" t="s">
        <v>443</v>
      </c>
      <c r="D219" s="48" t="s">
        <v>444</v>
      </c>
    </row>
    <row r="220" spans="1:4">
      <c r="A220" s="48" t="s">
        <v>33</v>
      </c>
      <c r="B220" s="48" t="s">
        <v>27</v>
      </c>
      <c r="C220" s="48" t="s">
        <v>445</v>
      </c>
      <c r="D220" s="48" t="s">
        <v>760</v>
      </c>
    </row>
    <row r="221" spans="1:4">
      <c r="A221" s="48" t="s">
        <v>35</v>
      </c>
      <c r="B221" s="48" t="s">
        <v>27</v>
      </c>
      <c r="C221" s="48" t="s">
        <v>449</v>
      </c>
      <c r="D221" s="48" t="s">
        <v>322</v>
      </c>
    </row>
    <row r="222" spans="1:4">
      <c r="A222" s="48" t="s">
        <v>35</v>
      </c>
      <c r="B222" s="48" t="s">
        <v>27</v>
      </c>
      <c r="C222" s="48" t="s">
        <v>447</v>
      </c>
      <c r="D222" s="48" t="s">
        <v>448</v>
      </c>
    </row>
    <row r="223" spans="1:4">
      <c r="A223" s="48" t="s">
        <v>35</v>
      </c>
      <c r="B223" s="48" t="s">
        <v>27</v>
      </c>
      <c r="C223" s="48" t="s">
        <v>450</v>
      </c>
      <c r="D223" s="48" t="s">
        <v>1006</v>
      </c>
    </row>
    <row r="224" spans="1:4">
      <c r="A224" s="48" t="s">
        <v>35</v>
      </c>
      <c r="B224" s="48" t="s">
        <v>27</v>
      </c>
      <c r="C224" s="48" t="s">
        <v>451</v>
      </c>
      <c r="D224" s="48" t="s">
        <v>452</v>
      </c>
    </row>
    <row r="225" spans="1:4">
      <c r="A225" s="48" t="s">
        <v>35</v>
      </c>
      <c r="B225" s="48" t="s">
        <v>27</v>
      </c>
      <c r="C225" s="48" t="s">
        <v>446</v>
      </c>
      <c r="D225" s="48" t="s">
        <v>1007</v>
      </c>
    </row>
    <row r="226" spans="1:4">
      <c r="A226" s="6" t="s">
        <v>1008</v>
      </c>
      <c r="B226" s="6" t="s">
        <v>137</v>
      </c>
      <c r="C226" s="6" t="s">
        <v>536</v>
      </c>
      <c r="D226" s="49" t="s">
        <v>1205</v>
      </c>
    </row>
    <row r="227" spans="1:4">
      <c r="A227" s="6" t="s">
        <v>1008</v>
      </c>
      <c r="B227" s="6" t="s">
        <v>137</v>
      </c>
      <c r="C227" s="6" t="s">
        <v>535</v>
      </c>
      <c r="D227" s="50" t="s">
        <v>1009</v>
      </c>
    </row>
    <row r="228" spans="1:4">
      <c r="A228" s="6" t="s">
        <v>1008</v>
      </c>
      <c r="B228" s="6" t="s">
        <v>137</v>
      </c>
      <c r="C228" s="6" t="s">
        <v>543</v>
      </c>
      <c r="D228" s="50" t="s">
        <v>1055</v>
      </c>
    </row>
    <row r="229" spans="1:4">
      <c r="A229" s="6" t="s">
        <v>1008</v>
      </c>
      <c r="B229" s="6" t="s">
        <v>137</v>
      </c>
      <c r="C229" s="6" t="s">
        <v>544</v>
      </c>
      <c r="D229" s="50" t="s">
        <v>1114</v>
      </c>
    </row>
    <row r="230" spans="1:4">
      <c r="A230" s="6" t="s">
        <v>1008</v>
      </c>
      <c r="B230" s="6" t="s">
        <v>137</v>
      </c>
      <c r="C230" s="6" t="s">
        <v>539</v>
      </c>
      <c r="D230" s="50" t="s">
        <v>540</v>
      </c>
    </row>
    <row r="231" spans="1:4">
      <c r="A231" s="6" t="s">
        <v>1008</v>
      </c>
      <c r="B231" s="6" t="s">
        <v>137</v>
      </c>
      <c r="C231" s="6" t="s">
        <v>545</v>
      </c>
      <c r="D231" s="50" t="s">
        <v>1115</v>
      </c>
    </row>
    <row r="232" spans="1:4">
      <c r="A232" s="6" t="s">
        <v>1008</v>
      </c>
      <c r="B232" s="6" t="s">
        <v>137</v>
      </c>
      <c r="C232" s="6" t="s">
        <v>541</v>
      </c>
      <c r="D232" s="50" t="s">
        <v>542</v>
      </c>
    </row>
    <row r="233" spans="1:4">
      <c r="A233" s="6" t="s">
        <v>1008</v>
      </c>
      <c r="B233" s="6" t="s">
        <v>137</v>
      </c>
      <c r="C233" s="6" t="s">
        <v>537</v>
      </c>
      <c r="D233" s="50" t="s">
        <v>538</v>
      </c>
    </row>
    <row r="234" spans="1:4">
      <c r="A234" s="6" t="s">
        <v>134</v>
      </c>
      <c r="B234" s="6" t="s">
        <v>137</v>
      </c>
      <c r="C234" s="6" t="s">
        <v>557</v>
      </c>
      <c r="D234" s="50" t="s">
        <v>558</v>
      </c>
    </row>
    <row r="235" spans="1:4">
      <c r="A235" s="6" t="s">
        <v>134</v>
      </c>
      <c r="B235" s="6" t="s">
        <v>137</v>
      </c>
      <c r="C235" s="6" t="s">
        <v>561</v>
      </c>
      <c r="D235" s="50" t="s">
        <v>1168</v>
      </c>
    </row>
    <row r="236" spans="1:4">
      <c r="A236" s="6" t="s">
        <v>134</v>
      </c>
      <c r="B236" s="6" t="s">
        <v>137</v>
      </c>
      <c r="C236" s="6" t="s">
        <v>555</v>
      </c>
      <c r="D236" s="50" t="s">
        <v>556</v>
      </c>
    </row>
    <row r="237" spans="1:4">
      <c r="A237" s="6" t="s">
        <v>134</v>
      </c>
      <c r="B237" s="6" t="s">
        <v>137</v>
      </c>
      <c r="C237" s="6" t="s">
        <v>559</v>
      </c>
      <c r="D237" s="50" t="s">
        <v>560</v>
      </c>
    </row>
    <row r="238" spans="1:4">
      <c r="A238" s="6" t="s">
        <v>134</v>
      </c>
      <c r="B238" s="6" t="s">
        <v>137</v>
      </c>
      <c r="C238" s="6" t="s">
        <v>554</v>
      </c>
      <c r="D238" s="50" t="s">
        <v>337</v>
      </c>
    </row>
    <row r="239" spans="1:4">
      <c r="A239" s="6" t="s">
        <v>135</v>
      </c>
      <c r="B239" s="6" t="s">
        <v>137</v>
      </c>
      <c r="C239" s="6" t="s">
        <v>568</v>
      </c>
      <c r="D239" s="50" t="s">
        <v>569</v>
      </c>
    </row>
    <row r="240" spans="1:4">
      <c r="A240" s="6" t="s">
        <v>135</v>
      </c>
      <c r="B240" s="6" t="s">
        <v>137</v>
      </c>
      <c r="C240" s="6" t="s">
        <v>566</v>
      </c>
      <c r="D240" s="50" t="s">
        <v>567</v>
      </c>
    </row>
    <row r="241" spans="1:4">
      <c r="A241" s="6" t="s">
        <v>135</v>
      </c>
      <c r="B241" s="6" t="s">
        <v>137</v>
      </c>
      <c r="C241" s="6" t="s">
        <v>564</v>
      </c>
      <c r="D241" s="50" t="s">
        <v>565</v>
      </c>
    </row>
    <row r="242" spans="1:4">
      <c r="A242" s="6" t="s">
        <v>135</v>
      </c>
      <c r="B242" s="6" t="s">
        <v>137</v>
      </c>
      <c r="C242" s="6" t="s">
        <v>570</v>
      </c>
      <c r="D242" s="50" t="s">
        <v>571</v>
      </c>
    </row>
    <row r="243" spans="1:4">
      <c r="A243" s="6" t="s">
        <v>135</v>
      </c>
      <c r="B243" s="6" t="s">
        <v>137</v>
      </c>
      <c r="C243" s="6" t="s">
        <v>572</v>
      </c>
      <c r="D243" s="50" t="s">
        <v>1169</v>
      </c>
    </row>
    <row r="244" spans="1:4">
      <c r="A244" s="6" t="s">
        <v>135</v>
      </c>
      <c r="B244" s="6" t="s">
        <v>137</v>
      </c>
      <c r="C244" s="6" t="s">
        <v>562</v>
      </c>
      <c r="D244" s="50" t="s">
        <v>563</v>
      </c>
    </row>
    <row r="245" spans="1:4">
      <c r="A245" s="52" t="s">
        <v>131</v>
      </c>
      <c r="B245" s="52" t="s">
        <v>137</v>
      </c>
      <c r="C245" s="52" t="s">
        <v>483</v>
      </c>
      <c r="D245" s="53" t="s">
        <v>484</v>
      </c>
    </row>
    <row r="246" spans="1:4">
      <c r="A246" s="52" t="s">
        <v>131</v>
      </c>
      <c r="B246" s="52" t="s">
        <v>137</v>
      </c>
      <c r="C246" s="52" t="s">
        <v>486</v>
      </c>
      <c r="D246" s="53" t="s">
        <v>487</v>
      </c>
    </row>
    <row r="247" spans="1:4">
      <c r="A247" s="52" t="s">
        <v>131</v>
      </c>
      <c r="B247" s="52" t="s">
        <v>137</v>
      </c>
      <c r="C247" s="52" t="s">
        <v>485</v>
      </c>
      <c r="D247" s="53" t="s">
        <v>1206</v>
      </c>
    </row>
    <row r="248" spans="1:4">
      <c r="A248" s="52" t="s">
        <v>133</v>
      </c>
      <c r="B248" s="52" t="s">
        <v>137</v>
      </c>
      <c r="C248" s="52" t="s">
        <v>489</v>
      </c>
      <c r="D248" s="53" t="s">
        <v>490</v>
      </c>
    </row>
    <row r="249" spans="1:4">
      <c r="A249" s="51" t="s">
        <v>133</v>
      </c>
      <c r="B249" s="52" t="s">
        <v>137</v>
      </c>
      <c r="C249" s="52" t="s">
        <v>492</v>
      </c>
      <c r="D249" s="53" t="s">
        <v>493</v>
      </c>
    </row>
    <row r="250" spans="1:4">
      <c r="A250" s="51" t="s">
        <v>133</v>
      </c>
      <c r="B250" s="52" t="s">
        <v>137</v>
      </c>
      <c r="C250" s="52" t="s">
        <v>494</v>
      </c>
      <c r="D250" s="53" t="s">
        <v>432</v>
      </c>
    </row>
    <row r="251" spans="1:4">
      <c r="A251" s="51" t="s">
        <v>133</v>
      </c>
      <c r="B251" s="52" t="s">
        <v>137</v>
      </c>
      <c r="C251" s="52" t="s">
        <v>491</v>
      </c>
      <c r="D251" s="53" t="s">
        <v>1112</v>
      </c>
    </row>
    <row r="252" spans="1:4">
      <c r="A252" s="51" t="s">
        <v>133</v>
      </c>
      <c r="B252" s="52" t="s">
        <v>137</v>
      </c>
      <c r="C252" s="52" t="s">
        <v>488</v>
      </c>
      <c r="D252" s="53" t="s">
        <v>1113</v>
      </c>
    </row>
    <row r="253" spans="1:4">
      <c r="A253" s="74" t="s">
        <v>132</v>
      </c>
      <c r="B253" s="6" t="s">
        <v>137</v>
      </c>
      <c r="C253" s="3" t="s">
        <v>550</v>
      </c>
      <c r="D253" s="5" t="s">
        <v>551</v>
      </c>
    </row>
    <row r="254" spans="1:4">
      <c r="A254" s="74" t="s">
        <v>132</v>
      </c>
      <c r="B254" s="6" t="s">
        <v>137</v>
      </c>
      <c r="C254" s="3" t="s">
        <v>552</v>
      </c>
      <c r="D254" s="5" t="s">
        <v>553</v>
      </c>
    </row>
    <row r="255" spans="1:4">
      <c r="A255" s="74" t="s">
        <v>132</v>
      </c>
      <c r="B255" s="6" t="s">
        <v>137</v>
      </c>
      <c r="C255" s="3" t="s">
        <v>547</v>
      </c>
      <c r="D255" s="5" t="s">
        <v>548</v>
      </c>
    </row>
    <row r="256" spans="1:4">
      <c r="A256" s="74" t="s">
        <v>132</v>
      </c>
      <c r="B256" s="3" t="s">
        <v>137</v>
      </c>
      <c r="C256" s="3" t="s">
        <v>546</v>
      </c>
      <c r="D256" s="5" t="s">
        <v>1136</v>
      </c>
    </row>
    <row r="257" spans="1:4">
      <c r="A257" s="3" t="s">
        <v>132</v>
      </c>
      <c r="B257" s="3" t="s">
        <v>137</v>
      </c>
      <c r="C257" s="3" t="s">
        <v>549</v>
      </c>
      <c r="D257" s="5" t="s">
        <v>1137</v>
      </c>
    </row>
    <row r="258" spans="1:4">
      <c r="A258" s="52" t="s">
        <v>130</v>
      </c>
      <c r="B258" s="52" t="s">
        <v>137</v>
      </c>
      <c r="C258" s="52" t="s">
        <v>577</v>
      </c>
      <c r="D258" s="53" t="s">
        <v>578</v>
      </c>
    </row>
    <row r="259" spans="1:4">
      <c r="A259" s="52" t="s">
        <v>130</v>
      </c>
      <c r="B259" s="52" t="s">
        <v>137</v>
      </c>
      <c r="C259" s="52" t="s">
        <v>581</v>
      </c>
      <c r="D259" s="53" t="s">
        <v>582</v>
      </c>
    </row>
    <row r="260" spans="1:4">
      <c r="A260" s="52" t="s">
        <v>130</v>
      </c>
      <c r="B260" s="52" t="s">
        <v>137</v>
      </c>
      <c r="C260" s="52" t="s">
        <v>579</v>
      </c>
      <c r="D260" s="53" t="s">
        <v>580</v>
      </c>
    </row>
    <row r="261" spans="1:4">
      <c r="A261" s="52" t="s">
        <v>130</v>
      </c>
      <c r="B261" s="52" t="s">
        <v>137</v>
      </c>
      <c r="C261" s="52" t="s">
        <v>575</v>
      </c>
      <c r="D261" s="53" t="s">
        <v>576</v>
      </c>
    </row>
    <row r="262" spans="1:4">
      <c r="A262" s="52" t="s">
        <v>130</v>
      </c>
      <c r="B262" s="52" t="s">
        <v>137</v>
      </c>
      <c r="C262" s="52" t="s">
        <v>573</v>
      </c>
      <c r="D262" s="53" t="s">
        <v>1010</v>
      </c>
    </row>
    <row r="263" spans="1:4">
      <c r="A263" s="52" t="s">
        <v>130</v>
      </c>
      <c r="B263" s="52" t="s">
        <v>137</v>
      </c>
      <c r="C263" s="52" t="s">
        <v>1011</v>
      </c>
      <c r="D263" s="53" t="s">
        <v>1116</v>
      </c>
    </row>
    <row r="264" spans="1:4">
      <c r="A264" s="52" t="s">
        <v>130</v>
      </c>
      <c r="B264" s="52" t="s">
        <v>137</v>
      </c>
      <c r="C264" s="52" t="s">
        <v>574</v>
      </c>
      <c r="D264" s="53" t="s">
        <v>1207</v>
      </c>
    </row>
    <row r="265" spans="1:4">
      <c r="A265" s="52" t="s">
        <v>130</v>
      </c>
      <c r="B265" s="52" t="s">
        <v>137</v>
      </c>
      <c r="C265" s="52" t="s">
        <v>583</v>
      </c>
      <c r="D265" s="53" t="s">
        <v>1070</v>
      </c>
    </row>
    <row r="266" spans="1:4">
      <c r="A266" s="6" t="s">
        <v>1204</v>
      </c>
      <c r="B266" s="6" t="s">
        <v>137</v>
      </c>
      <c r="C266" s="6" t="s">
        <v>529</v>
      </c>
      <c r="D266" s="50" t="s">
        <v>530</v>
      </c>
    </row>
    <row r="267" spans="1:4">
      <c r="A267" s="6" t="s">
        <v>1204</v>
      </c>
      <c r="B267" s="6" t="s">
        <v>137</v>
      </c>
      <c r="C267" s="6" t="s">
        <v>533</v>
      </c>
      <c r="D267" s="50" t="s">
        <v>534</v>
      </c>
    </row>
    <row r="268" spans="1:4">
      <c r="A268" s="6" t="s">
        <v>1204</v>
      </c>
      <c r="B268" s="6" t="s">
        <v>137</v>
      </c>
      <c r="C268" s="6" t="s">
        <v>531</v>
      </c>
      <c r="D268" s="50" t="s">
        <v>532</v>
      </c>
    </row>
    <row r="269" spans="1:4">
      <c r="A269" s="6" t="s">
        <v>1204</v>
      </c>
      <c r="B269" s="6" t="s">
        <v>137</v>
      </c>
      <c r="C269" s="6" t="s">
        <v>527</v>
      </c>
      <c r="D269" s="50" t="s">
        <v>528</v>
      </c>
    </row>
    <row r="270" spans="1:4">
      <c r="A270" s="6" t="s">
        <v>127</v>
      </c>
      <c r="B270" s="6" t="s">
        <v>137</v>
      </c>
      <c r="C270" s="6" t="s">
        <v>519</v>
      </c>
      <c r="D270" s="50" t="s">
        <v>520</v>
      </c>
    </row>
    <row r="271" spans="1:4">
      <c r="A271" s="6" t="s">
        <v>127</v>
      </c>
      <c r="B271" s="6" t="s">
        <v>137</v>
      </c>
      <c r="C271" s="6" t="s">
        <v>517</v>
      </c>
      <c r="D271" s="50" t="s">
        <v>518</v>
      </c>
    </row>
    <row r="272" spans="1:4">
      <c r="A272" s="6" t="s">
        <v>127</v>
      </c>
      <c r="B272" s="6" t="s">
        <v>137</v>
      </c>
      <c r="C272" s="6" t="s">
        <v>515</v>
      </c>
      <c r="D272" s="50" t="s">
        <v>516</v>
      </c>
    </row>
    <row r="273" spans="1:4">
      <c r="A273" s="6" t="s">
        <v>127</v>
      </c>
      <c r="B273" s="6" t="s">
        <v>137</v>
      </c>
      <c r="C273" s="6" t="s">
        <v>525</v>
      </c>
      <c r="D273" s="50" t="s">
        <v>526</v>
      </c>
    </row>
    <row r="274" spans="1:4">
      <c r="A274" s="6" t="s">
        <v>127</v>
      </c>
      <c r="B274" s="6" t="s">
        <v>137</v>
      </c>
      <c r="C274" s="6" t="s">
        <v>521</v>
      </c>
      <c r="D274" s="50" t="s">
        <v>522</v>
      </c>
    </row>
    <row r="275" spans="1:4">
      <c r="A275" s="6" t="s">
        <v>127</v>
      </c>
      <c r="B275" s="6" t="s">
        <v>137</v>
      </c>
      <c r="C275" s="6" t="s">
        <v>523</v>
      </c>
      <c r="D275" s="50" t="s">
        <v>524</v>
      </c>
    </row>
    <row r="276" spans="1:4">
      <c r="A276" s="6" t="s">
        <v>125</v>
      </c>
      <c r="B276" s="6" t="s">
        <v>137</v>
      </c>
      <c r="C276" s="6" t="s">
        <v>496</v>
      </c>
      <c r="D276" s="50" t="s">
        <v>497</v>
      </c>
    </row>
    <row r="277" spans="1:4">
      <c r="A277" s="6" t="s">
        <v>125</v>
      </c>
      <c r="B277" s="6" t="s">
        <v>137</v>
      </c>
      <c r="C277" s="6" t="s">
        <v>495</v>
      </c>
      <c r="D277" s="50" t="s">
        <v>1001</v>
      </c>
    </row>
    <row r="278" spans="1:4">
      <c r="A278" s="6" t="s">
        <v>126</v>
      </c>
      <c r="B278" s="6" t="s">
        <v>137</v>
      </c>
      <c r="C278" s="6" t="s">
        <v>506</v>
      </c>
      <c r="D278" s="50" t="s">
        <v>507</v>
      </c>
    </row>
    <row r="279" spans="1:4">
      <c r="A279" s="6" t="s">
        <v>126</v>
      </c>
      <c r="B279" s="6" t="s">
        <v>137</v>
      </c>
      <c r="C279" s="6" t="s">
        <v>512</v>
      </c>
      <c r="D279" s="50" t="s">
        <v>1111</v>
      </c>
    </row>
    <row r="280" spans="1:4">
      <c r="A280" s="6" t="s">
        <v>126</v>
      </c>
      <c r="B280" s="6" t="s">
        <v>137</v>
      </c>
      <c r="C280" s="6" t="s">
        <v>513</v>
      </c>
      <c r="D280" s="50" t="s">
        <v>514</v>
      </c>
    </row>
    <row r="281" spans="1:4">
      <c r="A281" s="6" t="s">
        <v>126</v>
      </c>
      <c r="B281" s="6" t="s">
        <v>137</v>
      </c>
      <c r="C281" s="6" t="s">
        <v>504</v>
      </c>
      <c r="D281" s="50" t="s">
        <v>505</v>
      </c>
    </row>
    <row r="282" spans="1:4">
      <c r="A282" s="6" t="s">
        <v>126</v>
      </c>
      <c r="B282" s="6" t="s">
        <v>137</v>
      </c>
      <c r="C282" s="6" t="s">
        <v>500</v>
      </c>
      <c r="D282" s="50" t="s">
        <v>501</v>
      </c>
    </row>
    <row r="283" spans="1:4">
      <c r="A283" s="6" t="s">
        <v>126</v>
      </c>
      <c r="B283" s="6" t="s">
        <v>137</v>
      </c>
      <c r="C283" s="6" t="s">
        <v>510</v>
      </c>
      <c r="D283" s="50" t="s">
        <v>511</v>
      </c>
    </row>
    <row r="284" spans="1:4">
      <c r="A284" s="6" t="s">
        <v>126</v>
      </c>
      <c r="B284" s="6" t="s">
        <v>137</v>
      </c>
      <c r="C284" s="6" t="s">
        <v>498</v>
      </c>
      <c r="D284" s="50" t="s">
        <v>499</v>
      </c>
    </row>
    <row r="285" spans="1:4">
      <c r="A285" s="6" t="s">
        <v>126</v>
      </c>
      <c r="B285" s="6" t="s">
        <v>137</v>
      </c>
      <c r="C285" s="6" t="s">
        <v>508</v>
      </c>
      <c r="D285" s="50" t="s">
        <v>1251</v>
      </c>
    </row>
    <row r="286" spans="1:4">
      <c r="A286" s="6" t="s">
        <v>126</v>
      </c>
      <c r="B286" s="6" t="s">
        <v>137</v>
      </c>
      <c r="C286" s="6" t="s">
        <v>509</v>
      </c>
      <c r="D286" s="50" t="s">
        <v>1135</v>
      </c>
    </row>
    <row r="287" spans="1:4">
      <c r="A287" s="3" t="s">
        <v>126</v>
      </c>
      <c r="B287" s="3" t="s">
        <v>137</v>
      </c>
      <c r="C287" s="3" t="s">
        <v>502</v>
      </c>
      <c r="D287" s="54" t="s">
        <v>503</v>
      </c>
    </row>
    <row r="288" spans="1:4">
      <c r="A288" s="12" t="s">
        <v>597</v>
      </c>
      <c r="B288" s="12" t="s">
        <v>43</v>
      </c>
      <c r="C288" s="11" t="s">
        <v>599</v>
      </c>
      <c r="D288" s="11" t="s">
        <v>600</v>
      </c>
    </row>
    <row r="289" spans="1:4">
      <c r="A289" s="12" t="s">
        <v>597</v>
      </c>
      <c r="B289" s="12" t="s">
        <v>43</v>
      </c>
      <c r="C289" s="11" t="s">
        <v>598</v>
      </c>
      <c r="D289" s="11" t="s">
        <v>1252</v>
      </c>
    </row>
    <row r="290" spans="1:4">
      <c r="A290" s="11" t="s">
        <v>48</v>
      </c>
      <c r="B290" s="13" t="s">
        <v>43</v>
      </c>
      <c r="C290" s="13" t="s">
        <v>618</v>
      </c>
      <c r="D290" s="13" t="s">
        <v>1253</v>
      </c>
    </row>
    <row r="291" spans="1:4" ht="15.75">
      <c r="A291" s="11" t="s">
        <v>48</v>
      </c>
      <c r="B291" s="13" t="s">
        <v>43</v>
      </c>
      <c r="C291" s="14" t="s">
        <v>615</v>
      </c>
      <c r="D291" s="15" t="s">
        <v>616</v>
      </c>
    </row>
    <row r="292" spans="1:4">
      <c r="A292" s="11" t="s">
        <v>48</v>
      </c>
      <c r="B292" s="13" t="s">
        <v>43</v>
      </c>
      <c r="C292" s="13" t="s">
        <v>605</v>
      </c>
      <c r="D292" s="9" t="s">
        <v>1138</v>
      </c>
    </row>
    <row r="293" spans="1:4">
      <c r="A293" s="11" t="s">
        <v>48</v>
      </c>
      <c r="B293" s="13" t="s">
        <v>43</v>
      </c>
      <c r="C293" s="13" t="s">
        <v>622</v>
      </c>
      <c r="D293" s="13" t="s">
        <v>623</v>
      </c>
    </row>
    <row r="294" spans="1:4">
      <c r="A294" s="11" t="s">
        <v>48</v>
      </c>
      <c r="B294" s="13" t="s">
        <v>43</v>
      </c>
      <c r="C294" s="13" t="s">
        <v>612</v>
      </c>
      <c r="D294" s="13" t="s">
        <v>613</v>
      </c>
    </row>
    <row r="295" spans="1:4">
      <c r="A295" s="11" t="s">
        <v>48</v>
      </c>
      <c r="B295" s="13" t="s">
        <v>43</v>
      </c>
      <c r="C295" s="13" t="s">
        <v>620</v>
      </c>
      <c r="D295" s="13" t="s">
        <v>621</v>
      </c>
    </row>
    <row r="296" spans="1:4">
      <c r="A296" s="11" t="s">
        <v>48</v>
      </c>
      <c r="B296" s="13" t="s">
        <v>43</v>
      </c>
      <c r="C296" s="13" t="s">
        <v>603</v>
      </c>
      <c r="D296" s="13" t="s">
        <v>604</v>
      </c>
    </row>
    <row r="297" spans="1:4">
      <c r="A297" s="11" t="s">
        <v>48</v>
      </c>
      <c r="B297" s="13" t="s">
        <v>43</v>
      </c>
      <c r="C297" s="13" t="s">
        <v>619</v>
      </c>
      <c r="D297" s="13" t="s">
        <v>1254</v>
      </c>
    </row>
    <row r="298" spans="1:4">
      <c r="A298" s="11" t="s">
        <v>48</v>
      </c>
      <c r="B298" s="13" t="s">
        <v>43</v>
      </c>
      <c r="C298" s="13" t="s">
        <v>617</v>
      </c>
      <c r="D298" s="13" t="s">
        <v>1255</v>
      </c>
    </row>
    <row r="299" spans="1:4">
      <c r="A299" s="11" t="s">
        <v>48</v>
      </c>
      <c r="B299" s="13" t="s">
        <v>43</v>
      </c>
      <c r="C299" s="13" t="s">
        <v>606</v>
      </c>
      <c r="D299" s="13" t="s">
        <v>607</v>
      </c>
    </row>
    <row r="300" spans="1:4">
      <c r="A300" s="11" t="s">
        <v>48</v>
      </c>
      <c r="B300" s="13" t="s">
        <v>43</v>
      </c>
      <c r="C300" s="13" t="s">
        <v>614</v>
      </c>
      <c r="D300" s="13" t="s">
        <v>1256</v>
      </c>
    </row>
    <row r="301" spans="1:4">
      <c r="A301" s="11" t="s">
        <v>48</v>
      </c>
      <c r="B301" s="13" t="s">
        <v>43</v>
      </c>
      <c r="C301" s="13" t="s">
        <v>610</v>
      </c>
      <c r="D301" s="13" t="s">
        <v>611</v>
      </c>
    </row>
    <row r="302" spans="1:4">
      <c r="A302" s="11" t="s">
        <v>48</v>
      </c>
      <c r="B302" s="13" t="s">
        <v>43</v>
      </c>
      <c r="C302" s="11" t="s">
        <v>601</v>
      </c>
      <c r="D302" s="11" t="s">
        <v>602</v>
      </c>
    </row>
    <row r="303" spans="1:4">
      <c r="A303" s="11" t="s">
        <v>48</v>
      </c>
      <c r="B303" s="11" t="s">
        <v>43</v>
      </c>
      <c r="C303" s="11" t="s">
        <v>608</v>
      </c>
      <c r="D303" s="11" t="s">
        <v>609</v>
      </c>
    </row>
    <row r="304" spans="1:4">
      <c r="A304" s="31" t="s">
        <v>45</v>
      </c>
      <c r="B304" s="29" t="s">
        <v>43</v>
      </c>
      <c r="C304" s="6" t="s">
        <v>596</v>
      </c>
      <c r="D304" s="6" t="s">
        <v>1117</v>
      </c>
    </row>
    <row r="305" spans="1:4">
      <c r="A305" s="31" t="s">
        <v>45</v>
      </c>
      <c r="B305" s="29" t="s">
        <v>43</v>
      </c>
      <c r="C305" s="6" t="s">
        <v>594</v>
      </c>
      <c r="D305" s="6" t="s">
        <v>595</v>
      </c>
    </row>
    <row r="306" spans="1:4">
      <c r="A306" s="53" t="s">
        <v>42</v>
      </c>
      <c r="B306" s="29" t="s">
        <v>43</v>
      </c>
      <c r="C306" s="6" t="s">
        <v>584</v>
      </c>
      <c r="D306" s="6" t="s">
        <v>1012</v>
      </c>
    </row>
    <row r="307" spans="1:4">
      <c r="A307" s="53" t="s">
        <v>42</v>
      </c>
      <c r="B307" s="29" t="s">
        <v>43</v>
      </c>
      <c r="C307" s="6" t="s">
        <v>586</v>
      </c>
      <c r="D307" s="6" t="s">
        <v>1013</v>
      </c>
    </row>
    <row r="308" spans="1:4">
      <c r="A308" s="53" t="s">
        <v>42</v>
      </c>
      <c r="B308" s="29" t="s">
        <v>43</v>
      </c>
      <c r="C308" s="6" t="s">
        <v>587</v>
      </c>
      <c r="D308" s="6" t="s">
        <v>1014</v>
      </c>
    </row>
    <row r="309" spans="1:4">
      <c r="A309" s="31" t="s">
        <v>49</v>
      </c>
      <c r="B309" s="29" t="s">
        <v>43</v>
      </c>
      <c r="C309" s="6" t="s">
        <v>591</v>
      </c>
      <c r="D309" s="6" t="s">
        <v>1118</v>
      </c>
    </row>
    <row r="310" spans="1:4">
      <c r="A310" s="31" t="s">
        <v>49</v>
      </c>
      <c r="B310" s="29" t="s">
        <v>43</v>
      </c>
      <c r="C310" s="6" t="s">
        <v>592</v>
      </c>
      <c r="D310" s="6" t="s">
        <v>593</v>
      </c>
    </row>
    <row r="311" spans="1:4">
      <c r="A311" s="31" t="s">
        <v>49</v>
      </c>
      <c r="B311" s="29" t="s">
        <v>43</v>
      </c>
      <c r="C311" s="6" t="s">
        <v>588</v>
      </c>
      <c r="D311" s="6" t="s">
        <v>589</v>
      </c>
    </row>
    <row r="312" spans="1:4">
      <c r="A312" s="31" t="s">
        <v>49</v>
      </c>
      <c r="B312" s="29" t="s">
        <v>43</v>
      </c>
      <c r="C312" s="6" t="s">
        <v>590</v>
      </c>
      <c r="D312" s="6" t="s">
        <v>1015</v>
      </c>
    </row>
    <row r="313" spans="1:4">
      <c r="A313" s="2" t="s">
        <v>50</v>
      </c>
      <c r="B313" s="2" t="s">
        <v>43</v>
      </c>
      <c r="C313" s="2" t="s">
        <v>643</v>
      </c>
      <c r="D313" s="2" t="s">
        <v>644</v>
      </c>
    </row>
    <row r="314" spans="1:4">
      <c r="A314" s="2" t="s">
        <v>50</v>
      </c>
      <c r="B314" s="2" t="s">
        <v>43</v>
      </c>
      <c r="C314" s="2" t="s">
        <v>632</v>
      </c>
      <c r="D314" s="2" t="s">
        <v>633</v>
      </c>
    </row>
    <row r="315" spans="1:4">
      <c r="A315" s="2" t="s">
        <v>50</v>
      </c>
      <c r="B315" s="2" t="s">
        <v>43</v>
      </c>
      <c r="C315" s="2" t="s">
        <v>636</v>
      </c>
      <c r="D315" s="2" t="s">
        <v>637</v>
      </c>
    </row>
    <row r="316" spans="1:4">
      <c r="A316" s="2" t="s">
        <v>50</v>
      </c>
      <c r="B316" s="2" t="s">
        <v>43</v>
      </c>
      <c r="C316" s="2" t="s">
        <v>641</v>
      </c>
      <c r="D316" s="2" t="s">
        <v>341</v>
      </c>
    </row>
    <row r="317" spans="1:4">
      <c r="A317" s="2" t="s">
        <v>50</v>
      </c>
      <c r="B317" s="2" t="s">
        <v>43</v>
      </c>
      <c r="C317" s="2" t="s">
        <v>642</v>
      </c>
      <c r="D317" s="2" t="s">
        <v>1257</v>
      </c>
    </row>
    <row r="318" spans="1:4">
      <c r="A318" s="2" t="s">
        <v>50</v>
      </c>
      <c r="B318" s="2" t="s">
        <v>43</v>
      </c>
      <c r="C318" s="2" t="s">
        <v>634</v>
      </c>
      <c r="D318" s="2" t="s">
        <v>635</v>
      </c>
    </row>
    <row r="319" spans="1:4">
      <c r="A319" s="2" t="s">
        <v>50</v>
      </c>
      <c r="B319" s="2" t="s">
        <v>43</v>
      </c>
      <c r="C319" s="2" t="s">
        <v>639</v>
      </c>
      <c r="D319" s="2" t="s">
        <v>640</v>
      </c>
    </row>
    <row r="320" spans="1:4">
      <c r="A320" s="2" t="s">
        <v>50</v>
      </c>
      <c r="B320" s="2" t="s">
        <v>43</v>
      </c>
      <c r="C320" s="2" t="s">
        <v>638</v>
      </c>
      <c r="D320" s="2" t="s">
        <v>1052</v>
      </c>
    </row>
    <row r="321" spans="1:4">
      <c r="A321" s="2" t="s">
        <v>52</v>
      </c>
      <c r="B321" s="2" t="s">
        <v>43</v>
      </c>
      <c r="C321" s="2" t="s">
        <v>647</v>
      </c>
      <c r="D321" s="2" t="s">
        <v>1258</v>
      </c>
    </row>
    <row r="322" spans="1:4">
      <c r="A322" s="2" t="s">
        <v>52</v>
      </c>
      <c r="B322" s="2" t="s">
        <v>43</v>
      </c>
      <c r="C322" s="2" t="s">
        <v>645</v>
      </c>
      <c r="D322" s="2" t="s">
        <v>646</v>
      </c>
    </row>
    <row r="323" spans="1:4">
      <c r="A323" s="2" t="s">
        <v>52</v>
      </c>
      <c r="B323" s="2" t="s">
        <v>43</v>
      </c>
      <c r="C323" s="2" t="s">
        <v>1071</v>
      </c>
      <c r="D323" s="2" t="s">
        <v>1072</v>
      </c>
    </row>
    <row r="324" spans="1:4">
      <c r="A324" s="2" t="s">
        <v>55</v>
      </c>
      <c r="B324" s="2" t="s">
        <v>43</v>
      </c>
      <c r="C324" s="2" t="s">
        <v>628</v>
      </c>
      <c r="D324" s="2" t="s">
        <v>629</v>
      </c>
    </row>
    <row r="325" spans="1:4">
      <c r="A325" s="2" t="s">
        <v>55</v>
      </c>
      <c r="B325" s="2" t="s">
        <v>43</v>
      </c>
      <c r="C325" s="2" t="s">
        <v>627</v>
      </c>
      <c r="D325" s="2" t="s">
        <v>631</v>
      </c>
    </row>
    <row r="326" spans="1:4">
      <c r="A326" s="2" t="s">
        <v>55</v>
      </c>
      <c r="B326" s="2" t="s">
        <v>43</v>
      </c>
      <c r="C326" s="2" t="s">
        <v>624</v>
      </c>
      <c r="D326" s="2" t="s">
        <v>1016</v>
      </c>
    </row>
    <row r="327" spans="1:4">
      <c r="A327" s="2" t="s">
        <v>55</v>
      </c>
      <c r="B327" s="2" t="s">
        <v>43</v>
      </c>
      <c r="C327" s="2" t="s">
        <v>625</v>
      </c>
      <c r="D327" s="2" t="s">
        <v>626</v>
      </c>
    </row>
    <row r="328" spans="1:4">
      <c r="A328" s="2" t="s">
        <v>55</v>
      </c>
      <c r="B328" s="2" t="s">
        <v>43</v>
      </c>
      <c r="C328" s="2" t="s">
        <v>630</v>
      </c>
      <c r="D328" s="2" t="s">
        <v>631</v>
      </c>
    </row>
    <row r="329" spans="1:4">
      <c r="A329" s="57" t="s">
        <v>61</v>
      </c>
      <c r="B329" s="58" t="s">
        <v>43</v>
      </c>
      <c r="C329" s="57" t="s">
        <v>675</v>
      </c>
      <c r="D329" s="57" t="s">
        <v>676</v>
      </c>
    </row>
    <row r="330" spans="1:4">
      <c r="A330" s="57" t="s">
        <v>61</v>
      </c>
      <c r="B330" s="58" t="s">
        <v>43</v>
      </c>
      <c r="C330" s="57" t="s">
        <v>679</v>
      </c>
      <c r="D330" s="57" t="s">
        <v>1073</v>
      </c>
    </row>
    <row r="331" spans="1:4">
      <c r="A331" s="57" t="s">
        <v>61</v>
      </c>
      <c r="B331" s="58" t="s">
        <v>43</v>
      </c>
      <c r="C331" s="57" t="s">
        <v>678</v>
      </c>
      <c r="D331" s="57" t="s">
        <v>1055</v>
      </c>
    </row>
    <row r="332" spans="1:4">
      <c r="A332" s="57" t="s">
        <v>61</v>
      </c>
      <c r="B332" s="58" t="s">
        <v>43</v>
      </c>
      <c r="C332" s="57" t="s">
        <v>677</v>
      </c>
      <c r="D332" s="57" t="s">
        <v>1054</v>
      </c>
    </row>
    <row r="333" spans="1:4">
      <c r="A333" s="55" t="s">
        <v>61</v>
      </c>
      <c r="B333" s="56" t="s">
        <v>43</v>
      </c>
      <c r="C333" s="55" t="s">
        <v>680</v>
      </c>
      <c r="D333" s="55" t="s">
        <v>1056</v>
      </c>
    </row>
    <row r="334" spans="1:4">
      <c r="A334" s="57" t="s">
        <v>56</v>
      </c>
      <c r="B334" s="58" t="s">
        <v>43</v>
      </c>
      <c r="C334" s="57" t="s">
        <v>681</v>
      </c>
      <c r="D334" s="57" t="s">
        <v>1053</v>
      </c>
    </row>
    <row r="335" spans="1:4">
      <c r="A335" s="57" t="s">
        <v>56</v>
      </c>
      <c r="B335" s="58" t="s">
        <v>43</v>
      </c>
      <c r="C335" s="57" t="s">
        <v>682</v>
      </c>
      <c r="D335" s="57" t="s">
        <v>683</v>
      </c>
    </row>
    <row r="336" spans="1:4">
      <c r="A336" s="57" t="s">
        <v>56</v>
      </c>
      <c r="B336" s="58" t="s">
        <v>43</v>
      </c>
      <c r="C336" s="57" t="s">
        <v>684</v>
      </c>
      <c r="D336" s="57" t="s">
        <v>685</v>
      </c>
    </row>
    <row r="337" spans="1:4">
      <c r="A337" s="57" t="s">
        <v>56</v>
      </c>
      <c r="B337" s="58" t="s">
        <v>43</v>
      </c>
      <c r="C337" s="57" t="s">
        <v>686</v>
      </c>
      <c r="D337" s="57" t="s">
        <v>687</v>
      </c>
    </row>
    <row r="338" spans="1:4">
      <c r="A338" s="57" t="s">
        <v>60</v>
      </c>
      <c r="B338" s="58" t="s">
        <v>43</v>
      </c>
      <c r="C338" s="57" t="s">
        <v>667</v>
      </c>
      <c r="D338" s="57" t="s">
        <v>668</v>
      </c>
    </row>
    <row r="339" spans="1:4">
      <c r="A339" s="57" t="s">
        <v>60</v>
      </c>
      <c r="B339" s="58" t="s">
        <v>43</v>
      </c>
      <c r="C339" s="57" t="s">
        <v>669</v>
      </c>
      <c r="D339" s="57" t="s">
        <v>670</v>
      </c>
    </row>
    <row r="340" spans="1:4">
      <c r="A340" s="57" t="s">
        <v>60</v>
      </c>
      <c r="B340" s="58" t="s">
        <v>43</v>
      </c>
      <c r="C340" s="57" t="s">
        <v>671</v>
      </c>
      <c r="D340" s="57" t="s">
        <v>1139</v>
      </c>
    </row>
    <row r="341" spans="1:4">
      <c r="A341" s="59" t="s">
        <v>60</v>
      </c>
      <c r="B341" s="60" t="s">
        <v>43</v>
      </c>
      <c r="C341" s="59" t="s">
        <v>665</v>
      </c>
      <c r="D341" s="59" t="s">
        <v>1018</v>
      </c>
    </row>
    <row r="342" spans="1:4">
      <c r="A342" s="55" t="s">
        <v>60</v>
      </c>
      <c r="B342" s="56" t="s">
        <v>43</v>
      </c>
      <c r="C342" s="55" t="s">
        <v>666</v>
      </c>
      <c r="D342" s="55" t="s">
        <v>1019</v>
      </c>
    </row>
    <row r="343" spans="1:4">
      <c r="A343" s="57" t="s">
        <v>60</v>
      </c>
      <c r="B343" s="58" t="s">
        <v>43</v>
      </c>
      <c r="C343" s="57" t="s">
        <v>672</v>
      </c>
      <c r="D343" s="57" t="s">
        <v>1020</v>
      </c>
    </row>
    <row r="344" spans="1:4">
      <c r="A344" s="57" t="s">
        <v>44</v>
      </c>
      <c r="B344" s="58" t="s">
        <v>43</v>
      </c>
      <c r="C344" s="57" t="s">
        <v>674</v>
      </c>
      <c r="D344" s="57" t="s">
        <v>1140</v>
      </c>
    </row>
    <row r="345" spans="1:4">
      <c r="A345" s="57" t="s">
        <v>44</v>
      </c>
      <c r="B345" s="58" t="s">
        <v>43</v>
      </c>
      <c r="C345" s="57" t="s">
        <v>673</v>
      </c>
      <c r="D345" s="57" t="s">
        <v>1017</v>
      </c>
    </row>
    <row r="346" spans="1:4">
      <c r="A346" s="64" t="s">
        <v>59</v>
      </c>
      <c r="B346" s="64" t="s">
        <v>43</v>
      </c>
      <c r="C346" s="64" t="s">
        <v>694</v>
      </c>
      <c r="D346" s="64" t="s">
        <v>440</v>
      </c>
    </row>
    <row r="347" spans="1:4">
      <c r="A347" s="64" t="s">
        <v>59</v>
      </c>
      <c r="B347" s="64" t="s">
        <v>43</v>
      </c>
      <c r="C347" s="64" t="s">
        <v>691</v>
      </c>
      <c r="D347" s="64" t="s">
        <v>1021</v>
      </c>
    </row>
    <row r="348" spans="1:4">
      <c r="A348" s="64" t="s">
        <v>59</v>
      </c>
      <c r="B348" s="64" t="s">
        <v>43</v>
      </c>
      <c r="C348" s="64" t="s">
        <v>692</v>
      </c>
      <c r="D348" s="64" t="s">
        <v>693</v>
      </c>
    </row>
    <row r="349" spans="1:4">
      <c r="A349" s="64" t="s">
        <v>59</v>
      </c>
      <c r="B349" s="64" t="s">
        <v>43</v>
      </c>
      <c r="C349" s="64" t="s">
        <v>690</v>
      </c>
      <c r="D349" s="64" t="s">
        <v>1170</v>
      </c>
    </row>
    <row r="350" spans="1:4">
      <c r="A350" s="61" t="s">
        <v>1208</v>
      </c>
      <c r="B350" s="62" t="s">
        <v>43</v>
      </c>
      <c r="C350" s="62" t="s">
        <v>689</v>
      </c>
      <c r="D350" s="62" t="s">
        <v>1171</v>
      </c>
    </row>
    <row r="351" spans="1:4">
      <c r="A351" s="63" t="s">
        <v>1208</v>
      </c>
      <c r="B351" s="64" t="s">
        <v>43</v>
      </c>
      <c r="C351" s="64" t="s">
        <v>688</v>
      </c>
      <c r="D351" s="64" t="s">
        <v>912</v>
      </c>
    </row>
    <row r="352" spans="1:4">
      <c r="A352" s="76" t="s">
        <v>63</v>
      </c>
      <c r="B352" s="7" t="s">
        <v>43</v>
      </c>
      <c r="C352" s="16" t="s">
        <v>711</v>
      </c>
      <c r="D352" s="84" t="s">
        <v>1141</v>
      </c>
    </row>
    <row r="353" spans="1:4">
      <c r="A353" s="77" t="s">
        <v>63</v>
      </c>
      <c r="B353" s="7" t="s">
        <v>43</v>
      </c>
      <c r="C353" s="16" t="s">
        <v>1142</v>
      </c>
      <c r="D353" s="16" t="s">
        <v>1143</v>
      </c>
    </row>
    <row r="354" spans="1:4">
      <c r="A354" s="76" t="s">
        <v>63</v>
      </c>
      <c r="B354" s="7" t="s">
        <v>43</v>
      </c>
      <c r="C354" s="16" t="s">
        <v>698</v>
      </c>
      <c r="D354" s="16" t="s">
        <v>1144</v>
      </c>
    </row>
    <row r="355" spans="1:4">
      <c r="A355" s="75" t="s">
        <v>63</v>
      </c>
      <c r="B355" s="80" t="s">
        <v>43</v>
      </c>
      <c r="C355" s="79" t="s">
        <v>712</v>
      </c>
      <c r="D355" s="79" t="s">
        <v>1145</v>
      </c>
    </row>
    <row r="356" spans="1:4">
      <c r="A356" s="8" t="s">
        <v>63</v>
      </c>
      <c r="B356" s="7" t="s">
        <v>43</v>
      </c>
      <c r="C356" s="16" t="s">
        <v>707</v>
      </c>
      <c r="D356" s="16" t="s">
        <v>708</v>
      </c>
    </row>
    <row r="357" spans="1:4">
      <c r="A357" s="8" t="s">
        <v>63</v>
      </c>
      <c r="B357" s="7" t="s">
        <v>43</v>
      </c>
      <c r="C357" s="16" t="s">
        <v>699</v>
      </c>
      <c r="D357" s="16" t="s">
        <v>700</v>
      </c>
    </row>
    <row r="358" spans="1:4">
      <c r="A358" s="8" t="s">
        <v>63</v>
      </c>
      <c r="B358" s="7" t="s">
        <v>43</v>
      </c>
      <c r="C358" s="16" t="s">
        <v>710</v>
      </c>
      <c r="D358" s="16" t="s">
        <v>1146</v>
      </c>
    </row>
    <row r="359" spans="1:4">
      <c r="A359" s="8" t="s">
        <v>63</v>
      </c>
      <c r="B359" s="7" t="s">
        <v>43</v>
      </c>
      <c r="C359" s="16" t="s">
        <v>701</v>
      </c>
      <c r="D359" s="16" t="s">
        <v>702</v>
      </c>
    </row>
    <row r="360" spans="1:4">
      <c r="A360" s="8" t="s">
        <v>63</v>
      </c>
      <c r="B360" s="7" t="s">
        <v>43</v>
      </c>
      <c r="C360" s="16" t="s">
        <v>709</v>
      </c>
      <c r="D360" s="16" t="s">
        <v>1147</v>
      </c>
    </row>
    <row r="361" spans="1:4">
      <c r="A361" s="7" t="s">
        <v>63</v>
      </c>
      <c r="B361" s="7" t="s">
        <v>43</v>
      </c>
      <c r="C361" s="10" t="s">
        <v>704</v>
      </c>
      <c r="D361" s="10" t="s">
        <v>1148</v>
      </c>
    </row>
    <row r="362" spans="1:4">
      <c r="A362" s="8" t="s">
        <v>63</v>
      </c>
      <c r="B362" s="7" t="s">
        <v>43</v>
      </c>
      <c r="C362" s="16" t="s">
        <v>706</v>
      </c>
      <c r="D362" s="16" t="s">
        <v>1149</v>
      </c>
    </row>
    <row r="363" spans="1:4">
      <c r="A363" s="8" t="s">
        <v>63</v>
      </c>
      <c r="B363" s="7" t="s">
        <v>43</v>
      </c>
      <c r="C363" s="16" t="s">
        <v>1150</v>
      </c>
      <c r="D363" s="16" t="s">
        <v>1151</v>
      </c>
    </row>
    <row r="364" spans="1:4">
      <c r="A364" s="8" t="s">
        <v>63</v>
      </c>
      <c r="B364" s="7" t="s">
        <v>43</v>
      </c>
      <c r="C364" s="16" t="s">
        <v>703</v>
      </c>
      <c r="D364" s="16" t="s">
        <v>1209</v>
      </c>
    </row>
    <row r="365" spans="1:4">
      <c r="A365" s="8" t="s">
        <v>63</v>
      </c>
      <c r="B365" s="7" t="s">
        <v>43</v>
      </c>
      <c r="C365" s="16" t="s">
        <v>705</v>
      </c>
      <c r="D365" s="16" t="s">
        <v>1152</v>
      </c>
    </row>
    <row r="366" spans="1:4">
      <c r="A366" s="8" t="s">
        <v>62</v>
      </c>
      <c r="B366" s="7" t="s">
        <v>43</v>
      </c>
      <c r="C366" s="16" t="s">
        <v>697</v>
      </c>
      <c r="D366" s="16" t="s">
        <v>1153</v>
      </c>
    </row>
    <row r="367" spans="1:4">
      <c r="A367" s="8" t="s">
        <v>62</v>
      </c>
      <c r="B367" s="7" t="s">
        <v>43</v>
      </c>
      <c r="C367" s="16" t="s">
        <v>695</v>
      </c>
      <c r="D367" s="16" t="s">
        <v>696</v>
      </c>
    </row>
    <row r="368" spans="1:4">
      <c r="A368" s="16" t="s">
        <v>54</v>
      </c>
      <c r="B368" s="16" t="s">
        <v>43</v>
      </c>
      <c r="C368" s="16" t="s">
        <v>660</v>
      </c>
      <c r="D368" s="16" t="s">
        <v>661</v>
      </c>
    </row>
    <row r="369" spans="1:4">
      <c r="A369" s="16" t="s">
        <v>54</v>
      </c>
      <c r="B369" s="16" t="s">
        <v>43</v>
      </c>
      <c r="C369" s="16" t="s">
        <v>658</v>
      </c>
      <c r="D369" s="16" t="s">
        <v>659</v>
      </c>
    </row>
    <row r="370" spans="1:4">
      <c r="A370" s="16" t="s">
        <v>54</v>
      </c>
      <c r="B370" s="16" t="s">
        <v>43</v>
      </c>
      <c r="C370" s="16" t="s">
        <v>654</v>
      </c>
      <c r="D370" s="16" t="s">
        <v>655</v>
      </c>
    </row>
    <row r="371" spans="1:4">
      <c r="A371" s="16" t="s">
        <v>54</v>
      </c>
      <c r="B371" s="16" t="s">
        <v>43</v>
      </c>
      <c r="C371" s="16" t="s">
        <v>652</v>
      </c>
      <c r="D371" s="16" t="s">
        <v>653</v>
      </c>
    </row>
    <row r="372" spans="1:4">
      <c r="A372" s="16" t="s">
        <v>54</v>
      </c>
      <c r="B372" s="16" t="s">
        <v>43</v>
      </c>
      <c r="C372" s="16" t="s">
        <v>656</v>
      </c>
      <c r="D372" s="16" t="s">
        <v>657</v>
      </c>
    </row>
    <row r="373" spans="1:4">
      <c r="A373" s="16" t="s">
        <v>54</v>
      </c>
      <c r="B373" s="16" t="s">
        <v>43</v>
      </c>
      <c r="C373" s="16" t="s">
        <v>662</v>
      </c>
      <c r="D373" s="16" t="s">
        <v>663</v>
      </c>
    </row>
    <row r="374" spans="1:4">
      <c r="A374" s="16" t="s">
        <v>54</v>
      </c>
      <c r="B374" s="16" t="s">
        <v>43</v>
      </c>
      <c r="C374" s="16" t="s">
        <v>664</v>
      </c>
      <c r="D374" s="16" t="s">
        <v>217</v>
      </c>
    </row>
    <row r="375" spans="1:4">
      <c r="A375" s="65" t="s">
        <v>64</v>
      </c>
      <c r="B375" s="65" t="s">
        <v>65</v>
      </c>
      <c r="C375" s="66" t="s">
        <v>740</v>
      </c>
      <c r="D375" s="66" t="s">
        <v>1259</v>
      </c>
    </row>
    <row r="376" spans="1:4">
      <c r="A376" s="65" t="s">
        <v>64</v>
      </c>
      <c r="B376" s="65" t="s">
        <v>65</v>
      </c>
      <c r="C376" s="66" t="s">
        <v>734</v>
      </c>
      <c r="D376" s="66" t="s">
        <v>1022</v>
      </c>
    </row>
    <row r="377" spans="1:4">
      <c r="A377" s="65" t="s">
        <v>64</v>
      </c>
      <c r="B377" s="65" t="s">
        <v>65</v>
      </c>
      <c r="C377" s="66" t="s">
        <v>742</v>
      </c>
      <c r="D377" s="66" t="s">
        <v>743</v>
      </c>
    </row>
    <row r="378" spans="1:4">
      <c r="A378" s="65" t="s">
        <v>64</v>
      </c>
      <c r="B378" s="65" t="s">
        <v>65</v>
      </c>
      <c r="C378" s="66" t="s">
        <v>738</v>
      </c>
      <c r="D378" s="66" t="s">
        <v>739</v>
      </c>
    </row>
    <row r="379" spans="1:4">
      <c r="A379" s="65" t="s">
        <v>64</v>
      </c>
      <c r="B379" s="65" t="s">
        <v>65</v>
      </c>
      <c r="C379" s="66" t="s">
        <v>735</v>
      </c>
      <c r="D379" s="66" t="s">
        <v>736</v>
      </c>
    </row>
    <row r="380" spans="1:4">
      <c r="A380" s="65" t="s">
        <v>64</v>
      </c>
      <c r="B380" s="65" t="s">
        <v>65</v>
      </c>
      <c r="C380" s="66" t="s">
        <v>744</v>
      </c>
      <c r="D380" s="66" t="s">
        <v>1172</v>
      </c>
    </row>
    <row r="381" spans="1:4">
      <c r="A381" s="65" t="s">
        <v>64</v>
      </c>
      <c r="B381" s="65" t="s">
        <v>65</v>
      </c>
      <c r="C381" s="66" t="s">
        <v>741</v>
      </c>
      <c r="D381" s="66" t="s">
        <v>1260</v>
      </c>
    </row>
    <row r="382" spans="1:4">
      <c r="A382" s="65" t="s">
        <v>64</v>
      </c>
      <c r="B382" s="65" t="s">
        <v>65</v>
      </c>
      <c r="C382" s="66" t="s">
        <v>737</v>
      </c>
      <c r="D382" s="66" t="s">
        <v>501</v>
      </c>
    </row>
    <row r="383" spans="1:4">
      <c r="A383" s="65" t="s">
        <v>66</v>
      </c>
      <c r="B383" s="65" t="s">
        <v>65</v>
      </c>
      <c r="C383" s="66" t="s">
        <v>745</v>
      </c>
      <c r="D383" s="66" t="s">
        <v>746</v>
      </c>
    </row>
    <row r="384" spans="1:4">
      <c r="A384" s="65" t="s">
        <v>66</v>
      </c>
      <c r="B384" s="65" t="s">
        <v>65</v>
      </c>
      <c r="C384" s="66" t="s">
        <v>747</v>
      </c>
      <c r="D384" s="66" t="s">
        <v>317</v>
      </c>
    </row>
    <row r="385" spans="1:4">
      <c r="A385" s="65" t="s">
        <v>66</v>
      </c>
      <c r="B385" s="65" t="s">
        <v>65</v>
      </c>
      <c r="C385" s="66" t="s">
        <v>750</v>
      </c>
      <c r="D385" s="66" t="s">
        <v>751</v>
      </c>
    </row>
    <row r="386" spans="1:4">
      <c r="A386" s="65" t="s">
        <v>66</v>
      </c>
      <c r="B386" s="65" t="s">
        <v>65</v>
      </c>
      <c r="C386" s="66" t="s">
        <v>748</v>
      </c>
      <c r="D386" s="66" t="s">
        <v>749</v>
      </c>
    </row>
    <row r="387" spans="1:4">
      <c r="A387" s="65" t="s">
        <v>67</v>
      </c>
      <c r="B387" s="65" t="s">
        <v>65</v>
      </c>
      <c r="C387" s="66" t="s">
        <v>752</v>
      </c>
      <c r="D387" s="66" t="s">
        <v>753</v>
      </c>
    </row>
    <row r="388" spans="1:4">
      <c r="A388" s="65" t="s">
        <v>67</v>
      </c>
      <c r="B388" s="65" t="s">
        <v>65</v>
      </c>
      <c r="C388" s="66" t="s">
        <v>754</v>
      </c>
      <c r="D388" s="66" t="s">
        <v>1173</v>
      </c>
    </row>
    <row r="389" spans="1:4">
      <c r="A389" s="65" t="s">
        <v>67</v>
      </c>
      <c r="B389" s="65" t="s">
        <v>65</v>
      </c>
      <c r="C389" s="66" t="s">
        <v>756</v>
      </c>
      <c r="D389" s="66" t="s">
        <v>1174</v>
      </c>
    </row>
    <row r="390" spans="1:4">
      <c r="A390" s="65" t="s">
        <v>67</v>
      </c>
      <c r="B390" s="65" t="s">
        <v>65</v>
      </c>
      <c r="C390" s="66" t="s">
        <v>755</v>
      </c>
      <c r="D390" s="66" t="s">
        <v>1175</v>
      </c>
    </row>
    <row r="391" spans="1:4">
      <c r="A391" s="65" t="s">
        <v>68</v>
      </c>
      <c r="B391" s="65" t="s">
        <v>65</v>
      </c>
      <c r="C391" s="66" t="s">
        <v>757</v>
      </c>
      <c r="D391" s="66" t="s">
        <v>758</v>
      </c>
    </row>
    <row r="392" spans="1:4">
      <c r="A392" s="65" t="s">
        <v>68</v>
      </c>
      <c r="B392" s="65" t="s">
        <v>65</v>
      </c>
      <c r="C392" s="66" t="s">
        <v>759</v>
      </c>
      <c r="D392" s="66" t="s">
        <v>760</v>
      </c>
    </row>
    <row r="393" spans="1:4">
      <c r="A393" s="65" t="s">
        <v>68</v>
      </c>
      <c r="B393" s="65" t="s">
        <v>65</v>
      </c>
      <c r="C393" s="66" t="s">
        <v>761</v>
      </c>
      <c r="D393" s="66" t="s">
        <v>762</v>
      </c>
    </row>
    <row r="394" spans="1:4">
      <c r="A394" s="66" t="s">
        <v>69</v>
      </c>
      <c r="B394" s="66" t="s">
        <v>65</v>
      </c>
      <c r="C394" s="66" t="s">
        <v>767</v>
      </c>
      <c r="D394" s="66" t="s">
        <v>1176</v>
      </c>
    </row>
    <row r="395" spans="1:4">
      <c r="A395" s="66" t="s">
        <v>69</v>
      </c>
      <c r="B395" s="66" t="s">
        <v>65</v>
      </c>
      <c r="C395" s="66" t="s">
        <v>769</v>
      </c>
      <c r="D395" s="66" t="s">
        <v>770</v>
      </c>
    </row>
    <row r="396" spans="1:4">
      <c r="A396" s="66" t="s">
        <v>69</v>
      </c>
      <c r="B396" s="66" t="s">
        <v>65</v>
      </c>
      <c r="C396" s="66" t="s">
        <v>772</v>
      </c>
      <c r="D396" s="66" t="s">
        <v>1053</v>
      </c>
    </row>
    <row r="397" spans="1:4">
      <c r="A397" s="66" t="s">
        <v>69</v>
      </c>
      <c r="B397" s="66" t="s">
        <v>65</v>
      </c>
      <c r="C397" s="66" t="s">
        <v>771</v>
      </c>
      <c r="D397" s="66" t="s">
        <v>1177</v>
      </c>
    </row>
    <row r="398" spans="1:4">
      <c r="A398" s="66" t="s">
        <v>69</v>
      </c>
      <c r="B398" s="66" t="s">
        <v>65</v>
      </c>
      <c r="C398" s="66" t="s">
        <v>768</v>
      </c>
      <c r="D398" s="66" t="s">
        <v>1178</v>
      </c>
    </row>
    <row r="399" spans="1:4">
      <c r="A399" s="66" t="s">
        <v>71</v>
      </c>
      <c r="B399" s="66" t="s">
        <v>65</v>
      </c>
      <c r="C399" s="66" t="s">
        <v>766</v>
      </c>
      <c r="D399" s="66" t="s">
        <v>1179</v>
      </c>
    </row>
    <row r="400" spans="1:4">
      <c r="A400" s="66" t="s">
        <v>71</v>
      </c>
      <c r="B400" s="66" t="s">
        <v>65</v>
      </c>
      <c r="C400" s="66" t="s">
        <v>763</v>
      </c>
      <c r="D400" s="66" t="s">
        <v>1180</v>
      </c>
    </row>
    <row r="401" spans="1:4">
      <c r="A401" s="66" t="s">
        <v>71</v>
      </c>
      <c r="B401" s="66" t="s">
        <v>65</v>
      </c>
      <c r="C401" s="66" t="s">
        <v>765</v>
      </c>
      <c r="D401" s="66" t="s">
        <v>1181</v>
      </c>
    </row>
    <row r="402" spans="1:4">
      <c r="A402" s="66" t="s">
        <v>71</v>
      </c>
      <c r="B402" s="66" t="s">
        <v>65</v>
      </c>
      <c r="C402" s="66" t="s">
        <v>764</v>
      </c>
      <c r="D402" s="66" t="s">
        <v>288</v>
      </c>
    </row>
    <row r="403" spans="1:4">
      <c r="A403" s="65" t="s">
        <v>72</v>
      </c>
      <c r="B403" s="65" t="s">
        <v>65</v>
      </c>
      <c r="C403" s="66" t="s">
        <v>773</v>
      </c>
      <c r="D403" s="66" t="s">
        <v>1210</v>
      </c>
    </row>
    <row r="404" spans="1:4">
      <c r="A404" s="65" t="s">
        <v>72</v>
      </c>
      <c r="B404" s="65" t="s">
        <v>65</v>
      </c>
      <c r="C404" s="66" t="s">
        <v>780</v>
      </c>
      <c r="D404" s="66" t="s">
        <v>1211</v>
      </c>
    </row>
    <row r="405" spans="1:4">
      <c r="A405" s="65" t="s">
        <v>72</v>
      </c>
      <c r="B405" s="65" t="s">
        <v>65</v>
      </c>
      <c r="C405" s="66" t="s">
        <v>778</v>
      </c>
      <c r="D405" s="66" t="s">
        <v>779</v>
      </c>
    </row>
    <row r="406" spans="1:4">
      <c r="A406" s="65" t="s">
        <v>72</v>
      </c>
      <c r="B406" s="65" t="s">
        <v>65</v>
      </c>
      <c r="C406" s="66" t="s">
        <v>776</v>
      </c>
      <c r="D406" s="66" t="s">
        <v>1212</v>
      </c>
    </row>
    <row r="407" spans="1:4">
      <c r="A407" s="65" t="s">
        <v>72</v>
      </c>
      <c r="B407" s="65" t="s">
        <v>65</v>
      </c>
      <c r="C407" s="66" t="s">
        <v>777</v>
      </c>
      <c r="D407" s="66" t="s">
        <v>1213</v>
      </c>
    </row>
    <row r="408" spans="1:4">
      <c r="A408" s="65" t="s">
        <v>72</v>
      </c>
      <c r="B408" s="65" t="s">
        <v>65</v>
      </c>
      <c r="C408" s="66" t="s">
        <v>774</v>
      </c>
      <c r="D408" s="66" t="s">
        <v>775</v>
      </c>
    </row>
    <row r="409" spans="1:4">
      <c r="A409" s="65" t="s">
        <v>73</v>
      </c>
      <c r="B409" s="65" t="s">
        <v>65</v>
      </c>
      <c r="C409" s="66" t="s">
        <v>785</v>
      </c>
      <c r="D409" s="66" t="s">
        <v>290</v>
      </c>
    </row>
    <row r="410" spans="1:4">
      <c r="A410" s="65" t="s">
        <v>73</v>
      </c>
      <c r="B410" s="65" t="s">
        <v>65</v>
      </c>
      <c r="C410" s="66" t="s">
        <v>786</v>
      </c>
      <c r="D410" s="66" t="s">
        <v>1182</v>
      </c>
    </row>
    <row r="411" spans="1:4">
      <c r="A411" s="65" t="s">
        <v>73</v>
      </c>
      <c r="B411" s="65" t="s">
        <v>65</v>
      </c>
      <c r="C411" s="66" t="s">
        <v>781</v>
      </c>
      <c r="D411" s="66" t="s">
        <v>782</v>
      </c>
    </row>
    <row r="412" spans="1:4">
      <c r="A412" s="65" t="s">
        <v>73</v>
      </c>
      <c r="B412" s="65" t="s">
        <v>65</v>
      </c>
      <c r="C412" s="66" t="s">
        <v>788</v>
      </c>
      <c r="D412" s="66" t="s">
        <v>789</v>
      </c>
    </row>
    <row r="413" spans="1:4">
      <c r="A413" s="65" t="s">
        <v>73</v>
      </c>
      <c r="B413" s="65" t="s">
        <v>65</v>
      </c>
      <c r="C413" s="66" t="s">
        <v>783</v>
      </c>
      <c r="D413" s="66" t="s">
        <v>784</v>
      </c>
    </row>
    <row r="414" spans="1:4">
      <c r="A414" s="65" t="s">
        <v>73</v>
      </c>
      <c r="B414" s="65" t="s">
        <v>65</v>
      </c>
      <c r="C414" s="66" t="s">
        <v>787</v>
      </c>
      <c r="D414" s="66" t="s">
        <v>501</v>
      </c>
    </row>
    <row r="415" spans="1:4">
      <c r="A415" s="65" t="s">
        <v>74</v>
      </c>
      <c r="B415" s="65" t="s">
        <v>65</v>
      </c>
      <c r="C415" s="66" t="s">
        <v>791</v>
      </c>
      <c r="D415" s="66" t="s">
        <v>1053</v>
      </c>
    </row>
    <row r="416" spans="1:4">
      <c r="A416" s="65" t="s">
        <v>74</v>
      </c>
      <c r="B416" s="65" t="s">
        <v>65</v>
      </c>
      <c r="C416" s="66" t="s">
        <v>790</v>
      </c>
      <c r="D416" s="66" t="s">
        <v>1214</v>
      </c>
    </row>
    <row r="417" spans="1:4">
      <c r="A417" s="65" t="s">
        <v>74</v>
      </c>
      <c r="B417" s="65" t="s">
        <v>65</v>
      </c>
      <c r="C417" s="66" t="s">
        <v>792</v>
      </c>
      <c r="D417" s="66" t="s">
        <v>1215</v>
      </c>
    </row>
    <row r="418" spans="1:4">
      <c r="A418" s="65" t="s">
        <v>75</v>
      </c>
      <c r="B418" s="65" t="s">
        <v>65</v>
      </c>
      <c r="C418" s="66" t="s">
        <v>793</v>
      </c>
      <c r="D418" s="66" t="s">
        <v>1183</v>
      </c>
    </row>
    <row r="419" spans="1:4">
      <c r="A419" s="65" t="s">
        <v>75</v>
      </c>
      <c r="B419" s="65" t="s">
        <v>65</v>
      </c>
      <c r="C419" s="66" t="s">
        <v>796</v>
      </c>
      <c r="D419" s="66" t="s">
        <v>1184</v>
      </c>
    </row>
    <row r="420" spans="1:4">
      <c r="A420" s="65" t="s">
        <v>75</v>
      </c>
      <c r="B420" s="65" t="s">
        <v>65</v>
      </c>
      <c r="C420" s="66" t="s">
        <v>794</v>
      </c>
      <c r="D420" s="66" t="s">
        <v>1185</v>
      </c>
    </row>
    <row r="421" spans="1:4">
      <c r="A421" s="65" t="s">
        <v>75</v>
      </c>
      <c r="B421" s="65" t="s">
        <v>65</v>
      </c>
      <c r="C421" s="66" t="s">
        <v>795</v>
      </c>
      <c r="D421" s="66" t="s">
        <v>1186</v>
      </c>
    </row>
    <row r="422" spans="1:4">
      <c r="A422" s="65" t="s">
        <v>76</v>
      </c>
      <c r="B422" s="65" t="s">
        <v>65</v>
      </c>
      <c r="C422" s="66" t="s">
        <v>799</v>
      </c>
      <c r="D422" s="66" t="s">
        <v>800</v>
      </c>
    </row>
    <row r="423" spans="1:4">
      <c r="A423" s="65" t="s">
        <v>76</v>
      </c>
      <c r="B423" s="65" t="s">
        <v>65</v>
      </c>
      <c r="C423" s="66" t="s">
        <v>801</v>
      </c>
      <c r="D423" s="66" t="s">
        <v>1187</v>
      </c>
    </row>
    <row r="424" spans="1:4">
      <c r="A424" s="65" t="s">
        <v>76</v>
      </c>
      <c r="B424" s="65" t="s">
        <v>65</v>
      </c>
      <c r="C424" s="66" t="s">
        <v>1124</v>
      </c>
      <c r="D424" s="66" t="s">
        <v>802</v>
      </c>
    </row>
    <row r="425" spans="1:4">
      <c r="A425" s="65" t="s">
        <v>76</v>
      </c>
      <c r="B425" s="65" t="s">
        <v>65</v>
      </c>
      <c r="C425" s="66" t="s">
        <v>797</v>
      </c>
      <c r="D425" s="66" t="s">
        <v>798</v>
      </c>
    </row>
    <row r="426" spans="1:4">
      <c r="A426" s="19" t="s">
        <v>77</v>
      </c>
      <c r="B426" s="19" t="s">
        <v>65</v>
      </c>
      <c r="C426" s="17" t="s">
        <v>720</v>
      </c>
      <c r="D426" s="17" t="s">
        <v>721</v>
      </c>
    </row>
    <row r="427" spans="1:4">
      <c r="A427" s="19" t="s">
        <v>77</v>
      </c>
      <c r="B427" s="19" t="s">
        <v>65</v>
      </c>
      <c r="C427" s="17" t="s">
        <v>722</v>
      </c>
      <c r="D427" s="17" t="s">
        <v>723</v>
      </c>
    </row>
    <row r="428" spans="1:4">
      <c r="A428" s="17" t="s">
        <v>77</v>
      </c>
      <c r="B428" s="17" t="s">
        <v>65</v>
      </c>
      <c r="C428" s="17" t="s">
        <v>725</v>
      </c>
      <c r="D428" s="17" t="s">
        <v>726</v>
      </c>
    </row>
    <row r="429" spans="1:4">
      <c r="A429" s="17" t="s">
        <v>77</v>
      </c>
      <c r="B429" s="17" t="s">
        <v>65</v>
      </c>
      <c r="C429" s="17" t="s">
        <v>727</v>
      </c>
      <c r="D429" s="17" t="s">
        <v>728</v>
      </c>
    </row>
    <row r="430" spans="1:4">
      <c r="A430" s="17" t="s">
        <v>77</v>
      </c>
      <c r="B430" s="17" t="s">
        <v>65</v>
      </c>
      <c r="C430" s="17" t="s">
        <v>724</v>
      </c>
      <c r="D430" s="17" t="s">
        <v>1216</v>
      </c>
    </row>
    <row r="431" spans="1:4">
      <c r="A431" s="17" t="s">
        <v>78</v>
      </c>
      <c r="B431" s="17" t="s">
        <v>65</v>
      </c>
      <c r="C431" s="17" t="s">
        <v>733</v>
      </c>
      <c r="D431" s="17" t="s">
        <v>730</v>
      </c>
    </row>
    <row r="432" spans="1:4">
      <c r="A432" s="17" t="s">
        <v>78</v>
      </c>
      <c r="B432" s="17" t="s">
        <v>65</v>
      </c>
      <c r="C432" s="17" t="s">
        <v>731</v>
      </c>
      <c r="D432" s="17" t="s">
        <v>732</v>
      </c>
    </row>
    <row r="433" spans="1:4">
      <c r="A433" s="19" t="s">
        <v>78</v>
      </c>
      <c r="B433" s="19" t="s">
        <v>65</v>
      </c>
      <c r="C433" s="17" t="s">
        <v>729</v>
      </c>
      <c r="D433" s="17" t="s">
        <v>1119</v>
      </c>
    </row>
    <row r="434" spans="1:4">
      <c r="A434" s="19" t="s">
        <v>1023</v>
      </c>
      <c r="B434" s="19" t="s">
        <v>65</v>
      </c>
      <c r="C434" s="17" t="s">
        <v>713</v>
      </c>
      <c r="D434" s="17" t="s">
        <v>714</v>
      </c>
    </row>
    <row r="435" spans="1:4">
      <c r="A435" s="19" t="s">
        <v>1023</v>
      </c>
      <c r="B435" s="19" t="s">
        <v>65</v>
      </c>
      <c r="C435" s="17" t="s">
        <v>717</v>
      </c>
      <c r="D435" s="17" t="s">
        <v>1217</v>
      </c>
    </row>
    <row r="436" spans="1:4">
      <c r="A436" s="19" t="s">
        <v>1023</v>
      </c>
      <c r="B436" s="19" t="s">
        <v>65</v>
      </c>
      <c r="C436" s="17" t="s">
        <v>718</v>
      </c>
      <c r="D436" s="17" t="s">
        <v>719</v>
      </c>
    </row>
    <row r="437" spans="1:4">
      <c r="A437" s="19" t="s">
        <v>1023</v>
      </c>
      <c r="B437" s="19" t="s">
        <v>65</v>
      </c>
      <c r="C437" s="17" t="s">
        <v>715</v>
      </c>
      <c r="D437" s="18" t="s">
        <v>716</v>
      </c>
    </row>
    <row r="438" spans="1:4">
      <c r="A438" s="67" t="s">
        <v>1218</v>
      </c>
      <c r="B438" s="68" t="s">
        <v>80</v>
      </c>
      <c r="C438" s="21" t="s">
        <v>805</v>
      </c>
      <c r="D438" s="22" t="s">
        <v>1120</v>
      </c>
    </row>
    <row r="439" spans="1:4">
      <c r="A439" s="78" t="s">
        <v>1218</v>
      </c>
      <c r="B439" s="72" t="s">
        <v>80</v>
      </c>
      <c r="C439" s="82" t="s">
        <v>807</v>
      </c>
      <c r="D439" s="85" t="s">
        <v>1261</v>
      </c>
    </row>
    <row r="440" spans="1:4">
      <c r="A440" s="69" t="s">
        <v>1218</v>
      </c>
      <c r="B440" s="68" t="s">
        <v>80</v>
      </c>
      <c r="C440" s="22" t="s">
        <v>804</v>
      </c>
      <c r="D440" s="22" t="s">
        <v>1024</v>
      </c>
    </row>
    <row r="441" spans="1:4">
      <c r="A441" s="69" t="s">
        <v>1218</v>
      </c>
      <c r="B441" s="68" t="s">
        <v>80</v>
      </c>
      <c r="C441" s="21" t="s">
        <v>803</v>
      </c>
      <c r="D441" s="21" t="s">
        <v>1025</v>
      </c>
    </row>
    <row r="442" spans="1:4">
      <c r="A442" s="69" t="s">
        <v>92</v>
      </c>
      <c r="B442" s="68" t="s">
        <v>80</v>
      </c>
      <c r="C442" s="20" t="s">
        <v>816</v>
      </c>
      <c r="D442" s="20" t="s">
        <v>1026</v>
      </c>
    </row>
    <row r="443" spans="1:4">
      <c r="A443" s="69" t="s">
        <v>92</v>
      </c>
      <c r="B443" s="68" t="s">
        <v>80</v>
      </c>
      <c r="C443" s="21" t="s">
        <v>812</v>
      </c>
      <c r="D443" s="23" t="s">
        <v>1121</v>
      </c>
    </row>
    <row r="444" spans="1:4">
      <c r="A444" s="69" t="s">
        <v>92</v>
      </c>
      <c r="B444" s="68" t="s">
        <v>80</v>
      </c>
      <c r="C444" s="21" t="s">
        <v>813</v>
      </c>
      <c r="D444" s="21" t="s">
        <v>814</v>
      </c>
    </row>
    <row r="445" spans="1:4">
      <c r="A445" s="69" t="s">
        <v>92</v>
      </c>
      <c r="B445" s="68" t="s">
        <v>80</v>
      </c>
      <c r="C445" s="20" t="s">
        <v>815</v>
      </c>
      <c r="D445" s="20" t="s">
        <v>1027</v>
      </c>
    </row>
    <row r="446" spans="1:4">
      <c r="A446" s="69" t="s">
        <v>92</v>
      </c>
      <c r="B446" s="68" t="s">
        <v>80</v>
      </c>
      <c r="C446" s="21" t="s">
        <v>810</v>
      </c>
      <c r="D446" s="23" t="s">
        <v>585</v>
      </c>
    </row>
    <row r="447" spans="1:4">
      <c r="A447" s="69" t="s">
        <v>92</v>
      </c>
      <c r="B447" s="68" t="s">
        <v>80</v>
      </c>
      <c r="C447" s="21" t="s">
        <v>808</v>
      </c>
      <c r="D447" s="23" t="s">
        <v>809</v>
      </c>
    </row>
    <row r="448" spans="1:4">
      <c r="A448" s="69" t="s">
        <v>92</v>
      </c>
      <c r="B448" s="68" t="s">
        <v>80</v>
      </c>
      <c r="C448" s="20" t="s">
        <v>811</v>
      </c>
      <c r="D448" s="20" t="s">
        <v>1028</v>
      </c>
    </row>
    <row r="449" spans="1:4">
      <c r="A449" s="68" t="s">
        <v>79</v>
      </c>
      <c r="B449" s="68" t="s">
        <v>80</v>
      </c>
      <c r="C449" s="24" t="s">
        <v>819</v>
      </c>
      <c r="D449" s="24" t="s">
        <v>1029</v>
      </c>
    </row>
    <row r="450" spans="1:4">
      <c r="A450" s="68" t="s">
        <v>79</v>
      </c>
      <c r="B450" s="68" t="s">
        <v>80</v>
      </c>
      <c r="C450" s="24" t="s">
        <v>817</v>
      </c>
      <c r="D450" s="24" t="s">
        <v>818</v>
      </c>
    </row>
    <row r="451" spans="1:4">
      <c r="A451" s="68" t="s">
        <v>79</v>
      </c>
      <c r="B451" s="68" t="s">
        <v>80</v>
      </c>
      <c r="C451" s="24" t="s">
        <v>820</v>
      </c>
      <c r="D451" s="24" t="s">
        <v>1030</v>
      </c>
    </row>
    <row r="452" spans="1:4">
      <c r="A452" s="68" t="s">
        <v>79</v>
      </c>
      <c r="B452" s="68" t="s">
        <v>80</v>
      </c>
      <c r="C452" s="24" t="s">
        <v>821</v>
      </c>
      <c r="D452" s="23" t="s">
        <v>1188</v>
      </c>
    </row>
    <row r="453" spans="1:4">
      <c r="A453" s="68" t="s">
        <v>1219</v>
      </c>
      <c r="B453" s="68" t="s">
        <v>80</v>
      </c>
      <c r="C453" s="24" t="s">
        <v>822</v>
      </c>
      <c r="D453" s="24" t="s">
        <v>1031</v>
      </c>
    </row>
    <row r="454" spans="1:4">
      <c r="A454" s="68" t="s">
        <v>1219</v>
      </c>
      <c r="B454" s="68" t="s">
        <v>80</v>
      </c>
      <c r="C454" s="24" t="s">
        <v>823</v>
      </c>
      <c r="D454" s="24" t="s">
        <v>1032</v>
      </c>
    </row>
    <row r="455" spans="1:4">
      <c r="A455" s="68" t="s">
        <v>1219</v>
      </c>
      <c r="B455" s="68" t="s">
        <v>80</v>
      </c>
      <c r="C455" s="24" t="s">
        <v>824</v>
      </c>
      <c r="D455" s="24" t="s">
        <v>1189</v>
      </c>
    </row>
    <row r="456" spans="1:4">
      <c r="A456" s="68" t="s">
        <v>81</v>
      </c>
      <c r="B456" s="68" t="s">
        <v>80</v>
      </c>
      <c r="C456" s="24" t="s">
        <v>858</v>
      </c>
      <c r="D456" s="24" t="s">
        <v>859</v>
      </c>
    </row>
    <row r="457" spans="1:4">
      <c r="A457" s="68" t="s">
        <v>81</v>
      </c>
      <c r="B457" s="68" t="s">
        <v>80</v>
      </c>
      <c r="C457" s="24" t="s">
        <v>860</v>
      </c>
      <c r="D457" s="24" t="s">
        <v>861</v>
      </c>
    </row>
    <row r="458" spans="1:4">
      <c r="A458" s="68" t="s">
        <v>81</v>
      </c>
      <c r="B458" s="68" t="s">
        <v>80</v>
      </c>
      <c r="C458" s="24" t="s">
        <v>863</v>
      </c>
      <c r="D458" s="24" t="s">
        <v>864</v>
      </c>
    </row>
    <row r="459" spans="1:4">
      <c r="A459" s="68" t="s">
        <v>81</v>
      </c>
      <c r="B459" s="68" t="s">
        <v>80</v>
      </c>
      <c r="C459" s="24" t="s">
        <v>862</v>
      </c>
      <c r="D459" s="24" t="s">
        <v>1033</v>
      </c>
    </row>
    <row r="460" spans="1:4">
      <c r="A460" s="68" t="s">
        <v>82</v>
      </c>
      <c r="B460" s="68" t="s">
        <v>80</v>
      </c>
      <c r="C460" s="24" t="s">
        <v>831</v>
      </c>
      <c r="D460" s="24" t="s">
        <v>832</v>
      </c>
    </row>
    <row r="461" spans="1:4">
      <c r="A461" s="68" t="s">
        <v>82</v>
      </c>
      <c r="B461" s="68" t="s">
        <v>80</v>
      </c>
      <c r="C461" s="24" t="s">
        <v>825</v>
      </c>
      <c r="D461" s="24" t="s">
        <v>826</v>
      </c>
    </row>
    <row r="462" spans="1:4">
      <c r="A462" s="68" t="s">
        <v>82</v>
      </c>
      <c r="B462" s="68" t="s">
        <v>80</v>
      </c>
      <c r="C462" s="24" t="s">
        <v>829</v>
      </c>
      <c r="D462" s="24" t="s">
        <v>830</v>
      </c>
    </row>
    <row r="463" spans="1:4">
      <c r="A463" s="68" t="s">
        <v>82</v>
      </c>
      <c r="B463" s="68" t="s">
        <v>80</v>
      </c>
      <c r="C463" s="24" t="s">
        <v>827</v>
      </c>
      <c r="D463" s="24" t="s">
        <v>828</v>
      </c>
    </row>
    <row r="464" spans="1:4">
      <c r="A464" s="68" t="s">
        <v>82</v>
      </c>
      <c r="B464" s="68" t="s">
        <v>80</v>
      </c>
      <c r="C464" s="24" t="s">
        <v>833</v>
      </c>
      <c r="D464" s="24" t="s">
        <v>834</v>
      </c>
    </row>
    <row r="465" spans="1:4">
      <c r="A465" s="68" t="s">
        <v>83</v>
      </c>
      <c r="B465" s="68" t="s">
        <v>80</v>
      </c>
      <c r="C465" s="24" t="s">
        <v>836</v>
      </c>
      <c r="D465" s="23" t="s">
        <v>837</v>
      </c>
    </row>
    <row r="466" spans="1:4">
      <c r="A466" s="68" t="s">
        <v>83</v>
      </c>
      <c r="B466" s="68" t="s">
        <v>80</v>
      </c>
      <c r="C466" s="24" t="s">
        <v>835</v>
      </c>
      <c r="D466" s="24" t="s">
        <v>1154</v>
      </c>
    </row>
    <row r="467" spans="1:4">
      <c r="A467" s="68" t="s">
        <v>83</v>
      </c>
      <c r="B467" s="68" t="s">
        <v>80</v>
      </c>
      <c r="C467" s="24" t="s">
        <v>838</v>
      </c>
      <c r="D467" s="24" t="s">
        <v>839</v>
      </c>
    </row>
    <row r="468" spans="1:4">
      <c r="A468" s="68" t="s">
        <v>83</v>
      </c>
      <c r="B468" s="68" t="s">
        <v>80</v>
      </c>
      <c r="C468" s="24" t="s">
        <v>840</v>
      </c>
      <c r="D468" s="24" t="s">
        <v>1155</v>
      </c>
    </row>
    <row r="469" spans="1:4">
      <c r="A469" s="68" t="s">
        <v>852</v>
      </c>
      <c r="B469" s="68" t="s">
        <v>80</v>
      </c>
      <c r="C469" s="24" t="s">
        <v>853</v>
      </c>
      <c r="D469" s="24" t="s">
        <v>854</v>
      </c>
    </row>
    <row r="470" spans="1:4">
      <c r="A470" s="68" t="s">
        <v>852</v>
      </c>
      <c r="B470" s="68" t="s">
        <v>80</v>
      </c>
      <c r="C470" s="24" t="s">
        <v>855</v>
      </c>
      <c r="D470" s="24" t="s">
        <v>1034</v>
      </c>
    </row>
    <row r="471" spans="1:4">
      <c r="A471" s="68" t="s">
        <v>852</v>
      </c>
      <c r="B471" s="68" t="s">
        <v>80</v>
      </c>
      <c r="C471" s="24" t="s">
        <v>856</v>
      </c>
      <c r="D471" s="24" t="s">
        <v>857</v>
      </c>
    </row>
    <row r="472" spans="1:4">
      <c r="A472" s="68" t="s">
        <v>85</v>
      </c>
      <c r="B472" s="68" t="s">
        <v>80</v>
      </c>
      <c r="C472" s="24" t="s">
        <v>842</v>
      </c>
      <c r="D472" s="24" t="s">
        <v>843</v>
      </c>
    </row>
    <row r="473" spans="1:4">
      <c r="A473" s="68" t="s">
        <v>85</v>
      </c>
      <c r="B473" s="68" t="s">
        <v>80</v>
      </c>
      <c r="C473" s="24" t="s">
        <v>841</v>
      </c>
      <c r="D473" s="24" t="s">
        <v>1035</v>
      </c>
    </row>
    <row r="474" spans="1:4">
      <c r="A474" s="68" t="s">
        <v>86</v>
      </c>
      <c r="B474" s="68" t="s">
        <v>80</v>
      </c>
      <c r="C474" s="24" t="s">
        <v>849</v>
      </c>
      <c r="D474" s="24" t="s">
        <v>850</v>
      </c>
    </row>
    <row r="475" spans="1:4">
      <c r="A475" s="68" t="s">
        <v>86</v>
      </c>
      <c r="B475" s="68" t="s">
        <v>80</v>
      </c>
      <c r="C475" s="24" t="s">
        <v>847</v>
      </c>
      <c r="D475" s="25" t="s">
        <v>848</v>
      </c>
    </row>
    <row r="476" spans="1:4">
      <c r="A476" s="68" t="s">
        <v>86</v>
      </c>
      <c r="B476" s="68" t="s">
        <v>80</v>
      </c>
      <c r="C476" s="24" t="s">
        <v>851</v>
      </c>
      <c r="D476" s="25" t="s">
        <v>1074</v>
      </c>
    </row>
    <row r="477" spans="1:4">
      <c r="A477" s="68" t="s">
        <v>86</v>
      </c>
      <c r="B477" s="68" t="s">
        <v>80</v>
      </c>
      <c r="C477" s="24" t="s">
        <v>846</v>
      </c>
      <c r="D477" s="24" t="s">
        <v>629</v>
      </c>
    </row>
    <row r="478" spans="1:4">
      <c r="A478" s="68" t="s">
        <v>86</v>
      </c>
      <c r="B478" s="68" t="s">
        <v>80</v>
      </c>
      <c r="C478" s="24" t="s">
        <v>844</v>
      </c>
      <c r="D478" s="24" t="s">
        <v>845</v>
      </c>
    </row>
    <row r="479" spans="1:4">
      <c r="A479" s="69" t="s">
        <v>89</v>
      </c>
      <c r="B479" s="68" t="s">
        <v>80</v>
      </c>
      <c r="C479" s="70" t="s">
        <v>874</v>
      </c>
      <c r="D479" s="22" t="s">
        <v>1075</v>
      </c>
    </row>
    <row r="480" spans="1:4">
      <c r="A480" s="69" t="s">
        <v>89</v>
      </c>
      <c r="B480" s="68" t="s">
        <v>80</v>
      </c>
      <c r="C480" s="70" t="s">
        <v>877</v>
      </c>
      <c r="D480" s="22" t="s">
        <v>1190</v>
      </c>
    </row>
    <row r="481" spans="1:4">
      <c r="A481" s="69" t="s">
        <v>89</v>
      </c>
      <c r="B481" s="68" t="s">
        <v>80</v>
      </c>
      <c r="C481" s="70" t="s">
        <v>876</v>
      </c>
      <c r="D481" s="22" t="s">
        <v>1122</v>
      </c>
    </row>
    <row r="482" spans="1:4">
      <c r="A482" s="69" t="s">
        <v>89</v>
      </c>
      <c r="B482" s="68" t="s">
        <v>80</v>
      </c>
      <c r="C482" s="70" t="s">
        <v>875</v>
      </c>
      <c r="D482" s="22" t="s">
        <v>1076</v>
      </c>
    </row>
    <row r="483" spans="1:4">
      <c r="A483" s="68" t="s">
        <v>87</v>
      </c>
      <c r="B483" s="68" t="s">
        <v>80</v>
      </c>
      <c r="C483" s="71" t="s">
        <v>867</v>
      </c>
      <c r="D483" s="26" t="s">
        <v>868</v>
      </c>
    </row>
    <row r="484" spans="1:4">
      <c r="A484" s="68" t="s">
        <v>87</v>
      </c>
      <c r="B484" s="68" t="s">
        <v>80</v>
      </c>
      <c r="C484" s="71" t="s">
        <v>871</v>
      </c>
      <c r="D484" s="26" t="s">
        <v>866</v>
      </c>
    </row>
    <row r="485" spans="1:4">
      <c r="A485" s="68" t="s">
        <v>87</v>
      </c>
      <c r="B485" s="68" t="s">
        <v>80</v>
      </c>
      <c r="C485" s="71" t="s">
        <v>873</v>
      </c>
      <c r="D485" s="26" t="s">
        <v>1036</v>
      </c>
    </row>
    <row r="486" spans="1:4">
      <c r="A486" s="68" t="s">
        <v>87</v>
      </c>
      <c r="B486" s="68" t="s">
        <v>80</v>
      </c>
      <c r="C486" s="71" t="s">
        <v>865</v>
      </c>
      <c r="D486" s="26" t="s">
        <v>872</v>
      </c>
    </row>
    <row r="487" spans="1:4">
      <c r="A487" s="68" t="s">
        <v>87</v>
      </c>
      <c r="B487" s="68" t="s">
        <v>80</v>
      </c>
      <c r="C487" s="71" t="s">
        <v>869</v>
      </c>
      <c r="D487" s="26" t="s">
        <v>870</v>
      </c>
    </row>
    <row r="488" spans="1:4">
      <c r="A488" s="37" t="s">
        <v>106</v>
      </c>
      <c r="B488" s="73" t="s">
        <v>94</v>
      </c>
      <c r="C488" s="37" t="s">
        <v>232</v>
      </c>
      <c r="D488" s="37" t="s">
        <v>974</v>
      </c>
    </row>
    <row r="489" spans="1:4">
      <c r="A489" s="37" t="s">
        <v>106</v>
      </c>
      <c r="B489" s="73" t="s">
        <v>94</v>
      </c>
      <c r="C489" s="37" t="s">
        <v>234</v>
      </c>
      <c r="D489" s="37" t="s">
        <v>975</v>
      </c>
    </row>
    <row r="490" spans="1:4">
      <c r="A490" s="37" t="s">
        <v>106</v>
      </c>
      <c r="B490" s="73" t="s">
        <v>94</v>
      </c>
      <c r="C490" s="37" t="s">
        <v>231</v>
      </c>
      <c r="D490" s="37" t="s">
        <v>976</v>
      </c>
    </row>
    <row r="491" spans="1:4">
      <c r="A491" s="37" t="s">
        <v>106</v>
      </c>
      <c r="B491" s="73" t="s">
        <v>94</v>
      </c>
      <c r="C491" s="37" t="s">
        <v>233</v>
      </c>
      <c r="D491" s="37" t="s">
        <v>977</v>
      </c>
    </row>
    <row r="492" spans="1:4">
      <c r="A492" s="16" t="s">
        <v>53</v>
      </c>
      <c r="B492" s="73" t="s">
        <v>94</v>
      </c>
      <c r="C492" s="10" t="s">
        <v>648</v>
      </c>
      <c r="D492" s="10" t="s">
        <v>649</v>
      </c>
    </row>
    <row r="493" spans="1:4">
      <c r="A493" s="79" t="s">
        <v>53</v>
      </c>
      <c r="B493" s="81" t="s">
        <v>94</v>
      </c>
      <c r="C493" s="83" t="s">
        <v>650</v>
      </c>
      <c r="D493" s="83" t="s">
        <v>651</v>
      </c>
    </row>
    <row r="494" spans="1:4">
      <c r="A494" s="73" t="s">
        <v>93</v>
      </c>
      <c r="B494" s="73" t="s">
        <v>94</v>
      </c>
      <c r="C494" s="73" t="s">
        <v>893</v>
      </c>
      <c r="D494" s="27" t="s">
        <v>1037</v>
      </c>
    </row>
    <row r="495" spans="1:4">
      <c r="A495" s="73" t="s">
        <v>93</v>
      </c>
      <c r="B495" s="73" t="s">
        <v>94</v>
      </c>
      <c r="C495" s="73" t="s">
        <v>898</v>
      </c>
      <c r="D495" s="27" t="s">
        <v>899</v>
      </c>
    </row>
    <row r="496" spans="1:4">
      <c r="A496" s="73" t="s">
        <v>93</v>
      </c>
      <c r="B496" s="73" t="s">
        <v>94</v>
      </c>
      <c r="C496" s="73" t="s">
        <v>896</v>
      </c>
      <c r="D496" s="27" t="s">
        <v>1077</v>
      </c>
    </row>
    <row r="497" spans="1:4">
      <c r="A497" s="73" t="s">
        <v>93</v>
      </c>
      <c r="B497" s="73" t="s">
        <v>94</v>
      </c>
      <c r="C497" s="73" t="s">
        <v>894</v>
      </c>
      <c r="D497" s="27" t="s">
        <v>895</v>
      </c>
    </row>
    <row r="498" spans="1:4">
      <c r="A498" s="73" t="s">
        <v>93</v>
      </c>
      <c r="B498" s="73" t="s">
        <v>94</v>
      </c>
      <c r="C498" s="73" t="s">
        <v>897</v>
      </c>
      <c r="D498" s="27" t="s">
        <v>463</v>
      </c>
    </row>
    <row r="499" spans="1:4">
      <c r="A499" s="73" t="s">
        <v>96</v>
      </c>
      <c r="B499" s="73" t="s">
        <v>94</v>
      </c>
      <c r="C499" s="73" t="s">
        <v>888</v>
      </c>
      <c r="D499" s="27" t="s">
        <v>1191</v>
      </c>
    </row>
    <row r="500" spans="1:4">
      <c r="A500" s="73" t="s">
        <v>96</v>
      </c>
      <c r="B500" s="73" t="s">
        <v>94</v>
      </c>
      <c r="C500" s="73" t="s">
        <v>886</v>
      </c>
      <c r="D500" s="27" t="s">
        <v>1192</v>
      </c>
    </row>
    <row r="501" spans="1:4">
      <c r="A501" s="73" t="s">
        <v>96</v>
      </c>
      <c r="B501" s="73" t="s">
        <v>94</v>
      </c>
      <c r="C501" s="73" t="s">
        <v>892</v>
      </c>
      <c r="D501" s="27" t="s">
        <v>1193</v>
      </c>
    </row>
    <row r="502" spans="1:4">
      <c r="A502" s="73" t="s">
        <v>96</v>
      </c>
      <c r="B502" s="73" t="s">
        <v>94</v>
      </c>
      <c r="C502" s="73" t="s">
        <v>1123</v>
      </c>
      <c r="D502" s="27" t="s">
        <v>1194</v>
      </c>
    </row>
    <row r="503" spans="1:4">
      <c r="A503" s="73" t="s">
        <v>96</v>
      </c>
      <c r="B503" s="73" t="s">
        <v>94</v>
      </c>
      <c r="C503" s="73" t="s">
        <v>887</v>
      </c>
      <c r="D503" s="27" t="s">
        <v>890</v>
      </c>
    </row>
    <row r="504" spans="1:4">
      <c r="A504" s="73" t="s">
        <v>96</v>
      </c>
      <c r="B504" s="73" t="s">
        <v>94</v>
      </c>
      <c r="C504" s="73" t="s">
        <v>891</v>
      </c>
      <c r="D504" s="27" t="s">
        <v>770</v>
      </c>
    </row>
    <row r="505" spans="1:4">
      <c r="A505" s="73" t="s">
        <v>96</v>
      </c>
      <c r="B505" s="73" t="s">
        <v>94</v>
      </c>
      <c r="C505" s="73" t="s">
        <v>889</v>
      </c>
      <c r="D505" s="27" t="s">
        <v>1038</v>
      </c>
    </row>
    <row r="506" spans="1:4">
      <c r="A506" s="73" t="s">
        <v>916</v>
      </c>
      <c r="B506" s="73" t="s">
        <v>94</v>
      </c>
      <c r="C506" s="73" t="s">
        <v>921</v>
      </c>
      <c r="D506" s="27" t="s">
        <v>922</v>
      </c>
    </row>
    <row r="507" spans="1:4">
      <c r="A507" s="73" t="s">
        <v>916</v>
      </c>
      <c r="B507" s="73" t="s">
        <v>94</v>
      </c>
      <c r="C507" s="73" t="s">
        <v>919</v>
      </c>
      <c r="D507" s="27" t="s">
        <v>920</v>
      </c>
    </row>
    <row r="508" spans="1:4">
      <c r="A508" s="73" t="s">
        <v>916</v>
      </c>
      <c r="B508" s="73" t="s">
        <v>94</v>
      </c>
      <c r="C508" s="73" t="s">
        <v>917</v>
      </c>
      <c r="D508" s="27" t="s">
        <v>918</v>
      </c>
    </row>
    <row r="509" spans="1:4">
      <c r="A509" s="73" t="s">
        <v>916</v>
      </c>
      <c r="B509" s="73" t="s">
        <v>94</v>
      </c>
      <c r="C509" s="73" t="s">
        <v>923</v>
      </c>
      <c r="D509" s="27" t="s">
        <v>924</v>
      </c>
    </row>
    <row r="510" spans="1:4">
      <c r="A510" s="73" t="s">
        <v>916</v>
      </c>
      <c r="B510" s="73" t="s">
        <v>94</v>
      </c>
      <c r="C510" s="73" t="s">
        <v>926</v>
      </c>
      <c r="D510" s="27" t="s">
        <v>1039</v>
      </c>
    </row>
    <row r="511" spans="1:4">
      <c r="A511" s="73" t="s">
        <v>916</v>
      </c>
      <c r="B511" s="73" t="s">
        <v>94</v>
      </c>
      <c r="C511" s="73" t="s">
        <v>925</v>
      </c>
      <c r="D511" s="27" t="s">
        <v>1040</v>
      </c>
    </row>
    <row r="512" spans="1:4">
      <c r="A512" s="73" t="s">
        <v>97</v>
      </c>
      <c r="B512" s="73" t="s">
        <v>94</v>
      </c>
      <c r="C512" s="73" t="s">
        <v>927</v>
      </c>
      <c r="D512" s="27" t="s">
        <v>1041</v>
      </c>
    </row>
    <row r="513" spans="1:4">
      <c r="A513" s="73" t="s">
        <v>97</v>
      </c>
      <c r="B513" s="73" t="s">
        <v>94</v>
      </c>
      <c r="C513" s="73" t="s">
        <v>932</v>
      </c>
      <c r="D513" s="27" t="s">
        <v>933</v>
      </c>
    </row>
    <row r="514" spans="1:4">
      <c r="A514" s="73" t="s">
        <v>97</v>
      </c>
      <c r="B514" s="73" t="s">
        <v>94</v>
      </c>
      <c r="C514" s="73" t="s">
        <v>930</v>
      </c>
      <c r="D514" s="27" t="s">
        <v>931</v>
      </c>
    </row>
    <row r="515" spans="1:4">
      <c r="A515" s="73" t="s">
        <v>97</v>
      </c>
      <c r="B515" s="73" t="s">
        <v>94</v>
      </c>
      <c r="C515" s="73" t="s">
        <v>928</v>
      </c>
      <c r="D515" s="27" t="s">
        <v>929</v>
      </c>
    </row>
    <row r="516" spans="1:4">
      <c r="A516" s="73" t="s">
        <v>98</v>
      </c>
      <c r="B516" s="73" t="s">
        <v>94</v>
      </c>
      <c r="C516" s="73" t="s">
        <v>882</v>
      </c>
      <c r="D516" s="27" t="s">
        <v>751</v>
      </c>
    </row>
    <row r="517" spans="1:4">
      <c r="A517" s="73" t="s">
        <v>98</v>
      </c>
      <c r="B517" s="73" t="s">
        <v>94</v>
      </c>
      <c r="C517" s="73" t="s">
        <v>884</v>
      </c>
      <c r="D517" s="27" t="s">
        <v>1078</v>
      </c>
    </row>
    <row r="518" spans="1:4">
      <c r="A518" s="73" t="s">
        <v>98</v>
      </c>
      <c r="B518" s="73" t="s">
        <v>94</v>
      </c>
      <c r="C518" s="73" t="s">
        <v>881</v>
      </c>
      <c r="D518" s="27" t="s">
        <v>1220</v>
      </c>
    </row>
    <row r="519" spans="1:4">
      <c r="A519" s="73" t="s">
        <v>98</v>
      </c>
      <c r="B519" s="73" t="s">
        <v>94</v>
      </c>
      <c r="C519" s="73" t="s">
        <v>883</v>
      </c>
      <c r="D519" s="27" t="s">
        <v>1221</v>
      </c>
    </row>
    <row r="520" spans="1:4">
      <c r="A520" s="73" t="s">
        <v>98</v>
      </c>
      <c r="B520" s="73" t="s">
        <v>94</v>
      </c>
      <c r="C520" s="73" t="s">
        <v>885</v>
      </c>
      <c r="D520" s="27" t="s">
        <v>1222</v>
      </c>
    </row>
    <row r="521" spans="1:4">
      <c r="A521" s="73" t="s">
        <v>95</v>
      </c>
      <c r="B521" s="73" t="s">
        <v>94</v>
      </c>
      <c r="C521" s="73" t="s">
        <v>880</v>
      </c>
      <c r="D521" s="27" t="s">
        <v>806</v>
      </c>
    </row>
    <row r="522" spans="1:4">
      <c r="A522" s="73" t="s">
        <v>95</v>
      </c>
      <c r="B522" s="73" t="s">
        <v>94</v>
      </c>
      <c r="C522" s="73" t="s">
        <v>878</v>
      </c>
      <c r="D522" s="27" t="s">
        <v>879</v>
      </c>
    </row>
    <row r="523" spans="1:4">
      <c r="A523" s="73" t="s">
        <v>102</v>
      </c>
      <c r="B523" s="73" t="s">
        <v>94</v>
      </c>
      <c r="C523" s="73" t="s">
        <v>943</v>
      </c>
      <c r="D523" s="27" t="s">
        <v>944</v>
      </c>
    </row>
    <row r="524" spans="1:4">
      <c r="A524" s="73" t="s">
        <v>102</v>
      </c>
      <c r="B524" s="73" t="s">
        <v>94</v>
      </c>
      <c r="C524" s="73" t="s">
        <v>949</v>
      </c>
      <c r="D524" s="27" t="s">
        <v>950</v>
      </c>
    </row>
    <row r="525" spans="1:4">
      <c r="A525" s="73" t="s">
        <v>102</v>
      </c>
      <c r="B525" s="73" t="s">
        <v>94</v>
      </c>
      <c r="C525" s="73" t="s">
        <v>954</v>
      </c>
      <c r="D525" s="27" t="s">
        <v>955</v>
      </c>
    </row>
    <row r="526" spans="1:4">
      <c r="A526" s="73" t="s">
        <v>102</v>
      </c>
      <c r="B526" s="73" t="s">
        <v>94</v>
      </c>
      <c r="C526" s="73" t="s">
        <v>946</v>
      </c>
      <c r="D526" s="27" t="s">
        <v>1195</v>
      </c>
    </row>
    <row r="527" spans="1:4">
      <c r="A527" s="73" t="s">
        <v>102</v>
      </c>
      <c r="B527" s="73" t="s">
        <v>94</v>
      </c>
      <c r="C527" s="73" t="s">
        <v>951</v>
      </c>
      <c r="D527" s="27" t="s">
        <v>952</v>
      </c>
    </row>
    <row r="528" spans="1:4">
      <c r="A528" s="73" t="s">
        <v>102</v>
      </c>
      <c r="B528" s="73" t="s">
        <v>94</v>
      </c>
      <c r="C528" s="73" t="s">
        <v>945</v>
      </c>
      <c r="D528" s="27" t="s">
        <v>1262</v>
      </c>
    </row>
    <row r="529" spans="1:4">
      <c r="A529" s="73" t="s">
        <v>102</v>
      </c>
      <c r="B529" s="73" t="s">
        <v>94</v>
      </c>
      <c r="C529" s="73" t="s">
        <v>953</v>
      </c>
      <c r="D529" s="27" t="s">
        <v>1196</v>
      </c>
    </row>
    <row r="530" spans="1:4">
      <c r="A530" s="73" t="s">
        <v>102</v>
      </c>
      <c r="B530" s="73" t="s">
        <v>94</v>
      </c>
      <c r="C530" s="73" t="s">
        <v>947</v>
      </c>
      <c r="D530" s="27" t="s">
        <v>948</v>
      </c>
    </row>
    <row r="531" spans="1:4">
      <c r="A531" s="73" t="s">
        <v>1223</v>
      </c>
      <c r="B531" s="73" t="s">
        <v>94</v>
      </c>
      <c r="C531" s="73" t="s">
        <v>939</v>
      </c>
      <c r="D531" s="27" t="s">
        <v>940</v>
      </c>
    </row>
    <row r="532" spans="1:4">
      <c r="A532" s="73" t="s">
        <v>1223</v>
      </c>
      <c r="B532" s="73" t="s">
        <v>94</v>
      </c>
      <c r="C532" s="73" t="s">
        <v>942</v>
      </c>
      <c r="D532" s="27" t="s">
        <v>1224</v>
      </c>
    </row>
    <row r="533" spans="1:4">
      <c r="A533" s="73" t="s">
        <v>1223</v>
      </c>
      <c r="B533" s="73" t="s">
        <v>94</v>
      </c>
      <c r="C533" s="73" t="s">
        <v>941</v>
      </c>
      <c r="D533" s="27" t="s">
        <v>1079</v>
      </c>
    </row>
    <row r="534" spans="1:4">
      <c r="A534" s="73" t="s">
        <v>101</v>
      </c>
      <c r="B534" s="73" t="s">
        <v>94</v>
      </c>
      <c r="C534" s="73" t="s">
        <v>937</v>
      </c>
      <c r="D534" s="27" t="s">
        <v>938</v>
      </c>
    </row>
    <row r="535" spans="1:4">
      <c r="A535" s="73" t="s">
        <v>101</v>
      </c>
      <c r="B535" s="73" t="s">
        <v>94</v>
      </c>
      <c r="C535" s="73" t="s">
        <v>934</v>
      </c>
      <c r="D535" s="27" t="s">
        <v>1080</v>
      </c>
    </row>
    <row r="536" spans="1:4">
      <c r="A536" s="73" t="s">
        <v>101</v>
      </c>
      <c r="B536" s="73" t="s">
        <v>94</v>
      </c>
      <c r="C536" s="73" t="s">
        <v>935</v>
      </c>
      <c r="D536" s="27" t="s">
        <v>936</v>
      </c>
    </row>
    <row r="537" spans="1:4">
      <c r="A537" s="73" t="s">
        <v>101</v>
      </c>
      <c r="B537" s="73" t="s">
        <v>94</v>
      </c>
      <c r="C537" s="73" t="s">
        <v>1125</v>
      </c>
      <c r="D537" s="27" t="s">
        <v>1263</v>
      </c>
    </row>
    <row r="538" spans="1:4">
      <c r="A538" s="73" t="s">
        <v>99</v>
      </c>
      <c r="B538" s="73" t="s">
        <v>94</v>
      </c>
      <c r="C538" s="73" t="s">
        <v>909</v>
      </c>
      <c r="D538" s="27" t="s">
        <v>910</v>
      </c>
    </row>
    <row r="539" spans="1:4">
      <c r="A539" s="73" t="s">
        <v>99</v>
      </c>
      <c r="B539" s="73" t="s">
        <v>94</v>
      </c>
      <c r="C539" s="73" t="s">
        <v>911</v>
      </c>
      <c r="D539" s="27" t="s">
        <v>912</v>
      </c>
    </row>
    <row r="540" spans="1:4">
      <c r="A540" s="73" t="s">
        <v>99</v>
      </c>
      <c r="B540" s="73" t="s">
        <v>94</v>
      </c>
      <c r="C540" s="73" t="s">
        <v>913</v>
      </c>
      <c r="D540" s="27" t="s">
        <v>914</v>
      </c>
    </row>
    <row r="541" spans="1:4">
      <c r="A541" s="73" t="s">
        <v>99</v>
      </c>
      <c r="B541" s="73" t="s">
        <v>94</v>
      </c>
      <c r="C541" s="73" t="s">
        <v>915</v>
      </c>
      <c r="D541" s="27" t="s">
        <v>1264</v>
      </c>
    </row>
    <row r="542" spans="1:4">
      <c r="A542" s="73" t="s">
        <v>100</v>
      </c>
      <c r="B542" s="73" t="s">
        <v>94</v>
      </c>
      <c r="C542" s="73" t="s">
        <v>904</v>
      </c>
      <c r="D542" s="27" t="s">
        <v>905</v>
      </c>
    </row>
    <row r="543" spans="1:4">
      <c r="A543" s="73" t="s">
        <v>100</v>
      </c>
      <c r="B543" s="73" t="s">
        <v>94</v>
      </c>
      <c r="C543" s="73" t="s">
        <v>902</v>
      </c>
      <c r="D543" s="27" t="s">
        <v>903</v>
      </c>
    </row>
    <row r="544" spans="1:4">
      <c r="A544" s="73" t="s">
        <v>100</v>
      </c>
      <c r="B544" s="73" t="s">
        <v>94</v>
      </c>
      <c r="C544" s="73" t="s">
        <v>900</v>
      </c>
      <c r="D544" s="27" t="s">
        <v>901</v>
      </c>
    </row>
    <row r="545" spans="1:4">
      <c r="A545" s="73" t="s">
        <v>100</v>
      </c>
      <c r="B545" s="73" t="s">
        <v>94</v>
      </c>
      <c r="C545" s="73" t="s">
        <v>907</v>
      </c>
      <c r="D545" s="27" t="s">
        <v>908</v>
      </c>
    </row>
    <row r="546" spans="1:4">
      <c r="A546" s="73" t="s">
        <v>100</v>
      </c>
      <c r="B546" s="73" t="s">
        <v>94</v>
      </c>
      <c r="C546" s="73" t="s">
        <v>906</v>
      </c>
      <c r="D546" s="27" t="s">
        <v>1042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Dealer Wise</vt:lpstr>
      <vt:lpstr>Sheet2</vt:lpstr>
      <vt:lpstr>Region Wise</vt:lpstr>
      <vt:lpstr>Zone Wise</vt:lpstr>
      <vt:lpstr>DSR</vt:lpstr>
      <vt:lpstr>JAN+FEB+MAR+MAY+JUNE</vt:lpstr>
      <vt:lpstr>JAN+FEB+MAY+JUNE 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2020-08-20T05:27:14Z</dcterms:modified>
</cp:coreProperties>
</file>