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Aug'20\20\"/>
    </mc:Choice>
  </mc:AlternateContent>
  <bookViews>
    <workbookView xWindow="0" yWindow="0" windowWidth="20490" windowHeight="7755" tabRatio="673" activeTab="4"/>
  </bookViews>
  <sheets>
    <sheet name="HOME" sheetId="13" r:id="rId1"/>
    <sheet name="Dealer Wise" sheetId="5" r:id="rId2"/>
    <sheet name="Sheet2" sheetId="12" state="hidden" r:id="rId3"/>
    <sheet name="Region Wise" sheetId="6" r:id="rId4"/>
    <sheet name="Zone Wise" sheetId="7" r:id="rId5"/>
    <sheet name="DSR" sheetId="11" r:id="rId6"/>
    <sheet name="JAN+FEB+MAR+MAY+JUNE" sheetId="16" state="hidden" r:id="rId7"/>
    <sheet name="JAN+FEB+MAY+JUNE " sheetId="18" state="hidden" r:id="rId8"/>
    <sheet name="Sheet1" sheetId="10" state="hidden" r:id="rId9"/>
  </sheets>
  <definedNames>
    <definedName name="_xlnm._FilterDatabase" localSheetId="1" hidden="1">'Dealer Wise'!$A$3:$Q$3</definedName>
    <definedName name="_xlnm._FilterDatabase" localSheetId="5" hidden="1">DSR!$A$6:$P$536</definedName>
    <definedName name="_xlnm._FilterDatabase" localSheetId="6" hidden="1">'JAN+FEB+MAR+MAY+JUNE'!$A$4:$AD$4</definedName>
    <definedName name="_xlnm._FilterDatabase" localSheetId="7" hidden="1">'JAN+FEB+MAY+JUNE '!$A$4:$Z$128</definedName>
    <definedName name="_xlnm._FilterDatabase" localSheetId="8" hidden="1">Sheet1!$A$1:$D$1</definedName>
    <definedName name="_xlnm._FilterDatabase" localSheetId="4" hidden="1">'Zone Wise'!$B$3:$P$45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7" i="11" l="1"/>
  <c r="M537" i="11" s="1"/>
  <c r="J537" i="11"/>
  <c r="L537" i="11" s="1"/>
  <c r="J538" i="11"/>
  <c r="L538" i="11" s="1"/>
  <c r="K538" i="11"/>
  <c r="M538" i="11" s="1"/>
  <c r="N538" i="11" l="1"/>
  <c r="N537" i="11"/>
  <c r="J536" i="11" l="1"/>
  <c r="L536" i="11" s="1"/>
  <c r="K536" i="11"/>
  <c r="M536" i="11" s="1"/>
  <c r="N536" i="11" l="1"/>
  <c r="E125" i="5"/>
  <c r="Q2" i="5" l="1"/>
  <c r="U6" i="18" l="1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V51" i="18"/>
  <c r="V106" i="18"/>
  <c r="W106" i="18" s="1"/>
  <c r="W51" i="18"/>
  <c r="X51" i="18"/>
  <c r="X106" i="18"/>
  <c r="F125" i="5" l="1"/>
  <c r="R109" i="18"/>
  <c r="V109" i="18" s="1"/>
  <c r="R114" i="18"/>
  <c r="R52" i="18"/>
  <c r="V52" i="18" s="1"/>
  <c r="R27" i="18"/>
  <c r="R36" i="18"/>
  <c r="R5" i="18"/>
  <c r="V5" i="18" s="1"/>
  <c r="R33" i="18"/>
  <c r="R31" i="18"/>
  <c r="V31" i="18" s="1"/>
  <c r="R9" i="18"/>
  <c r="R22" i="18"/>
  <c r="V22" i="18" s="1"/>
  <c r="W22" i="18" s="1"/>
  <c r="R23" i="18"/>
  <c r="V23" i="18" s="1"/>
  <c r="W23" i="18" s="1"/>
  <c r="R25" i="18"/>
  <c r="R7" i="18"/>
  <c r="V7" i="18" s="1"/>
  <c r="W7" i="18" s="1"/>
  <c r="R44" i="18"/>
  <c r="R124" i="18"/>
  <c r="V124" i="18" s="1"/>
  <c r="R126" i="18"/>
  <c r="R105" i="18"/>
  <c r="R86" i="18"/>
  <c r="V86" i="18" s="1"/>
  <c r="R81" i="18"/>
  <c r="V81" i="18" s="1"/>
  <c r="R84" i="18"/>
  <c r="V84" i="18" s="1"/>
  <c r="R96" i="18"/>
  <c r="R91" i="18"/>
  <c r="V91" i="18" s="1"/>
  <c r="R100" i="18"/>
  <c r="R48" i="18"/>
  <c r="V48" i="18" s="1"/>
  <c r="R69" i="18"/>
  <c r="V69" i="18" s="1"/>
  <c r="R71" i="18"/>
  <c r="V71" i="18" s="1"/>
  <c r="R70" i="18"/>
  <c r="V70" i="18" s="1"/>
  <c r="R46" i="18"/>
  <c r="V46" i="18" s="1"/>
  <c r="R72" i="18"/>
  <c r="V72" i="18" s="1"/>
  <c r="R127" i="18"/>
  <c r="U5" i="18"/>
  <c r="Q128" i="18"/>
  <c r="N128" i="18"/>
  <c r="M128" i="18"/>
  <c r="J128" i="18"/>
  <c r="I128" i="18"/>
  <c r="F128" i="18"/>
  <c r="E128" i="18"/>
  <c r="O127" i="18"/>
  <c r="P127" i="18" s="1"/>
  <c r="K127" i="18"/>
  <c r="L127" i="18" s="1"/>
  <c r="G127" i="18"/>
  <c r="H127" i="18" s="1"/>
  <c r="O126" i="18"/>
  <c r="P126" i="18" s="1"/>
  <c r="K126" i="18"/>
  <c r="L126" i="18" s="1"/>
  <c r="G126" i="18"/>
  <c r="H126" i="18" s="1"/>
  <c r="R125" i="18"/>
  <c r="V125" i="18" s="1"/>
  <c r="O125" i="18"/>
  <c r="P125" i="18" s="1"/>
  <c r="K125" i="18"/>
  <c r="L125" i="18" s="1"/>
  <c r="G125" i="18"/>
  <c r="H125" i="18" s="1"/>
  <c r="O124" i="18"/>
  <c r="P124" i="18" s="1"/>
  <c r="K124" i="18"/>
  <c r="L124" i="18" s="1"/>
  <c r="G124" i="18"/>
  <c r="H124" i="18" s="1"/>
  <c r="R123" i="18"/>
  <c r="O123" i="18"/>
  <c r="P123" i="18" s="1"/>
  <c r="K123" i="18"/>
  <c r="L123" i="18" s="1"/>
  <c r="G123" i="18"/>
  <c r="H123" i="18" s="1"/>
  <c r="R122" i="18"/>
  <c r="O122" i="18"/>
  <c r="P122" i="18" s="1"/>
  <c r="K122" i="18"/>
  <c r="L122" i="18" s="1"/>
  <c r="G122" i="18"/>
  <c r="H122" i="18" s="1"/>
  <c r="R121" i="18"/>
  <c r="O121" i="18"/>
  <c r="P121" i="18" s="1"/>
  <c r="K121" i="18"/>
  <c r="L121" i="18" s="1"/>
  <c r="G121" i="18"/>
  <c r="H121" i="18" s="1"/>
  <c r="R120" i="18"/>
  <c r="V120" i="18" s="1"/>
  <c r="O120" i="18"/>
  <c r="P120" i="18" s="1"/>
  <c r="K120" i="18"/>
  <c r="L120" i="18" s="1"/>
  <c r="G120" i="18"/>
  <c r="H120" i="18" s="1"/>
  <c r="R119" i="18"/>
  <c r="O119" i="18"/>
  <c r="P119" i="18" s="1"/>
  <c r="K119" i="18"/>
  <c r="L119" i="18" s="1"/>
  <c r="G119" i="18"/>
  <c r="H119" i="18" s="1"/>
  <c r="O118" i="18"/>
  <c r="P118" i="18" s="1"/>
  <c r="K118" i="18"/>
  <c r="L118" i="18" s="1"/>
  <c r="G118" i="18"/>
  <c r="H118" i="18" s="1"/>
  <c r="O117" i="18"/>
  <c r="P117" i="18" s="1"/>
  <c r="K117" i="18"/>
  <c r="L117" i="18" s="1"/>
  <c r="G117" i="18"/>
  <c r="H117" i="18" s="1"/>
  <c r="R116" i="18"/>
  <c r="V116" i="18" s="1"/>
  <c r="O116" i="18"/>
  <c r="P116" i="18" s="1"/>
  <c r="K116" i="18"/>
  <c r="L116" i="18" s="1"/>
  <c r="G116" i="18"/>
  <c r="H116" i="18" s="1"/>
  <c r="R115" i="18"/>
  <c r="O115" i="18"/>
  <c r="P115" i="18" s="1"/>
  <c r="K115" i="18"/>
  <c r="L115" i="18" s="1"/>
  <c r="G115" i="18"/>
  <c r="H115" i="18" s="1"/>
  <c r="O114" i="18"/>
  <c r="P114" i="18" s="1"/>
  <c r="K114" i="18"/>
  <c r="L114" i="18" s="1"/>
  <c r="G114" i="18"/>
  <c r="H114" i="18" s="1"/>
  <c r="R113" i="18"/>
  <c r="V113" i="18" s="1"/>
  <c r="O113" i="18"/>
  <c r="P113" i="18" s="1"/>
  <c r="K113" i="18"/>
  <c r="L113" i="18" s="1"/>
  <c r="G113" i="18"/>
  <c r="H113" i="18" s="1"/>
  <c r="R112" i="18"/>
  <c r="V112" i="18" s="1"/>
  <c r="O112" i="18"/>
  <c r="P112" i="18" s="1"/>
  <c r="K112" i="18"/>
  <c r="L112" i="18" s="1"/>
  <c r="G112" i="18"/>
  <c r="H112" i="18" s="1"/>
  <c r="O111" i="18"/>
  <c r="P111" i="18" s="1"/>
  <c r="K111" i="18"/>
  <c r="L111" i="18" s="1"/>
  <c r="G111" i="18"/>
  <c r="H111" i="18" s="1"/>
  <c r="R110" i="18"/>
  <c r="O110" i="18"/>
  <c r="P110" i="18" s="1"/>
  <c r="K110" i="18"/>
  <c r="L110" i="18" s="1"/>
  <c r="G110" i="18"/>
  <c r="H110" i="18" s="1"/>
  <c r="O109" i="18"/>
  <c r="P109" i="18" s="1"/>
  <c r="K109" i="18"/>
  <c r="L109" i="18" s="1"/>
  <c r="G109" i="18"/>
  <c r="H109" i="18" s="1"/>
  <c r="R108" i="18"/>
  <c r="O108" i="18"/>
  <c r="P108" i="18" s="1"/>
  <c r="K108" i="18"/>
  <c r="L108" i="18" s="1"/>
  <c r="G108" i="18"/>
  <c r="H108" i="18" s="1"/>
  <c r="R107" i="18"/>
  <c r="V107" i="18" s="1"/>
  <c r="O107" i="18"/>
  <c r="P107" i="18" s="1"/>
  <c r="K107" i="18"/>
  <c r="L107" i="18" s="1"/>
  <c r="G107" i="18"/>
  <c r="H107" i="18" s="1"/>
  <c r="S106" i="18"/>
  <c r="T106" i="18" s="1"/>
  <c r="O106" i="18"/>
  <c r="P106" i="18" s="1"/>
  <c r="K106" i="18"/>
  <c r="L106" i="18" s="1"/>
  <c r="G106" i="18"/>
  <c r="H106" i="18" s="1"/>
  <c r="O105" i="18"/>
  <c r="P105" i="18" s="1"/>
  <c r="K105" i="18"/>
  <c r="L105" i="18" s="1"/>
  <c r="G105" i="18"/>
  <c r="H105" i="18" s="1"/>
  <c r="R104" i="18"/>
  <c r="O104" i="18"/>
  <c r="P104" i="18" s="1"/>
  <c r="K104" i="18"/>
  <c r="L104" i="18" s="1"/>
  <c r="G104" i="18"/>
  <c r="H104" i="18" s="1"/>
  <c r="O103" i="18"/>
  <c r="P103" i="18" s="1"/>
  <c r="K103" i="18"/>
  <c r="L103" i="18" s="1"/>
  <c r="G103" i="18"/>
  <c r="H103" i="18" s="1"/>
  <c r="O102" i="18"/>
  <c r="P102" i="18" s="1"/>
  <c r="K102" i="18"/>
  <c r="L102" i="18" s="1"/>
  <c r="G102" i="18"/>
  <c r="H102" i="18" s="1"/>
  <c r="R101" i="18"/>
  <c r="O101" i="18"/>
  <c r="P101" i="18" s="1"/>
  <c r="K101" i="18"/>
  <c r="L101" i="18" s="1"/>
  <c r="G101" i="18"/>
  <c r="H101" i="18" s="1"/>
  <c r="O100" i="18"/>
  <c r="P100" i="18" s="1"/>
  <c r="K100" i="18"/>
  <c r="L100" i="18" s="1"/>
  <c r="G100" i="18"/>
  <c r="H100" i="18" s="1"/>
  <c r="R99" i="18"/>
  <c r="O99" i="18"/>
  <c r="P99" i="18" s="1"/>
  <c r="K99" i="18"/>
  <c r="L99" i="18" s="1"/>
  <c r="G99" i="18"/>
  <c r="H99" i="18" s="1"/>
  <c r="R98" i="18"/>
  <c r="O98" i="18"/>
  <c r="P98" i="18" s="1"/>
  <c r="K98" i="18"/>
  <c r="L98" i="18" s="1"/>
  <c r="G98" i="18"/>
  <c r="H98" i="18" s="1"/>
  <c r="O97" i="18"/>
  <c r="P97" i="18" s="1"/>
  <c r="K97" i="18"/>
  <c r="L97" i="18" s="1"/>
  <c r="G97" i="18"/>
  <c r="H97" i="18" s="1"/>
  <c r="O96" i="18"/>
  <c r="P96" i="18" s="1"/>
  <c r="K96" i="18"/>
  <c r="L96" i="18" s="1"/>
  <c r="G96" i="18"/>
  <c r="H96" i="18" s="1"/>
  <c r="R95" i="18"/>
  <c r="O95" i="18"/>
  <c r="P95" i="18" s="1"/>
  <c r="K95" i="18"/>
  <c r="L95" i="18" s="1"/>
  <c r="G95" i="18"/>
  <c r="H95" i="18" s="1"/>
  <c r="R94" i="18"/>
  <c r="V94" i="18" s="1"/>
  <c r="O94" i="18"/>
  <c r="P94" i="18" s="1"/>
  <c r="K94" i="18"/>
  <c r="L94" i="18" s="1"/>
  <c r="G94" i="18"/>
  <c r="H94" i="18" s="1"/>
  <c r="R93" i="18"/>
  <c r="V93" i="18" s="1"/>
  <c r="O93" i="18"/>
  <c r="P93" i="18" s="1"/>
  <c r="K93" i="18"/>
  <c r="L93" i="18" s="1"/>
  <c r="G93" i="18"/>
  <c r="H93" i="18" s="1"/>
  <c r="O92" i="18"/>
  <c r="P92" i="18" s="1"/>
  <c r="K92" i="18"/>
  <c r="L92" i="18" s="1"/>
  <c r="G92" i="18"/>
  <c r="H92" i="18" s="1"/>
  <c r="O91" i="18"/>
  <c r="P91" i="18" s="1"/>
  <c r="K91" i="18"/>
  <c r="L91" i="18" s="1"/>
  <c r="G91" i="18"/>
  <c r="H91" i="18" s="1"/>
  <c r="R90" i="18"/>
  <c r="V90" i="18" s="1"/>
  <c r="O90" i="18"/>
  <c r="P90" i="18" s="1"/>
  <c r="K90" i="18"/>
  <c r="L90" i="18" s="1"/>
  <c r="G90" i="18"/>
  <c r="H90" i="18" s="1"/>
  <c r="R89" i="18"/>
  <c r="V89" i="18" s="1"/>
  <c r="O89" i="18"/>
  <c r="P89" i="18" s="1"/>
  <c r="K89" i="18"/>
  <c r="L89" i="18" s="1"/>
  <c r="G89" i="18"/>
  <c r="H89" i="18" s="1"/>
  <c r="R88" i="18"/>
  <c r="V88" i="18" s="1"/>
  <c r="O88" i="18"/>
  <c r="P88" i="18" s="1"/>
  <c r="K88" i="18"/>
  <c r="L88" i="18" s="1"/>
  <c r="G88" i="18"/>
  <c r="H88" i="18" s="1"/>
  <c r="O87" i="18"/>
  <c r="P87" i="18" s="1"/>
  <c r="K87" i="18"/>
  <c r="L87" i="18" s="1"/>
  <c r="G87" i="18"/>
  <c r="H87" i="18" s="1"/>
  <c r="O86" i="18"/>
  <c r="P86" i="18" s="1"/>
  <c r="K86" i="18"/>
  <c r="L86" i="18" s="1"/>
  <c r="G86" i="18"/>
  <c r="H86" i="18" s="1"/>
  <c r="R85" i="18"/>
  <c r="V85" i="18" s="1"/>
  <c r="O85" i="18"/>
  <c r="P85" i="18" s="1"/>
  <c r="K85" i="18"/>
  <c r="L85" i="18" s="1"/>
  <c r="G85" i="18"/>
  <c r="H85" i="18" s="1"/>
  <c r="O84" i="18"/>
  <c r="P84" i="18" s="1"/>
  <c r="K84" i="18"/>
  <c r="L84" i="18" s="1"/>
  <c r="G84" i="18"/>
  <c r="H84" i="18" s="1"/>
  <c r="R83" i="18"/>
  <c r="V83" i="18" s="1"/>
  <c r="O83" i="18"/>
  <c r="P83" i="18" s="1"/>
  <c r="K83" i="18"/>
  <c r="L83" i="18" s="1"/>
  <c r="G83" i="18"/>
  <c r="H83" i="18" s="1"/>
  <c r="O82" i="18"/>
  <c r="P82" i="18" s="1"/>
  <c r="K82" i="18"/>
  <c r="L82" i="18" s="1"/>
  <c r="G82" i="18"/>
  <c r="H82" i="18" s="1"/>
  <c r="O81" i="18"/>
  <c r="P81" i="18" s="1"/>
  <c r="K81" i="18"/>
  <c r="L81" i="18" s="1"/>
  <c r="G81" i="18"/>
  <c r="H81" i="18" s="1"/>
  <c r="R80" i="18"/>
  <c r="V80" i="18" s="1"/>
  <c r="O80" i="18"/>
  <c r="P80" i="18" s="1"/>
  <c r="K80" i="18"/>
  <c r="L80" i="18" s="1"/>
  <c r="G80" i="18"/>
  <c r="H80" i="18" s="1"/>
  <c r="O79" i="18"/>
  <c r="P79" i="18" s="1"/>
  <c r="K79" i="18"/>
  <c r="L79" i="18" s="1"/>
  <c r="G79" i="18"/>
  <c r="H79" i="18" s="1"/>
  <c r="R78" i="18"/>
  <c r="V78" i="18" s="1"/>
  <c r="O78" i="18"/>
  <c r="P78" i="18" s="1"/>
  <c r="K78" i="18"/>
  <c r="L78" i="18" s="1"/>
  <c r="G78" i="18"/>
  <c r="H78" i="18" s="1"/>
  <c r="R77" i="18"/>
  <c r="V77" i="18" s="1"/>
  <c r="O77" i="18"/>
  <c r="P77" i="18" s="1"/>
  <c r="K77" i="18"/>
  <c r="L77" i="18" s="1"/>
  <c r="G77" i="18"/>
  <c r="H77" i="18" s="1"/>
  <c r="R76" i="18"/>
  <c r="V76" i="18" s="1"/>
  <c r="O76" i="18"/>
  <c r="P76" i="18" s="1"/>
  <c r="K76" i="18"/>
  <c r="L76" i="18" s="1"/>
  <c r="G76" i="18"/>
  <c r="H76" i="18" s="1"/>
  <c r="R75" i="18"/>
  <c r="V75" i="18" s="1"/>
  <c r="O75" i="18"/>
  <c r="P75" i="18" s="1"/>
  <c r="K75" i="18"/>
  <c r="L75" i="18" s="1"/>
  <c r="G75" i="18"/>
  <c r="H75" i="18" s="1"/>
  <c r="O74" i="18"/>
  <c r="P74" i="18" s="1"/>
  <c r="K74" i="18"/>
  <c r="L74" i="18" s="1"/>
  <c r="G74" i="18"/>
  <c r="H74" i="18" s="1"/>
  <c r="R73" i="18"/>
  <c r="V73" i="18" s="1"/>
  <c r="O73" i="18"/>
  <c r="P73" i="18" s="1"/>
  <c r="K73" i="18"/>
  <c r="L73" i="18" s="1"/>
  <c r="G73" i="18"/>
  <c r="H73" i="18" s="1"/>
  <c r="O72" i="18"/>
  <c r="P72" i="18" s="1"/>
  <c r="K72" i="18"/>
  <c r="L72" i="18" s="1"/>
  <c r="G72" i="18"/>
  <c r="H72" i="18" s="1"/>
  <c r="O71" i="18"/>
  <c r="P71" i="18" s="1"/>
  <c r="K71" i="18"/>
  <c r="L71" i="18" s="1"/>
  <c r="G71" i="18"/>
  <c r="H71" i="18" s="1"/>
  <c r="O70" i="18"/>
  <c r="P70" i="18" s="1"/>
  <c r="K70" i="18"/>
  <c r="L70" i="18" s="1"/>
  <c r="G70" i="18"/>
  <c r="H70" i="18" s="1"/>
  <c r="O69" i="18"/>
  <c r="P69" i="18" s="1"/>
  <c r="K69" i="18"/>
  <c r="L69" i="18" s="1"/>
  <c r="G69" i="18"/>
  <c r="H69" i="18" s="1"/>
  <c r="O68" i="18"/>
  <c r="P68" i="18" s="1"/>
  <c r="K68" i="18"/>
  <c r="L68" i="18" s="1"/>
  <c r="G68" i="18"/>
  <c r="H68" i="18" s="1"/>
  <c r="R67" i="18"/>
  <c r="V67" i="18" s="1"/>
  <c r="O67" i="18"/>
  <c r="P67" i="18" s="1"/>
  <c r="K67" i="18"/>
  <c r="L67" i="18" s="1"/>
  <c r="G67" i="18"/>
  <c r="H67" i="18" s="1"/>
  <c r="O66" i="18"/>
  <c r="P66" i="18" s="1"/>
  <c r="K66" i="18"/>
  <c r="L66" i="18" s="1"/>
  <c r="G66" i="18"/>
  <c r="H66" i="18" s="1"/>
  <c r="O65" i="18"/>
  <c r="P65" i="18" s="1"/>
  <c r="K65" i="18"/>
  <c r="L65" i="18" s="1"/>
  <c r="G65" i="18"/>
  <c r="H65" i="18" s="1"/>
  <c r="R64" i="18"/>
  <c r="V64" i="18" s="1"/>
  <c r="O64" i="18"/>
  <c r="P64" i="18" s="1"/>
  <c r="K64" i="18"/>
  <c r="L64" i="18" s="1"/>
  <c r="G64" i="18"/>
  <c r="H64" i="18" s="1"/>
  <c r="R63" i="18"/>
  <c r="V63" i="18" s="1"/>
  <c r="O63" i="18"/>
  <c r="P63" i="18" s="1"/>
  <c r="K63" i="18"/>
  <c r="L63" i="18" s="1"/>
  <c r="G63" i="18"/>
  <c r="H63" i="18" s="1"/>
  <c r="R62" i="18"/>
  <c r="V62" i="18" s="1"/>
  <c r="O62" i="18"/>
  <c r="P62" i="18" s="1"/>
  <c r="K62" i="18"/>
  <c r="L62" i="18" s="1"/>
  <c r="G62" i="18"/>
  <c r="H62" i="18" s="1"/>
  <c r="R61" i="18"/>
  <c r="V61" i="18" s="1"/>
  <c r="O61" i="18"/>
  <c r="P61" i="18" s="1"/>
  <c r="K61" i="18"/>
  <c r="L61" i="18" s="1"/>
  <c r="G61" i="18"/>
  <c r="H61" i="18" s="1"/>
  <c r="R60" i="18"/>
  <c r="V60" i="18" s="1"/>
  <c r="O60" i="18"/>
  <c r="P60" i="18" s="1"/>
  <c r="K60" i="18"/>
  <c r="L60" i="18" s="1"/>
  <c r="G60" i="18"/>
  <c r="H60" i="18" s="1"/>
  <c r="R59" i="18"/>
  <c r="V59" i="18" s="1"/>
  <c r="O59" i="18"/>
  <c r="P59" i="18" s="1"/>
  <c r="K59" i="18"/>
  <c r="L59" i="18" s="1"/>
  <c r="G59" i="18"/>
  <c r="H59" i="18" s="1"/>
  <c r="R58" i="18"/>
  <c r="V58" i="18" s="1"/>
  <c r="O58" i="18"/>
  <c r="P58" i="18" s="1"/>
  <c r="K58" i="18"/>
  <c r="L58" i="18" s="1"/>
  <c r="G58" i="18"/>
  <c r="H58" i="18" s="1"/>
  <c r="R57" i="18"/>
  <c r="V57" i="18" s="1"/>
  <c r="O57" i="18"/>
  <c r="P57" i="18" s="1"/>
  <c r="K57" i="18"/>
  <c r="L57" i="18" s="1"/>
  <c r="G57" i="18"/>
  <c r="H57" i="18" s="1"/>
  <c r="R56" i="18"/>
  <c r="V56" i="18" s="1"/>
  <c r="O56" i="18"/>
  <c r="P56" i="18" s="1"/>
  <c r="K56" i="18"/>
  <c r="L56" i="18" s="1"/>
  <c r="G56" i="18"/>
  <c r="H56" i="18" s="1"/>
  <c r="R55" i="18"/>
  <c r="V55" i="18" s="1"/>
  <c r="O55" i="18"/>
  <c r="P55" i="18" s="1"/>
  <c r="K55" i="18"/>
  <c r="L55" i="18" s="1"/>
  <c r="G55" i="18"/>
  <c r="H55" i="18" s="1"/>
  <c r="R54" i="18"/>
  <c r="V54" i="18" s="1"/>
  <c r="O54" i="18"/>
  <c r="P54" i="18" s="1"/>
  <c r="K54" i="18"/>
  <c r="L54" i="18" s="1"/>
  <c r="G54" i="18"/>
  <c r="H54" i="18" s="1"/>
  <c r="O53" i="18"/>
  <c r="P53" i="18" s="1"/>
  <c r="K53" i="18"/>
  <c r="L53" i="18" s="1"/>
  <c r="G53" i="18"/>
  <c r="H53" i="18" s="1"/>
  <c r="O52" i="18"/>
  <c r="P52" i="18" s="1"/>
  <c r="K52" i="18"/>
  <c r="L52" i="18" s="1"/>
  <c r="G52" i="18"/>
  <c r="H52" i="18" s="1"/>
  <c r="S51" i="18"/>
  <c r="T51" i="18" s="1"/>
  <c r="O51" i="18"/>
  <c r="P51" i="18" s="1"/>
  <c r="K51" i="18"/>
  <c r="L51" i="18" s="1"/>
  <c r="G51" i="18"/>
  <c r="H51" i="18" s="1"/>
  <c r="R50" i="18"/>
  <c r="V50" i="18" s="1"/>
  <c r="O50" i="18"/>
  <c r="P50" i="18" s="1"/>
  <c r="K50" i="18"/>
  <c r="L50" i="18" s="1"/>
  <c r="G50" i="18"/>
  <c r="H50" i="18" s="1"/>
  <c r="R49" i="18"/>
  <c r="O49" i="18"/>
  <c r="P49" i="18" s="1"/>
  <c r="K49" i="18"/>
  <c r="L49" i="18" s="1"/>
  <c r="G49" i="18"/>
  <c r="H49" i="18" s="1"/>
  <c r="O48" i="18"/>
  <c r="P48" i="18" s="1"/>
  <c r="K48" i="18"/>
  <c r="L48" i="18" s="1"/>
  <c r="G48" i="18"/>
  <c r="H48" i="18" s="1"/>
  <c r="R47" i="18"/>
  <c r="V47" i="18" s="1"/>
  <c r="O47" i="18"/>
  <c r="P47" i="18" s="1"/>
  <c r="K47" i="18"/>
  <c r="L47" i="18" s="1"/>
  <c r="G47" i="18"/>
  <c r="H47" i="18" s="1"/>
  <c r="O46" i="18"/>
  <c r="P46" i="18" s="1"/>
  <c r="K46" i="18"/>
  <c r="L46" i="18" s="1"/>
  <c r="G46" i="18"/>
  <c r="H46" i="18" s="1"/>
  <c r="O45" i="18"/>
  <c r="P45" i="18" s="1"/>
  <c r="K45" i="18"/>
  <c r="L45" i="18" s="1"/>
  <c r="G45" i="18"/>
  <c r="H45" i="18" s="1"/>
  <c r="O44" i="18"/>
  <c r="P44" i="18" s="1"/>
  <c r="K44" i="18"/>
  <c r="L44" i="18" s="1"/>
  <c r="G44" i="18"/>
  <c r="H44" i="18" s="1"/>
  <c r="R43" i="18"/>
  <c r="V43" i="18" s="1"/>
  <c r="O43" i="18"/>
  <c r="P43" i="18" s="1"/>
  <c r="K43" i="18"/>
  <c r="L43" i="18" s="1"/>
  <c r="G43" i="18"/>
  <c r="H43" i="18" s="1"/>
  <c r="R42" i="18"/>
  <c r="V42" i="18" s="1"/>
  <c r="O42" i="18"/>
  <c r="P42" i="18" s="1"/>
  <c r="K42" i="18"/>
  <c r="L42" i="18" s="1"/>
  <c r="G42" i="18"/>
  <c r="H42" i="18" s="1"/>
  <c r="R41" i="18"/>
  <c r="O41" i="18"/>
  <c r="P41" i="18" s="1"/>
  <c r="K41" i="18"/>
  <c r="L41" i="18" s="1"/>
  <c r="G41" i="18"/>
  <c r="H41" i="18" s="1"/>
  <c r="R40" i="18"/>
  <c r="O40" i="18"/>
  <c r="P40" i="18" s="1"/>
  <c r="K40" i="18"/>
  <c r="L40" i="18" s="1"/>
  <c r="G40" i="18"/>
  <c r="H40" i="18" s="1"/>
  <c r="R39" i="18"/>
  <c r="V39" i="18" s="1"/>
  <c r="O39" i="18"/>
  <c r="P39" i="18" s="1"/>
  <c r="K39" i="18"/>
  <c r="L39" i="18" s="1"/>
  <c r="G39" i="18"/>
  <c r="H39" i="18" s="1"/>
  <c r="O38" i="18"/>
  <c r="P38" i="18" s="1"/>
  <c r="K38" i="18"/>
  <c r="L38" i="18" s="1"/>
  <c r="G38" i="18"/>
  <c r="H38" i="18" s="1"/>
  <c r="O37" i="18"/>
  <c r="P37" i="18" s="1"/>
  <c r="K37" i="18"/>
  <c r="L37" i="18" s="1"/>
  <c r="G37" i="18"/>
  <c r="H37" i="18" s="1"/>
  <c r="O36" i="18"/>
  <c r="P36" i="18" s="1"/>
  <c r="K36" i="18"/>
  <c r="L36" i="18" s="1"/>
  <c r="G36" i="18"/>
  <c r="H36" i="18" s="1"/>
  <c r="O35" i="18"/>
  <c r="P35" i="18" s="1"/>
  <c r="K35" i="18"/>
  <c r="L35" i="18" s="1"/>
  <c r="G35" i="18"/>
  <c r="H35" i="18" s="1"/>
  <c r="R34" i="18"/>
  <c r="V34" i="18" s="1"/>
  <c r="O34" i="18"/>
  <c r="P34" i="18" s="1"/>
  <c r="K34" i="18"/>
  <c r="L34" i="18" s="1"/>
  <c r="G34" i="18"/>
  <c r="H34" i="18" s="1"/>
  <c r="O33" i="18"/>
  <c r="P33" i="18" s="1"/>
  <c r="K33" i="18"/>
  <c r="L33" i="18" s="1"/>
  <c r="G33" i="18"/>
  <c r="H33" i="18" s="1"/>
  <c r="R32" i="18"/>
  <c r="O32" i="18"/>
  <c r="P32" i="18" s="1"/>
  <c r="K32" i="18"/>
  <c r="L32" i="18" s="1"/>
  <c r="G32" i="18"/>
  <c r="H32" i="18" s="1"/>
  <c r="O31" i="18"/>
  <c r="P31" i="18" s="1"/>
  <c r="K31" i="18"/>
  <c r="L31" i="18" s="1"/>
  <c r="G31" i="18"/>
  <c r="H31" i="18" s="1"/>
  <c r="O30" i="18"/>
  <c r="P30" i="18" s="1"/>
  <c r="K30" i="18"/>
  <c r="L30" i="18" s="1"/>
  <c r="G30" i="18"/>
  <c r="H30" i="18" s="1"/>
  <c r="R29" i="18"/>
  <c r="O29" i="18"/>
  <c r="P29" i="18" s="1"/>
  <c r="K29" i="18"/>
  <c r="L29" i="18" s="1"/>
  <c r="G29" i="18"/>
  <c r="H29" i="18" s="1"/>
  <c r="O28" i="18"/>
  <c r="P28" i="18" s="1"/>
  <c r="K28" i="18"/>
  <c r="L28" i="18" s="1"/>
  <c r="G28" i="18"/>
  <c r="H28" i="18" s="1"/>
  <c r="O27" i="18"/>
  <c r="P27" i="18" s="1"/>
  <c r="K27" i="18"/>
  <c r="L27" i="18" s="1"/>
  <c r="G27" i="18"/>
  <c r="H27" i="18" s="1"/>
  <c r="O26" i="18"/>
  <c r="P26" i="18" s="1"/>
  <c r="K26" i="18"/>
  <c r="L26" i="18" s="1"/>
  <c r="G26" i="18"/>
  <c r="H26" i="18" s="1"/>
  <c r="O25" i="18"/>
  <c r="P25" i="18" s="1"/>
  <c r="K25" i="18"/>
  <c r="L25" i="18" s="1"/>
  <c r="G25" i="18"/>
  <c r="H25" i="18" s="1"/>
  <c r="R24" i="18"/>
  <c r="O24" i="18"/>
  <c r="P24" i="18" s="1"/>
  <c r="K24" i="18"/>
  <c r="L24" i="18" s="1"/>
  <c r="G24" i="18"/>
  <c r="H24" i="18" s="1"/>
  <c r="O23" i="18"/>
  <c r="P23" i="18" s="1"/>
  <c r="K23" i="18"/>
  <c r="L23" i="18" s="1"/>
  <c r="G23" i="18"/>
  <c r="H23" i="18" s="1"/>
  <c r="O22" i="18"/>
  <c r="P22" i="18" s="1"/>
  <c r="K22" i="18"/>
  <c r="L22" i="18" s="1"/>
  <c r="G22" i="18"/>
  <c r="H22" i="18" s="1"/>
  <c r="R21" i="18"/>
  <c r="V21" i="18" s="1"/>
  <c r="W21" i="18" s="1"/>
  <c r="O21" i="18"/>
  <c r="P21" i="18" s="1"/>
  <c r="K21" i="18"/>
  <c r="L21" i="18" s="1"/>
  <c r="G21" i="18"/>
  <c r="H21" i="18" s="1"/>
  <c r="R20" i="18"/>
  <c r="O20" i="18"/>
  <c r="P20" i="18" s="1"/>
  <c r="K20" i="18"/>
  <c r="L20" i="18" s="1"/>
  <c r="G20" i="18"/>
  <c r="H20" i="18" s="1"/>
  <c r="R19" i="18"/>
  <c r="V19" i="18" s="1"/>
  <c r="W19" i="18" s="1"/>
  <c r="O19" i="18"/>
  <c r="P19" i="18" s="1"/>
  <c r="K19" i="18"/>
  <c r="L19" i="18" s="1"/>
  <c r="G19" i="18"/>
  <c r="H19" i="18" s="1"/>
  <c r="O18" i="18"/>
  <c r="P18" i="18" s="1"/>
  <c r="K18" i="18"/>
  <c r="L18" i="18" s="1"/>
  <c r="G18" i="18"/>
  <c r="H18" i="18" s="1"/>
  <c r="R17" i="18"/>
  <c r="O17" i="18"/>
  <c r="P17" i="18" s="1"/>
  <c r="K17" i="18"/>
  <c r="L17" i="18" s="1"/>
  <c r="G17" i="18"/>
  <c r="H17" i="18" s="1"/>
  <c r="R16" i="18"/>
  <c r="O16" i="18"/>
  <c r="P16" i="18" s="1"/>
  <c r="K16" i="18"/>
  <c r="L16" i="18" s="1"/>
  <c r="G16" i="18"/>
  <c r="H16" i="18" s="1"/>
  <c r="R15" i="18"/>
  <c r="V15" i="18" s="1"/>
  <c r="W15" i="18" s="1"/>
  <c r="O15" i="18"/>
  <c r="P15" i="18" s="1"/>
  <c r="K15" i="18"/>
  <c r="L15" i="18" s="1"/>
  <c r="G15" i="18"/>
  <c r="H15" i="18" s="1"/>
  <c r="R14" i="18"/>
  <c r="V14" i="18" s="1"/>
  <c r="W14" i="18" s="1"/>
  <c r="O14" i="18"/>
  <c r="P14" i="18" s="1"/>
  <c r="K14" i="18"/>
  <c r="L14" i="18" s="1"/>
  <c r="G14" i="18"/>
  <c r="H14" i="18" s="1"/>
  <c r="R13" i="18"/>
  <c r="O13" i="18"/>
  <c r="P13" i="18" s="1"/>
  <c r="K13" i="18"/>
  <c r="L13" i="18" s="1"/>
  <c r="G13" i="18"/>
  <c r="H13" i="18" s="1"/>
  <c r="R12" i="18"/>
  <c r="O12" i="18"/>
  <c r="P12" i="18" s="1"/>
  <c r="K12" i="18"/>
  <c r="L12" i="18" s="1"/>
  <c r="G12" i="18"/>
  <c r="H12" i="18" s="1"/>
  <c r="R11" i="18"/>
  <c r="V11" i="18" s="1"/>
  <c r="W11" i="18" s="1"/>
  <c r="O11" i="18"/>
  <c r="P11" i="18" s="1"/>
  <c r="K11" i="18"/>
  <c r="L11" i="18" s="1"/>
  <c r="G11" i="18"/>
  <c r="H11" i="18" s="1"/>
  <c r="R10" i="18"/>
  <c r="V10" i="18" s="1"/>
  <c r="W10" i="18" s="1"/>
  <c r="O10" i="18"/>
  <c r="P10" i="18" s="1"/>
  <c r="K10" i="18"/>
  <c r="L10" i="18" s="1"/>
  <c r="G10" i="18"/>
  <c r="H10" i="18" s="1"/>
  <c r="O9" i="18"/>
  <c r="P9" i="18" s="1"/>
  <c r="K9" i="18"/>
  <c r="L9" i="18" s="1"/>
  <c r="G9" i="18"/>
  <c r="H9" i="18" s="1"/>
  <c r="R8" i="18"/>
  <c r="O8" i="18"/>
  <c r="P8" i="18" s="1"/>
  <c r="K8" i="18"/>
  <c r="L8" i="18" s="1"/>
  <c r="G8" i="18"/>
  <c r="H8" i="18" s="1"/>
  <c r="O7" i="18"/>
  <c r="P7" i="18" s="1"/>
  <c r="K7" i="18"/>
  <c r="L7" i="18" s="1"/>
  <c r="G7" i="18"/>
  <c r="H7" i="18" s="1"/>
  <c r="R6" i="18"/>
  <c r="V6" i="18" s="1"/>
  <c r="W6" i="18" s="1"/>
  <c r="O6" i="18"/>
  <c r="P6" i="18" s="1"/>
  <c r="K6" i="18"/>
  <c r="L6" i="18" s="1"/>
  <c r="G6" i="18"/>
  <c r="H6" i="18" s="1"/>
  <c r="O5" i="18"/>
  <c r="P5" i="18" s="1"/>
  <c r="K5" i="18"/>
  <c r="L5" i="18" s="1"/>
  <c r="G5" i="18"/>
  <c r="H5" i="18" s="1"/>
  <c r="Y2" i="18"/>
  <c r="X7" i="18" l="1"/>
  <c r="Y7" i="18" s="1"/>
  <c r="X5" i="18"/>
  <c r="S12" i="18"/>
  <c r="T12" i="18" s="1"/>
  <c r="V12" i="18"/>
  <c r="W12" i="18" s="1"/>
  <c r="S17" i="18"/>
  <c r="T17" i="18" s="1"/>
  <c r="V17" i="18"/>
  <c r="W17" i="18" s="1"/>
  <c r="W54" i="18"/>
  <c r="X54" i="18"/>
  <c r="X55" i="18"/>
  <c r="Y55" i="18" s="1"/>
  <c r="W55" i="18"/>
  <c r="X56" i="18"/>
  <c r="W56" i="18"/>
  <c r="W57" i="18"/>
  <c r="X57" i="18"/>
  <c r="Y57" i="18" s="1"/>
  <c r="W58" i="18"/>
  <c r="X58" i="18"/>
  <c r="Y58" i="18" s="1"/>
  <c r="W59" i="18"/>
  <c r="X59" i="18"/>
  <c r="Y59" i="18" s="1"/>
  <c r="W60" i="18"/>
  <c r="X60" i="18"/>
  <c r="X61" i="18"/>
  <c r="Y61" i="18" s="1"/>
  <c r="W61" i="18"/>
  <c r="W62" i="18"/>
  <c r="X62" i="18"/>
  <c r="Y62" i="18" s="1"/>
  <c r="W63" i="18"/>
  <c r="X63" i="18"/>
  <c r="Y63" i="18" s="1"/>
  <c r="X64" i="18"/>
  <c r="W64" i="18"/>
  <c r="W75" i="18"/>
  <c r="X75" i="18"/>
  <c r="W76" i="18"/>
  <c r="X76" i="18"/>
  <c r="W77" i="18"/>
  <c r="X77" i="18"/>
  <c r="W78" i="18"/>
  <c r="X78" i="18"/>
  <c r="W85" i="18"/>
  <c r="X85" i="18"/>
  <c r="X93" i="18"/>
  <c r="W93" i="18"/>
  <c r="W94" i="18"/>
  <c r="X94" i="18"/>
  <c r="S95" i="18"/>
  <c r="T95" i="18" s="1"/>
  <c r="V95" i="18"/>
  <c r="X112" i="18"/>
  <c r="W112" i="18"/>
  <c r="X113" i="18"/>
  <c r="W113" i="18"/>
  <c r="X125" i="18"/>
  <c r="W125" i="18"/>
  <c r="S127" i="18"/>
  <c r="T127" i="18" s="1"/>
  <c r="V127" i="18"/>
  <c r="X71" i="18"/>
  <c r="W71" i="18"/>
  <c r="W91" i="18"/>
  <c r="X91" i="18"/>
  <c r="W86" i="18"/>
  <c r="X86" i="18"/>
  <c r="S44" i="18"/>
  <c r="T44" i="18" s="1"/>
  <c r="V44" i="18"/>
  <c r="S114" i="18"/>
  <c r="T114" i="18" s="1"/>
  <c r="V114" i="18"/>
  <c r="S32" i="18"/>
  <c r="T32" i="18" s="1"/>
  <c r="V32" i="18"/>
  <c r="X80" i="18"/>
  <c r="W80" i="18"/>
  <c r="W70" i="18"/>
  <c r="X70" i="18"/>
  <c r="W124" i="18"/>
  <c r="X124" i="18"/>
  <c r="W52" i="18"/>
  <c r="X52" i="18"/>
  <c r="S8" i="18"/>
  <c r="T8" i="18" s="1"/>
  <c r="V8" i="18"/>
  <c r="W8" i="18" s="1"/>
  <c r="S29" i="18"/>
  <c r="T29" i="18" s="1"/>
  <c r="V29" i="18"/>
  <c r="W83" i="18"/>
  <c r="X83" i="18"/>
  <c r="S101" i="18"/>
  <c r="T101" i="18" s="1"/>
  <c r="V101" i="18"/>
  <c r="S110" i="18"/>
  <c r="T110" i="18" s="1"/>
  <c r="V110" i="18"/>
  <c r="S119" i="18"/>
  <c r="T119" i="18" s="1"/>
  <c r="V119" i="18"/>
  <c r="X120" i="18"/>
  <c r="W120" i="18"/>
  <c r="S121" i="18"/>
  <c r="T121" i="18" s="1"/>
  <c r="V121" i="18"/>
  <c r="S122" i="18"/>
  <c r="T122" i="18" s="1"/>
  <c r="V122" i="18"/>
  <c r="S123" i="18"/>
  <c r="T123" i="18" s="1"/>
  <c r="V123" i="18"/>
  <c r="X72" i="18"/>
  <c r="W72" i="18"/>
  <c r="X69" i="18"/>
  <c r="W69" i="18"/>
  <c r="S96" i="18"/>
  <c r="T96" i="18" s="1"/>
  <c r="V96" i="18"/>
  <c r="S105" i="18"/>
  <c r="T105" i="18" s="1"/>
  <c r="V105" i="18"/>
  <c r="S9" i="18"/>
  <c r="T9" i="18" s="1"/>
  <c r="V9" i="18"/>
  <c r="W9" i="18" s="1"/>
  <c r="S36" i="18"/>
  <c r="T36" i="18" s="1"/>
  <c r="V36" i="18"/>
  <c r="X109" i="18"/>
  <c r="W109" i="18"/>
  <c r="S20" i="18"/>
  <c r="T20" i="18" s="1"/>
  <c r="V20" i="18"/>
  <c r="W20" i="18" s="1"/>
  <c r="W47" i="18"/>
  <c r="X47" i="18"/>
  <c r="Y47" i="18" s="1"/>
  <c r="S104" i="18"/>
  <c r="T104" i="18" s="1"/>
  <c r="V104" i="18"/>
  <c r="S115" i="18"/>
  <c r="T115" i="18" s="1"/>
  <c r="V115" i="18"/>
  <c r="W116" i="18"/>
  <c r="X116" i="18"/>
  <c r="S100" i="18"/>
  <c r="T100" i="18" s="1"/>
  <c r="V100" i="18"/>
  <c r="X81" i="18"/>
  <c r="W81" i="18"/>
  <c r="S33" i="18"/>
  <c r="T33" i="18" s="1"/>
  <c r="V33" i="18"/>
  <c r="S13" i="18"/>
  <c r="T13" i="18" s="1"/>
  <c r="V13" i="18"/>
  <c r="W13" i="18" s="1"/>
  <c r="S16" i="18"/>
  <c r="T16" i="18" s="1"/>
  <c r="V16" i="18"/>
  <c r="W16" i="18" s="1"/>
  <c r="S24" i="18"/>
  <c r="T24" i="18" s="1"/>
  <c r="V24" i="18"/>
  <c r="W24" i="18" s="1"/>
  <c r="W73" i="18"/>
  <c r="X73" i="18"/>
  <c r="W34" i="18"/>
  <c r="X34" i="18"/>
  <c r="Y34" i="18" s="1"/>
  <c r="X39" i="18"/>
  <c r="Y39" i="18" s="1"/>
  <c r="W39" i="18"/>
  <c r="S40" i="18"/>
  <c r="T40" i="18" s="1"/>
  <c r="V40" i="18"/>
  <c r="S41" i="18"/>
  <c r="T41" i="18" s="1"/>
  <c r="V41" i="18"/>
  <c r="W42" i="18"/>
  <c r="X42" i="18"/>
  <c r="Y42" i="18" s="1"/>
  <c r="W43" i="18"/>
  <c r="X43" i="18"/>
  <c r="Y43" i="18" s="1"/>
  <c r="S49" i="18"/>
  <c r="T49" i="18" s="1"/>
  <c r="V49" i="18"/>
  <c r="W50" i="18"/>
  <c r="X50" i="18"/>
  <c r="W67" i="18"/>
  <c r="X67" i="18"/>
  <c r="Y67" i="18" s="1"/>
  <c r="X88" i="18"/>
  <c r="W88" i="18"/>
  <c r="W89" i="18"/>
  <c r="X89" i="18"/>
  <c r="W90" i="18"/>
  <c r="X90" i="18"/>
  <c r="S98" i="18"/>
  <c r="T98" i="18" s="1"/>
  <c r="V98" i="18"/>
  <c r="S99" i="18"/>
  <c r="T99" i="18" s="1"/>
  <c r="V99" i="18"/>
  <c r="X107" i="18"/>
  <c r="W107" i="18"/>
  <c r="S108" i="18"/>
  <c r="T108" i="18" s="1"/>
  <c r="V108" i="18"/>
  <c r="W46" i="18"/>
  <c r="X46" i="18"/>
  <c r="X48" i="18"/>
  <c r="Y48" i="18" s="1"/>
  <c r="W48" i="18"/>
  <c r="W84" i="18"/>
  <c r="X84" i="18"/>
  <c r="S126" i="18"/>
  <c r="T126" i="18" s="1"/>
  <c r="V126" i="18"/>
  <c r="S25" i="18"/>
  <c r="T25" i="18" s="1"/>
  <c r="V25" i="18"/>
  <c r="W31" i="18"/>
  <c r="X31" i="18"/>
  <c r="Y31" i="18" s="1"/>
  <c r="S27" i="18"/>
  <c r="T27" i="18" s="1"/>
  <c r="V27" i="18"/>
  <c r="X23" i="18"/>
  <c r="Y23" i="18" s="1"/>
  <c r="X22" i="18"/>
  <c r="Y22" i="18" s="1"/>
  <c r="X19" i="18"/>
  <c r="Y19" i="18" s="1"/>
  <c r="X15" i="18"/>
  <c r="Y15" i="18" s="1"/>
  <c r="X11" i="18"/>
  <c r="Y11" i="18" s="1"/>
  <c r="U128" i="18"/>
  <c r="X14" i="18"/>
  <c r="Y14" i="18" s="1"/>
  <c r="X10" i="18"/>
  <c r="Y10" i="18" s="1"/>
  <c r="X6" i="18"/>
  <c r="Y6" i="18" s="1"/>
  <c r="X21" i="18"/>
  <c r="Y21" i="18" s="1"/>
  <c r="Y51" i="18"/>
  <c r="Y5" i="18"/>
  <c r="S19" i="18"/>
  <c r="T19" i="18" s="1"/>
  <c r="S10" i="18"/>
  <c r="T10" i="18" s="1"/>
  <c r="S48" i="18"/>
  <c r="T48" i="18" s="1"/>
  <c r="S14" i="18"/>
  <c r="T14" i="18" s="1"/>
  <c r="S22" i="18"/>
  <c r="T22" i="18" s="1"/>
  <c r="S43" i="18"/>
  <c r="T43" i="18" s="1"/>
  <c r="W5" i="18"/>
  <c r="S47" i="18"/>
  <c r="T47" i="18" s="1"/>
  <c r="S52" i="18"/>
  <c r="T52" i="18" s="1"/>
  <c r="S54" i="18"/>
  <c r="T54" i="18" s="1"/>
  <c r="S55" i="18"/>
  <c r="T55" i="18" s="1"/>
  <c r="S56" i="18"/>
  <c r="T56" i="18" s="1"/>
  <c r="S57" i="18"/>
  <c r="T57" i="18" s="1"/>
  <c r="S58" i="18"/>
  <c r="T58" i="18" s="1"/>
  <c r="S59" i="18"/>
  <c r="T59" i="18" s="1"/>
  <c r="S60" i="18"/>
  <c r="T60" i="18" s="1"/>
  <c r="S61" i="18"/>
  <c r="T61" i="18" s="1"/>
  <c r="S62" i="18"/>
  <c r="T62" i="18" s="1"/>
  <c r="S63" i="18"/>
  <c r="T63" i="18" s="1"/>
  <c r="S64" i="18"/>
  <c r="T64" i="18" s="1"/>
  <c r="S67" i="18"/>
  <c r="T67" i="18" s="1"/>
  <c r="S34" i="18"/>
  <c r="T34" i="18" s="1"/>
  <c r="S42" i="18"/>
  <c r="T42" i="18" s="1"/>
  <c r="S7" i="18"/>
  <c r="T7" i="18" s="1"/>
  <c r="S6" i="18"/>
  <c r="T6" i="18" s="1"/>
  <c r="S11" i="18"/>
  <c r="T11" i="18" s="1"/>
  <c r="S15" i="18"/>
  <c r="T15" i="18" s="1"/>
  <c r="S23" i="18"/>
  <c r="T23" i="18" s="1"/>
  <c r="S31" i="18"/>
  <c r="T31" i="18" s="1"/>
  <c r="S39" i="18"/>
  <c r="T39" i="18" s="1"/>
  <c r="S46" i="18"/>
  <c r="T46" i="18" s="1"/>
  <c r="S81" i="18"/>
  <c r="T81" i="18" s="1"/>
  <c r="S71" i="18"/>
  <c r="T71" i="18" s="1"/>
  <c r="S112" i="18"/>
  <c r="T112" i="18" s="1"/>
  <c r="S5" i="18"/>
  <c r="T5" i="18" s="1"/>
  <c r="S69" i="18"/>
  <c r="T69" i="18" s="1"/>
  <c r="S77" i="18"/>
  <c r="T77" i="18" s="1"/>
  <c r="S85" i="18"/>
  <c r="T85" i="18" s="1"/>
  <c r="S93" i="18"/>
  <c r="T93" i="18" s="1"/>
  <c r="S73" i="18"/>
  <c r="T73" i="18" s="1"/>
  <c r="S89" i="18"/>
  <c r="T89" i="18" s="1"/>
  <c r="S50" i="18"/>
  <c r="T50" i="18" s="1"/>
  <c r="S75" i="18"/>
  <c r="T75" i="18" s="1"/>
  <c r="S83" i="18"/>
  <c r="T83" i="18" s="1"/>
  <c r="S91" i="18"/>
  <c r="T91" i="18" s="1"/>
  <c r="S107" i="18"/>
  <c r="T107" i="18" s="1"/>
  <c r="S21" i="18"/>
  <c r="T21" i="18" s="1"/>
  <c r="S70" i="18"/>
  <c r="T70" i="18" s="1"/>
  <c r="S72" i="18"/>
  <c r="T72" i="18" s="1"/>
  <c r="S76" i="18"/>
  <c r="T76" i="18" s="1"/>
  <c r="S78" i="18"/>
  <c r="T78" i="18" s="1"/>
  <c r="S80" i="18"/>
  <c r="T80" i="18" s="1"/>
  <c r="S84" i="18"/>
  <c r="T84" i="18" s="1"/>
  <c r="S86" i="18"/>
  <c r="T86" i="18" s="1"/>
  <c r="S88" i="18"/>
  <c r="T88" i="18" s="1"/>
  <c r="S90" i="18"/>
  <c r="T90" i="18" s="1"/>
  <c r="S94" i="18"/>
  <c r="T94" i="18" s="1"/>
  <c r="S109" i="18"/>
  <c r="T109" i="18" s="1"/>
  <c r="S125" i="18"/>
  <c r="T125" i="18" s="1"/>
  <c r="S113" i="18"/>
  <c r="T113" i="18" s="1"/>
  <c r="S124" i="18"/>
  <c r="T124" i="18" s="1"/>
  <c r="Y106" i="18"/>
  <c r="S120" i="18"/>
  <c r="T120" i="18" s="1"/>
  <c r="S116" i="18"/>
  <c r="T116" i="18" s="1"/>
  <c r="Z51" i="16"/>
  <c r="Z106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W51" i="16"/>
  <c r="X51" i="16" s="1"/>
  <c r="W106" i="16"/>
  <c r="X106" i="16" s="1"/>
  <c r="V113" i="16"/>
  <c r="W113" i="16" s="1"/>
  <c r="X113" i="16" s="1"/>
  <c r="V115" i="16"/>
  <c r="Z115" i="16" s="1"/>
  <c r="V114" i="16"/>
  <c r="W114" i="16" s="1"/>
  <c r="X114" i="16" s="1"/>
  <c r="V112" i="16"/>
  <c r="W112" i="16" s="1"/>
  <c r="X112" i="16" s="1"/>
  <c r="V111" i="16"/>
  <c r="W111" i="16" s="1"/>
  <c r="X111" i="16" s="1"/>
  <c r="V110" i="16"/>
  <c r="W110" i="16" s="1"/>
  <c r="X110" i="16" s="1"/>
  <c r="V108" i="16"/>
  <c r="W108" i="16" s="1"/>
  <c r="X108" i="16" s="1"/>
  <c r="V109" i="16"/>
  <c r="W109" i="16" s="1"/>
  <c r="X109" i="16" s="1"/>
  <c r="V126" i="16"/>
  <c r="W126" i="16" s="1"/>
  <c r="X126" i="16" s="1"/>
  <c r="V125" i="16"/>
  <c r="W125" i="16" s="1"/>
  <c r="X125" i="16" s="1"/>
  <c r="V124" i="16"/>
  <c r="W124" i="16" s="1"/>
  <c r="X124" i="16" s="1"/>
  <c r="V123" i="16"/>
  <c r="Z123" i="16" s="1"/>
  <c r="V122" i="16"/>
  <c r="W122" i="16" s="1"/>
  <c r="X122" i="16" s="1"/>
  <c r="V120" i="16"/>
  <c r="W120" i="16" s="1"/>
  <c r="X120" i="16" s="1"/>
  <c r="V119" i="16"/>
  <c r="Z119" i="16" s="1"/>
  <c r="V118" i="16"/>
  <c r="W118" i="16" s="1"/>
  <c r="X118" i="16" s="1"/>
  <c r="V103" i="16"/>
  <c r="W103" i="16" s="1"/>
  <c r="X103" i="16" s="1"/>
  <c r="V102" i="16"/>
  <c r="W102" i="16" s="1"/>
  <c r="X102" i="16" s="1"/>
  <c r="V101" i="16"/>
  <c r="W101" i="16" s="1"/>
  <c r="X101" i="16" s="1"/>
  <c r="V121" i="16"/>
  <c r="W121" i="16" s="1"/>
  <c r="X121" i="16" s="1"/>
  <c r="V117" i="16"/>
  <c r="W117" i="16" s="1"/>
  <c r="X117" i="16" s="1"/>
  <c r="V116" i="16"/>
  <c r="W116" i="16" s="1"/>
  <c r="X116" i="16" s="1"/>
  <c r="V107" i="16"/>
  <c r="W107" i="16" s="1"/>
  <c r="X107" i="16" s="1"/>
  <c r="V61" i="16"/>
  <c r="W61" i="16" s="1"/>
  <c r="X61" i="16" s="1"/>
  <c r="V60" i="16"/>
  <c r="W60" i="16" s="1"/>
  <c r="X60" i="16" s="1"/>
  <c r="V59" i="16"/>
  <c r="W59" i="16" s="1"/>
  <c r="X59" i="16" s="1"/>
  <c r="V58" i="16"/>
  <c r="W58" i="16" s="1"/>
  <c r="X58" i="16" s="1"/>
  <c r="V57" i="16"/>
  <c r="W57" i="16" s="1"/>
  <c r="X57" i="16" s="1"/>
  <c r="V56" i="16"/>
  <c r="W56" i="16" s="1"/>
  <c r="X56" i="16" s="1"/>
  <c r="V55" i="16"/>
  <c r="Z55" i="16" s="1"/>
  <c r="V54" i="16"/>
  <c r="W54" i="16" s="1"/>
  <c r="X54" i="16" s="1"/>
  <c r="V53" i="16"/>
  <c r="W53" i="16" s="1"/>
  <c r="X53" i="16" s="1"/>
  <c r="V52" i="16"/>
  <c r="W52" i="16" s="1"/>
  <c r="X52" i="16" s="1"/>
  <c r="V49" i="16"/>
  <c r="W49" i="16" s="1"/>
  <c r="X49" i="16" s="1"/>
  <c r="V127" i="16"/>
  <c r="W127" i="16" s="1"/>
  <c r="X127" i="16" s="1"/>
  <c r="V105" i="16"/>
  <c r="W105" i="16" s="1"/>
  <c r="X105" i="16" s="1"/>
  <c r="V104" i="16"/>
  <c r="W104" i="16" s="1"/>
  <c r="X104" i="16" s="1"/>
  <c r="V96" i="16"/>
  <c r="W96" i="16" s="1"/>
  <c r="X96" i="16" s="1"/>
  <c r="V88" i="16"/>
  <c r="W88" i="16" s="1"/>
  <c r="X88" i="16" s="1"/>
  <c r="V87" i="16"/>
  <c r="Z87" i="16" s="1"/>
  <c r="V86" i="16"/>
  <c r="W86" i="16" s="1"/>
  <c r="X86" i="16" s="1"/>
  <c r="V85" i="16"/>
  <c r="W85" i="16" s="1"/>
  <c r="X85" i="16" s="1"/>
  <c r="V50" i="16"/>
  <c r="W50" i="16" s="1"/>
  <c r="X50" i="16" s="1"/>
  <c r="V41" i="16"/>
  <c r="W41" i="16" s="1"/>
  <c r="X41" i="16" s="1"/>
  <c r="V40" i="16"/>
  <c r="W40" i="16" s="1"/>
  <c r="X40" i="16" s="1"/>
  <c r="V38" i="16"/>
  <c r="W38" i="16" s="1"/>
  <c r="X38" i="16" s="1"/>
  <c r="V36" i="16"/>
  <c r="W36" i="16" s="1"/>
  <c r="X36" i="16" s="1"/>
  <c r="V35" i="16"/>
  <c r="W35" i="16" s="1"/>
  <c r="X35" i="16" s="1"/>
  <c r="V32" i="16"/>
  <c r="W32" i="16" s="1"/>
  <c r="X32" i="16" s="1"/>
  <c r="V6" i="16"/>
  <c r="W6" i="16" s="1"/>
  <c r="X6" i="16" s="1"/>
  <c r="V7" i="16"/>
  <c r="W7" i="16" s="1"/>
  <c r="X7" i="16" s="1"/>
  <c r="V8" i="16"/>
  <c r="W8" i="16" s="1"/>
  <c r="X8" i="16" s="1"/>
  <c r="V9" i="16"/>
  <c r="W9" i="16" s="1"/>
  <c r="X9" i="16" s="1"/>
  <c r="V10" i="16"/>
  <c r="W10" i="16" s="1"/>
  <c r="X10" i="16" s="1"/>
  <c r="V11" i="16"/>
  <c r="Z11" i="16" s="1"/>
  <c r="V12" i="16"/>
  <c r="W12" i="16" s="1"/>
  <c r="X12" i="16" s="1"/>
  <c r="V13" i="16"/>
  <c r="W13" i="16" s="1"/>
  <c r="X13" i="16" s="1"/>
  <c r="V14" i="16"/>
  <c r="W14" i="16" s="1"/>
  <c r="X14" i="16" s="1"/>
  <c r="V15" i="16"/>
  <c r="W15" i="16" s="1"/>
  <c r="X15" i="16" s="1"/>
  <c r="V16" i="16"/>
  <c r="W16" i="16" s="1"/>
  <c r="X16" i="16" s="1"/>
  <c r="V17" i="16"/>
  <c r="W17" i="16" s="1"/>
  <c r="X17" i="16" s="1"/>
  <c r="V18" i="16"/>
  <c r="W18" i="16" s="1"/>
  <c r="X18" i="16" s="1"/>
  <c r="V19" i="16"/>
  <c r="W19" i="16" s="1"/>
  <c r="X19" i="16" s="1"/>
  <c r="V20" i="16"/>
  <c r="W20" i="16" s="1"/>
  <c r="X20" i="16" s="1"/>
  <c r="V21" i="16"/>
  <c r="W21" i="16" s="1"/>
  <c r="X21" i="16" s="1"/>
  <c r="V22" i="16"/>
  <c r="W22" i="16" s="1"/>
  <c r="X22" i="16" s="1"/>
  <c r="V23" i="16"/>
  <c r="W23" i="16" s="1"/>
  <c r="X23" i="16" s="1"/>
  <c r="V24" i="16"/>
  <c r="W24" i="16" s="1"/>
  <c r="X24" i="16" s="1"/>
  <c r="V25" i="16"/>
  <c r="W25" i="16" s="1"/>
  <c r="X25" i="16" s="1"/>
  <c r="V26" i="16"/>
  <c r="W26" i="16" s="1"/>
  <c r="X26" i="16" s="1"/>
  <c r="V27" i="16"/>
  <c r="Z27" i="16" s="1"/>
  <c r="V28" i="16"/>
  <c r="W28" i="16" s="1"/>
  <c r="X28" i="16" s="1"/>
  <c r="V29" i="16"/>
  <c r="W29" i="16" s="1"/>
  <c r="X29" i="16" s="1"/>
  <c r="V30" i="16"/>
  <c r="W30" i="16" s="1"/>
  <c r="X30" i="16" s="1"/>
  <c r="V31" i="16"/>
  <c r="W31" i="16" s="1"/>
  <c r="X31" i="16" s="1"/>
  <c r="V33" i="16"/>
  <c r="W33" i="16" s="1"/>
  <c r="X33" i="16" s="1"/>
  <c r="V34" i="16"/>
  <c r="W34" i="16" s="1"/>
  <c r="X34" i="16" s="1"/>
  <c r="V37" i="16"/>
  <c r="W37" i="16" s="1"/>
  <c r="X37" i="16" s="1"/>
  <c r="V39" i="16"/>
  <c r="W39" i="16" s="1"/>
  <c r="X39" i="16" s="1"/>
  <c r="V42" i="16"/>
  <c r="W42" i="16" s="1"/>
  <c r="X42" i="16" s="1"/>
  <c r="V43" i="16"/>
  <c r="W43" i="16" s="1"/>
  <c r="X43" i="16" s="1"/>
  <c r="V44" i="16"/>
  <c r="W44" i="16" s="1"/>
  <c r="X44" i="16" s="1"/>
  <c r="V45" i="16"/>
  <c r="W45" i="16" s="1"/>
  <c r="X45" i="16" s="1"/>
  <c r="V46" i="16"/>
  <c r="W46" i="16" s="1"/>
  <c r="X46" i="16" s="1"/>
  <c r="V47" i="16"/>
  <c r="W47" i="16" s="1"/>
  <c r="X47" i="16" s="1"/>
  <c r="V48" i="16"/>
  <c r="W48" i="16" s="1"/>
  <c r="X48" i="16" s="1"/>
  <c r="V62" i="16"/>
  <c r="W62" i="16" s="1"/>
  <c r="X62" i="16" s="1"/>
  <c r="V63" i="16"/>
  <c r="W63" i="16" s="1"/>
  <c r="X63" i="16" s="1"/>
  <c r="V64" i="16"/>
  <c r="W64" i="16" s="1"/>
  <c r="X64" i="16" s="1"/>
  <c r="V65" i="16"/>
  <c r="W65" i="16" s="1"/>
  <c r="X65" i="16" s="1"/>
  <c r="V66" i="16"/>
  <c r="W66" i="16" s="1"/>
  <c r="X66" i="16" s="1"/>
  <c r="V67" i="16"/>
  <c r="Z67" i="16" s="1"/>
  <c r="V68" i="16"/>
  <c r="W68" i="16" s="1"/>
  <c r="X68" i="16" s="1"/>
  <c r="V69" i="16"/>
  <c r="W69" i="16" s="1"/>
  <c r="X69" i="16" s="1"/>
  <c r="V70" i="16"/>
  <c r="W70" i="16" s="1"/>
  <c r="X70" i="16" s="1"/>
  <c r="V71" i="16"/>
  <c r="Z71" i="16" s="1"/>
  <c r="V72" i="16"/>
  <c r="W72" i="16" s="1"/>
  <c r="X72" i="16" s="1"/>
  <c r="V73" i="16"/>
  <c r="W73" i="16" s="1"/>
  <c r="X73" i="16" s="1"/>
  <c r="V74" i="16"/>
  <c r="W74" i="16" s="1"/>
  <c r="X74" i="16" s="1"/>
  <c r="V75" i="16"/>
  <c r="W75" i="16" s="1"/>
  <c r="X75" i="16" s="1"/>
  <c r="V76" i="16"/>
  <c r="W76" i="16" s="1"/>
  <c r="X76" i="16" s="1"/>
  <c r="V77" i="16"/>
  <c r="W77" i="16" s="1"/>
  <c r="X77" i="16" s="1"/>
  <c r="V78" i="16"/>
  <c r="W78" i="16" s="1"/>
  <c r="X78" i="16" s="1"/>
  <c r="V79" i="16"/>
  <c r="W79" i="16" s="1"/>
  <c r="X79" i="16" s="1"/>
  <c r="V80" i="16"/>
  <c r="W80" i="16" s="1"/>
  <c r="X80" i="16" s="1"/>
  <c r="V81" i="16"/>
  <c r="W81" i="16" s="1"/>
  <c r="X81" i="16" s="1"/>
  <c r="V82" i="16"/>
  <c r="W82" i="16" s="1"/>
  <c r="X82" i="16" s="1"/>
  <c r="V83" i="16"/>
  <c r="Z83" i="16" s="1"/>
  <c r="V84" i="16"/>
  <c r="W84" i="16" s="1"/>
  <c r="X84" i="16" s="1"/>
  <c r="V89" i="16"/>
  <c r="W89" i="16" s="1"/>
  <c r="X89" i="16" s="1"/>
  <c r="V90" i="16"/>
  <c r="W90" i="16" s="1"/>
  <c r="X90" i="16" s="1"/>
  <c r="V91" i="16"/>
  <c r="W91" i="16" s="1"/>
  <c r="X91" i="16" s="1"/>
  <c r="V92" i="16"/>
  <c r="W92" i="16" s="1"/>
  <c r="X92" i="16" s="1"/>
  <c r="V93" i="16"/>
  <c r="W93" i="16" s="1"/>
  <c r="X93" i="16" s="1"/>
  <c r="V94" i="16"/>
  <c r="W94" i="16" s="1"/>
  <c r="X94" i="16" s="1"/>
  <c r="V95" i="16"/>
  <c r="W95" i="16" s="1"/>
  <c r="X95" i="16" s="1"/>
  <c r="V97" i="16"/>
  <c r="W97" i="16" s="1"/>
  <c r="X97" i="16" s="1"/>
  <c r="V98" i="16"/>
  <c r="W98" i="16" s="1"/>
  <c r="X98" i="16" s="1"/>
  <c r="V99" i="16"/>
  <c r="Z99" i="16" s="1"/>
  <c r="V100" i="16"/>
  <c r="W100" i="16" s="1"/>
  <c r="X100" i="16" s="1"/>
  <c r="V5" i="16"/>
  <c r="W5" i="16" s="1"/>
  <c r="X5" i="16" s="1"/>
  <c r="U128" i="16"/>
  <c r="W126" i="18" l="1"/>
  <c r="X126" i="18"/>
  <c r="Y126" i="18" s="1"/>
  <c r="X41" i="18"/>
  <c r="Y41" i="18" s="1"/>
  <c r="W41" i="18"/>
  <c r="X33" i="18"/>
  <c r="Y33" i="18" s="1"/>
  <c r="W33" i="18"/>
  <c r="X96" i="18"/>
  <c r="Y96" i="18" s="1"/>
  <c r="W96" i="18"/>
  <c r="W122" i="18"/>
  <c r="X122" i="18"/>
  <c r="Y122" i="18" s="1"/>
  <c r="W110" i="18"/>
  <c r="X110" i="18"/>
  <c r="Y110" i="18" s="1"/>
  <c r="W114" i="18"/>
  <c r="X114" i="18"/>
  <c r="Y114" i="18" s="1"/>
  <c r="X99" i="18"/>
  <c r="Y99" i="18" s="1"/>
  <c r="W99" i="18"/>
  <c r="X115" i="18"/>
  <c r="Y115" i="18" s="1"/>
  <c r="W115" i="18"/>
  <c r="X27" i="18"/>
  <c r="Y27" i="18" s="1"/>
  <c r="W27" i="18"/>
  <c r="W25" i="18"/>
  <c r="X25" i="18"/>
  <c r="Y25" i="18" s="1"/>
  <c r="W98" i="18"/>
  <c r="X98" i="18"/>
  <c r="Y98" i="18" s="1"/>
  <c r="X49" i="18"/>
  <c r="Y49" i="18" s="1"/>
  <c r="W49" i="18"/>
  <c r="X40" i="18"/>
  <c r="Y40" i="18" s="1"/>
  <c r="W40" i="18"/>
  <c r="W104" i="18"/>
  <c r="X104" i="18"/>
  <c r="Y104" i="18" s="1"/>
  <c r="W36" i="18"/>
  <c r="X36" i="18"/>
  <c r="Y36" i="18" s="1"/>
  <c r="X105" i="18"/>
  <c r="Y105" i="18" s="1"/>
  <c r="W105" i="18"/>
  <c r="X123" i="18"/>
  <c r="Y123" i="18" s="1"/>
  <c r="W123" i="18"/>
  <c r="X121" i="18"/>
  <c r="Y121" i="18" s="1"/>
  <c r="W121" i="18"/>
  <c r="X119" i="18"/>
  <c r="Y119" i="18" s="1"/>
  <c r="W119" i="18"/>
  <c r="X101" i="18"/>
  <c r="Y101" i="18" s="1"/>
  <c r="W101" i="18"/>
  <c r="W29" i="18"/>
  <c r="X29" i="18"/>
  <c r="Y29" i="18" s="1"/>
  <c r="X32" i="18"/>
  <c r="Y32" i="18" s="1"/>
  <c r="W32" i="18"/>
  <c r="W44" i="18"/>
  <c r="X44" i="18"/>
  <c r="Y44" i="18" s="1"/>
  <c r="X127" i="18"/>
  <c r="Y127" i="18" s="1"/>
  <c r="W127" i="18"/>
  <c r="X95" i="18"/>
  <c r="Y95" i="18" s="1"/>
  <c r="W95" i="18"/>
  <c r="W108" i="18"/>
  <c r="X108" i="18"/>
  <c r="Y108" i="18" s="1"/>
  <c r="W100" i="18"/>
  <c r="X100" i="18"/>
  <c r="Y100" i="18" s="1"/>
  <c r="X20" i="18"/>
  <c r="Y20" i="18" s="1"/>
  <c r="X17" i="18"/>
  <c r="Y17" i="18" s="1"/>
  <c r="X8" i="18"/>
  <c r="Y8" i="18" s="1"/>
  <c r="X24" i="18"/>
  <c r="Y24" i="18" s="1"/>
  <c r="X12" i="18"/>
  <c r="Y12" i="18" s="1"/>
  <c r="X9" i="18"/>
  <c r="Y9" i="18" s="1"/>
  <c r="X16" i="18"/>
  <c r="Y16" i="18" s="1"/>
  <c r="X13" i="18"/>
  <c r="Y13" i="18" s="1"/>
  <c r="Y64" i="18"/>
  <c r="Y54" i="18"/>
  <c r="Y52" i="18"/>
  <c r="Y56" i="18"/>
  <c r="Y60" i="18"/>
  <c r="Z72" i="16"/>
  <c r="Z56" i="16"/>
  <c r="Z92" i="16"/>
  <c r="Z44" i="16"/>
  <c r="W123" i="16"/>
  <c r="X123" i="16" s="1"/>
  <c r="Z20" i="16"/>
  <c r="W115" i="16"/>
  <c r="X115" i="16" s="1"/>
  <c r="W55" i="16"/>
  <c r="X55" i="16" s="1"/>
  <c r="Z120" i="16"/>
  <c r="Z104" i="16"/>
  <c r="Z84" i="16"/>
  <c r="Z68" i="16"/>
  <c r="Z52" i="16"/>
  <c r="Z40" i="16"/>
  <c r="Z16" i="16"/>
  <c r="Z116" i="16"/>
  <c r="Z100" i="16"/>
  <c r="Z80" i="16"/>
  <c r="Z64" i="16"/>
  <c r="Z28" i="16"/>
  <c r="Z12" i="16"/>
  <c r="W71" i="16"/>
  <c r="X71" i="16" s="1"/>
  <c r="W87" i="16"/>
  <c r="X87" i="16" s="1"/>
  <c r="Z112" i="16"/>
  <c r="Z96" i="16"/>
  <c r="Z76" i="16"/>
  <c r="Z60" i="16"/>
  <c r="Z48" i="16"/>
  <c r="Z24" i="16"/>
  <c r="Z8" i="16"/>
  <c r="Z32" i="16"/>
  <c r="Z36" i="16"/>
  <c r="W119" i="16"/>
  <c r="X119" i="16" s="1"/>
  <c r="W99" i="16"/>
  <c r="X99" i="16" s="1"/>
  <c r="W83" i="16"/>
  <c r="X83" i="16" s="1"/>
  <c r="W67" i="16"/>
  <c r="X67" i="16" s="1"/>
  <c r="W27" i="16"/>
  <c r="X27" i="16" s="1"/>
  <c r="W11" i="16"/>
  <c r="X11" i="16" s="1"/>
  <c r="Z127" i="16"/>
  <c r="Z111" i="16"/>
  <c r="Z107" i="16"/>
  <c r="Z103" i="16"/>
  <c r="Z95" i="16"/>
  <c r="Z91" i="16"/>
  <c r="Z79" i="16"/>
  <c r="Z75" i="16"/>
  <c r="Z63" i="16"/>
  <c r="Z59" i="16"/>
  <c r="Z47" i="16"/>
  <c r="Z43" i="16"/>
  <c r="Z39" i="16"/>
  <c r="Z35" i="16"/>
  <c r="Z31" i="16"/>
  <c r="Z23" i="16"/>
  <c r="Z19" i="16"/>
  <c r="Z15" i="16"/>
  <c r="Z7" i="16"/>
  <c r="Z126" i="16"/>
  <c r="Z122" i="16"/>
  <c r="Z118" i="16"/>
  <c r="Z114" i="16"/>
  <c r="Z110" i="16"/>
  <c r="Z102" i="16"/>
  <c r="Z98" i="16"/>
  <c r="Z94" i="16"/>
  <c r="Z90" i="16"/>
  <c r="Z86" i="16"/>
  <c r="Z82" i="16"/>
  <c r="Z78" i="16"/>
  <c r="Z74" i="16"/>
  <c r="Z70" i="16"/>
  <c r="Z66" i="16"/>
  <c r="Z62" i="16"/>
  <c r="Z58" i="16"/>
  <c r="Z54" i="16"/>
  <c r="Z50" i="16"/>
  <c r="Z46" i="16"/>
  <c r="Z42" i="16"/>
  <c r="Z38" i="16"/>
  <c r="Z34" i="16"/>
  <c r="Z30" i="16"/>
  <c r="Z26" i="16"/>
  <c r="Z22" i="16"/>
  <c r="Z18" i="16"/>
  <c r="Z14" i="16"/>
  <c r="Z10" i="16"/>
  <c r="Z6" i="16"/>
  <c r="Z124" i="16"/>
  <c r="Z108" i="16"/>
  <c r="Z88" i="16"/>
  <c r="Z125" i="16"/>
  <c r="Z121" i="16"/>
  <c r="Z117" i="16"/>
  <c r="Z113" i="16"/>
  <c r="Z109" i="16"/>
  <c r="Z105" i="16"/>
  <c r="Z101" i="16"/>
  <c r="Z97" i="16"/>
  <c r="Z93" i="16"/>
  <c r="Z89" i="16"/>
  <c r="Z85" i="16"/>
  <c r="Z81" i="16"/>
  <c r="Z77" i="16"/>
  <c r="Z73" i="16"/>
  <c r="Z69" i="16"/>
  <c r="Z65" i="16"/>
  <c r="Z61" i="16"/>
  <c r="Z57" i="16"/>
  <c r="Z53" i="16"/>
  <c r="Z49" i="16"/>
  <c r="Z45" i="16"/>
  <c r="Z41" i="16"/>
  <c r="Z37" i="16"/>
  <c r="Z33" i="16"/>
  <c r="Z29" i="16"/>
  <c r="Z25" i="16"/>
  <c r="Z21" i="16"/>
  <c r="Z17" i="16"/>
  <c r="Z13" i="16"/>
  <c r="Z9" i="16"/>
  <c r="Y120" i="18"/>
  <c r="Y113" i="18"/>
  <c r="Y107" i="18"/>
  <c r="Y91" i="18"/>
  <c r="Y75" i="18"/>
  <c r="Y85" i="18"/>
  <c r="Y69" i="18"/>
  <c r="Y116" i="18"/>
  <c r="Y90" i="18"/>
  <c r="Y78" i="18"/>
  <c r="Y73" i="18"/>
  <c r="Y124" i="18"/>
  <c r="Y125" i="18"/>
  <c r="Y109" i="18"/>
  <c r="Y88" i="18"/>
  <c r="Y84" i="18"/>
  <c r="Y80" i="18"/>
  <c r="Y76" i="18"/>
  <c r="Y72" i="18"/>
  <c r="Y50" i="18"/>
  <c r="Y89" i="18"/>
  <c r="Y112" i="18"/>
  <c r="Y46" i="18"/>
  <c r="Y94" i="18"/>
  <c r="Y86" i="18"/>
  <c r="Y70" i="18"/>
  <c r="Y83" i="18"/>
  <c r="Y93" i="18"/>
  <c r="Y77" i="18"/>
  <c r="Y71" i="18"/>
  <c r="Y81" i="18"/>
  <c r="V128" i="16"/>
  <c r="S6" i="16"/>
  <c r="T6" i="16" s="1"/>
  <c r="S10" i="16"/>
  <c r="T10" i="16" s="1"/>
  <c r="S14" i="16"/>
  <c r="T14" i="16" s="1"/>
  <c r="S18" i="16"/>
  <c r="T18" i="16" s="1"/>
  <c r="S22" i="16"/>
  <c r="T22" i="16" s="1"/>
  <c r="S26" i="16"/>
  <c r="T26" i="16" s="1"/>
  <c r="S30" i="16"/>
  <c r="T30" i="16" s="1"/>
  <c r="S34" i="16"/>
  <c r="T34" i="16" s="1"/>
  <c r="S38" i="16"/>
  <c r="T38" i="16" s="1"/>
  <c r="S42" i="16"/>
  <c r="T42" i="16" s="1"/>
  <c r="S46" i="16"/>
  <c r="T46" i="16" s="1"/>
  <c r="S50" i="16"/>
  <c r="T50" i="16" s="1"/>
  <c r="S54" i="16"/>
  <c r="T54" i="16" s="1"/>
  <c r="S58" i="16"/>
  <c r="T58" i="16" s="1"/>
  <c r="S62" i="16"/>
  <c r="T62" i="16" s="1"/>
  <c r="S66" i="16"/>
  <c r="T66" i="16" s="1"/>
  <c r="S70" i="16"/>
  <c r="T70" i="16" s="1"/>
  <c r="S74" i="16"/>
  <c r="T74" i="16" s="1"/>
  <c r="S78" i="16"/>
  <c r="T78" i="16" s="1"/>
  <c r="S82" i="16"/>
  <c r="T82" i="16" s="1"/>
  <c r="S86" i="16"/>
  <c r="T86" i="16" s="1"/>
  <c r="S90" i="16"/>
  <c r="T90" i="16" s="1"/>
  <c r="S94" i="16"/>
  <c r="T94" i="16" s="1"/>
  <c r="S98" i="16"/>
  <c r="T98" i="16" s="1"/>
  <c r="S102" i="16"/>
  <c r="T102" i="16" s="1"/>
  <c r="S106" i="16"/>
  <c r="T106" i="16" s="1"/>
  <c r="R128" i="16"/>
  <c r="S7" i="16"/>
  <c r="T7" i="16" s="1"/>
  <c r="S8" i="16"/>
  <c r="T8" i="16" s="1"/>
  <c r="S9" i="16"/>
  <c r="T9" i="16" s="1"/>
  <c r="S11" i="16"/>
  <c r="T11" i="16" s="1"/>
  <c r="S12" i="16"/>
  <c r="T12" i="16" s="1"/>
  <c r="S13" i="16"/>
  <c r="T13" i="16" s="1"/>
  <c r="S15" i="16"/>
  <c r="T15" i="16" s="1"/>
  <c r="S16" i="16"/>
  <c r="T16" i="16" s="1"/>
  <c r="S17" i="16"/>
  <c r="T17" i="16" s="1"/>
  <c r="S19" i="16"/>
  <c r="T19" i="16" s="1"/>
  <c r="S20" i="16"/>
  <c r="T20" i="16" s="1"/>
  <c r="S21" i="16"/>
  <c r="T21" i="16" s="1"/>
  <c r="S23" i="16"/>
  <c r="T23" i="16" s="1"/>
  <c r="S24" i="16"/>
  <c r="T24" i="16" s="1"/>
  <c r="S25" i="16"/>
  <c r="T25" i="16" s="1"/>
  <c r="S27" i="16"/>
  <c r="T27" i="16" s="1"/>
  <c r="S28" i="16"/>
  <c r="T28" i="16" s="1"/>
  <c r="S29" i="16"/>
  <c r="T29" i="16" s="1"/>
  <c r="S31" i="16"/>
  <c r="T31" i="16" s="1"/>
  <c r="S32" i="16"/>
  <c r="T32" i="16" s="1"/>
  <c r="S33" i="16"/>
  <c r="T33" i="16" s="1"/>
  <c r="S35" i="16"/>
  <c r="T35" i="16" s="1"/>
  <c r="S36" i="16"/>
  <c r="T36" i="16" s="1"/>
  <c r="S37" i="16"/>
  <c r="T37" i="16" s="1"/>
  <c r="S39" i="16"/>
  <c r="T39" i="16" s="1"/>
  <c r="S40" i="16"/>
  <c r="T40" i="16" s="1"/>
  <c r="S41" i="16"/>
  <c r="T41" i="16" s="1"/>
  <c r="S43" i="16"/>
  <c r="T43" i="16" s="1"/>
  <c r="S44" i="16"/>
  <c r="T44" i="16" s="1"/>
  <c r="S45" i="16"/>
  <c r="T45" i="16" s="1"/>
  <c r="S47" i="16"/>
  <c r="T47" i="16" s="1"/>
  <c r="S48" i="16"/>
  <c r="T48" i="16" s="1"/>
  <c r="S49" i="16"/>
  <c r="T49" i="16" s="1"/>
  <c r="S51" i="16"/>
  <c r="T51" i="16" s="1"/>
  <c r="S52" i="16"/>
  <c r="T52" i="16" s="1"/>
  <c r="S53" i="16"/>
  <c r="T53" i="16" s="1"/>
  <c r="S55" i="16"/>
  <c r="T55" i="16" s="1"/>
  <c r="S56" i="16"/>
  <c r="T56" i="16" s="1"/>
  <c r="S57" i="16"/>
  <c r="T57" i="16" s="1"/>
  <c r="S59" i="16"/>
  <c r="T59" i="16" s="1"/>
  <c r="S60" i="16"/>
  <c r="T60" i="16" s="1"/>
  <c r="S61" i="16"/>
  <c r="T61" i="16" s="1"/>
  <c r="S63" i="16"/>
  <c r="T63" i="16" s="1"/>
  <c r="S64" i="16"/>
  <c r="T64" i="16" s="1"/>
  <c r="S65" i="16"/>
  <c r="T65" i="16" s="1"/>
  <c r="S67" i="16"/>
  <c r="T67" i="16" s="1"/>
  <c r="S68" i="16"/>
  <c r="T68" i="16" s="1"/>
  <c r="S69" i="16"/>
  <c r="T69" i="16" s="1"/>
  <c r="S71" i="16"/>
  <c r="T71" i="16" s="1"/>
  <c r="S72" i="16"/>
  <c r="T72" i="16" s="1"/>
  <c r="S73" i="16"/>
  <c r="T73" i="16" s="1"/>
  <c r="S75" i="16"/>
  <c r="T75" i="16" s="1"/>
  <c r="S76" i="16"/>
  <c r="T76" i="16" s="1"/>
  <c r="S77" i="16"/>
  <c r="T77" i="16" s="1"/>
  <c r="S79" i="16"/>
  <c r="T79" i="16" s="1"/>
  <c r="S80" i="16"/>
  <c r="T80" i="16" s="1"/>
  <c r="S81" i="16"/>
  <c r="T81" i="16" s="1"/>
  <c r="S83" i="16"/>
  <c r="T83" i="16" s="1"/>
  <c r="S84" i="16"/>
  <c r="T84" i="16" s="1"/>
  <c r="S85" i="16"/>
  <c r="T85" i="16" s="1"/>
  <c r="S87" i="16"/>
  <c r="T87" i="16" s="1"/>
  <c r="S88" i="16"/>
  <c r="T88" i="16" s="1"/>
  <c r="S89" i="16"/>
  <c r="T89" i="16" s="1"/>
  <c r="S91" i="16"/>
  <c r="T91" i="16" s="1"/>
  <c r="S92" i="16"/>
  <c r="T92" i="16" s="1"/>
  <c r="S93" i="16"/>
  <c r="T93" i="16" s="1"/>
  <c r="S95" i="16"/>
  <c r="T95" i="16" s="1"/>
  <c r="S96" i="16"/>
  <c r="T96" i="16" s="1"/>
  <c r="S97" i="16"/>
  <c r="T97" i="16" s="1"/>
  <c r="S99" i="16"/>
  <c r="T99" i="16" s="1"/>
  <c r="S100" i="16"/>
  <c r="T100" i="16" s="1"/>
  <c r="S101" i="16"/>
  <c r="T101" i="16" s="1"/>
  <c r="S103" i="16"/>
  <c r="T103" i="16" s="1"/>
  <c r="S104" i="16"/>
  <c r="T104" i="16" s="1"/>
  <c r="S105" i="16"/>
  <c r="T105" i="16" s="1"/>
  <c r="S107" i="16"/>
  <c r="T107" i="16" s="1"/>
  <c r="S108" i="16"/>
  <c r="T108" i="16" s="1"/>
  <c r="S109" i="16"/>
  <c r="T109" i="16" s="1"/>
  <c r="S110" i="16"/>
  <c r="T110" i="16" s="1"/>
  <c r="S111" i="16"/>
  <c r="T111" i="16" s="1"/>
  <c r="S112" i="16"/>
  <c r="T112" i="16" s="1"/>
  <c r="S113" i="16"/>
  <c r="T113" i="16" s="1"/>
  <c r="S114" i="16"/>
  <c r="T114" i="16" s="1"/>
  <c r="S115" i="16"/>
  <c r="T115" i="16" s="1"/>
  <c r="S116" i="16"/>
  <c r="T116" i="16" s="1"/>
  <c r="S117" i="16"/>
  <c r="T117" i="16" s="1"/>
  <c r="S118" i="16"/>
  <c r="T118" i="16" s="1"/>
  <c r="S119" i="16"/>
  <c r="T119" i="16" s="1"/>
  <c r="S120" i="16"/>
  <c r="T120" i="16" s="1"/>
  <c r="S121" i="16"/>
  <c r="T121" i="16" s="1"/>
  <c r="S122" i="16"/>
  <c r="T122" i="16" s="1"/>
  <c r="S123" i="16"/>
  <c r="T123" i="16" s="1"/>
  <c r="S124" i="16"/>
  <c r="T124" i="16" s="1"/>
  <c r="S125" i="16"/>
  <c r="T125" i="16" s="1"/>
  <c r="S126" i="16"/>
  <c r="T126" i="16" s="1"/>
  <c r="S127" i="16"/>
  <c r="T127" i="16" s="1"/>
  <c r="S5" i="16"/>
  <c r="T5" i="16" s="1"/>
  <c r="Q128" i="16" l="1"/>
  <c r="K107" i="16"/>
  <c r="L107" i="16" s="1"/>
  <c r="G107" i="16"/>
  <c r="H107" i="16" s="1"/>
  <c r="Z5" i="16"/>
  <c r="Y5" i="16"/>
  <c r="AB5" i="16" s="1"/>
  <c r="AC2" i="16"/>
  <c r="M128" i="16"/>
  <c r="J128" i="16"/>
  <c r="I128" i="16"/>
  <c r="F128" i="16"/>
  <c r="E128" i="16"/>
  <c r="O127" i="16"/>
  <c r="P127" i="16" s="1"/>
  <c r="K127" i="16"/>
  <c r="L127" i="16" s="1"/>
  <c r="G127" i="16"/>
  <c r="H127" i="16" s="1"/>
  <c r="K126" i="16"/>
  <c r="L126" i="16" s="1"/>
  <c r="G126" i="16"/>
  <c r="H126" i="16" s="1"/>
  <c r="O125" i="16"/>
  <c r="P125" i="16" s="1"/>
  <c r="K125" i="16"/>
  <c r="L125" i="16" s="1"/>
  <c r="G125" i="16"/>
  <c r="H125" i="16" s="1"/>
  <c r="O124" i="16"/>
  <c r="P124" i="16" s="1"/>
  <c r="K124" i="16"/>
  <c r="L124" i="16" s="1"/>
  <c r="G124" i="16"/>
  <c r="H124" i="16" s="1"/>
  <c r="O123" i="16"/>
  <c r="P123" i="16" s="1"/>
  <c r="K123" i="16"/>
  <c r="L123" i="16" s="1"/>
  <c r="G123" i="16"/>
  <c r="H123" i="16" s="1"/>
  <c r="O122" i="16"/>
  <c r="P122" i="16" s="1"/>
  <c r="K122" i="16"/>
  <c r="L122" i="16" s="1"/>
  <c r="G122" i="16"/>
  <c r="H122" i="16" s="1"/>
  <c r="O121" i="16"/>
  <c r="P121" i="16" s="1"/>
  <c r="K121" i="16"/>
  <c r="L121" i="16" s="1"/>
  <c r="G121" i="16"/>
  <c r="H121" i="16" s="1"/>
  <c r="O120" i="16"/>
  <c r="P120" i="16" s="1"/>
  <c r="K120" i="16"/>
  <c r="L120" i="16" s="1"/>
  <c r="G120" i="16"/>
  <c r="H120" i="16" s="1"/>
  <c r="O119" i="16"/>
  <c r="P119" i="16" s="1"/>
  <c r="K119" i="16"/>
  <c r="L119" i="16" s="1"/>
  <c r="G119" i="16"/>
  <c r="H119" i="16" s="1"/>
  <c r="O118" i="16"/>
  <c r="P118" i="16" s="1"/>
  <c r="K118" i="16"/>
  <c r="L118" i="16" s="1"/>
  <c r="G118" i="16"/>
  <c r="H118" i="16" s="1"/>
  <c r="O117" i="16"/>
  <c r="P117" i="16" s="1"/>
  <c r="K117" i="16"/>
  <c r="L117" i="16" s="1"/>
  <c r="G117" i="16"/>
  <c r="H117" i="16" s="1"/>
  <c r="O116" i="16"/>
  <c r="P116" i="16" s="1"/>
  <c r="K116" i="16"/>
  <c r="L116" i="16" s="1"/>
  <c r="G116" i="16"/>
  <c r="H116" i="16" s="1"/>
  <c r="O115" i="16"/>
  <c r="P115" i="16" s="1"/>
  <c r="K115" i="16"/>
  <c r="L115" i="16" s="1"/>
  <c r="G115" i="16"/>
  <c r="H115" i="16" s="1"/>
  <c r="O114" i="16"/>
  <c r="P114" i="16" s="1"/>
  <c r="K114" i="16"/>
  <c r="L114" i="16" s="1"/>
  <c r="G114" i="16"/>
  <c r="H114" i="16" s="1"/>
  <c r="O113" i="16"/>
  <c r="P113" i="16" s="1"/>
  <c r="K113" i="16"/>
  <c r="L113" i="16" s="1"/>
  <c r="G113" i="16"/>
  <c r="H113" i="16" s="1"/>
  <c r="O112" i="16"/>
  <c r="P112" i="16" s="1"/>
  <c r="K112" i="16"/>
  <c r="L112" i="16" s="1"/>
  <c r="G112" i="16"/>
  <c r="H112" i="16" s="1"/>
  <c r="O111" i="16"/>
  <c r="P111" i="16" s="1"/>
  <c r="K111" i="16"/>
  <c r="L111" i="16" s="1"/>
  <c r="G111" i="16"/>
  <c r="H111" i="16" s="1"/>
  <c r="O110" i="16"/>
  <c r="P110" i="16" s="1"/>
  <c r="K110" i="16"/>
  <c r="L110" i="16" s="1"/>
  <c r="G110" i="16"/>
  <c r="H110" i="16" s="1"/>
  <c r="O109" i="16"/>
  <c r="P109" i="16" s="1"/>
  <c r="K109" i="16"/>
  <c r="L109" i="16" s="1"/>
  <c r="G109" i="16"/>
  <c r="H109" i="16" s="1"/>
  <c r="O108" i="16"/>
  <c r="P108" i="16" s="1"/>
  <c r="K108" i="16"/>
  <c r="L108" i="16" s="1"/>
  <c r="G108" i="16"/>
  <c r="H108" i="16" s="1"/>
  <c r="O106" i="16"/>
  <c r="P106" i="16" s="1"/>
  <c r="K106" i="16"/>
  <c r="L106" i="16" s="1"/>
  <c r="G106" i="16"/>
  <c r="H106" i="16" s="1"/>
  <c r="O105" i="16"/>
  <c r="P105" i="16" s="1"/>
  <c r="K105" i="16"/>
  <c r="L105" i="16" s="1"/>
  <c r="G105" i="16"/>
  <c r="H105" i="16" s="1"/>
  <c r="K104" i="16"/>
  <c r="L104" i="16" s="1"/>
  <c r="G104" i="16"/>
  <c r="H104" i="16" s="1"/>
  <c r="K103" i="16"/>
  <c r="L103" i="16" s="1"/>
  <c r="G103" i="16"/>
  <c r="H103" i="16" s="1"/>
  <c r="O102" i="16"/>
  <c r="P102" i="16" s="1"/>
  <c r="K102" i="16"/>
  <c r="L102" i="16" s="1"/>
  <c r="G102" i="16"/>
  <c r="H102" i="16" s="1"/>
  <c r="O101" i="16"/>
  <c r="P101" i="16" s="1"/>
  <c r="K101" i="16"/>
  <c r="L101" i="16" s="1"/>
  <c r="G101" i="16"/>
  <c r="H101" i="16" s="1"/>
  <c r="K100" i="16"/>
  <c r="L100" i="16" s="1"/>
  <c r="G100" i="16"/>
  <c r="H100" i="16" s="1"/>
  <c r="K99" i="16"/>
  <c r="L99" i="16" s="1"/>
  <c r="G99" i="16"/>
  <c r="H99" i="16" s="1"/>
  <c r="O98" i="16"/>
  <c r="P98" i="16" s="1"/>
  <c r="K98" i="16"/>
  <c r="L98" i="16" s="1"/>
  <c r="G98" i="16"/>
  <c r="H98" i="16" s="1"/>
  <c r="O97" i="16"/>
  <c r="P97" i="16" s="1"/>
  <c r="K97" i="16"/>
  <c r="L97" i="16" s="1"/>
  <c r="G97" i="16"/>
  <c r="H97" i="16" s="1"/>
  <c r="K96" i="16"/>
  <c r="L96" i="16" s="1"/>
  <c r="G96" i="16"/>
  <c r="H96" i="16" s="1"/>
  <c r="K95" i="16"/>
  <c r="L95" i="16" s="1"/>
  <c r="G95" i="16"/>
  <c r="H95" i="16" s="1"/>
  <c r="O94" i="16"/>
  <c r="P94" i="16" s="1"/>
  <c r="K94" i="16"/>
  <c r="L94" i="16" s="1"/>
  <c r="G94" i="16"/>
  <c r="H94" i="16" s="1"/>
  <c r="O93" i="16"/>
  <c r="P93" i="16" s="1"/>
  <c r="K93" i="16"/>
  <c r="L93" i="16" s="1"/>
  <c r="G93" i="16"/>
  <c r="H93" i="16" s="1"/>
  <c r="K92" i="16"/>
  <c r="L92" i="16" s="1"/>
  <c r="G92" i="16"/>
  <c r="H92" i="16" s="1"/>
  <c r="K91" i="16"/>
  <c r="L91" i="16" s="1"/>
  <c r="G91" i="16"/>
  <c r="H91" i="16" s="1"/>
  <c r="O90" i="16"/>
  <c r="P90" i="16" s="1"/>
  <c r="K90" i="16"/>
  <c r="L90" i="16" s="1"/>
  <c r="G90" i="16"/>
  <c r="H90" i="16" s="1"/>
  <c r="O89" i="16"/>
  <c r="P89" i="16" s="1"/>
  <c r="K89" i="16"/>
  <c r="L89" i="16" s="1"/>
  <c r="G89" i="16"/>
  <c r="H89" i="16" s="1"/>
  <c r="K88" i="16"/>
  <c r="L88" i="16" s="1"/>
  <c r="G88" i="16"/>
  <c r="H88" i="16" s="1"/>
  <c r="K87" i="16"/>
  <c r="L87" i="16" s="1"/>
  <c r="G87" i="16"/>
  <c r="H87" i="16" s="1"/>
  <c r="O86" i="16"/>
  <c r="P86" i="16" s="1"/>
  <c r="K86" i="16"/>
  <c r="L86" i="16" s="1"/>
  <c r="G86" i="16"/>
  <c r="H86" i="16" s="1"/>
  <c r="O85" i="16"/>
  <c r="P85" i="16" s="1"/>
  <c r="K85" i="16"/>
  <c r="L85" i="16" s="1"/>
  <c r="G85" i="16"/>
  <c r="H85" i="16" s="1"/>
  <c r="K84" i="16"/>
  <c r="L84" i="16" s="1"/>
  <c r="G84" i="16"/>
  <c r="H84" i="16" s="1"/>
  <c r="K83" i="16"/>
  <c r="L83" i="16" s="1"/>
  <c r="G83" i="16"/>
  <c r="H83" i="16" s="1"/>
  <c r="O82" i="16"/>
  <c r="P82" i="16" s="1"/>
  <c r="K82" i="16"/>
  <c r="L82" i="16" s="1"/>
  <c r="G82" i="16"/>
  <c r="H82" i="16" s="1"/>
  <c r="O81" i="16"/>
  <c r="P81" i="16" s="1"/>
  <c r="K81" i="16"/>
  <c r="L81" i="16" s="1"/>
  <c r="G81" i="16"/>
  <c r="H81" i="16" s="1"/>
  <c r="K80" i="16"/>
  <c r="L80" i="16" s="1"/>
  <c r="G80" i="16"/>
  <c r="H80" i="16" s="1"/>
  <c r="K79" i="16"/>
  <c r="L79" i="16" s="1"/>
  <c r="G79" i="16"/>
  <c r="H79" i="16" s="1"/>
  <c r="O78" i="16"/>
  <c r="P78" i="16" s="1"/>
  <c r="K78" i="16"/>
  <c r="L78" i="16" s="1"/>
  <c r="G78" i="16"/>
  <c r="H78" i="16" s="1"/>
  <c r="O77" i="16"/>
  <c r="P77" i="16" s="1"/>
  <c r="K77" i="16"/>
  <c r="L77" i="16" s="1"/>
  <c r="G77" i="16"/>
  <c r="H77" i="16" s="1"/>
  <c r="K76" i="16"/>
  <c r="L76" i="16" s="1"/>
  <c r="G76" i="16"/>
  <c r="H76" i="16" s="1"/>
  <c r="K75" i="16"/>
  <c r="L75" i="16" s="1"/>
  <c r="G75" i="16"/>
  <c r="H75" i="16" s="1"/>
  <c r="O74" i="16"/>
  <c r="P74" i="16" s="1"/>
  <c r="K74" i="16"/>
  <c r="L74" i="16" s="1"/>
  <c r="G74" i="16"/>
  <c r="H74" i="16" s="1"/>
  <c r="O73" i="16"/>
  <c r="P73" i="16" s="1"/>
  <c r="K73" i="16"/>
  <c r="L73" i="16" s="1"/>
  <c r="G73" i="16"/>
  <c r="H73" i="16" s="1"/>
  <c r="K72" i="16"/>
  <c r="L72" i="16" s="1"/>
  <c r="G72" i="16"/>
  <c r="H72" i="16" s="1"/>
  <c r="K71" i="16"/>
  <c r="L71" i="16" s="1"/>
  <c r="G71" i="16"/>
  <c r="H71" i="16" s="1"/>
  <c r="O70" i="16"/>
  <c r="P70" i="16" s="1"/>
  <c r="K70" i="16"/>
  <c r="L70" i="16" s="1"/>
  <c r="G70" i="16"/>
  <c r="H70" i="16" s="1"/>
  <c r="K69" i="16"/>
  <c r="L69" i="16" s="1"/>
  <c r="G69" i="16"/>
  <c r="H69" i="16" s="1"/>
  <c r="O68" i="16"/>
  <c r="P68" i="16" s="1"/>
  <c r="K68" i="16"/>
  <c r="L68" i="16" s="1"/>
  <c r="G68" i="16"/>
  <c r="H68" i="16" s="1"/>
  <c r="K67" i="16"/>
  <c r="L67" i="16" s="1"/>
  <c r="G67" i="16"/>
  <c r="H67" i="16" s="1"/>
  <c r="O66" i="16"/>
  <c r="P66" i="16" s="1"/>
  <c r="K66" i="16"/>
  <c r="L66" i="16" s="1"/>
  <c r="G66" i="16"/>
  <c r="H66" i="16" s="1"/>
  <c r="K65" i="16"/>
  <c r="L65" i="16" s="1"/>
  <c r="G65" i="16"/>
  <c r="H65" i="16" s="1"/>
  <c r="O64" i="16"/>
  <c r="P64" i="16" s="1"/>
  <c r="K64" i="16"/>
  <c r="L64" i="16" s="1"/>
  <c r="G64" i="16"/>
  <c r="H64" i="16" s="1"/>
  <c r="K63" i="16"/>
  <c r="L63" i="16" s="1"/>
  <c r="G63" i="16"/>
  <c r="H63" i="16" s="1"/>
  <c r="O62" i="16"/>
  <c r="P62" i="16" s="1"/>
  <c r="K62" i="16"/>
  <c r="L62" i="16" s="1"/>
  <c r="G62" i="16"/>
  <c r="H62" i="16" s="1"/>
  <c r="K61" i="16"/>
  <c r="L61" i="16" s="1"/>
  <c r="G61" i="16"/>
  <c r="H61" i="16" s="1"/>
  <c r="O60" i="16"/>
  <c r="P60" i="16" s="1"/>
  <c r="K60" i="16"/>
  <c r="L60" i="16" s="1"/>
  <c r="G60" i="16"/>
  <c r="H60" i="16" s="1"/>
  <c r="K59" i="16"/>
  <c r="L59" i="16" s="1"/>
  <c r="G59" i="16"/>
  <c r="H59" i="16" s="1"/>
  <c r="O58" i="16"/>
  <c r="P58" i="16" s="1"/>
  <c r="K58" i="16"/>
  <c r="L58" i="16" s="1"/>
  <c r="G58" i="16"/>
  <c r="H58" i="16" s="1"/>
  <c r="K57" i="16"/>
  <c r="L57" i="16" s="1"/>
  <c r="G57" i="16"/>
  <c r="H57" i="16" s="1"/>
  <c r="O56" i="16"/>
  <c r="P56" i="16" s="1"/>
  <c r="K56" i="16"/>
  <c r="L56" i="16" s="1"/>
  <c r="G56" i="16"/>
  <c r="H56" i="16" s="1"/>
  <c r="K55" i="16"/>
  <c r="L55" i="16" s="1"/>
  <c r="G55" i="16"/>
  <c r="H55" i="16" s="1"/>
  <c r="O54" i="16"/>
  <c r="P54" i="16" s="1"/>
  <c r="K54" i="16"/>
  <c r="L54" i="16" s="1"/>
  <c r="G54" i="16"/>
  <c r="H54" i="16" s="1"/>
  <c r="K53" i="16"/>
  <c r="L53" i="16" s="1"/>
  <c r="G53" i="16"/>
  <c r="H53" i="16" s="1"/>
  <c r="O52" i="16"/>
  <c r="P52" i="16" s="1"/>
  <c r="K52" i="16"/>
  <c r="L52" i="16" s="1"/>
  <c r="H52" i="16"/>
  <c r="G52" i="16"/>
  <c r="K51" i="16"/>
  <c r="L51" i="16" s="1"/>
  <c r="G51" i="16"/>
  <c r="H51" i="16" s="1"/>
  <c r="O50" i="16"/>
  <c r="P50" i="16" s="1"/>
  <c r="K50" i="16"/>
  <c r="L50" i="16" s="1"/>
  <c r="G50" i="16"/>
  <c r="H50" i="16" s="1"/>
  <c r="K49" i="16"/>
  <c r="L49" i="16" s="1"/>
  <c r="G49" i="16"/>
  <c r="H49" i="16" s="1"/>
  <c r="O48" i="16"/>
  <c r="P48" i="16" s="1"/>
  <c r="K48" i="16"/>
  <c r="L48" i="16" s="1"/>
  <c r="G48" i="16"/>
  <c r="H48" i="16" s="1"/>
  <c r="K47" i="16"/>
  <c r="L47" i="16" s="1"/>
  <c r="G47" i="16"/>
  <c r="H47" i="16" s="1"/>
  <c r="O46" i="16"/>
  <c r="P46" i="16" s="1"/>
  <c r="K46" i="16"/>
  <c r="L46" i="16" s="1"/>
  <c r="G46" i="16"/>
  <c r="H46" i="16" s="1"/>
  <c r="K45" i="16"/>
  <c r="L45" i="16" s="1"/>
  <c r="G45" i="16"/>
  <c r="H45" i="16" s="1"/>
  <c r="O44" i="16"/>
  <c r="P44" i="16" s="1"/>
  <c r="K44" i="16"/>
  <c r="L44" i="16" s="1"/>
  <c r="G44" i="16"/>
  <c r="H44" i="16" s="1"/>
  <c r="K43" i="16"/>
  <c r="L43" i="16" s="1"/>
  <c r="G43" i="16"/>
  <c r="H43" i="16" s="1"/>
  <c r="O42" i="16"/>
  <c r="P42" i="16" s="1"/>
  <c r="K42" i="16"/>
  <c r="L42" i="16" s="1"/>
  <c r="G42" i="16"/>
  <c r="H42" i="16" s="1"/>
  <c r="K41" i="16"/>
  <c r="L41" i="16" s="1"/>
  <c r="G41" i="16"/>
  <c r="H41" i="16" s="1"/>
  <c r="O40" i="16"/>
  <c r="P40" i="16" s="1"/>
  <c r="K40" i="16"/>
  <c r="L40" i="16" s="1"/>
  <c r="G40" i="16"/>
  <c r="H40" i="16" s="1"/>
  <c r="K39" i="16"/>
  <c r="L39" i="16" s="1"/>
  <c r="G39" i="16"/>
  <c r="H39" i="16" s="1"/>
  <c r="O38" i="16"/>
  <c r="P38" i="16" s="1"/>
  <c r="K38" i="16"/>
  <c r="L38" i="16" s="1"/>
  <c r="G38" i="16"/>
  <c r="H38" i="16" s="1"/>
  <c r="K37" i="16"/>
  <c r="L37" i="16" s="1"/>
  <c r="G37" i="16"/>
  <c r="H37" i="16" s="1"/>
  <c r="O36" i="16"/>
  <c r="P36" i="16" s="1"/>
  <c r="K36" i="16"/>
  <c r="L36" i="16" s="1"/>
  <c r="G36" i="16"/>
  <c r="H36" i="16" s="1"/>
  <c r="K35" i="16"/>
  <c r="L35" i="16" s="1"/>
  <c r="G35" i="16"/>
  <c r="H35" i="16" s="1"/>
  <c r="O34" i="16"/>
  <c r="P34" i="16" s="1"/>
  <c r="K34" i="16"/>
  <c r="L34" i="16" s="1"/>
  <c r="G34" i="16"/>
  <c r="H34" i="16" s="1"/>
  <c r="K33" i="16"/>
  <c r="L33" i="16" s="1"/>
  <c r="G33" i="16"/>
  <c r="H33" i="16" s="1"/>
  <c r="O32" i="16"/>
  <c r="P32" i="16" s="1"/>
  <c r="K32" i="16"/>
  <c r="L32" i="16" s="1"/>
  <c r="G32" i="16"/>
  <c r="H32" i="16" s="1"/>
  <c r="K31" i="16"/>
  <c r="L31" i="16" s="1"/>
  <c r="G31" i="16"/>
  <c r="H31" i="16" s="1"/>
  <c r="O30" i="16"/>
  <c r="P30" i="16" s="1"/>
  <c r="K30" i="16"/>
  <c r="L30" i="16" s="1"/>
  <c r="G30" i="16"/>
  <c r="H30" i="16" s="1"/>
  <c r="K29" i="16"/>
  <c r="L29" i="16" s="1"/>
  <c r="G29" i="16"/>
  <c r="H29" i="16" s="1"/>
  <c r="O28" i="16"/>
  <c r="P28" i="16" s="1"/>
  <c r="K28" i="16"/>
  <c r="L28" i="16" s="1"/>
  <c r="G28" i="16"/>
  <c r="H28" i="16" s="1"/>
  <c r="O27" i="16"/>
  <c r="P27" i="16" s="1"/>
  <c r="K27" i="16"/>
  <c r="L27" i="16" s="1"/>
  <c r="G27" i="16"/>
  <c r="H27" i="16" s="1"/>
  <c r="O26" i="16"/>
  <c r="P26" i="16" s="1"/>
  <c r="K26" i="16"/>
  <c r="L26" i="16" s="1"/>
  <c r="G26" i="16"/>
  <c r="H26" i="16" s="1"/>
  <c r="K25" i="16"/>
  <c r="L25" i="16" s="1"/>
  <c r="G25" i="16"/>
  <c r="H25" i="16" s="1"/>
  <c r="O24" i="16"/>
  <c r="P24" i="16" s="1"/>
  <c r="K24" i="16"/>
  <c r="L24" i="16" s="1"/>
  <c r="G24" i="16"/>
  <c r="H24" i="16" s="1"/>
  <c r="O23" i="16"/>
  <c r="P23" i="16" s="1"/>
  <c r="K23" i="16"/>
  <c r="L23" i="16" s="1"/>
  <c r="G23" i="16"/>
  <c r="H23" i="16" s="1"/>
  <c r="O22" i="16"/>
  <c r="P22" i="16" s="1"/>
  <c r="K22" i="16"/>
  <c r="L22" i="16" s="1"/>
  <c r="G22" i="16"/>
  <c r="H22" i="16" s="1"/>
  <c r="K21" i="16"/>
  <c r="L21" i="16" s="1"/>
  <c r="G21" i="16"/>
  <c r="H21" i="16" s="1"/>
  <c r="O20" i="16"/>
  <c r="P20" i="16" s="1"/>
  <c r="K20" i="16"/>
  <c r="L20" i="16" s="1"/>
  <c r="G20" i="16"/>
  <c r="H20" i="16" s="1"/>
  <c r="O19" i="16"/>
  <c r="P19" i="16" s="1"/>
  <c r="K19" i="16"/>
  <c r="L19" i="16" s="1"/>
  <c r="G19" i="16"/>
  <c r="H19" i="16" s="1"/>
  <c r="O18" i="16"/>
  <c r="P18" i="16" s="1"/>
  <c r="K18" i="16"/>
  <c r="L18" i="16" s="1"/>
  <c r="G18" i="16"/>
  <c r="H18" i="16" s="1"/>
  <c r="K17" i="16"/>
  <c r="L17" i="16" s="1"/>
  <c r="G17" i="16"/>
  <c r="H17" i="16" s="1"/>
  <c r="O16" i="16"/>
  <c r="P16" i="16" s="1"/>
  <c r="K16" i="16"/>
  <c r="L16" i="16" s="1"/>
  <c r="G16" i="16"/>
  <c r="H16" i="16" s="1"/>
  <c r="O15" i="16"/>
  <c r="P15" i="16" s="1"/>
  <c r="K15" i="16"/>
  <c r="L15" i="16" s="1"/>
  <c r="G15" i="16"/>
  <c r="H15" i="16" s="1"/>
  <c r="K14" i="16"/>
  <c r="L14" i="16" s="1"/>
  <c r="G14" i="16"/>
  <c r="H14" i="16" s="1"/>
  <c r="K13" i="16"/>
  <c r="L13" i="16" s="1"/>
  <c r="G13" i="16"/>
  <c r="H13" i="16" s="1"/>
  <c r="K12" i="16"/>
  <c r="L12" i="16" s="1"/>
  <c r="G12" i="16"/>
  <c r="H12" i="16" s="1"/>
  <c r="O11" i="16"/>
  <c r="P11" i="16" s="1"/>
  <c r="K11" i="16"/>
  <c r="L11" i="16" s="1"/>
  <c r="G11" i="16"/>
  <c r="H11" i="16" s="1"/>
  <c r="K10" i="16"/>
  <c r="L10" i="16" s="1"/>
  <c r="G10" i="16"/>
  <c r="H10" i="16" s="1"/>
  <c r="K9" i="16"/>
  <c r="L9" i="16" s="1"/>
  <c r="G9" i="16"/>
  <c r="H9" i="16" s="1"/>
  <c r="K8" i="16"/>
  <c r="L8" i="16" s="1"/>
  <c r="G8" i="16"/>
  <c r="H8" i="16" s="1"/>
  <c r="K7" i="16"/>
  <c r="L7" i="16" s="1"/>
  <c r="G7" i="16"/>
  <c r="H7" i="16" s="1"/>
  <c r="K6" i="16"/>
  <c r="L6" i="16" s="1"/>
  <c r="G6" i="16"/>
  <c r="H6" i="16" s="1"/>
  <c r="K5" i="16"/>
  <c r="L5" i="16" s="1"/>
  <c r="G5" i="16"/>
  <c r="H5" i="16" s="1"/>
  <c r="AB53" i="16" l="1"/>
  <c r="AC53" i="16" s="1"/>
  <c r="AB29" i="16"/>
  <c r="AC29" i="16" s="1"/>
  <c r="AB107" i="16"/>
  <c r="AC107" i="16" s="1"/>
  <c r="AA39" i="16"/>
  <c r="AA107" i="16"/>
  <c r="AA14" i="16"/>
  <c r="AA126" i="16"/>
  <c r="AB61" i="16"/>
  <c r="AC61" i="16" s="1"/>
  <c r="AA6" i="16"/>
  <c r="AA9" i="16"/>
  <c r="AA12" i="16"/>
  <c r="AB31" i="16"/>
  <c r="AC31" i="16" s="1"/>
  <c r="AB43" i="16"/>
  <c r="AC43" i="16" s="1"/>
  <c r="AB67" i="16"/>
  <c r="AC67" i="16" s="1"/>
  <c r="AA95" i="16"/>
  <c r="AA103" i="16"/>
  <c r="AB55" i="16"/>
  <c r="AC55" i="16" s="1"/>
  <c r="AA99" i="16"/>
  <c r="AA7" i="16"/>
  <c r="AB49" i="16"/>
  <c r="AC49" i="16" s="1"/>
  <c r="O57" i="16"/>
  <c r="P57" i="16" s="1"/>
  <c r="AA93" i="16"/>
  <c r="AA105" i="16"/>
  <c r="O41" i="16"/>
  <c r="P41" i="16" s="1"/>
  <c r="O59" i="16"/>
  <c r="P59" i="16" s="1"/>
  <c r="O5" i="16"/>
  <c r="P5" i="16" s="1"/>
  <c r="O87" i="16"/>
  <c r="P87" i="16" s="1"/>
  <c r="AB91" i="16"/>
  <c r="AC91" i="16" s="1"/>
  <c r="AA18" i="16"/>
  <c r="O37" i="16"/>
  <c r="P37" i="16" s="1"/>
  <c r="AB41" i="16"/>
  <c r="AC41" i="16" s="1"/>
  <c r="AB44" i="16"/>
  <c r="AC44" i="16" s="1"/>
  <c r="O45" i="16"/>
  <c r="P45" i="16" s="1"/>
  <c r="O13" i="16"/>
  <c r="P13" i="16" s="1"/>
  <c r="O21" i="16"/>
  <c r="P21" i="16" s="1"/>
  <c r="O35" i="16"/>
  <c r="P35" i="16" s="1"/>
  <c r="O47" i="16"/>
  <c r="P47" i="16" s="1"/>
  <c r="O63" i="16"/>
  <c r="P63" i="16" s="1"/>
  <c r="O69" i="16"/>
  <c r="P69" i="16" s="1"/>
  <c r="AB77" i="16"/>
  <c r="AC77" i="16" s="1"/>
  <c r="AB30" i="16"/>
  <c r="AC30" i="16" s="1"/>
  <c r="AA53" i="16"/>
  <c r="AC5" i="16"/>
  <c r="O7" i="16"/>
  <c r="P7" i="16" s="1"/>
  <c r="AA11" i="16"/>
  <c r="AB13" i="16"/>
  <c r="AC13" i="16" s="1"/>
  <c r="AA26" i="16"/>
  <c r="O33" i="16"/>
  <c r="P33" i="16" s="1"/>
  <c r="O43" i="16"/>
  <c r="P43" i="16" s="1"/>
  <c r="O51" i="16"/>
  <c r="P51" i="16" s="1"/>
  <c r="O65" i="16"/>
  <c r="P65" i="16" s="1"/>
  <c r="AA81" i="16"/>
  <c r="AB95" i="16"/>
  <c r="AC95" i="16" s="1"/>
  <c r="O103" i="16"/>
  <c r="P103" i="16" s="1"/>
  <c r="AB33" i="16"/>
  <c r="AC33" i="16" s="1"/>
  <c r="AA65" i="16"/>
  <c r="AB89" i="16"/>
  <c r="AC89" i="16" s="1"/>
  <c r="AB87" i="16"/>
  <c r="AC87" i="16" s="1"/>
  <c r="O91" i="16"/>
  <c r="P91" i="16" s="1"/>
  <c r="AB7" i="16"/>
  <c r="AC7" i="16" s="1"/>
  <c r="O9" i="16"/>
  <c r="P9" i="16" s="1"/>
  <c r="AA13" i="16"/>
  <c r="O17" i="16"/>
  <c r="P17" i="16" s="1"/>
  <c r="O31" i="16"/>
  <c r="P31" i="16" s="1"/>
  <c r="O49" i="16"/>
  <c r="P49" i="16" s="1"/>
  <c r="O55" i="16"/>
  <c r="P55" i="16" s="1"/>
  <c r="O61" i="16"/>
  <c r="P61" i="16" s="1"/>
  <c r="O99" i="16"/>
  <c r="P99" i="16" s="1"/>
  <c r="AA10" i="16"/>
  <c r="AB36" i="16"/>
  <c r="AC36" i="16" s="1"/>
  <c r="AA41" i="16"/>
  <c r="AB45" i="16"/>
  <c r="AC45" i="16" s="1"/>
  <c r="AB46" i="16"/>
  <c r="AC46" i="16" s="1"/>
  <c r="AA49" i="16"/>
  <c r="AB51" i="16"/>
  <c r="AC51" i="16" s="1"/>
  <c r="AA55" i="16"/>
  <c r="AB57" i="16"/>
  <c r="AC57" i="16" s="1"/>
  <c r="AA61" i="16"/>
  <c r="AB63" i="16"/>
  <c r="AC63" i="16" s="1"/>
  <c r="AB69" i="16"/>
  <c r="AC69" i="16" s="1"/>
  <c r="AB73" i="16"/>
  <c r="AC73" i="16" s="1"/>
  <c r="AA87" i="16"/>
  <c r="AB97" i="16"/>
  <c r="AC97" i="16" s="1"/>
  <c r="AB99" i="16"/>
  <c r="AC99" i="16" s="1"/>
  <c r="AB126" i="16"/>
  <c r="AC126" i="16" s="1"/>
  <c r="AA5" i="16"/>
  <c r="O25" i="16"/>
  <c r="P25" i="16" s="1"/>
  <c r="AA8" i="16"/>
  <c r="AB9" i="16"/>
  <c r="AC9" i="16" s="1"/>
  <c r="AA22" i="16"/>
  <c r="AB28" i="16"/>
  <c r="AC28" i="16" s="1"/>
  <c r="O29" i="16"/>
  <c r="P29" i="16" s="1"/>
  <c r="AA33" i="16"/>
  <c r="AB35" i="16"/>
  <c r="AC35" i="16" s="1"/>
  <c r="AB37" i="16"/>
  <c r="AC37" i="16" s="1"/>
  <c r="AA38" i="16"/>
  <c r="O39" i="16"/>
  <c r="P39" i="16" s="1"/>
  <c r="AB47" i="16"/>
  <c r="AC47" i="16" s="1"/>
  <c r="O53" i="16"/>
  <c r="P53" i="16" s="1"/>
  <c r="AA57" i="16"/>
  <c r="AB59" i="16"/>
  <c r="AC59" i="16" s="1"/>
  <c r="AA63" i="16"/>
  <c r="AB65" i="16"/>
  <c r="AC65" i="16" s="1"/>
  <c r="O67" i="16"/>
  <c r="P67" i="16" s="1"/>
  <c r="AA69" i="16"/>
  <c r="AB85" i="16"/>
  <c r="AC85" i="16" s="1"/>
  <c r="AA91" i="16"/>
  <c r="O95" i="16"/>
  <c r="P95" i="16" s="1"/>
  <c r="AA101" i="16"/>
  <c r="AB103" i="16"/>
  <c r="AC103" i="16" s="1"/>
  <c r="AB17" i="16"/>
  <c r="AC17" i="16" s="1"/>
  <c r="AA17" i="16"/>
  <c r="AA25" i="16"/>
  <c r="AB25" i="16"/>
  <c r="AC25" i="16" s="1"/>
  <c r="AB21" i="16"/>
  <c r="AC21" i="16" s="1"/>
  <c r="AA21" i="16"/>
  <c r="AA31" i="16"/>
  <c r="AA47" i="16"/>
  <c r="O8" i="16"/>
  <c r="P8" i="16" s="1"/>
  <c r="O12" i="16"/>
  <c r="P12" i="16" s="1"/>
  <c r="AA29" i="16"/>
  <c r="AA37" i="16"/>
  <c r="AB39" i="16"/>
  <c r="AC39" i="16" s="1"/>
  <c r="AA45" i="16"/>
  <c r="O76" i="16"/>
  <c r="P76" i="16" s="1"/>
  <c r="O83" i="16"/>
  <c r="P83" i="16" s="1"/>
  <c r="O92" i="16"/>
  <c r="P92" i="16" s="1"/>
  <c r="O71" i="16"/>
  <c r="P71" i="16" s="1"/>
  <c r="O96" i="16"/>
  <c r="P96" i="16" s="1"/>
  <c r="O10" i="16"/>
  <c r="P10" i="16" s="1"/>
  <c r="O14" i="16"/>
  <c r="P14" i="16" s="1"/>
  <c r="N128" i="16"/>
  <c r="AB6" i="16"/>
  <c r="AC6" i="16" s="1"/>
  <c r="AB8" i="16"/>
  <c r="AC8" i="16" s="1"/>
  <c r="AB10" i="16"/>
  <c r="AC10" i="16" s="1"/>
  <c r="AB12" i="16"/>
  <c r="AC12" i="16" s="1"/>
  <c r="AB14" i="16"/>
  <c r="AC14" i="16" s="1"/>
  <c r="AA35" i="16"/>
  <c r="AA43" i="16"/>
  <c r="O72" i="16"/>
  <c r="P72" i="16" s="1"/>
  <c r="O79" i="16"/>
  <c r="P79" i="16" s="1"/>
  <c r="O88" i="16"/>
  <c r="P88" i="16" s="1"/>
  <c r="O104" i="16"/>
  <c r="P104" i="16" s="1"/>
  <c r="O80" i="16"/>
  <c r="P80" i="16" s="1"/>
  <c r="O6" i="16"/>
  <c r="P6" i="16" s="1"/>
  <c r="AA51" i="16"/>
  <c r="AA59" i="16"/>
  <c r="AA67" i="16"/>
  <c r="O75" i="16"/>
  <c r="P75" i="16" s="1"/>
  <c r="O84" i="16"/>
  <c r="P84" i="16" s="1"/>
  <c r="O100" i="16"/>
  <c r="P100" i="16" s="1"/>
  <c r="AA70" i="16"/>
  <c r="AA74" i="16"/>
  <c r="AA78" i="16"/>
  <c r="AA82" i="16"/>
  <c r="O126" i="16"/>
  <c r="P126" i="16" s="1"/>
  <c r="AA127" i="16"/>
  <c r="AB93" i="16" l="1"/>
  <c r="AC93" i="16" s="1"/>
  <c r="AB11" i="16"/>
  <c r="AC11" i="16" s="1"/>
  <c r="AA28" i="16"/>
  <c r="AB105" i="16"/>
  <c r="AC105" i="16" s="1"/>
  <c r="AB26" i="16"/>
  <c r="AC26" i="16" s="1"/>
  <c r="AA30" i="16"/>
  <c r="AA89" i="16"/>
  <c r="AA44" i="16"/>
  <c r="AA77" i="16"/>
  <c r="AB101" i="16"/>
  <c r="AC101" i="16" s="1"/>
  <c r="AA46" i="16"/>
  <c r="AA73" i="16"/>
  <c r="AB38" i="16"/>
  <c r="AC38" i="16" s="1"/>
  <c r="AA85" i="16"/>
  <c r="AB18" i="16"/>
  <c r="AC18" i="16" s="1"/>
  <c r="AA36" i="16"/>
  <c r="AB81" i="16"/>
  <c r="AC81" i="16" s="1"/>
  <c r="AA97" i="16"/>
  <c r="AB22" i="16"/>
  <c r="AC22" i="16" s="1"/>
  <c r="AA108" i="16"/>
  <c r="AB108" i="16"/>
  <c r="AC108" i="16" s="1"/>
  <c r="AB52" i="16"/>
  <c r="AC52" i="16" s="1"/>
  <c r="AA52" i="16"/>
  <c r="AA115" i="16"/>
  <c r="AB115" i="16"/>
  <c r="AC115" i="16" s="1"/>
  <c r="AB58" i="16"/>
  <c r="AC58" i="16" s="1"/>
  <c r="AA58" i="16"/>
  <c r="AA75" i="16"/>
  <c r="AB75" i="16"/>
  <c r="AC75" i="16" s="1"/>
  <c r="AB40" i="16"/>
  <c r="AC40" i="16" s="1"/>
  <c r="AA40" i="16"/>
  <c r="AA88" i="16"/>
  <c r="AB88" i="16"/>
  <c r="AC88" i="16" s="1"/>
  <c r="AB34" i="16"/>
  <c r="AC34" i="16" s="1"/>
  <c r="AA34" i="16"/>
  <c r="AA96" i="16"/>
  <c r="AB96" i="16"/>
  <c r="AC96" i="16" s="1"/>
  <c r="AA92" i="16"/>
  <c r="AB92" i="16"/>
  <c r="AC92" i="16" s="1"/>
  <c r="AB27" i="16"/>
  <c r="AC27" i="16" s="1"/>
  <c r="AA27" i="16"/>
  <c r="AB19" i="16"/>
  <c r="AC19" i="16" s="1"/>
  <c r="AA19" i="16"/>
  <c r="AA124" i="16"/>
  <c r="AB124" i="16"/>
  <c r="AC124" i="16" s="1"/>
  <c r="AA116" i="16"/>
  <c r="AB116" i="16"/>
  <c r="AC116" i="16" s="1"/>
  <c r="AA94" i="16"/>
  <c r="AB94" i="16"/>
  <c r="AC94" i="16" s="1"/>
  <c r="AB78" i="16"/>
  <c r="AC78" i="16" s="1"/>
  <c r="AA80" i="16"/>
  <c r="AB80" i="16"/>
  <c r="AC80" i="16" s="1"/>
  <c r="AA79" i="16"/>
  <c r="AB79" i="16"/>
  <c r="AC79" i="16" s="1"/>
  <c r="AA83" i="16"/>
  <c r="AB83" i="16"/>
  <c r="AC83" i="16" s="1"/>
  <c r="AA119" i="16"/>
  <c r="AB119" i="16"/>
  <c r="AC119" i="16" s="1"/>
  <c r="AA111" i="16"/>
  <c r="AB111" i="16"/>
  <c r="AC111" i="16" s="1"/>
  <c r="AA90" i="16"/>
  <c r="AB90" i="16"/>
  <c r="AC90" i="16" s="1"/>
  <c r="AB68" i="16"/>
  <c r="AC68" i="16" s="1"/>
  <c r="AA68" i="16"/>
  <c r="AB50" i="16"/>
  <c r="AC50" i="16" s="1"/>
  <c r="AA50" i="16"/>
  <c r="AA114" i="16"/>
  <c r="AB114" i="16"/>
  <c r="AC114" i="16" s="1"/>
  <c r="AA102" i="16"/>
  <c r="AB102" i="16"/>
  <c r="AC102" i="16" s="1"/>
  <c r="AB70" i="16"/>
  <c r="AC70" i="16" s="1"/>
  <c r="AB64" i="16"/>
  <c r="AC64" i="16" s="1"/>
  <c r="AA64" i="16"/>
  <c r="AB56" i="16"/>
  <c r="AC56" i="16" s="1"/>
  <c r="AA56" i="16"/>
  <c r="AB48" i="16"/>
  <c r="AC48" i="16" s="1"/>
  <c r="AA48" i="16"/>
  <c r="AB32" i="16"/>
  <c r="AC32" i="16" s="1"/>
  <c r="AA32" i="16"/>
  <c r="AA104" i="16"/>
  <c r="AB104" i="16"/>
  <c r="AC104" i="16" s="1"/>
  <c r="AA72" i="16"/>
  <c r="AB72" i="16"/>
  <c r="AC72" i="16" s="1"/>
  <c r="AA24" i="16"/>
  <c r="AB24" i="16"/>
  <c r="AC24" i="16" s="1"/>
  <c r="AA76" i="16"/>
  <c r="AB76" i="16"/>
  <c r="AC76" i="16" s="1"/>
  <c r="AA120" i="16"/>
  <c r="AB120" i="16"/>
  <c r="AC120" i="16" s="1"/>
  <c r="AA112" i="16"/>
  <c r="AB112" i="16"/>
  <c r="AC112" i="16" s="1"/>
  <c r="AB60" i="16"/>
  <c r="AC60" i="16" s="1"/>
  <c r="AA60" i="16"/>
  <c r="AA100" i="16"/>
  <c r="AB100" i="16"/>
  <c r="AC100" i="16" s="1"/>
  <c r="AA16" i="16"/>
  <c r="AB16" i="16"/>
  <c r="AC16" i="16" s="1"/>
  <c r="AA123" i="16"/>
  <c r="AB123" i="16"/>
  <c r="AC123" i="16" s="1"/>
  <c r="AA106" i="16"/>
  <c r="AB106" i="16"/>
  <c r="AC106" i="16" s="1"/>
  <c r="AB74" i="16"/>
  <c r="AC74" i="16" s="1"/>
  <c r="AA122" i="16"/>
  <c r="AB122" i="16"/>
  <c r="AC122" i="16" s="1"/>
  <c r="AA118" i="16"/>
  <c r="AB118" i="16"/>
  <c r="AC118" i="16" s="1"/>
  <c r="AA110" i="16"/>
  <c r="AB110" i="16"/>
  <c r="AC110" i="16" s="1"/>
  <c r="AA86" i="16"/>
  <c r="AB86" i="16"/>
  <c r="AC86" i="16" s="1"/>
  <c r="AB127" i="16"/>
  <c r="AC127" i="16" s="1"/>
  <c r="AA125" i="16"/>
  <c r="AB125" i="16"/>
  <c r="AC125" i="16" s="1"/>
  <c r="AA121" i="16"/>
  <c r="AB121" i="16"/>
  <c r="AC121" i="16" s="1"/>
  <c r="AA117" i="16"/>
  <c r="AB117" i="16"/>
  <c r="AC117" i="16" s="1"/>
  <c r="AA113" i="16"/>
  <c r="AB113" i="16"/>
  <c r="AC113" i="16" s="1"/>
  <c r="AA109" i="16"/>
  <c r="AB109" i="16"/>
  <c r="AC109" i="16" s="1"/>
  <c r="AA98" i="16"/>
  <c r="AB98" i="16"/>
  <c r="AC98" i="16" s="1"/>
  <c r="AB82" i="16"/>
  <c r="AC82" i="16" s="1"/>
  <c r="AB62" i="16"/>
  <c r="AC62" i="16" s="1"/>
  <c r="AA62" i="16"/>
  <c r="AB54" i="16"/>
  <c r="AC54" i="16" s="1"/>
  <c r="AA54" i="16"/>
  <c r="AB66" i="16"/>
  <c r="AC66" i="16" s="1"/>
  <c r="AA66" i="16"/>
  <c r="AA84" i="16"/>
  <c r="AB84" i="16"/>
  <c r="AC84" i="16" s="1"/>
  <c r="AB42" i="16"/>
  <c r="AC42" i="16" s="1"/>
  <c r="AA42" i="16"/>
  <c r="AA20" i="16"/>
  <c r="AB20" i="16"/>
  <c r="AC20" i="16" s="1"/>
  <c r="AA71" i="16"/>
  <c r="AB71" i="16"/>
  <c r="AC71" i="16" s="1"/>
  <c r="AB23" i="16"/>
  <c r="AC23" i="16" s="1"/>
  <c r="AA23" i="16"/>
  <c r="AB15" i="16"/>
  <c r="AC15" i="16" s="1"/>
  <c r="AA15" i="16"/>
  <c r="P2" i="7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N5" i="5"/>
  <c r="O5" i="5" s="1"/>
  <c r="N6" i="5"/>
  <c r="O6" i="5" s="1"/>
  <c r="N7" i="5"/>
  <c r="O7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4" i="5"/>
  <c r="O4" i="5" s="1"/>
  <c r="L124" i="5" l="1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M23" i="5" s="1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7" i="5"/>
  <c r="L6" i="5"/>
  <c r="L5" i="5"/>
  <c r="L4" i="5"/>
  <c r="J5" i="5"/>
  <c r="J6" i="5"/>
  <c r="J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4" i="5"/>
  <c r="G5" i="5" l="1"/>
  <c r="G6" i="5"/>
  <c r="G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H123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M4" i="5"/>
  <c r="H120" i="5" l="1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I13" i="5" s="1"/>
  <c r="M13" i="5"/>
  <c r="K13" i="5"/>
  <c r="H9" i="5"/>
  <c r="M9" i="5"/>
  <c r="K9" i="5"/>
  <c r="H5" i="5"/>
  <c r="M5" i="5"/>
  <c r="K5" i="5"/>
  <c r="H4" i="5"/>
  <c r="K4" i="5"/>
  <c r="H66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P104" i="5"/>
  <c r="Q104" i="5" s="1"/>
  <c r="I104" i="5"/>
  <c r="I100" i="5"/>
  <c r="P100" i="5"/>
  <c r="Q100" i="5" s="1"/>
  <c r="I96" i="5"/>
  <c r="P96" i="5"/>
  <c r="Q96" i="5" s="1"/>
  <c r="P94" i="5"/>
  <c r="Q94" i="5" s="1"/>
  <c r="I94" i="5"/>
  <c r="P87" i="5"/>
  <c r="Q87" i="5" s="1"/>
  <c r="I87" i="5"/>
  <c r="P83" i="5"/>
  <c r="Q83" i="5" s="1"/>
  <c r="I83" i="5"/>
  <c r="P79" i="5"/>
  <c r="Q79" i="5" s="1"/>
  <c r="I79" i="5"/>
  <c r="I75" i="5"/>
  <c r="P75" i="5"/>
  <c r="Q75" i="5" s="1"/>
  <c r="I72" i="5"/>
  <c r="P72" i="5"/>
  <c r="Q72" i="5" s="1"/>
  <c r="I68" i="5"/>
  <c r="P68" i="5"/>
  <c r="Q68" i="5" s="1"/>
  <c r="P65" i="5"/>
  <c r="Q65" i="5" s="1"/>
  <c r="I65" i="5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P103" i="5"/>
  <c r="Q103" i="5" s="1"/>
  <c r="I103" i="5"/>
  <c r="I101" i="5"/>
  <c r="P101" i="5"/>
  <c r="Q101" i="5" s="1"/>
  <c r="P99" i="5"/>
  <c r="Q99" i="5" s="1"/>
  <c r="I99" i="5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P74" i="5"/>
  <c r="Q74" i="5" s="1"/>
  <c r="I74" i="5"/>
  <c r="I73" i="5"/>
  <c r="P73" i="5"/>
  <c r="Q73" i="5" s="1"/>
  <c r="I71" i="5"/>
  <c r="P71" i="5"/>
  <c r="Q71" i="5" s="1"/>
  <c r="I69" i="5"/>
  <c r="P69" i="5"/>
  <c r="Q69" i="5" s="1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I102" i="5"/>
  <c r="P102" i="5"/>
  <c r="Q102" i="5" s="1"/>
  <c r="I98" i="5"/>
  <c r="P98" i="5"/>
  <c r="Q98" i="5" s="1"/>
  <c r="P92" i="5"/>
  <c r="Q92" i="5" s="1"/>
  <c r="I92" i="5"/>
  <c r="I89" i="5"/>
  <c r="P89" i="5"/>
  <c r="Q89" i="5" s="1"/>
  <c r="I85" i="5"/>
  <c r="P85" i="5"/>
  <c r="Q85" i="5" s="1"/>
  <c r="P81" i="5"/>
  <c r="Q81" i="5" s="1"/>
  <c r="I81" i="5"/>
  <c r="P77" i="5"/>
  <c r="Q77" i="5" s="1"/>
  <c r="I77" i="5"/>
  <c r="P70" i="5"/>
  <c r="Q70" i="5" s="1"/>
  <c r="I70" i="5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9" i="6"/>
  <c r="K9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I18" i="5"/>
  <c r="P18" i="5"/>
  <c r="Q18" i="5" s="1"/>
  <c r="P12" i="5"/>
  <c r="Q12" i="5" s="1"/>
  <c r="I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H8" i="5" l="1"/>
  <c r="I8" i="5" s="1"/>
  <c r="N8" i="5"/>
  <c r="O8" i="5" s="1"/>
  <c r="J8" i="5"/>
  <c r="K8" i="5" s="1"/>
  <c r="B7" i="6"/>
  <c r="P8" i="5"/>
  <c r="Q8" i="5" s="1"/>
  <c r="L8" i="5"/>
  <c r="M8" i="5" s="1"/>
  <c r="D36" i="7"/>
  <c r="K36" i="7" s="1"/>
  <c r="J125" i="5"/>
  <c r="K125" i="5" s="1"/>
  <c r="G8" i="5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H125" i="5"/>
  <c r="I125" i="5" s="1"/>
  <c r="P125" i="5"/>
  <c r="Q125" i="5" s="1"/>
  <c r="G125" i="5"/>
  <c r="E7" i="6"/>
  <c r="G36" i="7"/>
  <c r="G7" i="6"/>
  <c r="L125" i="5"/>
  <c r="M125" i="5" s="1"/>
  <c r="M36" i="7"/>
  <c r="F36" i="7"/>
  <c r="N125" i="5" l="1"/>
  <c r="O125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K450" i="11" l="1"/>
  <c r="M450" i="11" s="1"/>
  <c r="K412" i="11"/>
  <c r="M412" i="11" s="1"/>
  <c r="K409" i="11"/>
  <c r="M409" i="11" s="1"/>
  <c r="K419" i="11"/>
  <c r="M419" i="11" s="1"/>
  <c r="K407" i="11"/>
  <c r="M407" i="11" s="1"/>
  <c r="K424" i="11"/>
  <c r="M424" i="11" s="1"/>
  <c r="K416" i="11"/>
  <c r="M416" i="11" s="1"/>
  <c r="K214" i="11"/>
  <c r="M214" i="11" s="1"/>
  <c r="K415" i="11"/>
  <c r="M415" i="11" s="1"/>
  <c r="K438" i="11"/>
  <c r="M438" i="11" s="1"/>
  <c r="K429" i="11"/>
  <c r="M429" i="11" s="1"/>
  <c r="K413" i="11"/>
  <c r="M413" i="11" s="1"/>
  <c r="K455" i="11"/>
  <c r="M455" i="11" s="1"/>
  <c r="K436" i="11"/>
  <c r="M436" i="11" s="1"/>
  <c r="K404" i="11"/>
  <c r="M404" i="11" s="1"/>
  <c r="J413" i="11"/>
  <c r="L413" i="11" s="1"/>
  <c r="J412" i="11"/>
  <c r="L412" i="11" s="1"/>
  <c r="K451" i="11"/>
  <c r="M451" i="11" s="1"/>
  <c r="K51" i="11"/>
  <c r="M51" i="11" s="1"/>
  <c r="J407" i="11"/>
  <c r="L407" i="11" s="1"/>
  <c r="K453" i="11"/>
  <c r="M453" i="11" s="1"/>
  <c r="K403" i="11"/>
  <c r="M403" i="11" s="1"/>
  <c r="J429" i="11"/>
  <c r="L429" i="11" s="1"/>
  <c r="J75" i="11"/>
  <c r="L75" i="11" s="1"/>
  <c r="K75" i="11"/>
  <c r="M75" i="11" s="1"/>
  <c r="K199" i="11"/>
  <c r="M199" i="11" s="1"/>
  <c r="J404" i="11"/>
  <c r="L404" i="11" s="1"/>
  <c r="K77" i="11"/>
  <c r="M77" i="11" s="1"/>
  <c r="J416" i="11"/>
  <c r="L416" i="11" s="1"/>
  <c r="J403" i="11"/>
  <c r="L403" i="11" s="1"/>
  <c r="K460" i="11"/>
  <c r="M460" i="11" s="1"/>
  <c r="K428" i="11"/>
  <c r="M428" i="11" s="1"/>
  <c r="K452" i="11"/>
  <c r="M452" i="11" s="1"/>
  <c r="K219" i="11"/>
  <c r="M219" i="11" s="1"/>
  <c r="J51" i="11"/>
  <c r="L51" i="11" s="1"/>
  <c r="N51" i="11" s="1"/>
  <c r="K431" i="11"/>
  <c r="M431" i="11" s="1"/>
  <c r="K168" i="11"/>
  <c r="M168" i="11" s="1"/>
  <c r="K76" i="11"/>
  <c r="M76" i="11" s="1"/>
  <c r="K423" i="11"/>
  <c r="M423" i="11" s="1"/>
  <c r="K443" i="11"/>
  <c r="M443" i="11" s="1"/>
  <c r="J421" i="11"/>
  <c r="L421" i="11" s="1"/>
  <c r="K421" i="11"/>
  <c r="M421" i="11" s="1"/>
  <c r="K447" i="11"/>
  <c r="M447" i="11" s="1"/>
  <c r="J455" i="11"/>
  <c r="L455" i="11" s="1"/>
  <c r="N455" i="11" s="1"/>
  <c r="K462" i="11"/>
  <c r="M462" i="11" s="1"/>
  <c r="J447" i="11"/>
  <c r="L447" i="11" s="1"/>
  <c r="J419" i="11"/>
  <c r="L419" i="11" s="1"/>
  <c r="K405" i="11"/>
  <c r="M405" i="11" s="1"/>
  <c r="J438" i="11"/>
  <c r="L438" i="11" s="1"/>
  <c r="K435" i="11"/>
  <c r="M435" i="11" s="1"/>
  <c r="J409" i="11"/>
  <c r="L409" i="11" s="1"/>
  <c r="N409" i="11" s="1"/>
  <c r="J449" i="11"/>
  <c r="L449" i="11" s="1"/>
  <c r="K449" i="11"/>
  <c r="M449" i="11" s="1"/>
  <c r="K418" i="11"/>
  <c r="M418" i="11" s="1"/>
  <c r="K420" i="11"/>
  <c r="M420" i="11" s="1"/>
  <c r="J462" i="11"/>
  <c r="L462" i="11" s="1"/>
  <c r="J451" i="11"/>
  <c r="L451" i="11" s="1"/>
  <c r="K169" i="11"/>
  <c r="M169" i="11" s="1"/>
  <c r="J408" i="11"/>
  <c r="L408" i="11" s="1"/>
  <c r="K408" i="11"/>
  <c r="M408" i="11" s="1"/>
  <c r="K215" i="11"/>
  <c r="M215" i="11" s="1"/>
  <c r="K400" i="11"/>
  <c r="M400" i="11" s="1"/>
  <c r="J169" i="11"/>
  <c r="L169" i="11" s="1"/>
  <c r="J215" i="11"/>
  <c r="L215" i="11" s="1"/>
  <c r="K445" i="11"/>
  <c r="M445" i="11" s="1"/>
  <c r="K441" i="11"/>
  <c r="M441" i="11" s="1"/>
  <c r="K414" i="11"/>
  <c r="M414" i="11" s="1"/>
  <c r="K425" i="11"/>
  <c r="M425" i="11" s="1"/>
  <c r="J414" i="11"/>
  <c r="L414" i="11" s="1"/>
  <c r="J460" i="11"/>
  <c r="L460" i="11" s="1"/>
  <c r="J423" i="11"/>
  <c r="L423" i="11" s="1"/>
  <c r="J443" i="11"/>
  <c r="L443" i="11" s="1"/>
  <c r="N443" i="11" s="1"/>
  <c r="K448" i="11"/>
  <c r="M448" i="11" s="1"/>
  <c r="K426" i="11"/>
  <c r="M426" i="11" s="1"/>
  <c r="J402" i="11"/>
  <c r="L402" i="11" s="1"/>
  <c r="K402" i="11"/>
  <c r="M402" i="11" s="1"/>
  <c r="K458" i="11"/>
  <c r="M458" i="11" s="1"/>
  <c r="J458" i="11"/>
  <c r="L458" i="11" s="1"/>
  <c r="J464" i="11"/>
  <c r="L464" i="11" s="1"/>
  <c r="K464" i="11"/>
  <c r="M464" i="11" s="1"/>
  <c r="J431" i="11"/>
  <c r="L431" i="11" s="1"/>
  <c r="J198" i="11"/>
  <c r="L198" i="11" s="1"/>
  <c r="K198" i="11"/>
  <c r="M198" i="11" s="1"/>
  <c r="J433" i="11"/>
  <c r="L433" i="11" s="1"/>
  <c r="K433" i="11"/>
  <c r="M433" i="11" s="1"/>
  <c r="J461" i="11"/>
  <c r="L461" i="11" s="1"/>
  <c r="K461" i="11"/>
  <c r="M461" i="11" s="1"/>
  <c r="K427" i="11"/>
  <c r="M427" i="11" s="1"/>
  <c r="J426" i="11"/>
  <c r="L426" i="11" s="1"/>
  <c r="J196" i="11"/>
  <c r="L196" i="11" s="1"/>
  <c r="K196" i="11"/>
  <c r="M196" i="11" s="1"/>
  <c r="K170" i="11"/>
  <c r="M170" i="11" s="1"/>
  <c r="K444" i="11"/>
  <c r="M444" i="11" s="1"/>
  <c r="K432" i="11"/>
  <c r="M432" i="11" s="1"/>
  <c r="J436" i="11"/>
  <c r="L436" i="11" s="1"/>
  <c r="J448" i="11"/>
  <c r="L448" i="11" s="1"/>
  <c r="J432" i="11"/>
  <c r="L432" i="11" s="1"/>
  <c r="K406" i="11"/>
  <c r="M406" i="11" s="1"/>
  <c r="K463" i="11"/>
  <c r="M463" i="11" s="1"/>
  <c r="J406" i="11"/>
  <c r="L406" i="11" s="1"/>
  <c r="J415" i="11"/>
  <c r="L415" i="11" s="1"/>
  <c r="K442" i="11"/>
  <c r="M442" i="11" s="1"/>
  <c r="J168" i="11"/>
  <c r="L168" i="11" s="1"/>
  <c r="N168" i="11" s="1"/>
  <c r="K52" i="11"/>
  <c r="M52" i="11" s="1"/>
  <c r="K410" i="11"/>
  <c r="M410" i="11" s="1"/>
  <c r="J452" i="11"/>
  <c r="L452" i="11" s="1"/>
  <c r="N452" i="11" s="1"/>
  <c r="J446" i="11"/>
  <c r="L446" i="11" s="1"/>
  <c r="K446" i="11"/>
  <c r="M446" i="11" s="1"/>
  <c r="J428" i="11"/>
  <c r="L428" i="11" s="1"/>
  <c r="J417" i="11"/>
  <c r="L417" i="11" s="1"/>
  <c r="K417" i="11"/>
  <c r="M417" i="11" s="1"/>
  <c r="J400" i="11"/>
  <c r="L400" i="11" s="1"/>
  <c r="J445" i="11"/>
  <c r="L445" i="11" s="1"/>
  <c r="N445" i="11" s="1"/>
  <c r="K439" i="11"/>
  <c r="M439" i="11" s="1"/>
  <c r="J418" i="11"/>
  <c r="L418" i="11" s="1"/>
  <c r="J425" i="11"/>
  <c r="L425" i="11" s="1"/>
  <c r="K422" i="11"/>
  <c r="M422" i="11" s="1"/>
  <c r="J422" i="11"/>
  <c r="L422" i="11" s="1"/>
  <c r="J219" i="11"/>
  <c r="L219" i="11" s="1"/>
  <c r="J213" i="11"/>
  <c r="L213" i="11" s="1"/>
  <c r="K213" i="11"/>
  <c r="M213" i="11" s="1"/>
  <c r="J440" i="11"/>
  <c r="L440" i="11" s="1"/>
  <c r="K440" i="11"/>
  <c r="M440" i="11" s="1"/>
  <c r="K459" i="11"/>
  <c r="M459" i="11" s="1"/>
  <c r="J214" i="11"/>
  <c r="L214" i="11" s="1"/>
  <c r="J427" i="11"/>
  <c r="L427" i="11" s="1"/>
  <c r="J441" i="11"/>
  <c r="L441" i="11" s="1"/>
  <c r="J424" i="11"/>
  <c r="L424" i="11" s="1"/>
  <c r="J76" i="11"/>
  <c r="L76" i="11" s="1"/>
  <c r="J444" i="11"/>
  <c r="L444" i="11" s="1"/>
  <c r="J410" i="11"/>
  <c r="L410" i="11" s="1"/>
  <c r="K411" i="11"/>
  <c r="M411" i="11" s="1"/>
  <c r="J435" i="11"/>
  <c r="L435" i="11" s="1"/>
  <c r="J199" i="11"/>
  <c r="L199" i="11" s="1"/>
  <c r="N199" i="11" s="1"/>
  <c r="K437" i="11"/>
  <c r="M437" i="11" s="1"/>
  <c r="J439" i="11"/>
  <c r="L439" i="11" s="1"/>
  <c r="K456" i="11"/>
  <c r="M456" i="11" s="1"/>
  <c r="K401" i="11"/>
  <c r="M401" i="11" s="1"/>
  <c r="J434" i="11"/>
  <c r="L434" i="11" s="1"/>
  <c r="K434" i="11"/>
  <c r="M434" i="11" s="1"/>
  <c r="J454" i="11"/>
  <c r="L454" i="11" s="1"/>
  <c r="K454" i="11"/>
  <c r="M454" i="11" s="1"/>
  <c r="J420" i="11"/>
  <c r="L420" i="11" s="1"/>
  <c r="N420" i="11" s="1"/>
  <c r="J77" i="11"/>
  <c r="L77" i="11" s="1"/>
  <c r="J401" i="11"/>
  <c r="L401" i="11" s="1"/>
  <c r="J170" i="11"/>
  <c r="L170" i="11" s="1"/>
  <c r="J457" i="11"/>
  <c r="L457" i="11" s="1"/>
  <c r="K457" i="11"/>
  <c r="M457" i="11" s="1"/>
  <c r="J437" i="11"/>
  <c r="L437" i="11" s="1"/>
  <c r="J463" i="11"/>
  <c r="L463" i="11" s="1"/>
  <c r="J442" i="11"/>
  <c r="L442" i="11" s="1"/>
  <c r="J509" i="11"/>
  <c r="L509" i="11" s="1"/>
  <c r="K509" i="11"/>
  <c r="M509" i="11" s="1"/>
  <c r="J405" i="11"/>
  <c r="L405" i="11" s="1"/>
  <c r="J411" i="11"/>
  <c r="L411" i="11" s="1"/>
  <c r="J52" i="11"/>
  <c r="L52" i="11" s="1"/>
  <c r="N52" i="11" s="1"/>
  <c r="J450" i="11"/>
  <c r="L450" i="11" s="1"/>
  <c r="N450" i="11" s="1"/>
  <c r="J456" i="11"/>
  <c r="L456" i="11" s="1"/>
  <c r="J430" i="11"/>
  <c r="L430" i="11" s="1"/>
  <c r="K430" i="11"/>
  <c r="M430" i="11" s="1"/>
  <c r="J453" i="11"/>
  <c r="L453" i="11" s="1"/>
  <c r="N453" i="11" s="1"/>
  <c r="J459" i="11"/>
  <c r="L459" i="11" s="1"/>
  <c r="N424" i="11" l="1"/>
  <c r="N442" i="11"/>
  <c r="N441" i="11"/>
  <c r="N219" i="11"/>
  <c r="N418" i="11"/>
  <c r="N436" i="11"/>
  <c r="N444" i="11"/>
  <c r="N460" i="11"/>
  <c r="N435" i="11"/>
  <c r="N426" i="11"/>
  <c r="N451" i="11"/>
  <c r="N438" i="11"/>
  <c r="N416" i="11"/>
  <c r="N412" i="11"/>
  <c r="N439" i="11"/>
  <c r="N448" i="11"/>
  <c r="N449" i="11"/>
  <c r="N75" i="11"/>
  <c r="N407" i="11"/>
  <c r="N410" i="11"/>
  <c r="N169" i="11"/>
  <c r="N421" i="11"/>
  <c r="N456" i="11"/>
  <c r="N422" i="11"/>
  <c r="N411" i="11"/>
  <c r="N427" i="11"/>
  <c r="N447" i="11"/>
  <c r="N463" i="11"/>
  <c r="N440" i="11"/>
  <c r="N198" i="11"/>
  <c r="N419" i="11"/>
  <c r="N401" i="11"/>
  <c r="N214" i="11"/>
  <c r="N428" i="11"/>
  <c r="N431" i="11"/>
  <c r="N405" i="11"/>
  <c r="N77" i="11"/>
  <c r="N425" i="11"/>
  <c r="N433" i="11"/>
  <c r="N459" i="11"/>
  <c r="N400" i="11"/>
  <c r="N446" i="11"/>
  <c r="N413" i="11"/>
  <c r="N437" i="11"/>
  <c r="N196" i="11"/>
  <c r="N404" i="11"/>
  <c r="N509" i="11"/>
  <c r="N170" i="11"/>
  <c r="N76" i="11"/>
  <c r="N415" i="11"/>
  <c r="N464" i="11"/>
  <c r="N417" i="11"/>
  <c r="N406" i="11"/>
  <c r="N462" i="11"/>
  <c r="N457" i="11"/>
  <c r="N430" i="11"/>
  <c r="N434" i="11"/>
  <c r="N454" i="11"/>
  <c r="N213" i="11"/>
  <c r="N432" i="11"/>
  <c r="N458" i="11"/>
  <c r="N461" i="11"/>
  <c r="N423" i="11"/>
  <c r="N414" i="11"/>
  <c r="N402" i="11"/>
  <c r="N408" i="11"/>
  <c r="N215" i="11"/>
  <c r="N429" i="11"/>
  <c r="N403" i="11"/>
  <c r="K475" i="11" l="1"/>
  <c r="M475" i="11" s="1"/>
  <c r="K24" i="11"/>
  <c r="M24" i="11" s="1"/>
  <c r="K71" i="11"/>
  <c r="M71" i="11" s="1"/>
  <c r="K20" i="11"/>
  <c r="M20" i="11" s="1"/>
  <c r="K187" i="11"/>
  <c r="M187" i="11" s="1"/>
  <c r="K494" i="11"/>
  <c r="M494" i="11" s="1"/>
  <c r="K301" i="11"/>
  <c r="M301" i="11" s="1"/>
  <c r="K287" i="11"/>
  <c r="M287" i="11" s="1"/>
  <c r="K141" i="11"/>
  <c r="M141" i="11" s="1"/>
  <c r="K265" i="11"/>
  <c r="M265" i="11" s="1"/>
  <c r="K203" i="11"/>
  <c r="M203" i="11" s="1"/>
  <c r="K174" i="11"/>
  <c r="M174" i="11" s="1"/>
  <c r="K368" i="11"/>
  <c r="M368" i="11" s="1"/>
  <c r="K122" i="11"/>
  <c r="M122" i="11" s="1"/>
  <c r="K491" i="11"/>
  <c r="M491" i="11" s="1"/>
  <c r="K132" i="11"/>
  <c r="M132" i="11" s="1"/>
  <c r="J20" i="11"/>
  <c r="L20" i="11" s="1"/>
  <c r="K133" i="11"/>
  <c r="M133" i="11" s="1"/>
  <c r="K200" i="11"/>
  <c r="M200" i="11" s="1"/>
  <c r="K151" i="11"/>
  <c r="M151" i="11" s="1"/>
  <c r="K186" i="11"/>
  <c r="M186" i="11" s="1"/>
  <c r="K516" i="11"/>
  <c r="M516" i="11" s="1"/>
  <c r="K383" i="11"/>
  <c r="M383" i="11" s="1"/>
  <c r="K274" i="11"/>
  <c r="M274" i="11" s="1"/>
  <c r="K208" i="11"/>
  <c r="M208" i="11" s="1"/>
  <c r="K470" i="11"/>
  <c r="M470" i="11" s="1"/>
  <c r="K179" i="11"/>
  <c r="M179" i="11" s="1"/>
  <c r="K195" i="11"/>
  <c r="M195" i="11" s="1"/>
  <c r="K369" i="11"/>
  <c r="M369" i="11" s="1"/>
  <c r="K277" i="11"/>
  <c r="M277" i="11" s="1"/>
  <c r="K339" i="11"/>
  <c r="M339" i="11" s="1"/>
  <c r="K14" i="11"/>
  <c r="M14" i="11" s="1"/>
  <c r="K129" i="11"/>
  <c r="M129" i="11" s="1"/>
  <c r="K291" i="11"/>
  <c r="M291" i="11" s="1"/>
  <c r="K102" i="11"/>
  <c r="M102" i="11" s="1"/>
  <c r="K88" i="11"/>
  <c r="M88" i="11" s="1"/>
  <c r="K80" i="11"/>
  <c r="M80" i="11" s="1"/>
  <c r="K113" i="11"/>
  <c r="M113" i="11" s="1"/>
  <c r="K94" i="11"/>
  <c r="M94" i="11" s="1"/>
  <c r="K223" i="11"/>
  <c r="M223" i="11" s="1"/>
  <c r="K340" i="11"/>
  <c r="M340" i="11" s="1"/>
  <c r="K39" i="11"/>
  <c r="M39" i="11" s="1"/>
  <c r="K330" i="11"/>
  <c r="M330" i="11" s="1"/>
  <c r="J187" i="11"/>
  <c r="L187" i="11" s="1"/>
  <c r="K530" i="11"/>
  <c r="M530" i="11" s="1"/>
  <c r="K146" i="11"/>
  <c r="M146" i="11" s="1"/>
  <c r="K296" i="11"/>
  <c r="M296" i="11" s="1"/>
  <c r="K279" i="11"/>
  <c r="M279" i="11" s="1"/>
  <c r="K162" i="11"/>
  <c r="M162" i="11" s="1"/>
  <c r="J129" i="11"/>
  <c r="L129" i="11" s="1"/>
  <c r="K137" i="11"/>
  <c r="M137" i="11" s="1"/>
  <c r="K189" i="11"/>
  <c r="M189" i="11" s="1"/>
  <c r="K331" i="11"/>
  <c r="M331" i="11" s="1"/>
  <c r="K84" i="11"/>
  <c r="M84" i="11" s="1"/>
  <c r="K164" i="11"/>
  <c r="M164" i="11" s="1"/>
  <c r="K286" i="11"/>
  <c r="M286" i="11" s="1"/>
  <c r="K269" i="11"/>
  <c r="M269" i="11" s="1"/>
  <c r="K394" i="11"/>
  <c r="M394" i="11" s="1"/>
  <c r="K167" i="11"/>
  <c r="M167" i="11" s="1"/>
  <c r="K101" i="11"/>
  <c r="M101" i="11" s="1"/>
  <c r="K95" i="11"/>
  <c r="M95" i="11" s="1"/>
  <c r="K32" i="11"/>
  <c r="M32" i="11" s="1"/>
  <c r="K253" i="11"/>
  <c r="M253" i="11" s="1"/>
  <c r="K18" i="11"/>
  <c r="M18" i="11" s="1"/>
  <c r="K145" i="11"/>
  <c r="M145" i="11" s="1"/>
  <c r="K191" i="11"/>
  <c r="M191" i="11" s="1"/>
  <c r="K376" i="11"/>
  <c r="M376" i="11" s="1"/>
  <c r="K370" i="11"/>
  <c r="M370" i="11" s="1"/>
  <c r="K27" i="11"/>
  <c r="M27" i="11" s="1"/>
  <c r="K21" i="11"/>
  <c r="M21" i="11" s="1"/>
  <c r="K382" i="11"/>
  <c r="M382" i="11" s="1"/>
  <c r="J368" i="11"/>
  <c r="L368" i="11" s="1"/>
  <c r="K121" i="11"/>
  <c r="M121" i="11" s="1"/>
  <c r="K256" i="11"/>
  <c r="M256" i="11" s="1"/>
  <c r="K514" i="11"/>
  <c r="M514" i="11" s="1"/>
  <c r="K67" i="11"/>
  <c r="M67" i="11" s="1"/>
  <c r="K377" i="11"/>
  <c r="M377" i="11" s="1"/>
  <c r="J383" i="11"/>
  <c r="L383" i="11" s="1"/>
  <c r="K278" i="11"/>
  <c r="M278" i="11" s="1"/>
  <c r="K529" i="11"/>
  <c r="M529" i="11" s="1"/>
  <c r="K305" i="11"/>
  <c r="M305" i="11" s="1"/>
  <c r="K381" i="11"/>
  <c r="M381" i="11" s="1"/>
  <c r="K535" i="11"/>
  <c r="M535" i="11" s="1"/>
  <c r="K46" i="11"/>
  <c r="M46" i="11" s="1"/>
  <c r="K112" i="11"/>
  <c r="M112" i="11" s="1"/>
  <c r="K289" i="11"/>
  <c r="M289" i="11" s="1"/>
  <c r="K173" i="11"/>
  <c r="M173" i="11" s="1"/>
  <c r="K152" i="11"/>
  <c r="M152" i="11" s="1"/>
  <c r="K478" i="11"/>
  <c r="M478" i="11" s="1"/>
  <c r="K126" i="11"/>
  <c r="M126" i="11" s="1"/>
  <c r="J195" i="11"/>
  <c r="L195" i="11" s="1"/>
  <c r="J338" i="11"/>
  <c r="L338" i="11" s="1"/>
  <c r="K338" i="11"/>
  <c r="M338" i="11" s="1"/>
  <c r="K333" i="11"/>
  <c r="M333" i="11" s="1"/>
  <c r="K479" i="11"/>
  <c r="M479" i="11" s="1"/>
  <c r="K316" i="11"/>
  <c r="M316" i="11" s="1"/>
  <c r="K363" i="11"/>
  <c r="M363" i="11" s="1"/>
  <c r="K395" i="11"/>
  <c r="M395" i="11" s="1"/>
  <c r="K110" i="11"/>
  <c r="M110" i="11" s="1"/>
  <c r="K140" i="11"/>
  <c r="M140" i="11" s="1"/>
  <c r="K281" i="11"/>
  <c r="M281" i="11" s="1"/>
  <c r="K22" i="11"/>
  <c r="M22" i="11" s="1"/>
  <c r="K138" i="11"/>
  <c r="M138" i="11" s="1"/>
  <c r="K352" i="11"/>
  <c r="M352" i="11" s="1"/>
  <c r="K144" i="11"/>
  <c r="M144" i="11" s="1"/>
  <c r="K487" i="11"/>
  <c r="M487" i="11" s="1"/>
  <c r="K284" i="11"/>
  <c r="M284" i="11" s="1"/>
  <c r="K496" i="11"/>
  <c r="M496" i="11" s="1"/>
  <c r="J157" i="11"/>
  <c r="L157" i="11" s="1"/>
  <c r="K157" i="11"/>
  <c r="M157" i="11" s="1"/>
  <c r="J291" i="11"/>
  <c r="L291" i="11" s="1"/>
  <c r="K364" i="11"/>
  <c r="M364" i="11" s="1"/>
  <c r="K236" i="11"/>
  <c r="M236" i="11" s="1"/>
  <c r="K108" i="11"/>
  <c r="M108" i="11" s="1"/>
  <c r="K60" i="11"/>
  <c r="M60" i="11" s="1"/>
  <c r="K497" i="11"/>
  <c r="M497" i="11" s="1"/>
  <c r="K355" i="11"/>
  <c r="M355" i="11" s="1"/>
  <c r="K26" i="11"/>
  <c r="M26" i="11" s="1"/>
  <c r="K308" i="11"/>
  <c r="M308" i="11" s="1"/>
  <c r="K288" i="11"/>
  <c r="M288" i="11" s="1"/>
  <c r="K371" i="11"/>
  <c r="M371" i="11" s="1"/>
  <c r="K224" i="11"/>
  <c r="M224" i="11" s="1"/>
  <c r="K40" i="11"/>
  <c r="M40" i="11" s="1"/>
  <c r="K171" i="11"/>
  <c r="M171" i="11" s="1"/>
  <c r="K392" i="11"/>
  <c r="M392" i="11" s="1"/>
  <c r="K35" i="11"/>
  <c r="M35" i="11" s="1"/>
  <c r="J200" i="11"/>
  <c r="L200" i="11" s="1"/>
  <c r="N200" i="11" s="1"/>
  <c r="K116" i="11"/>
  <c r="M116" i="11" s="1"/>
  <c r="K72" i="11"/>
  <c r="M72" i="11" s="1"/>
  <c r="K379" i="11"/>
  <c r="M379" i="11" s="1"/>
  <c r="J94" i="11"/>
  <c r="L94" i="11" s="1"/>
  <c r="N94" i="11" s="1"/>
  <c r="J376" i="11"/>
  <c r="L376" i="11" s="1"/>
  <c r="K114" i="11"/>
  <c r="M114" i="11" s="1"/>
  <c r="K210" i="11"/>
  <c r="M210" i="11" s="1"/>
  <c r="K378" i="11"/>
  <c r="M378" i="11" s="1"/>
  <c r="K49" i="11"/>
  <c r="M49" i="11" s="1"/>
  <c r="J478" i="11"/>
  <c r="L478" i="11" s="1"/>
  <c r="J482" i="11"/>
  <c r="L482" i="11" s="1"/>
  <c r="K482" i="11"/>
  <c r="M482" i="11" s="1"/>
  <c r="K336" i="11"/>
  <c r="M336" i="11" s="1"/>
  <c r="K329" i="11"/>
  <c r="M329" i="11" s="1"/>
  <c r="J137" i="11"/>
  <c r="L137" i="11" s="1"/>
  <c r="K469" i="11"/>
  <c r="M469" i="11" s="1"/>
  <c r="K64" i="11"/>
  <c r="M64" i="11" s="1"/>
  <c r="J203" i="11"/>
  <c r="L203" i="11" s="1"/>
  <c r="J377" i="11"/>
  <c r="L377" i="11" s="1"/>
  <c r="J469" i="11"/>
  <c r="L469" i="11" s="1"/>
  <c r="K247" i="11"/>
  <c r="M247" i="11" s="1"/>
  <c r="J14" i="11"/>
  <c r="L14" i="11" s="1"/>
  <c r="K233" i="11"/>
  <c r="M233" i="11" s="1"/>
  <c r="K243" i="11"/>
  <c r="M243" i="11" s="1"/>
  <c r="J18" i="11"/>
  <c r="L18" i="11" s="1"/>
  <c r="K239" i="11"/>
  <c r="M239" i="11" s="1"/>
  <c r="K506" i="11"/>
  <c r="M506" i="11" s="1"/>
  <c r="K123" i="11"/>
  <c r="M123" i="11" s="1"/>
  <c r="K259" i="11"/>
  <c r="M259" i="11" s="1"/>
  <c r="K150" i="11"/>
  <c r="M150" i="11" s="1"/>
  <c r="K106" i="11"/>
  <c r="M106" i="11" s="1"/>
  <c r="K78" i="11"/>
  <c r="M78" i="11" s="1"/>
  <c r="J497" i="11"/>
  <c r="L497" i="11" s="1"/>
  <c r="K176" i="11"/>
  <c r="M176" i="11" s="1"/>
  <c r="J80" i="11"/>
  <c r="L80" i="11" s="1"/>
  <c r="N80" i="11" s="1"/>
  <c r="K304" i="11"/>
  <c r="M304" i="11" s="1"/>
  <c r="K273" i="11"/>
  <c r="M273" i="11" s="1"/>
  <c r="K325" i="11"/>
  <c r="M325" i="11" s="1"/>
  <c r="K109" i="11"/>
  <c r="M109" i="11" s="1"/>
  <c r="J516" i="11"/>
  <c r="L516" i="11" s="1"/>
  <c r="K358" i="11"/>
  <c r="M358" i="11" s="1"/>
  <c r="K285" i="11"/>
  <c r="M285" i="11" s="1"/>
  <c r="J191" i="11"/>
  <c r="L191" i="11" s="1"/>
  <c r="J339" i="11"/>
  <c r="L339" i="11" s="1"/>
  <c r="K367" i="11"/>
  <c r="M367" i="11" s="1"/>
  <c r="J355" i="11"/>
  <c r="L355" i="11" s="1"/>
  <c r="J312" i="11"/>
  <c r="L312" i="11" s="1"/>
  <c r="K312" i="11"/>
  <c r="M312" i="11" s="1"/>
  <c r="K248" i="11"/>
  <c r="M248" i="11" s="1"/>
  <c r="K283" i="11"/>
  <c r="M283" i="11" s="1"/>
  <c r="K373" i="11"/>
  <c r="M373" i="11" s="1"/>
  <c r="K160" i="11"/>
  <c r="M160" i="11" s="1"/>
  <c r="J316" i="11"/>
  <c r="L316" i="11" s="1"/>
  <c r="N316" i="11" s="1"/>
  <c r="K82" i="11"/>
  <c r="M82" i="11" s="1"/>
  <c r="K350" i="11"/>
  <c r="M350" i="11" s="1"/>
  <c r="J223" i="11"/>
  <c r="L223" i="11" s="1"/>
  <c r="K181" i="11"/>
  <c r="M181" i="11" s="1"/>
  <c r="K218" i="11"/>
  <c r="M218" i="11" s="1"/>
  <c r="J364" i="11"/>
  <c r="L364" i="11" s="1"/>
  <c r="K235" i="11"/>
  <c r="M235" i="11" s="1"/>
  <c r="K524" i="11"/>
  <c r="M524" i="11" s="1"/>
  <c r="J181" i="11"/>
  <c r="L181" i="11" s="1"/>
  <c r="J233" i="11"/>
  <c r="L233" i="11" s="1"/>
  <c r="J35" i="11"/>
  <c r="L35" i="11" s="1"/>
  <c r="K100" i="11"/>
  <c r="M100" i="11" s="1"/>
  <c r="K328" i="11"/>
  <c r="M328" i="11" s="1"/>
  <c r="K391" i="11"/>
  <c r="M391" i="11" s="1"/>
  <c r="K354" i="11"/>
  <c r="M354" i="11" s="1"/>
  <c r="K249" i="11"/>
  <c r="M249" i="11" s="1"/>
  <c r="J27" i="11"/>
  <c r="L27" i="11" s="1"/>
  <c r="N27" i="11" s="1"/>
  <c r="K476" i="11"/>
  <c r="M476" i="11" s="1"/>
  <c r="J496" i="11"/>
  <c r="L496" i="11" s="1"/>
  <c r="K261" i="11"/>
  <c r="M261" i="11" s="1"/>
  <c r="K206" i="11"/>
  <c r="M206" i="11" s="1"/>
  <c r="K262" i="11"/>
  <c r="M262" i="11" s="1"/>
  <c r="K492" i="11"/>
  <c r="M492" i="11" s="1"/>
  <c r="J475" i="11"/>
  <c r="L475" i="11" s="1"/>
  <c r="K351" i="11"/>
  <c r="M351" i="11" s="1"/>
  <c r="J506" i="11"/>
  <c r="L506" i="11" s="1"/>
  <c r="K45" i="11"/>
  <c r="M45" i="11" s="1"/>
  <c r="K533" i="11"/>
  <c r="M533" i="11" s="1"/>
  <c r="K254" i="11"/>
  <c r="M254" i="11" s="1"/>
  <c r="K356" i="11"/>
  <c r="M356" i="11" s="1"/>
  <c r="K518" i="11"/>
  <c r="M518" i="11" s="1"/>
  <c r="K190" i="11"/>
  <c r="M190" i="11" s="1"/>
  <c r="K177" i="11"/>
  <c r="M177" i="11" s="1"/>
  <c r="K90" i="11"/>
  <c r="M90" i="11" s="1"/>
  <c r="K238" i="11"/>
  <c r="M238" i="11" s="1"/>
  <c r="K197" i="11"/>
  <c r="M197" i="11" s="1"/>
  <c r="J330" i="11"/>
  <c r="L330" i="11" s="1"/>
  <c r="K320" i="11"/>
  <c r="M320" i="11" s="1"/>
  <c r="K490" i="11"/>
  <c r="M490" i="11" s="1"/>
  <c r="K7" i="11"/>
  <c r="M7" i="11" s="1"/>
  <c r="J378" i="11"/>
  <c r="L378" i="11" s="1"/>
  <c r="K180" i="11"/>
  <c r="M180" i="11" s="1"/>
  <c r="J382" i="11"/>
  <c r="L382" i="11" s="1"/>
  <c r="N382" i="11" s="1"/>
  <c r="J331" i="11"/>
  <c r="L331" i="11" s="1"/>
  <c r="J358" i="11"/>
  <c r="L358" i="11" s="1"/>
  <c r="K92" i="11"/>
  <c r="M92" i="11" s="1"/>
  <c r="J249" i="11"/>
  <c r="L249" i="11" s="1"/>
  <c r="K485" i="11"/>
  <c r="M485" i="11" s="1"/>
  <c r="J88" i="11"/>
  <c r="L88" i="11" s="1"/>
  <c r="J122" i="11"/>
  <c r="L122" i="11" s="1"/>
  <c r="K260" i="11"/>
  <c r="M260" i="11" s="1"/>
  <c r="J163" i="11"/>
  <c r="L163" i="11" s="1"/>
  <c r="K163" i="11"/>
  <c r="M163" i="11" s="1"/>
  <c r="J284" i="11"/>
  <c r="L284" i="11" s="1"/>
  <c r="J489" i="11"/>
  <c r="L489" i="11" s="1"/>
  <c r="K489" i="11"/>
  <c r="M489" i="11" s="1"/>
  <c r="J325" i="11"/>
  <c r="L325" i="11" s="1"/>
  <c r="N325" i="11" s="1"/>
  <c r="J348" i="11"/>
  <c r="L348" i="11" s="1"/>
  <c r="K348" i="11"/>
  <c r="M348" i="11" s="1"/>
  <c r="J369" i="11"/>
  <c r="L369" i="11" s="1"/>
  <c r="K483" i="11"/>
  <c r="M483" i="11" s="1"/>
  <c r="K276" i="11"/>
  <c r="M276" i="11" s="1"/>
  <c r="J32" i="11"/>
  <c r="L32" i="11" s="1"/>
  <c r="J487" i="11"/>
  <c r="L487" i="11" s="1"/>
  <c r="J146" i="11"/>
  <c r="L146" i="11" s="1"/>
  <c r="J103" i="11"/>
  <c r="L103" i="11" s="1"/>
  <c r="K103" i="11"/>
  <c r="M103" i="11" s="1"/>
  <c r="J121" i="11"/>
  <c r="L121" i="11" s="1"/>
  <c r="K468" i="11"/>
  <c r="M468" i="11" s="1"/>
  <c r="K142" i="11"/>
  <c r="M142" i="11" s="1"/>
  <c r="J354" i="11"/>
  <c r="L354" i="11" s="1"/>
  <c r="J362" i="11"/>
  <c r="L362" i="11" s="1"/>
  <c r="K362" i="11"/>
  <c r="M362" i="11" s="1"/>
  <c r="K118" i="11"/>
  <c r="M118" i="11" s="1"/>
  <c r="K360" i="11"/>
  <c r="M360" i="11" s="1"/>
  <c r="J101" i="11"/>
  <c r="L101" i="11" s="1"/>
  <c r="J289" i="11"/>
  <c r="L289" i="11" s="1"/>
  <c r="J22" i="11"/>
  <c r="L22" i="11" s="1"/>
  <c r="K211" i="11"/>
  <c r="M211" i="11" s="1"/>
  <c r="K185" i="11"/>
  <c r="M185" i="11" s="1"/>
  <c r="J152" i="11"/>
  <c r="L152" i="11" s="1"/>
  <c r="J141" i="11"/>
  <c r="L141" i="11" s="1"/>
  <c r="K300" i="11"/>
  <c r="M300" i="11" s="1"/>
  <c r="K268" i="11"/>
  <c r="M268" i="11" s="1"/>
  <c r="J302" i="11"/>
  <c r="L302" i="11" s="1"/>
  <c r="K302" i="11"/>
  <c r="M302" i="11" s="1"/>
  <c r="K534" i="11"/>
  <c r="M534" i="11" s="1"/>
  <c r="J281" i="11"/>
  <c r="L281" i="11" s="1"/>
  <c r="K234" i="11"/>
  <c r="M234" i="11" s="1"/>
  <c r="J468" i="11"/>
  <c r="L468" i="11" s="1"/>
  <c r="J518" i="11"/>
  <c r="L518" i="11" s="1"/>
  <c r="J150" i="11"/>
  <c r="L150" i="11" s="1"/>
  <c r="K264" i="11"/>
  <c r="M264" i="11" s="1"/>
  <c r="J285" i="11"/>
  <c r="L285" i="11" s="1"/>
  <c r="J173" i="11"/>
  <c r="L173" i="11" s="1"/>
  <c r="J476" i="11"/>
  <c r="L476" i="11" s="1"/>
  <c r="K396" i="11"/>
  <c r="M396" i="11" s="1"/>
  <c r="J132" i="11"/>
  <c r="L132" i="11" s="1"/>
  <c r="K107" i="11"/>
  <c r="M107" i="11" s="1"/>
  <c r="K194" i="11"/>
  <c r="M194" i="11" s="1"/>
  <c r="J392" i="11"/>
  <c r="L392" i="11" s="1"/>
  <c r="N392" i="11" s="1"/>
  <c r="J288" i="11"/>
  <c r="L288" i="11" s="1"/>
  <c r="K297" i="11"/>
  <c r="M297" i="11" s="1"/>
  <c r="K9" i="11"/>
  <c r="M9" i="11" s="1"/>
  <c r="K341" i="11"/>
  <c r="M341" i="11" s="1"/>
  <c r="K93" i="11"/>
  <c r="M93" i="11" s="1"/>
  <c r="J367" i="11"/>
  <c r="L367" i="11" s="1"/>
  <c r="J270" i="11"/>
  <c r="L270" i="11" s="1"/>
  <c r="K270" i="11"/>
  <c r="M270" i="11" s="1"/>
  <c r="J273" i="11"/>
  <c r="L273" i="11" s="1"/>
  <c r="K139" i="11"/>
  <c r="M139" i="11" s="1"/>
  <c r="K517" i="11"/>
  <c r="M517" i="11" s="1"/>
  <c r="K19" i="11"/>
  <c r="M19" i="11" s="1"/>
  <c r="K314" i="11"/>
  <c r="M314" i="11" s="1"/>
  <c r="J255" i="11"/>
  <c r="L255" i="11" s="1"/>
  <c r="K255" i="11"/>
  <c r="M255" i="11" s="1"/>
  <c r="K244" i="11"/>
  <c r="M244" i="11" s="1"/>
  <c r="J112" i="11"/>
  <c r="L112" i="11" s="1"/>
  <c r="J305" i="11"/>
  <c r="L305" i="11" s="1"/>
  <c r="J156" i="11"/>
  <c r="L156" i="11" s="1"/>
  <c r="K156" i="11"/>
  <c r="M156" i="11" s="1"/>
  <c r="K345" i="11"/>
  <c r="M345" i="11" s="1"/>
  <c r="K332" i="11"/>
  <c r="M332" i="11" s="1"/>
  <c r="J349" i="11"/>
  <c r="L349" i="11" s="1"/>
  <c r="K349" i="11"/>
  <c r="M349" i="11" s="1"/>
  <c r="J491" i="11"/>
  <c r="L491" i="11" s="1"/>
  <c r="J366" i="11"/>
  <c r="L366" i="11" s="1"/>
  <c r="K366" i="11"/>
  <c r="M366" i="11" s="1"/>
  <c r="K399" i="11"/>
  <c r="M399" i="11" s="1"/>
  <c r="K385" i="11"/>
  <c r="M385" i="11" s="1"/>
  <c r="J314" i="11"/>
  <c r="L314" i="11" s="1"/>
  <c r="K335" i="11"/>
  <c r="M335" i="11" s="1"/>
  <c r="J535" i="11"/>
  <c r="L535" i="11" s="1"/>
  <c r="J336" i="11"/>
  <c r="L336" i="11" s="1"/>
  <c r="K117" i="11"/>
  <c r="M117" i="11" s="1"/>
  <c r="K91" i="11"/>
  <c r="M91" i="11" s="1"/>
  <c r="K310" i="11"/>
  <c r="M310" i="11" s="1"/>
  <c r="K42" i="11"/>
  <c r="M42" i="11" s="1"/>
  <c r="J394" i="11"/>
  <c r="L394" i="11" s="1"/>
  <c r="K313" i="11"/>
  <c r="M313" i="11" s="1"/>
  <c r="K386" i="11"/>
  <c r="M386" i="11" s="1"/>
  <c r="J206" i="11"/>
  <c r="L206" i="11" s="1"/>
  <c r="K111" i="11"/>
  <c r="M111" i="11" s="1"/>
  <c r="J379" i="11"/>
  <c r="L379" i="11" s="1"/>
  <c r="K252" i="11"/>
  <c r="M252" i="11" s="1"/>
  <c r="K87" i="11"/>
  <c r="M87" i="11" s="1"/>
  <c r="J95" i="11"/>
  <c r="L95" i="11" s="1"/>
  <c r="K217" i="11"/>
  <c r="M217" i="11" s="1"/>
  <c r="J299" i="11"/>
  <c r="L299" i="11" s="1"/>
  <c r="K299" i="11"/>
  <c r="M299" i="11" s="1"/>
  <c r="K221" i="11"/>
  <c r="M221" i="11" s="1"/>
  <c r="J154" i="11"/>
  <c r="L154" i="11" s="1"/>
  <c r="K154" i="11"/>
  <c r="M154" i="11" s="1"/>
  <c r="K13" i="11"/>
  <c r="M13" i="11" s="1"/>
  <c r="J371" i="11"/>
  <c r="L371" i="11" s="1"/>
  <c r="J167" i="11"/>
  <c r="L167" i="11" s="1"/>
  <c r="K230" i="11"/>
  <c r="M230" i="11" s="1"/>
  <c r="J329" i="11"/>
  <c r="L329" i="11" s="1"/>
  <c r="K510" i="11"/>
  <c r="M510" i="11" s="1"/>
  <c r="J57" i="11"/>
  <c r="L57" i="11" s="1"/>
  <c r="K57" i="11"/>
  <c r="M57" i="11" s="1"/>
  <c r="J236" i="11"/>
  <c r="L236" i="11" s="1"/>
  <c r="N236" i="11" s="1"/>
  <c r="J510" i="11"/>
  <c r="L510" i="11" s="1"/>
  <c r="K472" i="11"/>
  <c r="M472" i="11" s="1"/>
  <c r="J373" i="11"/>
  <c r="L373" i="11" s="1"/>
  <c r="J65" i="11"/>
  <c r="L65" i="11" s="1"/>
  <c r="K65" i="11"/>
  <c r="M65" i="11" s="1"/>
  <c r="J319" i="11"/>
  <c r="L319" i="11" s="1"/>
  <c r="K319" i="11"/>
  <c r="M319" i="11" s="1"/>
  <c r="J108" i="11"/>
  <c r="L108" i="11" s="1"/>
  <c r="J176" i="11"/>
  <c r="L176" i="11" s="1"/>
  <c r="J179" i="11"/>
  <c r="L179" i="11" s="1"/>
  <c r="J56" i="11"/>
  <c r="L56" i="11" s="1"/>
  <c r="K56" i="11"/>
  <c r="M56" i="11" s="1"/>
  <c r="K54" i="11"/>
  <c r="M54" i="11" s="1"/>
  <c r="J162" i="11"/>
  <c r="L162" i="11" s="1"/>
  <c r="J155" i="11"/>
  <c r="L155" i="11" s="1"/>
  <c r="K155" i="11"/>
  <c r="M155" i="11" s="1"/>
  <c r="K484" i="11"/>
  <c r="M484" i="11" s="1"/>
  <c r="J140" i="11"/>
  <c r="L140" i="11" s="1"/>
  <c r="K527" i="11"/>
  <c r="M527" i="11" s="1"/>
  <c r="J527" i="11"/>
  <c r="L527" i="11" s="1"/>
  <c r="J268" i="11"/>
  <c r="L268" i="11" s="1"/>
  <c r="K466" i="11"/>
  <c r="M466" i="11" s="1"/>
  <c r="J387" i="11"/>
  <c r="L387" i="11" s="1"/>
  <c r="K387" i="11"/>
  <c r="M387" i="11" s="1"/>
  <c r="J399" i="11"/>
  <c r="L399" i="11" s="1"/>
  <c r="K231" i="11"/>
  <c r="M231" i="11" s="1"/>
  <c r="K388" i="11"/>
  <c r="M388" i="11" s="1"/>
  <c r="K15" i="11"/>
  <c r="M15" i="11" s="1"/>
  <c r="K471" i="11"/>
  <c r="M471" i="11" s="1"/>
  <c r="J308" i="11"/>
  <c r="L308" i="11" s="1"/>
  <c r="K29" i="11"/>
  <c r="M29" i="11" s="1"/>
  <c r="J529" i="11"/>
  <c r="L529" i="11" s="1"/>
  <c r="K69" i="11"/>
  <c r="M69" i="11" s="1"/>
  <c r="K158" i="11"/>
  <c r="M158" i="11" s="1"/>
  <c r="K166" i="11"/>
  <c r="M166" i="11" s="1"/>
  <c r="K511" i="11"/>
  <c r="M511" i="11" s="1"/>
  <c r="K508" i="11"/>
  <c r="M508" i="11" s="1"/>
  <c r="K85" i="11"/>
  <c r="M85" i="11" s="1"/>
  <c r="J388" i="11"/>
  <c r="L388" i="11" s="1"/>
  <c r="N388" i="11" s="1"/>
  <c r="K97" i="11"/>
  <c r="M97" i="11" s="1"/>
  <c r="J370" i="11"/>
  <c r="L370" i="11" s="1"/>
  <c r="K266" i="11"/>
  <c r="M266" i="11" s="1"/>
  <c r="K467" i="11"/>
  <c r="M467" i="11" s="1"/>
  <c r="J395" i="11"/>
  <c r="L395" i="11" s="1"/>
  <c r="J483" i="11"/>
  <c r="L483" i="11" s="1"/>
  <c r="K326" i="11"/>
  <c r="M326" i="11" s="1"/>
  <c r="K503" i="11"/>
  <c r="M503" i="11" s="1"/>
  <c r="J256" i="11"/>
  <c r="L256" i="11" s="1"/>
  <c r="J71" i="11"/>
  <c r="L71" i="11" s="1"/>
  <c r="K498" i="11"/>
  <c r="M498" i="11" s="1"/>
  <c r="J530" i="11"/>
  <c r="L530" i="11" s="1"/>
  <c r="N530" i="11" s="1"/>
  <c r="K342" i="11"/>
  <c r="M342" i="11" s="1"/>
  <c r="K522" i="11"/>
  <c r="M522" i="11" s="1"/>
  <c r="J494" i="11"/>
  <c r="L494" i="11" s="1"/>
  <c r="J286" i="11"/>
  <c r="L286" i="11" s="1"/>
  <c r="J333" i="11"/>
  <c r="L333" i="11" s="1"/>
  <c r="J260" i="11"/>
  <c r="L260" i="11" s="1"/>
  <c r="J144" i="11"/>
  <c r="L144" i="11" s="1"/>
  <c r="K512" i="11"/>
  <c r="M512" i="11" s="1"/>
  <c r="J300" i="11"/>
  <c r="L300" i="11" s="1"/>
  <c r="K322" i="11"/>
  <c r="M322" i="11" s="1"/>
  <c r="J224" i="11"/>
  <c r="L224" i="11" s="1"/>
  <c r="K372" i="11"/>
  <c r="M372" i="11" s="1"/>
  <c r="J466" i="11"/>
  <c r="L466" i="11" s="1"/>
  <c r="J186" i="11"/>
  <c r="L186" i="11" s="1"/>
  <c r="K178" i="11"/>
  <c r="M178" i="11" s="1"/>
  <c r="J29" i="11"/>
  <c r="L29" i="11" s="1"/>
  <c r="J239" i="11"/>
  <c r="L239" i="11" s="1"/>
  <c r="N239" i="11" s="1"/>
  <c r="J40" i="11"/>
  <c r="L40" i="11" s="1"/>
  <c r="J342" i="11"/>
  <c r="L342" i="11" s="1"/>
  <c r="J139" i="11"/>
  <c r="L139" i="11" s="1"/>
  <c r="K50" i="11"/>
  <c r="M50" i="11" s="1"/>
  <c r="K120" i="11"/>
  <c r="M120" i="11" s="1"/>
  <c r="K521" i="11"/>
  <c r="M521" i="11" s="1"/>
  <c r="K389" i="11"/>
  <c r="M389" i="11" s="1"/>
  <c r="J218" i="11"/>
  <c r="L218" i="11" s="1"/>
  <c r="N218" i="11" s="1"/>
  <c r="J322" i="11"/>
  <c r="L322" i="11" s="1"/>
  <c r="J352" i="11"/>
  <c r="L352" i="11" s="1"/>
  <c r="J15" i="11"/>
  <c r="L15" i="11" s="1"/>
  <c r="K241" i="11"/>
  <c r="M241" i="11" s="1"/>
  <c r="J351" i="11"/>
  <c r="L351" i="11" s="1"/>
  <c r="K30" i="11"/>
  <c r="M30" i="11" s="1"/>
  <c r="J221" i="11"/>
  <c r="L221" i="11" s="1"/>
  <c r="K202" i="11"/>
  <c r="M202" i="11" s="1"/>
  <c r="J347" i="11"/>
  <c r="L347" i="11" s="1"/>
  <c r="K347" i="11"/>
  <c r="M347" i="11" s="1"/>
  <c r="J8" i="11"/>
  <c r="L8" i="11" s="1"/>
  <c r="K8" i="11"/>
  <c r="M8" i="11" s="1"/>
  <c r="J304" i="11"/>
  <c r="L304" i="11" s="1"/>
  <c r="J7" i="11"/>
  <c r="L7" i="11" s="1"/>
  <c r="K134" i="11"/>
  <c r="M134" i="11" s="1"/>
  <c r="J9" i="11"/>
  <c r="L9" i="11" s="1"/>
  <c r="J24" i="11"/>
  <c r="L24" i="11" s="1"/>
  <c r="N24" i="11" s="1"/>
  <c r="K292" i="11"/>
  <c r="M292" i="11" s="1"/>
  <c r="J16" i="11"/>
  <c r="L16" i="11" s="1"/>
  <c r="K16" i="11"/>
  <c r="M16" i="11" s="1"/>
  <c r="K397" i="11"/>
  <c r="M397" i="11" s="1"/>
  <c r="J346" i="11"/>
  <c r="L346" i="11" s="1"/>
  <c r="K346" i="11"/>
  <c r="M346" i="11" s="1"/>
  <c r="J49" i="11"/>
  <c r="L49" i="11" s="1"/>
  <c r="J133" i="11"/>
  <c r="L133" i="11" s="1"/>
  <c r="J287" i="11"/>
  <c r="L287" i="11" s="1"/>
  <c r="J153" i="11"/>
  <c r="L153" i="11" s="1"/>
  <c r="K153" i="11"/>
  <c r="M153" i="11" s="1"/>
  <c r="K216" i="11"/>
  <c r="M216" i="11" s="1"/>
  <c r="K357" i="11"/>
  <c r="M357" i="11" s="1"/>
  <c r="J278" i="11"/>
  <c r="L278" i="11" s="1"/>
  <c r="J514" i="11"/>
  <c r="L514" i="11" s="1"/>
  <c r="K135" i="11"/>
  <c r="M135" i="11" s="1"/>
  <c r="J10" i="11"/>
  <c r="L10" i="11" s="1"/>
  <c r="K10" i="11"/>
  <c r="M10" i="11" s="1"/>
  <c r="J253" i="11"/>
  <c r="L253" i="11" s="1"/>
  <c r="J123" i="11"/>
  <c r="L123" i="11" s="1"/>
  <c r="J505" i="11"/>
  <c r="L505" i="11" s="1"/>
  <c r="K505" i="11"/>
  <c r="M505" i="11" s="1"/>
  <c r="J34" i="11"/>
  <c r="L34" i="11" s="1"/>
  <c r="K34" i="11"/>
  <c r="M34" i="11" s="1"/>
  <c r="J343" i="11"/>
  <c r="L343" i="11" s="1"/>
  <c r="K343" i="11"/>
  <c r="M343" i="11" s="1"/>
  <c r="K502" i="11"/>
  <c r="M502" i="11" s="1"/>
  <c r="J81" i="11"/>
  <c r="L81" i="11" s="1"/>
  <c r="K81" i="11"/>
  <c r="M81" i="11" s="1"/>
  <c r="J492" i="11"/>
  <c r="L492" i="11" s="1"/>
  <c r="J110" i="11"/>
  <c r="L110" i="11" s="1"/>
  <c r="J45" i="11"/>
  <c r="L45" i="11" s="1"/>
  <c r="K86" i="11"/>
  <c r="M86" i="11" s="1"/>
  <c r="K47" i="11"/>
  <c r="M47" i="11" s="1"/>
  <c r="J363" i="11"/>
  <c r="L363" i="11" s="1"/>
  <c r="J151" i="11"/>
  <c r="L151" i="11" s="1"/>
  <c r="J345" i="11"/>
  <c r="L345" i="11" s="1"/>
  <c r="K323" i="11"/>
  <c r="M323" i="11" s="1"/>
  <c r="J174" i="11"/>
  <c r="L174" i="11" s="1"/>
  <c r="K365" i="11"/>
  <c r="M365" i="11" s="1"/>
  <c r="J135" i="11"/>
  <c r="L135" i="11" s="1"/>
  <c r="J248" i="11"/>
  <c r="L248" i="11" s="1"/>
  <c r="J66" i="11"/>
  <c r="L66" i="11" s="1"/>
  <c r="K66" i="11"/>
  <c r="M66" i="11" s="1"/>
  <c r="J244" i="11"/>
  <c r="L244" i="11" s="1"/>
  <c r="J62" i="11"/>
  <c r="L62" i="11" s="1"/>
  <c r="K62" i="11"/>
  <c r="M62" i="11" s="1"/>
  <c r="J17" i="11"/>
  <c r="L17" i="11" s="1"/>
  <c r="K17" i="11"/>
  <c r="M17" i="11" s="1"/>
  <c r="J525" i="11"/>
  <c r="L525" i="11" s="1"/>
  <c r="K525" i="11"/>
  <c r="M525" i="11" s="1"/>
  <c r="J189" i="11"/>
  <c r="L189" i="11" s="1"/>
  <c r="K125" i="11"/>
  <c r="M125" i="11" s="1"/>
  <c r="K242" i="11"/>
  <c r="M242" i="11" s="1"/>
  <c r="J531" i="11"/>
  <c r="L531" i="11" s="1"/>
  <c r="K531" i="11"/>
  <c r="M531" i="11" s="1"/>
  <c r="J185" i="11"/>
  <c r="L185" i="11" s="1"/>
  <c r="K74" i="11"/>
  <c r="M74" i="11" s="1"/>
  <c r="J296" i="11"/>
  <c r="L296" i="11" s="1"/>
  <c r="J209" i="11"/>
  <c r="L209" i="11" s="1"/>
  <c r="K209" i="11"/>
  <c r="M209" i="11" s="1"/>
  <c r="K83" i="11"/>
  <c r="M83" i="11" s="1"/>
  <c r="J515" i="11"/>
  <c r="L515" i="11" s="1"/>
  <c r="K515" i="11"/>
  <c r="M515" i="11" s="1"/>
  <c r="J485" i="11"/>
  <c r="L485" i="11" s="1"/>
  <c r="K172" i="11"/>
  <c r="M172" i="11" s="1"/>
  <c r="K303" i="11"/>
  <c r="M303" i="11" s="1"/>
  <c r="J320" i="11"/>
  <c r="L320" i="11" s="1"/>
  <c r="K361" i="11"/>
  <c r="M361" i="11" s="1"/>
  <c r="K98" i="11"/>
  <c r="M98" i="11" s="1"/>
  <c r="J85" i="11"/>
  <c r="L85" i="11" s="1"/>
  <c r="J222" i="11"/>
  <c r="L222" i="11" s="1"/>
  <c r="K222" i="11"/>
  <c r="M222" i="11" s="1"/>
  <c r="J90" i="11"/>
  <c r="L90" i="11" s="1"/>
  <c r="J41" i="11"/>
  <c r="L41" i="11" s="1"/>
  <c r="K41" i="11"/>
  <c r="M41" i="11" s="1"/>
  <c r="J323" i="11"/>
  <c r="L323" i="11" s="1"/>
  <c r="J125" i="11"/>
  <c r="L125" i="11" s="1"/>
  <c r="J164" i="11"/>
  <c r="L164" i="11" s="1"/>
  <c r="J238" i="11"/>
  <c r="L238" i="11" s="1"/>
  <c r="J160" i="11"/>
  <c r="L160" i="11" s="1"/>
  <c r="J31" i="11"/>
  <c r="L31" i="11" s="1"/>
  <c r="K31" i="11"/>
  <c r="M31" i="11" s="1"/>
  <c r="J92" i="11"/>
  <c r="L92" i="11" s="1"/>
  <c r="J204" i="11"/>
  <c r="L204" i="11" s="1"/>
  <c r="K204" i="11"/>
  <c r="M204" i="11" s="1"/>
  <c r="J326" i="11"/>
  <c r="L326" i="11" s="1"/>
  <c r="J262" i="11"/>
  <c r="L262" i="11" s="1"/>
  <c r="K519" i="11"/>
  <c r="M519" i="11" s="1"/>
  <c r="J113" i="11"/>
  <c r="L113" i="11" s="1"/>
  <c r="J73" i="11"/>
  <c r="L73" i="11" s="1"/>
  <c r="K73" i="11"/>
  <c r="M73" i="11" s="1"/>
  <c r="K359" i="11"/>
  <c r="M359" i="11" s="1"/>
  <c r="K188" i="11"/>
  <c r="M188" i="11" s="1"/>
  <c r="J254" i="11"/>
  <c r="L254" i="11" s="1"/>
  <c r="N254" i="11" s="1"/>
  <c r="J307" i="11"/>
  <c r="L307" i="11" s="1"/>
  <c r="K307" i="11"/>
  <c r="M307" i="11" s="1"/>
  <c r="J507" i="11"/>
  <c r="L507" i="11" s="1"/>
  <c r="K507" i="11"/>
  <c r="M507" i="11" s="1"/>
  <c r="K257" i="11"/>
  <c r="M257" i="11" s="1"/>
  <c r="K159" i="11"/>
  <c r="M159" i="11" s="1"/>
  <c r="K58" i="11"/>
  <c r="M58" i="11" s="1"/>
  <c r="J148" i="11"/>
  <c r="L148" i="11" s="1"/>
  <c r="K148" i="11"/>
  <c r="M148" i="11" s="1"/>
  <c r="J528" i="11"/>
  <c r="L528" i="11" s="1"/>
  <c r="K528" i="11"/>
  <c r="M528" i="11" s="1"/>
  <c r="J499" i="11"/>
  <c r="L499" i="11" s="1"/>
  <c r="K499" i="11"/>
  <c r="M499" i="11" s="1"/>
  <c r="J175" i="11"/>
  <c r="L175" i="11" s="1"/>
  <c r="K175" i="11"/>
  <c r="M175" i="11" s="1"/>
  <c r="K384" i="11"/>
  <c r="M384" i="11" s="1"/>
  <c r="K124" i="11"/>
  <c r="M124" i="11" s="1"/>
  <c r="J46" i="11"/>
  <c r="L46" i="11" s="1"/>
  <c r="K119" i="11"/>
  <c r="M119" i="11" s="1"/>
  <c r="J534" i="11"/>
  <c r="L534" i="11" s="1"/>
  <c r="J74" i="11"/>
  <c r="L74" i="11" s="1"/>
  <c r="J266" i="11"/>
  <c r="L266" i="11" s="1"/>
  <c r="N266" i="11" s="1"/>
  <c r="K25" i="11"/>
  <c r="M25" i="11" s="1"/>
  <c r="J257" i="11"/>
  <c r="L257" i="11" s="1"/>
  <c r="J341" i="11"/>
  <c r="L341" i="11" s="1"/>
  <c r="J50" i="11"/>
  <c r="L50" i="11" s="1"/>
  <c r="J521" i="11"/>
  <c r="L521" i="11" s="1"/>
  <c r="J83" i="11"/>
  <c r="L83" i="11" s="1"/>
  <c r="J178" i="11"/>
  <c r="L178" i="11" s="1"/>
  <c r="J98" i="11"/>
  <c r="L98" i="11" s="1"/>
  <c r="J234" i="11"/>
  <c r="L234" i="11" s="1"/>
  <c r="J275" i="11"/>
  <c r="L275" i="11" s="1"/>
  <c r="K275" i="11"/>
  <c r="M275" i="11" s="1"/>
  <c r="J109" i="11"/>
  <c r="L109" i="11" s="1"/>
  <c r="J201" i="11"/>
  <c r="L201" i="11" s="1"/>
  <c r="K201" i="11"/>
  <c r="M201" i="11" s="1"/>
  <c r="J493" i="11"/>
  <c r="L493" i="11" s="1"/>
  <c r="K493" i="11"/>
  <c r="M493" i="11" s="1"/>
  <c r="J324" i="11"/>
  <c r="L324" i="11" s="1"/>
  <c r="K324" i="11"/>
  <c r="M324" i="11" s="1"/>
  <c r="J391" i="11"/>
  <c r="L391" i="11" s="1"/>
  <c r="K311" i="11"/>
  <c r="M311" i="11" s="1"/>
  <c r="J313" i="11"/>
  <c r="L313" i="11" s="1"/>
  <c r="K36" i="11"/>
  <c r="M36" i="11" s="1"/>
  <c r="J42" i="11"/>
  <c r="L42" i="11" s="1"/>
  <c r="J19" i="11"/>
  <c r="L19" i="11" s="1"/>
  <c r="J357" i="11"/>
  <c r="L357" i="11" s="1"/>
  <c r="J301" i="11"/>
  <c r="L301" i="11" s="1"/>
  <c r="J106" i="11"/>
  <c r="L106" i="11" s="1"/>
  <c r="J306" i="11"/>
  <c r="L306" i="11" s="1"/>
  <c r="K306" i="11"/>
  <c r="M306" i="11" s="1"/>
  <c r="J210" i="11"/>
  <c r="L210" i="11" s="1"/>
  <c r="J128" i="11"/>
  <c r="L128" i="11" s="1"/>
  <c r="K128" i="11"/>
  <c r="M128" i="11" s="1"/>
  <c r="J21" i="11"/>
  <c r="L21" i="11" s="1"/>
  <c r="J84" i="11"/>
  <c r="L84" i="11" s="1"/>
  <c r="J111" i="11"/>
  <c r="L111" i="11" s="1"/>
  <c r="J277" i="11"/>
  <c r="L277" i="11" s="1"/>
  <c r="J78" i="11"/>
  <c r="L78" i="11" s="1"/>
  <c r="J240" i="11"/>
  <c r="L240" i="11" s="1"/>
  <c r="K240" i="11"/>
  <c r="M240" i="11" s="1"/>
  <c r="J335" i="11"/>
  <c r="L335" i="11" s="1"/>
  <c r="J480" i="11"/>
  <c r="L480" i="11" s="1"/>
  <c r="K480" i="11"/>
  <c r="M480" i="11" s="1"/>
  <c r="J472" i="11"/>
  <c r="L472" i="11" s="1"/>
  <c r="J64" i="11"/>
  <c r="L64" i="11" s="1"/>
  <c r="J242" i="11"/>
  <c r="L242" i="11" s="1"/>
  <c r="J361" i="11"/>
  <c r="L361" i="11" s="1"/>
  <c r="J502" i="11"/>
  <c r="L502" i="11" s="1"/>
  <c r="J246" i="11"/>
  <c r="L246" i="11" s="1"/>
  <c r="K246" i="11"/>
  <c r="M246" i="11" s="1"/>
  <c r="J276" i="11"/>
  <c r="L276" i="11" s="1"/>
  <c r="J63" i="11"/>
  <c r="L63" i="11" s="1"/>
  <c r="K63" i="11"/>
  <c r="M63" i="11" s="1"/>
  <c r="J359" i="11"/>
  <c r="L359" i="11" s="1"/>
  <c r="J188" i="11"/>
  <c r="L188" i="11" s="1"/>
  <c r="J47" i="11"/>
  <c r="L47" i="11" s="1"/>
  <c r="J166" i="11"/>
  <c r="L166" i="11" s="1"/>
  <c r="J142" i="11"/>
  <c r="L142" i="11" s="1"/>
  <c r="J159" i="11"/>
  <c r="L159" i="11" s="1"/>
  <c r="J350" i="11"/>
  <c r="L350" i="11" s="1"/>
  <c r="J517" i="11"/>
  <c r="L517" i="11" s="1"/>
  <c r="J58" i="11"/>
  <c r="L58" i="11" s="1"/>
  <c r="J337" i="11"/>
  <c r="L337" i="11" s="1"/>
  <c r="K337" i="11"/>
  <c r="M337" i="11" s="1"/>
  <c r="J102" i="11"/>
  <c r="L102" i="11" s="1"/>
  <c r="J87" i="11"/>
  <c r="L87" i="11" s="1"/>
  <c r="K309" i="11"/>
  <c r="M309" i="11" s="1"/>
  <c r="K220" i="11"/>
  <c r="M220" i="11" s="1"/>
  <c r="J67" i="11"/>
  <c r="L67" i="11" s="1"/>
  <c r="J365" i="11"/>
  <c r="L365" i="11" s="1"/>
  <c r="J237" i="11"/>
  <c r="L237" i="11" s="1"/>
  <c r="K237" i="11"/>
  <c r="M237" i="11" s="1"/>
  <c r="J327" i="11"/>
  <c r="L327" i="11" s="1"/>
  <c r="K327" i="11"/>
  <c r="M327" i="11" s="1"/>
  <c r="J292" i="11"/>
  <c r="L292" i="11" s="1"/>
  <c r="J396" i="11"/>
  <c r="L396" i="11" s="1"/>
  <c r="J69" i="11"/>
  <c r="L69" i="11" s="1"/>
  <c r="J340" i="11"/>
  <c r="L340" i="11" s="1"/>
  <c r="N340" i="11" s="1"/>
  <c r="J231" i="11"/>
  <c r="L231" i="11" s="1"/>
  <c r="J269" i="11"/>
  <c r="L269" i="11" s="1"/>
  <c r="N269" i="11" s="1"/>
  <c r="J311" i="11"/>
  <c r="L311" i="11" s="1"/>
  <c r="J533" i="11"/>
  <c r="L533" i="11" s="1"/>
  <c r="J59" i="11"/>
  <c r="L59" i="11" s="1"/>
  <c r="K59" i="11"/>
  <c r="M59" i="11" s="1"/>
  <c r="K375" i="11"/>
  <c r="M375" i="11" s="1"/>
  <c r="J180" i="11"/>
  <c r="L180" i="11" s="1"/>
  <c r="J190" i="11"/>
  <c r="L190" i="11" s="1"/>
  <c r="J375" i="11"/>
  <c r="L375" i="11" s="1"/>
  <c r="J131" i="11"/>
  <c r="L131" i="11" s="1"/>
  <c r="K131" i="11"/>
  <c r="M131" i="11" s="1"/>
  <c r="J280" i="11"/>
  <c r="L280" i="11" s="1"/>
  <c r="K280" i="11"/>
  <c r="M280" i="11" s="1"/>
  <c r="J82" i="11"/>
  <c r="L82" i="11" s="1"/>
  <c r="N82" i="11" s="1"/>
  <c r="J211" i="11"/>
  <c r="L211" i="11" s="1"/>
  <c r="J318" i="11"/>
  <c r="L318" i="11" s="1"/>
  <c r="K318" i="11"/>
  <c r="M318" i="11" s="1"/>
  <c r="K532" i="11"/>
  <c r="M532" i="11" s="1"/>
  <c r="J138" i="11"/>
  <c r="L138" i="11" s="1"/>
  <c r="J91" i="11"/>
  <c r="L91" i="11" s="1"/>
  <c r="J374" i="11"/>
  <c r="L374" i="11" s="1"/>
  <c r="K374" i="11"/>
  <c r="M374" i="11" s="1"/>
  <c r="J158" i="11"/>
  <c r="L158" i="11" s="1"/>
  <c r="J317" i="11"/>
  <c r="L317" i="11" s="1"/>
  <c r="K317" i="11"/>
  <c r="M317" i="11" s="1"/>
  <c r="K207" i="11"/>
  <c r="M207" i="11" s="1"/>
  <c r="J511" i="11"/>
  <c r="L511" i="11" s="1"/>
  <c r="J171" i="11"/>
  <c r="L171" i="11" s="1"/>
  <c r="J397" i="11"/>
  <c r="L397" i="11" s="1"/>
  <c r="J116" i="11"/>
  <c r="L116" i="11" s="1"/>
  <c r="J217" i="11"/>
  <c r="L217" i="11" s="1"/>
  <c r="J165" i="11"/>
  <c r="L165" i="11" s="1"/>
  <c r="K165" i="11"/>
  <c r="M165" i="11" s="1"/>
  <c r="K104" i="11"/>
  <c r="M104" i="11" s="1"/>
  <c r="K149" i="11"/>
  <c r="M149" i="11" s="1"/>
  <c r="J134" i="11"/>
  <c r="L134" i="11" s="1"/>
  <c r="J118" i="11"/>
  <c r="L118" i="11" s="1"/>
  <c r="J519" i="11"/>
  <c r="L519" i="11" s="1"/>
  <c r="J205" i="11"/>
  <c r="L205" i="11" s="1"/>
  <c r="K205" i="11"/>
  <c r="M205" i="11" s="1"/>
  <c r="J332" i="11"/>
  <c r="L332" i="11" s="1"/>
  <c r="J130" i="11"/>
  <c r="L130" i="11" s="1"/>
  <c r="K130" i="11"/>
  <c r="M130" i="11" s="1"/>
  <c r="K272" i="11"/>
  <c r="M272" i="11" s="1"/>
  <c r="K474" i="11"/>
  <c r="M474" i="11" s="1"/>
  <c r="J53" i="11"/>
  <c r="L53" i="11" s="1"/>
  <c r="K53" i="11"/>
  <c r="M53" i="11" s="1"/>
  <c r="J484" i="11"/>
  <c r="L484" i="11" s="1"/>
  <c r="K127" i="11"/>
  <c r="M127" i="11" s="1"/>
  <c r="K38" i="11"/>
  <c r="M38" i="11" s="1"/>
  <c r="K245" i="11"/>
  <c r="M245" i="11" s="1"/>
  <c r="J119" i="11"/>
  <c r="L119" i="11" s="1"/>
  <c r="J207" i="11"/>
  <c r="L207" i="11" s="1"/>
  <c r="J372" i="11"/>
  <c r="L372" i="11" s="1"/>
  <c r="J37" i="11"/>
  <c r="L37" i="11" s="1"/>
  <c r="K37" i="11"/>
  <c r="M37" i="11" s="1"/>
  <c r="J261" i="11"/>
  <c r="L261" i="11" s="1"/>
  <c r="J120" i="11"/>
  <c r="L120" i="11" s="1"/>
  <c r="J183" i="11"/>
  <c r="L183" i="11" s="1"/>
  <c r="K183" i="11"/>
  <c r="M183" i="11" s="1"/>
  <c r="J389" i="11"/>
  <c r="L389" i="11" s="1"/>
  <c r="J145" i="11"/>
  <c r="L145" i="11" s="1"/>
  <c r="N145" i="11" s="1"/>
  <c r="J384" i="11"/>
  <c r="L384" i="11" s="1"/>
  <c r="J241" i="11"/>
  <c r="L241" i="11" s="1"/>
  <c r="J30" i="11"/>
  <c r="L30" i="11" s="1"/>
  <c r="J202" i="11"/>
  <c r="L202" i="11" s="1"/>
  <c r="J479" i="11"/>
  <c r="L479" i="11" s="1"/>
  <c r="J228" i="11"/>
  <c r="L228" i="11" s="1"/>
  <c r="K228" i="11"/>
  <c r="M228" i="11" s="1"/>
  <c r="J226" i="11"/>
  <c r="L226" i="11" s="1"/>
  <c r="K226" i="11"/>
  <c r="M226" i="11" s="1"/>
  <c r="J500" i="11"/>
  <c r="L500" i="11" s="1"/>
  <c r="K500" i="11"/>
  <c r="M500" i="11" s="1"/>
  <c r="J267" i="11"/>
  <c r="L267" i="11" s="1"/>
  <c r="K267" i="11"/>
  <c r="M267" i="11" s="1"/>
  <c r="J26" i="11"/>
  <c r="L26" i="11" s="1"/>
  <c r="J39" i="11"/>
  <c r="L39" i="11" s="1"/>
  <c r="J235" i="11"/>
  <c r="L235" i="11" s="1"/>
  <c r="J386" i="11"/>
  <c r="L386" i="11" s="1"/>
  <c r="J192" i="11"/>
  <c r="L192" i="11" s="1"/>
  <c r="K192" i="11"/>
  <c r="M192" i="11" s="1"/>
  <c r="J107" i="11"/>
  <c r="L107" i="11" s="1"/>
  <c r="J486" i="11"/>
  <c r="L486" i="11" s="1"/>
  <c r="K486" i="11"/>
  <c r="M486" i="11" s="1"/>
  <c r="J114" i="11"/>
  <c r="L114" i="11" s="1"/>
  <c r="N114" i="11" s="1"/>
  <c r="J197" i="11"/>
  <c r="L197" i="11" s="1"/>
  <c r="J97" i="11"/>
  <c r="L97" i="11" s="1"/>
  <c r="J315" i="11"/>
  <c r="L315" i="11" s="1"/>
  <c r="K315" i="11"/>
  <c r="M315" i="11" s="1"/>
  <c r="J274" i="11"/>
  <c r="L274" i="11" s="1"/>
  <c r="J247" i="11"/>
  <c r="L247" i="11" s="1"/>
  <c r="J356" i="11"/>
  <c r="L356" i="11" s="1"/>
  <c r="N356" i="11" s="1"/>
  <c r="J526" i="11"/>
  <c r="L526" i="11" s="1"/>
  <c r="K526" i="11"/>
  <c r="M526" i="11" s="1"/>
  <c r="K55" i="11"/>
  <c r="M55" i="11" s="1"/>
  <c r="J513" i="11"/>
  <c r="L513" i="11" s="1"/>
  <c r="K513" i="11"/>
  <c r="M513" i="11" s="1"/>
  <c r="J265" i="11"/>
  <c r="L265" i="11" s="1"/>
  <c r="N265" i="11" s="1"/>
  <c r="J117" i="11"/>
  <c r="L117" i="11" s="1"/>
  <c r="J182" i="11"/>
  <c r="L182" i="11" s="1"/>
  <c r="K182" i="11"/>
  <c r="M182" i="11" s="1"/>
  <c r="J380" i="11"/>
  <c r="L380" i="11" s="1"/>
  <c r="K380" i="11"/>
  <c r="M380" i="11" s="1"/>
  <c r="J230" i="11"/>
  <c r="L230" i="11" s="1"/>
  <c r="J245" i="11"/>
  <c r="L245" i="11" s="1"/>
  <c r="J93" i="11"/>
  <c r="L93" i="11" s="1"/>
  <c r="N93" i="11" s="1"/>
  <c r="J54" i="11"/>
  <c r="L54" i="11" s="1"/>
  <c r="J297" i="11"/>
  <c r="L297" i="11" s="1"/>
  <c r="J243" i="11"/>
  <c r="L243" i="11" s="1"/>
  <c r="K258" i="11"/>
  <c r="M258" i="11" s="1"/>
  <c r="J96" i="11"/>
  <c r="L96" i="11" s="1"/>
  <c r="K96" i="11"/>
  <c r="M96" i="11" s="1"/>
  <c r="J89" i="11"/>
  <c r="L89" i="11" s="1"/>
  <c r="K89" i="11"/>
  <c r="M89" i="11" s="1"/>
  <c r="J251" i="11"/>
  <c r="L251" i="11" s="1"/>
  <c r="K251" i="11"/>
  <c r="M251" i="11" s="1"/>
  <c r="J55" i="11"/>
  <c r="L55" i="11" s="1"/>
  <c r="K48" i="11"/>
  <c r="M48" i="11" s="1"/>
  <c r="J508" i="11"/>
  <c r="L508" i="11" s="1"/>
  <c r="J298" i="11"/>
  <c r="L298" i="11" s="1"/>
  <c r="K298" i="11"/>
  <c r="M298" i="11" s="1"/>
  <c r="J398" i="11"/>
  <c r="L398" i="11" s="1"/>
  <c r="K398" i="11"/>
  <c r="M398" i="11" s="1"/>
  <c r="J503" i="11"/>
  <c r="L503" i="11" s="1"/>
  <c r="J13" i="11"/>
  <c r="L13" i="11" s="1"/>
  <c r="K293" i="11"/>
  <c r="M293" i="11" s="1"/>
  <c r="J194" i="11"/>
  <c r="L194" i="11" s="1"/>
  <c r="J490" i="11"/>
  <c r="L490" i="11" s="1"/>
  <c r="J283" i="11"/>
  <c r="L283" i="11" s="1"/>
  <c r="N283" i="11" s="1"/>
  <c r="J495" i="11"/>
  <c r="L495" i="11" s="1"/>
  <c r="K495" i="11"/>
  <c r="M495" i="11" s="1"/>
  <c r="J504" i="11"/>
  <c r="L504" i="11" s="1"/>
  <c r="K504" i="11"/>
  <c r="M504" i="11" s="1"/>
  <c r="J272" i="11"/>
  <c r="L272" i="11" s="1"/>
  <c r="J104" i="11"/>
  <c r="L104" i="11" s="1"/>
  <c r="J115" i="11"/>
  <c r="L115" i="11" s="1"/>
  <c r="K115" i="11"/>
  <c r="M115" i="11" s="1"/>
  <c r="J279" i="11"/>
  <c r="L279" i="11" s="1"/>
  <c r="J126" i="11"/>
  <c r="L126" i="11" s="1"/>
  <c r="J474" i="11"/>
  <c r="L474" i="11" s="1"/>
  <c r="K44" i="11"/>
  <c r="M44" i="11" s="1"/>
  <c r="J212" i="11"/>
  <c r="L212" i="11" s="1"/>
  <c r="K212" i="11"/>
  <c r="M212" i="11" s="1"/>
  <c r="K11" i="11"/>
  <c r="M11" i="11" s="1"/>
  <c r="J259" i="11"/>
  <c r="L259" i="11" s="1"/>
  <c r="J33" i="11"/>
  <c r="L33" i="11" s="1"/>
  <c r="K33" i="11"/>
  <c r="M33" i="11" s="1"/>
  <c r="J310" i="11"/>
  <c r="L310" i="11" s="1"/>
  <c r="J38" i="11"/>
  <c r="L38" i="11" s="1"/>
  <c r="J501" i="11"/>
  <c r="L501" i="11" s="1"/>
  <c r="K501" i="11"/>
  <c r="M501" i="11" s="1"/>
  <c r="J23" i="11"/>
  <c r="L23" i="11" s="1"/>
  <c r="K23" i="11"/>
  <c r="M23" i="11" s="1"/>
  <c r="J353" i="11"/>
  <c r="L353" i="11" s="1"/>
  <c r="K353" i="11"/>
  <c r="M353" i="11" s="1"/>
  <c r="J220" i="11"/>
  <c r="L220" i="11" s="1"/>
  <c r="J229" i="11"/>
  <c r="L229" i="11" s="1"/>
  <c r="K229" i="11"/>
  <c r="M229" i="11" s="1"/>
  <c r="J473" i="11"/>
  <c r="L473" i="11" s="1"/>
  <c r="K473" i="11"/>
  <c r="M473" i="11" s="1"/>
  <c r="J393" i="11"/>
  <c r="L393" i="11" s="1"/>
  <c r="K393" i="11"/>
  <c r="M393" i="11" s="1"/>
  <c r="J193" i="11"/>
  <c r="L193" i="11" s="1"/>
  <c r="K193" i="11"/>
  <c r="M193" i="11" s="1"/>
  <c r="J79" i="11"/>
  <c r="L79" i="11" s="1"/>
  <c r="K79" i="11"/>
  <c r="M79" i="11" s="1"/>
  <c r="J344" i="11"/>
  <c r="L344" i="11" s="1"/>
  <c r="K344" i="11"/>
  <c r="M344" i="11" s="1"/>
  <c r="J295" i="11"/>
  <c r="L295" i="11" s="1"/>
  <c r="K295" i="11"/>
  <c r="M295" i="11" s="1"/>
  <c r="J294" i="11"/>
  <c r="L294" i="11" s="1"/>
  <c r="K294" i="11"/>
  <c r="M294" i="11" s="1"/>
  <c r="K334" i="11"/>
  <c r="M334" i="11" s="1"/>
  <c r="J385" i="11"/>
  <c r="L385" i="11" s="1"/>
  <c r="J177" i="11"/>
  <c r="L177" i="11" s="1"/>
  <c r="N177" i="11" s="1"/>
  <c r="J12" i="11"/>
  <c r="L12" i="11" s="1"/>
  <c r="K12" i="11"/>
  <c r="M12" i="11" s="1"/>
  <c r="J100" i="11"/>
  <c r="L100" i="11" s="1"/>
  <c r="J470" i="11"/>
  <c r="L470" i="11" s="1"/>
  <c r="J172" i="11"/>
  <c r="L172" i="11" s="1"/>
  <c r="J99" i="11"/>
  <c r="L99" i="11" s="1"/>
  <c r="K99" i="11"/>
  <c r="M99" i="11" s="1"/>
  <c r="J250" i="11"/>
  <c r="L250" i="11" s="1"/>
  <c r="K250" i="11"/>
  <c r="M250" i="11" s="1"/>
  <c r="J532" i="11"/>
  <c r="L532" i="11" s="1"/>
  <c r="J381" i="11"/>
  <c r="L381" i="11" s="1"/>
  <c r="J61" i="11"/>
  <c r="L61" i="11" s="1"/>
  <c r="K61" i="11"/>
  <c r="M61" i="11" s="1"/>
  <c r="J290" i="11"/>
  <c r="L290" i="11" s="1"/>
  <c r="K290" i="11"/>
  <c r="M290" i="11" s="1"/>
  <c r="J161" i="11"/>
  <c r="L161" i="11" s="1"/>
  <c r="K161" i="11"/>
  <c r="M161" i="11" s="1"/>
  <c r="J303" i="11"/>
  <c r="L303" i="11" s="1"/>
  <c r="J467" i="11"/>
  <c r="L467" i="11" s="1"/>
  <c r="J25" i="11"/>
  <c r="L25" i="11" s="1"/>
  <c r="J309" i="11"/>
  <c r="L309" i="11" s="1"/>
  <c r="J127" i="11"/>
  <c r="L127" i="11" s="1"/>
  <c r="J105" i="11"/>
  <c r="L105" i="11" s="1"/>
  <c r="K105" i="11"/>
  <c r="M105" i="11" s="1"/>
  <c r="J477" i="11"/>
  <c r="L477" i="11" s="1"/>
  <c r="K477" i="11"/>
  <c r="M477" i="11" s="1"/>
  <c r="K147" i="11"/>
  <c r="M147" i="11" s="1"/>
  <c r="J184" i="11"/>
  <c r="L184" i="11" s="1"/>
  <c r="K184" i="11"/>
  <c r="M184" i="11" s="1"/>
  <c r="J28" i="11"/>
  <c r="L28" i="11" s="1"/>
  <c r="K28" i="11"/>
  <c r="M28" i="11" s="1"/>
  <c r="J208" i="11"/>
  <c r="L208" i="11" s="1"/>
  <c r="N208" i="11" s="1"/>
  <c r="J465" i="11"/>
  <c r="L465" i="11" s="1"/>
  <c r="K465" i="11"/>
  <c r="M465" i="11" s="1"/>
  <c r="J390" i="11"/>
  <c r="L390" i="11" s="1"/>
  <c r="K390" i="11"/>
  <c r="M390" i="11" s="1"/>
  <c r="J70" i="11"/>
  <c r="L70" i="11" s="1"/>
  <c r="K70" i="11"/>
  <c r="M70" i="11" s="1"/>
  <c r="J524" i="11"/>
  <c r="L524" i="11" s="1"/>
  <c r="J321" i="11"/>
  <c r="L321" i="11" s="1"/>
  <c r="K321" i="11"/>
  <c r="M321" i="11" s="1"/>
  <c r="J481" i="11"/>
  <c r="L481" i="11" s="1"/>
  <c r="K481" i="11"/>
  <c r="M481" i="11" s="1"/>
  <c r="J143" i="11"/>
  <c r="L143" i="11" s="1"/>
  <c r="K143" i="11"/>
  <c r="M143" i="11" s="1"/>
  <c r="J43" i="11"/>
  <c r="L43" i="11" s="1"/>
  <c r="K43" i="11"/>
  <c r="M43" i="11" s="1"/>
  <c r="J520" i="11"/>
  <c r="L520" i="11" s="1"/>
  <c r="K520" i="11"/>
  <c r="M520" i="11" s="1"/>
  <c r="J216" i="11"/>
  <c r="L216" i="11" s="1"/>
  <c r="J263" i="11"/>
  <c r="L263" i="11" s="1"/>
  <c r="K263" i="11"/>
  <c r="M263" i="11" s="1"/>
  <c r="J252" i="11"/>
  <c r="L252" i="11" s="1"/>
  <c r="J471" i="11"/>
  <c r="L471" i="11" s="1"/>
  <c r="J258" i="11"/>
  <c r="L258" i="11" s="1"/>
  <c r="N258" i="11" s="1"/>
  <c r="J227" i="11"/>
  <c r="L227" i="11" s="1"/>
  <c r="K227" i="11"/>
  <c r="M227" i="11" s="1"/>
  <c r="J264" i="11"/>
  <c r="L264" i="11" s="1"/>
  <c r="N264" i="11" s="1"/>
  <c r="J334" i="11"/>
  <c r="L334" i="11" s="1"/>
  <c r="J360" i="11"/>
  <c r="L360" i="11" s="1"/>
  <c r="J328" i="11"/>
  <c r="L328" i="11" s="1"/>
  <c r="N328" i="11" s="1"/>
  <c r="J147" i="11"/>
  <c r="L147" i="11" s="1"/>
  <c r="J232" i="11"/>
  <c r="L232" i="11" s="1"/>
  <c r="K232" i="11"/>
  <c r="M232" i="11" s="1"/>
  <c r="J68" i="11"/>
  <c r="L68" i="11" s="1"/>
  <c r="K68" i="11"/>
  <c r="M68" i="11" s="1"/>
  <c r="J522" i="11"/>
  <c r="L522" i="11" s="1"/>
  <c r="J523" i="11"/>
  <c r="L523" i="11" s="1"/>
  <c r="K523" i="11"/>
  <c r="M523" i="11" s="1"/>
  <c r="J282" i="11"/>
  <c r="L282" i="11" s="1"/>
  <c r="K282" i="11"/>
  <c r="M282" i="11" s="1"/>
  <c r="J488" i="11"/>
  <c r="L488" i="11" s="1"/>
  <c r="K488" i="11"/>
  <c r="M488" i="11" s="1"/>
  <c r="J44" i="11"/>
  <c r="L44" i="11" s="1"/>
  <c r="J72" i="11"/>
  <c r="L72" i="11" s="1"/>
  <c r="N72" i="11" s="1"/>
  <c r="J11" i="11"/>
  <c r="L11" i="11" s="1"/>
  <c r="J149" i="11"/>
  <c r="L149" i="11" s="1"/>
  <c r="J271" i="11"/>
  <c r="L271" i="11" s="1"/>
  <c r="K271" i="11"/>
  <c r="M271" i="11" s="1"/>
  <c r="J86" i="11"/>
  <c r="L86" i="11" s="1"/>
  <c r="J512" i="11"/>
  <c r="L512" i="11" s="1"/>
  <c r="J124" i="11"/>
  <c r="L124" i="11" s="1"/>
  <c r="J48" i="11"/>
  <c r="L48" i="11" s="1"/>
  <c r="N48" i="11" s="1"/>
  <c r="J498" i="11"/>
  <c r="L498" i="11" s="1"/>
  <c r="J293" i="11"/>
  <c r="L293" i="11" s="1"/>
  <c r="J36" i="11"/>
  <c r="L36" i="11" s="1"/>
  <c r="J60" i="11"/>
  <c r="L60" i="11" s="1"/>
  <c r="J136" i="11"/>
  <c r="L136" i="11" s="1"/>
  <c r="K136" i="11"/>
  <c r="M136" i="11" s="1"/>
  <c r="J225" i="11"/>
  <c r="L225" i="11" s="1"/>
  <c r="K225" i="11"/>
  <c r="M225" i="11" s="1"/>
  <c r="N244" i="11" l="1"/>
  <c r="N144" i="11"/>
  <c r="N162" i="11"/>
  <c r="N150" i="11"/>
  <c r="N281" i="11"/>
  <c r="N121" i="11"/>
  <c r="N369" i="11"/>
  <c r="N331" i="11"/>
  <c r="N341" i="11"/>
  <c r="N351" i="11"/>
  <c r="N371" i="11"/>
  <c r="N95" i="11"/>
  <c r="N305" i="11"/>
  <c r="N97" i="11"/>
  <c r="N384" i="11"/>
  <c r="N511" i="11"/>
  <c r="N87" i="11"/>
  <c r="N360" i="11"/>
  <c r="N30" i="11"/>
  <c r="N178" i="11"/>
  <c r="N189" i="11"/>
  <c r="N370" i="11"/>
  <c r="N171" i="11"/>
  <c r="N190" i="11"/>
  <c r="N498" i="11"/>
  <c r="N211" i="11"/>
  <c r="N372" i="11"/>
  <c r="N166" i="11"/>
  <c r="N98" i="11"/>
  <c r="N301" i="11"/>
  <c r="N534" i="11"/>
  <c r="N300" i="11"/>
  <c r="N491" i="11"/>
  <c r="N377" i="11"/>
  <c r="N329" i="11"/>
  <c r="N206" i="11"/>
  <c r="N18" i="11"/>
  <c r="N521" i="11"/>
  <c r="N101" i="11"/>
  <c r="N322" i="11"/>
  <c r="N510" i="11"/>
  <c r="N326" i="11"/>
  <c r="N474" i="11"/>
  <c r="N297" i="11"/>
  <c r="N228" i="11"/>
  <c r="N241" i="11"/>
  <c r="N317" i="11"/>
  <c r="N59" i="11"/>
  <c r="N71" i="11"/>
  <c r="N60" i="11"/>
  <c r="N385" i="11"/>
  <c r="N274" i="11"/>
  <c r="N107" i="11"/>
  <c r="N235" i="11"/>
  <c r="N202" i="11"/>
  <c r="N102" i="11"/>
  <c r="N492" i="11"/>
  <c r="N278" i="11"/>
  <c r="N535" i="11"/>
  <c r="N284" i="11"/>
  <c r="N303" i="11"/>
  <c r="N39" i="11"/>
  <c r="N350" i="11"/>
  <c r="N42" i="11"/>
  <c r="N391" i="11"/>
  <c r="N345" i="11"/>
  <c r="N494" i="11"/>
  <c r="N289" i="11"/>
  <c r="N146" i="11"/>
  <c r="N247" i="11"/>
  <c r="N486" i="11"/>
  <c r="N37" i="11"/>
  <c r="N533" i="11"/>
  <c r="N365" i="11"/>
  <c r="N174" i="11"/>
  <c r="N49" i="11"/>
  <c r="N529" i="11"/>
  <c r="N336" i="11"/>
  <c r="N367" i="11"/>
  <c r="N249" i="11"/>
  <c r="N496" i="11"/>
  <c r="N223" i="11"/>
  <c r="N195" i="11"/>
  <c r="N64" i="11"/>
  <c r="N248" i="11"/>
  <c r="N286" i="11"/>
  <c r="N273" i="11"/>
  <c r="N288" i="11"/>
  <c r="N524" i="11"/>
  <c r="N100" i="11"/>
  <c r="N197" i="11"/>
  <c r="N116" i="11"/>
  <c r="N67" i="11"/>
  <c r="N216" i="11"/>
  <c r="N259" i="11"/>
  <c r="N261" i="11"/>
  <c r="N397" i="11"/>
  <c r="N111" i="11"/>
  <c r="N46" i="11"/>
  <c r="N485" i="11"/>
  <c r="N185" i="11"/>
  <c r="N7" i="11"/>
  <c r="N140" i="11"/>
  <c r="N152" i="11"/>
  <c r="N88" i="11"/>
  <c r="N358" i="11"/>
  <c r="N14" i="11"/>
  <c r="N20" i="11"/>
  <c r="N501" i="11"/>
  <c r="N398" i="11"/>
  <c r="N306" i="11"/>
  <c r="N31" i="11"/>
  <c r="N8" i="11"/>
  <c r="N15" i="11"/>
  <c r="N155" i="11"/>
  <c r="N348" i="11"/>
  <c r="N186" i="11"/>
  <c r="N480" i="11"/>
  <c r="N34" i="11"/>
  <c r="N282" i="11"/>
  <c r="N147" i="11"/>
  <c r="N43" i="11"/>
  <c r="N28" i="11"/>
  <c r="N532" i="11"/>
  <c r="N55" i="11"/>
  <c r="N89" i="11"/>
  <c r="N243" i="11"/>
  <c r="N118" i="11"/>
  <c r="N375" i="11"/>
  <c r="N493" i="11"/>
  <c r="N175" i="11"/>
  <c r="N179" i="11"/>
  <c r="N319" i="11"/>
  <c r="N167" i="11"/>
  <c r="N163" i="11"/>
  <c r="N137" i="11"/>
  <c r="N482" i="11"/>
  <c r="N383" i="11"/>
  <c r="N465" i="11"/>
  <c r="N310" i="11"/>
  <c r="N230" i="11"/>
  <c r="N119" i="11"/>
  <c r="N276" i="11"/>
  <c r="N238" i="11"/>
  <c r="N123" i="11"/>
  <c r="N304" i="11"/>
  <c r="N347" i="11"/>
  <c r="N386" i="11"/>
  <c r="N479" i="11"/>
  <c r="N138" i="11"/>
  <c r="N58" i="11"/>
  <c r="N142" i="11"/>
  <c r="N242" i="11"/>
  <c r="N164" i="11"/>
  <c r="N296" i="11"/>
  <c r="N110" i="11"/>
  <c r="N253" i="11"/>
  <c r="N514" i="11"/>
  <c r="N173" i="11"/>
  <c r="N376" i="11"/>
  <c r="N44" i="11"/>
  <c r="N522" i="11"/>
  <c r="N61" i="11"/>
  <c r="N470" i="11"/>
  <c r="N126" i="11"/>
  <c r="N508" i="11"/>
  <c r="N117" i="11"/>
  <c r="N120" i="11"/>
  <c r="N53" i="11"/>
  <c r="N180" i="11"/>
  <c r="N337" i="11"/>
  <c r="N188" i="11"/>
  <c r="N361" i="11"/>
  <c r="N240" i="11"/>
  <c r="N210" i="11"/>
  <c r="N275" i="11"/>
  <c r="N262" i="11"/>
  <c r="N92" i="11"/>
  <c r="N222" i="11"/>
  <c r="N320" i="11"/>
  <c r="N209" i="11"/>
  <c r="N153" i="11"/>
  <c r="N16" i="11"/>
  <c r="N333" i="11"/>
  <c r="N395" i="11"/>
  <c r="N108" i="11"/>
  <c r="N65" i="11"/>
  <c r="N270" i="11"/>
  <c r="N476" i="11"/>
  <c r="N487" i="11"/>
  <c r="N272" i="11"/>
  <c r="N332" i="11"/>
  <c r="N311" i="11"/>
  <c r="N69" i="11"/>
  <c r="N359" i="11"/>
  <c r="N21" i="11"/>
  <c r="N234" i="11"/>
  <c r="N221" i="11"/>
  <c r="N368" i="11"/>
  <c r="N86" i="11"/>
  <c r="N11" i="11"/>
  <c r="N245" i="11"/>
  <c r="N26" i="11"/>
  <c r="N484" i="11"/>
  <c r="N396" i="11"/>
  <c r="N277" i="11"/>
  <c r="N109" i="11"/>
  <c r="N113" i="11"/>
  <c r="N90" i="11"/>
  <c r="N224" i="11"/>
  <c r="N379" i="11"/>
  <c r="N132" i="11"/>
  <c r="N141" i="11"/>
  <c r="N35" i="11"/>
  <c r="N516" i="11"/>
  <c r="N291" i="11"/>
  <c r="N334" i="11"/>
  <c r="N78" i="11"/>
  <c r="N355" i="11"/>
  <c r="N225" i="11"/>
  <c r="N36" i="11"/>
  <c r="N124" i="11"/>
  <c r="N232" i="11"/>
  <c r="N471" i="11"/>
  <c r="N467" i="11"/>
  <c r="N381" i="11"/>
  <c r="N79" i="11"/>
  <c r="N115" i="11"/>
  <c r="N490" i="11"/>
  <c r="N503" i="11"/>
  <c r="N192" i="11"/>
  <c r="N389" i="11"/>
  <c r="N207" i="11"/>
  <c r="N292" i="11"/>
  <c r="N237" i="11"/>
  <c r="N47" i="11"/>
  <c r="N63" i="11"/>
  <c r="N246" i="11"/>
  <c r="N335" i="11"/>
  <c r="N357" i="11"/>
  <c r="N313" i="11"/>
  <c r="N201" i="11"/>
  <c r="N499" i="11"/>
  <c r="N73" i="11"/>
  <c r="N515" i="11"/>
  <c r="N17" i="11"/>
  <c r="N135" i="11"/>
  <c r="N133" i="11"/>
  <c r="N352" i="11"/>
  <c r="N268" i="11"/>
  <c r="N176" i="11"/>
  <c r="N394" i="11"/>
  <c r="N366" i="11"/>
  <c r="N156" i="11"/>
  <c r="N518" i="11"/>
  <c r="N122" i="11"/>
  <c r="N233" i="11"/>
  <c r="N364" i="11"/>
  <c r="N497" i="11"/>
  <c r="N203" i="11"/>
  <c r="N478" i="11"/>
  <c r="N158" i="11"/>
  <c r="N287" i="11"/>
  <c r="N139" i="11"/>
  <c r="N293" i="11"/>
  <c r="N512" i="11"/>
  <c r="N149" i="11"/>
  <c r="N488" i="11"/>
  <c r="N99" i="11"/>
  <c r="N220" i="11"/>
  <c r="N194" i="11"/>
  <c r="N513" i="11"/>
  <c r="N134" i="11"/>
  <c r="N159" i="11"/>
  <c r="N502" i="11"/>
  <c r="N472" i="11"/>
  <c r="N19" i="11"/>
  <c r="N50" i="11"/>
  <c r="N151" i="11"/>
  <c r="N45" i="11"/>
  <c r="N40" i="11"/>
  <c r="N260" i="11"/>
  <c r="N483" i="11"/>
  <c r="N527" i="11"/>
  <c r="N285" i="11"/>
  <c r="N468" i="11"/>
  <c r="N22" i="11"/>
  <c r="N354" i="11"/>
  <c r="N32" i="11"/>
  <c r="N378" i="11"/>
  <c r="N330" i="11"/>
  <c r="N339" i="11"/>
  <c r="N226" i="11"/>
  <c r="N523" i="11"/>
  <c r="N279" i="11"/>
  <c r="N298" i="11"/>
  <c r="N91" i="11"/>
  <c r="N84" i="11"/>
  <c r="N106" i="11"/>
  <c r="N160" i="11"/>
  <c r="N323" i="11"/>
  <c r="N66" i="11"/>
  <c r="N363" i="11"/>
  <c r="N10" i="11"/>
  <c r="N256" i="11"/>
  <c r="N308" i="11"/>
  <c r="N373" i="11"/>
  <c r="N112" i="11"/>
  <c r="N475" i="11"/>
  <c r="N191" i="11"/>
  <c r="N187" i="11"/>
  <c r="N526" i="11"/>
  <c r="N481" i="11"/>
  <c r="N290" i="11"/>
  <c r="N251" i="11"/>
  <c r="N96" i="11"/>
  <c r="N165" i="11"/>
  <c r="N531" i="11"/>
  <c r="N227" i="11"/>
  <c r="N473" i="11"/>
  <c r="N183" i="11"/>
  <c r="N184" i="11"/>
  <c r="N294" i="11"/>
  <c r="N271" i="11"/>
  <c r="N321" i="11"/>
  <c r="N161" i="11"/>
  <c r="N12" i="11"/>
  <c r="N504" i="11"/>
  <c r="N182" i="11"/>
  <c r="N205" i="11"/>
  <c r="N263" i="11"/>
  <c r="N105" i="11"/>
  <c r="N344" i="11"/>
  <c r="N193" i="11"/>
  <c r="N229" i="11"/>
  <c r="N38" i="11"/>
  <c r="N212" i="11"/>
  <c r="N130" i="11"/>
  <c r="N519" i="11"/>
  <c r="N217" i="11"/>
  <c r="N318" i="11"/>
  <c r="N324" i="11"/>
  <c r="N74" i="11"/>
  <c r="N148" i="11"/>
  <c r="N307" i="11"/>
  <c r="N41" i="11"/>
  <c r="N505" i="11"/>
  <c r="N346" i="11"/>
  <c r="N466" i="11"/>
  <c r="N299" i="11"/>
  <c r="N349" i="11"/>
  <c r="N302" i="11"/>
  <c r="N390" i="11"/>
  <c r="N309" i="11"/>
  <c r="N250" i="11"/>
  <c r="N136" i="11"/>
  <c r="N143" i="11"/>
  <c r="N70" i="11"/>
  <c r="N25" i="11"/>
  <c r="N393" i="11"/>
  <c r="N33" i="11"/>
  <c r="N68" i="11"/>
  <c r="N252" i="11"/>
  <c r="N127" i="11"/>
  <c r="N295" i="11"/>
  <c r="N23" i="11"/>
  <c r="N495" i="11"/>
  <c r="N380" i="11"/>
  <c r="N267" i="11"/>
  <c r="N500" i="11"/>
  <c r="N231" i="11"/>
  <c r="N517" i="11"/>
  <c r="N128" i="11"/>
  <c r="N528" i="11"/>
  <c r="N125" i="11"/>
  <c r="N85" i="11"/>
  <c r="N9" i="11"/>
  <c r="N342" i="11"/>
  <c r="N29" i="11"/>
  <c r="N56" i="11"/>
  <c r="N154" i="11"/>
  <c r="N362" i="11"/>
  <c r="N103" i="11"/>
  <c r="N489" i="11"/>
  <c r="N477" i="11"/>
  <c r="N13" i="11"/>
  <c r="N54" i="11"/>
  <c r="N315" i="11"/>
  <c r="N374" i="11"/>
  <c r="N131" i="11"/>
  <c r="N327" i="11"/>
  <c r="N83" i="11"/>
  <c r="N507" i="11"/>
  <c r="N525" i="11"/>
  <c r="N387" i="11"/>
  <c r="N314" i="11"/>
  <c r="N520" i="11"/>
  <c r="N172" i="11"/>
  <c r="N353" i="11"/>
  <c r="N104" i="11"/>
  <c r="N280" i="11"/>
  <c r="N257" i="11"/>
  <c r="N204" i="11"/>
  <c r="N62" i="11"/>
  <c r="N81" i="11"/>
  <c r="N343" i="11"/>
  <c r="N399" i="11"/>
  <c r="N57" i="11"/>
  <c r="N255" i="11"/>
  <c r="N506" i="11"/>
  <c r="N181" i="11"/>
  <c r="N312" i="11"/>
  <c r="N469" i="11"/>
  <c r="N157" i="11"/>
  <c r="N338" i="11"/>
  <c r="N129" i="11"/>
  <c r="R118" i="18"/>
  <c r="V118" i="18" s="1"/>
  <c r="R117" i="18"/>
  <c r="V117" i="18" s="1"/>
  <c r="R111" i="18"/>
  <c r="V111" i="18" s="1"/>
  <c r="R103" i="18"/>
  <c r="V103" i="18" s="1"/>
  <c r="R102" i="18"/>
  <c r="V102" i="18" s="1"/>
  <c r="R97" i="18"/>
  <c r="V97" i="18" s="1"/>
  <c r="R92" i="18"/>
  <c r="R87" i="18"/>
  <c r="R82" i="18"/>
  <c r="R79" i="18"/>
  <c r="R74" i="18"/>
  <c r="R68" i="18"/>
  <c r="R66" i="18"/>
  <c r="R65" i="18"/>
  <c r="R53" i="18"/>
  <c r="R45" i="18"/>
  <c r="R38" i="18"/>
  <c r="V38" i="18" s="1"/>
  <c r="R37" i="18"/>
  <c r="V37" i="18" s="1"/>
  <c r="R35" i="18"/>
  <c r="V35" i="18" s="1"/>
  <c r="R30" i="18"/>
  <c r="V30" i="18" s="1"/>
  <c r="R28" i="18"/>
  <c r="V28" i="18" s="1"/>
  <c r="R26" i="18"/>
  <c r="R18" i="18"/>
  <c r="V18" i="18" s="1"/>
  <c r="W18" i="18" s="1"/>
  <c r="W38" i="18" l="1"/>
  <c r="X38" i="18"/>
  <c r="S82" i="18"/>
  <c r="T82" i="18" s="1"/>
  <c r="V82" i="18"/>
  <c r="S45" i="18"/>
  <c r="T45" i="18" s="1"/>
  <c r="V45" i="18"/>
  <c r="S68" i="18"/>
  <c r="T68" i="18" s="1"/>
  <c r="V68" i="18"/>
  <c r="S87" i="18"/>
  <c r="T87" i="18" s="1"/>
  <c r="V87" i="18"/>
  <c r="X103" i="18"/>
  <c r="W103" i="18"/>
  <c r="S66" i="18"/>
  <c r="T66" i="18" s="1"/>
  <c r="V66" i="18"/>
  <c r="W102" i="18"/>
  <c r="X102" i="18"/>
  <c r="Y102" i="18" s="1"/>
  <c r="X35" i="18"/>
  <c r="Y35" i="18" s="1"/>
  <c r="W35" i="18"/>
  <c r="S53" i="18"/>
  <c r="T53" i="18" s="1"/>
  <c r="V53" i="18"/>
  <c r="S74" i="18"/>
  <c r="T74" i="18" s="1"/>
  <c r="V74" i="18"/>
  <c r="S92" i="18"/>
  <c r="T92" i="18" s="1"/>
  <c r="V92" i="18"/>
  <c r="X111" i="18"/>
  <c r="W111" i="18"/>
  <c r="W28" i="18"/>
  <c r="X28" i="18"/>
  <c r="Y28" i="18" s="1"/>
  <c r="W118" i="18"/>
  <c r="X118" i="18"/>
  <c r="W30" i="18"/>
  <c r="X30" i="18"/>
  <c r="S26" i="18"/>
  <c r="T26" i="18" s="1"/>
  <c r="V26" i="18"/>
  <c r="W37" i="18"/>
  <c r="X37" i="18"/>
  <c r="Y37" i="18" s="1"/>
  <c r="S65" i="18"/>
  <c r="T65" i="18" s="1"/>
  <c r="V65" i="18"/>
  <c r="S79" i="18"/>
  <c r="T79" i="18" s="1"/>
  <c r="V79" i="18"/>
  <c r="X97" i="18"/>
  <c r="Y97" i="18" s="1"/>
  <c r="W97" i="18"/>
  <c r="W117" i="18"/>
  <c r="X117" i="18"/>
  <c r="Y117" i="18" s="1"/>
  <c r="X18" i="18"/>
  <c r="Y18" i="18" s="1"/>
  <c r="Y118" i="18"/>
  <c r="S102" i="18"/>
  <c r="T102" i="18" s="1"/>
  <c r="S35" i="18"/>
  <c r="T35" i="18" s="1"/>
  <c r="S118" i="18"/>
  <c r="T118" i="18" s="1"/>
  <c r="S28" i="18"/>
  <c r="T28" i="18" s="1"/>
  <c r="S38" i="18"/>
  <c r="T38" i="18" s="1"/>
  <c r="S103" i="18"/>
  <c r="T103" i="18" s="1"/>
  <c r="S97" i="18"/>
  <c r="T97" i="18" s="1"/>
  <c r="S117" i="18"/>
  <c r="T117" i="18" s="1"/>
  <c r="S30" i="18"/>
  <c r="T30" i="18" s="1"/>
  <c r="S18" i="18"/>
  <c r="T18" i="18" s="1"/>
  <c r="R128" i="18"/>
  <c r="S37" i="18"/>
  <c r="T37" i="18" s="1"/>
  <c r="S111" i="18"/>
  <c r="T111" i="18" s="1"/>
  <c r="X65" i="18" l="1"/>
  <c r="Y65" i="18" s="1"/>
  <c r="W65" i="18"/>
  <c r="W26" i="18"/>
  <c r="X26" i="18"/>
  <c r="Y26" i="18" s="1"/>
  <c r="W74" i="18"/>
  <c r="X74" i="18"/>
  <c r="Y74" i="18" s="1"/>
  <c r="W66" i="18"/>
  <c r="X66" i="18"/>
  <c r="Y66" i="18" s="1"/>
  <c r="X87" i="18"/>
  <c r="Y87" i="18" s="1"/>
  <c r="W87" i="18"/>
  <c r="X45" i="18"/>
  <c r="Y45" i="18" s="1"/>
  <c r="W45" i="18"/>
  <c r="W79" i="18"/>
  <c r="X79" i="18"/>
  <c r="Y79" i="18" s="1"/>
  <c r="W92" i="18"/>
  <c r="X92" i="18"/>
  <c r="Y92" i="18" s="1"/>
  <c r="W53" i="18"/>
  <c r="X53" i="18"/>
  <c r="Y53" i="18" s="1"/>
  <c r="W68" i="18"/>
  <c r="X68" i="18"/>
  <c r="Y68" i="18" s="1"/>
  <c r="W82" i="18"/>
  <c r="X82" i="18"/>
  <c r="Y82" i="18" s="1"/>
  <c r="Y103" i="18"/>
  <c r="Y111" i="18"/>
  <c r="Y30" i="18"/>
  <c r="Y38" i="18"/>
  <c r="V128" i="18"/>
</calcChain>
</file>

<file path=xl/sharedStrings.xml><?xml version="1.0" encoding="utf-8"?>
<sst xmlns="http://schemas.openxmlformats.org/spreadsheetml/2006/main" count="5882" uniqueCount="1559">
  <si>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</si>
  <si>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</si>
  <si>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</si>
  <si>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</si>
  <si>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</si>
  <si>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</si>
  <si>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</si>
  <si>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</si>
  <si>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</si>
  <si>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</si>
  <si>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Zaman Electronics</t>
  </si>
  <si>
    <t>M/S. Rasel Enterprise</t>
  </si>
  <si>
    <t>M/S Saad Telecom</t>
  </si>
  <si>
    <t>A One Tel</t>
  </si>
  <si>
    <t>Pial Mobile Gallery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</si>
  <si>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</si>
  <si>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</si>
  <si>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</si>
  <si>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</si>
  <si>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</si>
  <si>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</si>
  <si>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</si>
  <si>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</si>
  <si>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</si>
  <si>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</si>
  <si>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</si>
  <si>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</si>
  <si>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</si>
  <si>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</si>
  <si>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</si>
  <si>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City Telecom</t>
  </si>
  <si>
    <t>Jatrabari</t>
  </si>
  <si>
    <t>One Telecom, Jatrabari</t>
  </si>
  <si>
    <t>Dohar Enterprise</t>
  </si>
  <si>
    <t>Mehereen Telecom</t>
  </si>
  <si>
    <t>Nandan World Link</t>
  </si>
  <si>
    <t>One Telecom, Narayangonj</t>
  </si>
  <si>
    <t>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</si>
  <si>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</si>
  <si>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</si>
  <si>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</si>
  <si>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</si>
  <si>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</si>
  <si>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</si>
  <si>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</si>
  <si>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</si>
  <si>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</si>
  <si>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</si>
  <si>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</si>
  <si>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</si>
  <si>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</si>
  <si>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</si>
  <si>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</si>
  <si>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</si>
  <si>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</si>
  <si>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</si>
  <si>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</si>
  <si>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</si>
  <si>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</si>
  <si>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</si>
  <si>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</si>
  <si>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</si>
  <si>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</si>
  <si>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</si>
  <si>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</si>
  <si>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</si>
  <si>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</si>
  <si>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</si>
  <si>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</si>
  <si>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</si>
  <si>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</si>
  <si>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</si>
  <si>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</si>
  <si>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</si>
  <si>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</si>
  <si>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</si>
  <si>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</si>
  <si>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</si>
  <si>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</si>
  <si>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Pacific Electronics</t>
  </si>
  <si>
    <t>Rangpur</t>
  </si>
  <si>
    <t>World Media</t>
  </si>
  <si>
    <t>A.S.R. Trading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</si>
  <si>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</si>
  <si>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</si>
  <si>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</si>
  <si>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</si>
  <si>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</si>
  <si>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</si>
  <si>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</si>
  <si>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</si>
  <si>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</si>
  <si>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</si>
  <si>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</si>
  <si>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</si>
  <si>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</si>
  <si>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</si>
  <si>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</si>
  <si>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</si>
  <si>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</si>
  <si>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</si>
  <si>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</si>
  <si>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</si>
  <si>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</si>
  <si>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</si>
  <si>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</si>
  <si>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</si>
  <si>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</si>
  <si>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</si>
  <si>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</si>
  <si>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</si>
  <si>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</si>
  <si>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</si>
  <si>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</si>
  <si>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</si>
  <si>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</si>
  <si>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</si>
  <si>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</si>
  <si>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</si>
  <si>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</si>
  <si>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</si>
  <si>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</si>
  <si>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</si>
  <si>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</si>
  <si>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</si>
  <si>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</si>
  <si>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</si>
  <si>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</si>
  <si>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</si>
  <si>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</si>
  <si>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</si>
  <si>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</si>
  <si>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</si>
  <si>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</si>
  <si>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</si>
  <si>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</si>
  <si>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</si>
  <si>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</si>
  <si>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</si>
  <si>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</si>
  <si>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</si>
  <si>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</si>
  <si>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</si>
  <si>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</si>
  <si>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</si>
  <si>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</si>
  <si>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</si>
  <si>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</si>
  <si>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</si>
  <si>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</si>
  <si>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</si>
  <si>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</si>
  <si>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</si>
  <si>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</si>
  <si>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</si>
  <si>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</si>
  <si>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</si>
  <si>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</si>
  <si>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</si>
  <si>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</si>
  <si>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</si>
  <si>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</si>
  <si>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</si>
  <si>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</si>
  <si>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</si>
  <si>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</si>
  <si>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</si>
  <si>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</si>
  <si>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</si>
  <si>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</si>
  <si>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</si>
  <si>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</si>
  <si>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</si>
  <si>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</si>
  <si>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</si>
  <si>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</si>
  <si>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</si>
  <si>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</si>
  <si>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</si>
  <si>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</si>
  <si>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</si>
  <si>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</si>
  <si>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</si>
  <si>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</si>
  <si>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</si>
  <si>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</si>
  <si>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</si>
  <si>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</si>
  <si>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</si>
  <si>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</si>
  <si>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</si>
  <si>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</si>
  <si>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</si>
  <si>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</si>
  <si>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</si>
  <si>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</si>
  <si>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</si>
  <si>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</si>
  <si>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</si>
  <si>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</si>
  <si>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</si>
  <si>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</si>
  <si>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</si>
  <si>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</si>
  <si>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</si>
  <si>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</si>
  <si>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</si>
  <si>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</si>
  <si>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</si>
  <si>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</si>
  <si>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</si>
  <si>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</si>
  <si>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</si>
  <si>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</si>
  <si>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</si>
  <si>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</si>
  <si>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</si>
  <si>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</si>
  <si>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</si>
  <si>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</si>
  <si>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</si>
  <si>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</si>
  <si>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</si>
  <si>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</si>
  <si>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</si>
  <si>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</si>
  <si>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</si>
  <si>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</si>
  <si>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</si>
  <si>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</si>
  <si>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</si>
  <si>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</si>
  <si>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</si>
  <si>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</si>
  <si>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</si>
  <si>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</si>
  <si>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</si>
  <si>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</si>
  <si>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</si>
  <si>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</si>
  <si>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</si>
  <si>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</si>
  <si>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</si>
  <si>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</si>
  <si>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</si>
  <si>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</si>
  <si>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</si>
  <si>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</si>
  <si>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</si>
  <si>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</si>
  <si>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</si>
  <si>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</si>
  <si>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</si>
  <si>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</si>
  <si>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</si>
  <si>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</si>
  <si>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</si>
  <si>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</si>
  <si>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</si>
  <si>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</si>
  <si>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</si>
  <si>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</si>
  <si>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</si>
  <si>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</si>
  <si>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</si>
  <si>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</si>
  <si>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</si>
  <si>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</si>
  <si>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</si>
  <si>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</si>
  <si>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</si>
  <si>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</si>
  <si>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</si>
  <si>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</si>
  <si>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</si>
  <si>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</si>
  <si>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</si>
  <si>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</si>
  <si>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</si>
  <si>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</si>
  <si>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</si>
  <si>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</si>
  <si>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</si>
  <si>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</si>
  <si>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</si>
  <si>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</si>
  <si>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</si>
  <si>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</si>
  <si>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</si>
  <si>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</si>
  <si>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</si>
  <si>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</si>
  <si>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</si>
  <si>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</si>
  <si>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</si>
  <si>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</si>
  <si>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</si>
  <si>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</si>
  <si>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</si>
  <si>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</si>
  <si>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</si>
  <si>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</si>
  <si>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</si>
  <si>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</si>
  <si>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</si>
  <si>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</si>
  <si>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</si>
  <si>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</si>
  <si>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</si>
  <si>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</si>
  <si>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</si>
  <si>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</si>
  <si>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</si>
  <si>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</si>
  <si>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</si>
  <si>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</si>
  <si>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</si>
  <si>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</si>
  <si>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</si>
  <si>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</si>
  <si>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</si>
  <si>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</si>
  <si>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</si>
  <si>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</si>
  <si>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</si>
  <si>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</si>
  <si>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</si>
  <si>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</si>
  <si>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</si>
  <si>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</si>
  <si>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</si>
  <si>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</si>
  <si>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</si>
  <si>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</si>
  <si>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</si>
  <si>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</si>
  <si>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</si>
  <si>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</si>
  <si>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</si>
  <si>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</si>
  <si>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</si>
  <si>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</si>
  <si>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</si>
  <si>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</si>
  <si>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</si>
  <si>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</si>
  <si>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</si>
  <si>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</si>
  <si>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</si>
  <si>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</si>
  <si>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</si>
  <si>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</si>
  <si>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</si>
  <si>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</si>
  <si>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</si>
  <si>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</si>
  <si>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</si>
  <si>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</si>
  <si>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</si>
  <si>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</si>
  <si>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</si>
  <si>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</si>
  <si>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</si>
  <si>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</si>
  <si>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</si>
  <si>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</si>
  <si>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</si>
  <si>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</si>
  <si>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</si>
  <si>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</si>
  <si>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</si>
  <si>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</si>
  <si>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</si>
  <si>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</si>
  <si>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</si>
  <si>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</si>
  <si>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</si>
  <si>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</si>
  <si>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</si>
  <si>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</si>
  <si>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</si>
  <si>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</si>
  <si>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</si>
  <si>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</si>
  <si>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</si>
  <si>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</si>
  <si>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</si>
  <si>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</si>
  <si>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</si>
  <si>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</si>
  <si>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</si>
  <si>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</si>
  <si>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</si>
  <si>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</si>
  <si>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</si>
  <si>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</si>
  <si>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</si>
  <si>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</si>
  <si>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</si>
  <si>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</si>
  <si>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</si>
  <si>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</si>
  <si>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</si>
  <si>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</si>
  <si>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</si>
  <si>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</si>
  <si>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</si>
  <si>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</si>
  <si>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</si>
  <si>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</si>
  <si>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</si>
  <si>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</si>
  <si>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</si>
  <si>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</si>
  <si>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</si>
  <si>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</si>
  <si>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</si>
  <si>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</si>
  <si>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</si>
  <si>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</si>
  <si>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</si>
  <si>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</si>
  <si>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</si>
  <si>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</si>
  <si>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</si>
  <si>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</si>
  <si>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</si>
  <si>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</si>
  <si>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</si>
  <si>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</si>
  <si>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</si>
  <si>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</si>
  <si>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</si>
  <si>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</si>
  <si>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</si>
  <si>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</si>
  <si>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</si>
  <si>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</si>
  <si>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</si>
  <si>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</si>
  <si>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</si>
  <si>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</si>
  <si>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</si>
  <si>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</si>
  <si>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</si>
  <si>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</si>
  <si>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</si>
  <si>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</si>
  <si>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</si>
  <si>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</si>
  <si>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</si>
  <si>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</si>
  <si>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</si>
  <si>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</si>
  <si>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</si>
  <si>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</si>
  <si>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</si>
  <si>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</si>
  <si>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</si>
  <si>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</si>
  <si>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</si>
  <si>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</si>
  <si>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</si>
  <si>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</si>
  <si>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</si>
  <si>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</si>
  <si>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</si>
  <si>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</si>
  <si>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</si>
  <si>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</si>
  <si>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</si>
  <si>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</si>
  <si>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</si>
  <si>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</si>
  <si>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</si>
  <si>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</si>
  <si>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</si>
  <si>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</si>
  <si>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</si>
  <si>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</si>
  <si>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</si>
  <si>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</si>
  <si>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</si>
  <si>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</si>
  <si>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</si>
  <si>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</si>
  <si>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</si>
  <si>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</si>
  <si>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</si>
  <si>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</si>
  <si>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</si>
  <si>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</si>
  <si>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</si>
  <si>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</si>
  <si>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</si>
  <si>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</si>
  <si>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</si>
  <si>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</si>
  <si>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</si>
  <si>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</si>
  <si>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</si>
  <si>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</si>
  <si>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</si>
  <si>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</si>
  <si>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</si>
  <si>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</si>
  <si>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</si>
  <si>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</si>
  <si>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</si>
  <si>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</si>
  <si>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</si>
  <si>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</si>
  <si>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</si>
  <si>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</si>
  <si>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</si>
  <si>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</si>
  <si>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</si>
  <si>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</si>
  <si>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</si>
  <si>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</si>
  <si>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</si>
  <si>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</si>
  <si>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</si>
  <si>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</si>
  <si>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</si>
  <si>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</si>
  <si>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</si>
  <si>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</si>
  <si>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</si>
  <si>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</si>
  <si>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</si>
  <si>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</si>
  <si>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</si>
  <si>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</si>
  <si>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</si>
  <si>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</si>
  <si>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</si>
  <si>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</si>
  <si>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</si>
  <si>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</si>
  <si>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</si>
  <si>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</si>
  <si>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</si>
  <si>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</si>
  <si>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</si>
  <si>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</si>
  <si>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</si>
  <si>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</si>
  <si>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</si>
  <si>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</si>
  <si>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</si>
  <si>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</si>
  <si>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</si>
  <si>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</si>
  <si>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</si>
  <si>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</si>
  <si>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</si>
  <si>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</si>
  <si>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</si>
  <si>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</si>
  <si>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</si>
  <si>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</si>
  <si>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</si>
  <si>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</si>
  <si>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</si>
  <si>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</si>
  <si>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</si>
  <si>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</si>
  <si>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</si>
  <si>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</si>
  <si>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</si>
  <si>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</si>
  <si>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</si>
  <si>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</si>
  <si>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</si>
  <si>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</si>
  <si>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</si>
  <si>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</si>
  <si>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</si>
  <si>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</si>
  <si>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</si>
  <si>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</si>
  <si>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</si>
  <si>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</si>
  <si>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</si>
  <si>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</si>
  <si>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</si>
  <si>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</si>
  <si>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</si>
  <si>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</si>
  <si>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</si>
  <si>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</si>
  <si>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</si>
  <si>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</si>
  <si>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</si>
  <si>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</si>
  <si>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</si>
  <si>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</si>
  <si>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</si>
  <si>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</si>
  <si>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</si>
  <si>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</si>
  <si>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</si>
  <si>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</si>
  <si>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</si>
  <si>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</si>
  <si>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</si>
  <si>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</si>
  <si>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</si>
  <si>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</si>
  <si>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</si>
  <si>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</si>
  <si>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</si>
  <si>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</si>
  <si>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</si>
  <si>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</si>
  <si>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</si>
  <si>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</si>
  <si>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</si>
  <si>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</si>
  <si>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</si>
  <si>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</si>
  <si>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</si>
  <si>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</si>
  <si>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</si>
  <si>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</si>
  <si>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</si>
  <si>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</si>
  <si>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</si>
  <si>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</si>
  <si>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</si>
  <si>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</si>
  <si>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</si>
  <si>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</si>
  <si>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</si>
  <si>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</si>
  <si>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</si>
  <si>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</si>
  <si>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</si>
  <si>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</si>
  <si>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</si>
  <si>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</si>
  <si>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</si>
  <si>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</si>
  <si>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</si>
  <si>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</si>
  <si>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</si>
  <si>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</si>
  <si>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</si>
  <si>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</si>
  <si>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</si>
  <si>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</si>
  <si>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</si>
  <si>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</si>
  <si>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</si>
  <si>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</si>
  <si>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</si>
  <si>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</si>
  <si>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</si>
  <si>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</si>
  <si>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</si>
  <si>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</si>
  <si>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</si>
  <si>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</si>
  <si>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</si>
  <si>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</si>
  <si>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</si>
  <si>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</si>
  <si>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</si>
  <si>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</si>
  <si>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</si>
  <si>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</si>
  <si>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</si>
  <si>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</si>
  <si>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</si>
  <si>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</si>
  <si>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</si>
  <si>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</si>
  <si>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</si>
  <si>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</si>
  <si>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</si>
  <si>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</si>
  <si>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</si>
  <si>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</si>
  <si>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</si>
  <si>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</si>
  <si>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</si>
  <si>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</si>
  <si>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</si>
  <si>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</si>
  <si>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</si>
  <si>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</si>
  <si>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</si>
  <si>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</si>
  <si>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</si>
  <si>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</si>
  <si>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</si>
  <si>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</si>
  <si>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</si>
  <si>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</si>
  <si>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</si>
  <si>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</si>
  <si>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</si>
  <si>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</si>
  <si>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</si>
  <si>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</si>
  <si>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</si>
  <si>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</si>
  <si>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</si>
  <si>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</si>
  <si>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</si>
  <si>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</si>
  <si>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</si>
  <si>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</si>
  <si>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</si>
  <si>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</si>
  <si>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</si>
  <si>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</si>
  <si>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</si>
  <si>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</si>
  <si>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</si>
  <si>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</si>
  <si>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</si>
  <si>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</si>
  <si>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</si>
  <si>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</si>
  <si>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</si>
  <si>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</si>
  <si>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</si>
  <si>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</si>
  <si>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</si>
  <si>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</si>
  <si>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</si>
  <si>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</si>
  <si>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</si>
  <si>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</si>
  <si>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</si>
  <si>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</si>
  <si>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</si>
  <si>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</si>
  <si>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</si>
  <si>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</si>
  <si>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</si>
  <si>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</si>
  <si>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</si>
  <si>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</si>
  <si>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</si>
  <si>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</si>
  <si>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</si>
  <si>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</si>
  <si>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</si>
  <si>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</si>
  <si>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</si>
  <si>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</si>
  <si>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</si>
  <si>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</si>
  <si>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</si>
  <si>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</si>
  <si>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</si>
  <si>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</si>
  <si>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</si>
  <si>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</si>
  <si>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</si>
  <si>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</si>
  <si>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</si>
  <si>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</si>
  <si>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</si>
  <si>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</si>
  <si>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</si>
  <si>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</si>
  <si>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</si>
  <si>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</si>
  <si>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</si>
  <si>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</si>
  <si>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</si>
  <si>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</si>
  <si>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</si>
  <si>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</si>
  <si>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</si>
  <si>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</si>
  <si>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</si>
  <si>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</si>
  <si>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</si>
  <si>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</si>
  <si>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</si>
  <si>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</si>
  <si>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</si>
  <si>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</si>
  <si>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</si>
  <si>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</si>
  <si>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</si>
  <si>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</si>
  <si>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</si>
  <si>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</si>
  <si>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</si>
  <si>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</si>
  <si>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</si>
  <si>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</si>
  <si>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</si>
  <si>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</si>
  <si>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</si>
  <si>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</si>
  <si>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</si>
  <si>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</si>
  <si>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</si>
  <si>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</si>
  <si>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</si>
  <si>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</si>
  <si>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</si>
  <si>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</si>
  <si>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</si>
  <si>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</si>
  <si>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</si>
  <si>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</si>
  <si>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</si>
  <si>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</si>
  <si>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</si>
  <si>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</si>
  <si>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</si>
  <si>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</si>
  <si>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</si>
  <si>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</si>
  <si>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</si>
  <si>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</si>
  <si>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</si>
  <si>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</si>
  <si>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</si>
  <si>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</si>
  <si>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</si>
  <si>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</si>
  <si>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</si>
  <si>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</si>
  <si>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</si>
  <si>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</si>
  <si>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</si>
  <si>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</si>
  <si>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</si>
  <si>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</si>
  <si>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</si>
  <si>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</si>
  <si>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</si>
  <si>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</si>
  <si>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</si>
  <si>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</si>
  <si>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</si>
  <si>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</si>
  <si>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</si>
  <si>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</si>
  <si>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</si>
  <si>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</si>
  <si>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</si>
  <si>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</si>
  <si>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</si>
  <si>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</si>
  <si>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</si>
  <si>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</si>
  <si>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</si>
  <si>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</si>
  <si>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</si>
  <si>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</si>
  <si>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</si>
  <si>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</si>
  <si>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</si>
  <si>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</si>
  <si>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</si>
  <si>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</si>
  <si>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</si>
  <si>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</si>
  <si>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</si>
  <si>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</si>
  <si>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</si>
  <si>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</si>
  <si>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</si>
  <si>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</si>
  <si>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</si>
  <si>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</si>
  <si>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</si>
  <si>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</si>
  <si>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</si>
  <si>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</si>
  <si>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</si>
  <si>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</si>
  <si>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</si>
  <si>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</si>
  <si>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</si>
  <si>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</si>
  <si>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</si>
  <si>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</si>
  <si>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</si>
  <si>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</si>
  <si>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</si>
  <si>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</si>
  <si>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</si>
  <si>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</si>
  <si>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</si>
  <si>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</si>
  <si>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</si>
  <si>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</si>
  <si>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</si>
  <si>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</si>
  <si>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</si>
  <si>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</si>
  <si>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</si>
  <si>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</si>
  <si>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</si>
  <si>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</si>
  <si>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</si>
  <si>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</si>
  <si>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</si>
  <si>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</si>
  <si>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</si>
  <si>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</si>
  <si>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</si>
  <si>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</si>
  <si>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</si>
  <si>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</si>
  <si>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</si>
  <si>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</si>
  <si>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</si>
  <si>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</si>
  <si>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</si>
  <si>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</si>
  <si>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</si>
  <si>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</si>
  <si>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</si>
  <si>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</si>
  <si>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</si>
  <si>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</si>
  <si>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</si>
  <si>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</si>
  <si>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</si>
  <si>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</si>
  <si>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</si>
  <si>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</si>
  <si>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</si>
  <si>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</si>
  <si>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</si>
  <si>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</si>
  <si>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</si>
  <si>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</si>
  <si>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</si>
  <si>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</si>
  <si>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</si>
  <si>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</si>
  <si>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</si>
  <si>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</si>
  <si>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</si>
  <si>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</si>
  <si>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</si>
  <si>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</si>
  <si>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</si>
  <si>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</si>
  <si>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</si>
  <si>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</si>
  <si>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</si>
  <si>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</si>
  <si>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</si>
  <si>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</si>
  <si>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</si>
  <si>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</si>
  <si>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</si>
  <si>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</si>
  <si>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</si>
  <si>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</si>
  <si>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</si>
  <si>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</si>
  <si>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</si>
  <si>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</si>
  <si>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</si>
  <si>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</si>
  <si>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</si>
  <si>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</si>
  <si>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</si>
  <si>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</si>
  <si>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</si>
  <si>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</si>
  <si>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</si>
  <si>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</si>
  <si>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</si>
  <si>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</si>
  <si>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</si>
  <si>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</si>
  <si>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</si>
  <si>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</si>
  <si>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</si>
  <si>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</si>
  <si>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</si>
  <si>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</si>
  <si>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</si>
  <si>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</si>
  <si>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</si>
  <si>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</si>
  <si>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</si>
  <si>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</si>
  <si>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</si>
  <si>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</si>
  <si>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</si>
  <si>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</si>
  <si>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</si>
  <si>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</si>
  <si>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</si>
  <si>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</si>
  <si>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</si>
  <si>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</si>
  <si>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</si>
  <si>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</si>
  <si>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</si>
  <si>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</si>
  <si>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</si>
  <si>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</si>
  <si>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</si>
  <si>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</si>
  <si>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</si>
  <si>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</si>
  <si>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</si>
  <si>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</si>
  <si>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</si>
  <si>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</si>
  <si>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</si>
  <si>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</si>
  <si>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</si>
  <si>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</si>
  <si>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</si>
  <si>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</si>
  <si>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</si>
  <si>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</si>
  <si>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</si>
  <si>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</si>
  <si>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</si>
  <si>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</si>
  <si>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</si>
  <si>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</si>
  <si>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</si>
  <si>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</si>
  <si>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</si>
  <si>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</si>
  <si>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</si>
  <si>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</si>
  <si>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</si>
  <si>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</si>
  <si>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</si>
  <si>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</si>
  <si>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</si>
  <si>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</si>
  <si>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</si>
  <si>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</si>
  <si>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</si>
  <si>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</si>
  <si>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</si>
  <si>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</si>
  <si>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</si>
  <si>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</si>
  <si>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</si>
  <si>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</si>
  <si>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</si>
  <si>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</si>
  <si>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</si>
  <si>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</si>
  <si>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</si>
  <si>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</si>
  <si>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</si>
  <si>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</si>
  <si>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</si>
  <si>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</si>
  <si>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</si>
  <si>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</si>
  <si>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</si>
  <si>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</si>
  <si>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</si>
  <si>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</si>
  <si>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</si>
  <si>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</si>
  <si>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</si>
  <si>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</si>
  <si>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</si>
  <si>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</si>
  <si>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</si>
  <si>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</si>
  <si>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</si>
  <si>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</si>
  <si>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</si>
  <si>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</si>
  <si>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</si>
  <si>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</si>
  <si>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</si>
  <si>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</si>
  <si>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</si>
  <si>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</si>
  <si>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</si>
  <si>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</si>
  <si>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</si>
  <si>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</si>
  <si>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</si>
  <si>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</si>
  <si>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</si>
  <si>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</si>
  <si>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</si>
  <si>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</si>
  <si>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</si>
  <si>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</si>
  <si>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</si>
  <si>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</si>
  <si>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</si>
  <si>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</si>
  <si>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</si>
  <si>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</si>
  <si>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</si>
  <si>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</si>
  <si>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</si>
  <si>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</si>
  <si>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</si>
  <si>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</si>
  <si>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</si>
  <si>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</si>
  <si>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</si>
  <si>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</si>
  <si>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</si>
  <si>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</si>
  <si>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</si>
  <si>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</si>
  <si>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</si>
  <si>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</si>
  <si>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</si>
  <si>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</si>
  <si>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</si>
  <si>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</si>
  <si>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</si>
  <si>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</si>
  <si>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</si>
  <si>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</si>
  <si>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</si>
  <si>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</si>
  <si>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</si>
  <si>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</si>
  <si>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</si>
  <si>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</si>
  <si>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</si>
  <si>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</si>
  <si>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</si>
  <si>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</si>
  <si>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</si>
  <si>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</si>
  <si>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</si>
  <si>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</si>
  <si>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</si>
  <si>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</si>
  <si>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</si>
  <si>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</si>
  <si>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</si>
  <si>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</si>
  <si>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</si>
  <si>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</si>
  <si>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</si>
  <si>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</si>
  <si>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</si>
  <si>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</si>
  <si>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</si>
  <si>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</si>
  <si>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</si>
  <si>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</si>
  <si>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</si>
  <si>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</si>
  <si>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</si>
  <si>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</si>
  <si>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</si>
  <si>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</si>
  <si>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</si>
  <si>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</si>
  <si>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</si>
  <si>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</si>
  <si>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</si>
  <si>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</si>
  <si>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</si>
  <si>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</si>
  <si>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</si>
  <si>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</si>
  <si>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</si>
  <si>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</si>
  <si>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</si>
  <si>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</si>
  <si>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</si>
  <si>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</si>
  <si>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</si>
  <si>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</si>
  <si>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</si>
  <si>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</si>
  <si>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</si>
  <si>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</si>
  <si>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</si>
  <si>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</si>
  <si>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</si>
  <si>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</si>
  <si>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</si>
  <si>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</si>
  <si>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</si>
  <si>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</si>
  <si>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</si>
  <si>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</si>
  <si>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</si>
  <si>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</si>
  <si>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</si>
  <si>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</si>
  <si>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</si>
  <si>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</si>
  <si>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</si>
  <si>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</si>
  <si>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</si>
  <si>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</si>
  <si>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</si>
  <si>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</si>
  <si>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</si>
  <si>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</si>
  <si>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</si>
  <si>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</si>
  <si>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</si>
  <si>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</si>
  <si>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</si>
  <si>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</si>
  <si>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</si>
  <si>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</si>
  <si>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</si>
  <si>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</si>
  <si>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</si>
  <si>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</si>
  <si>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</si>
  <si>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</si>
  <si>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</si>
  <si>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</si>
  <si>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</si>
  <si>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</si>
  <si>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</si>
  <si>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</si>
  <si>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</si>
  <si>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</si>
  <si>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</si>
  <si>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</si>
  <si>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</si>
  <si>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</si>
  <si>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</si>
  <si>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</si>
  <si>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</si>
  <si>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</si>
  <si>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</si>
  <si>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</si>
  <si>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</si>
  <si>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</si>
  <si>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</si>
  <si>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</si>
  <si>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</si>
  <si>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</si>
  <si>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</si>
  <si>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</si>
  <si>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</si>
  <si>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</si>
  <si>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</si>
  <si>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</si>
  <si>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</si>
  <si>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</si>
  <si>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</si>
  <si>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</si>
  <si>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</si>
  <si>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</si>
  <si>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</si>
  <si>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</si>
  <si>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</si>
  <si>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</si>
  <si>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</si>
  <si>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</si>
  <si>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</si>
  <si>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</si>
  <si>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</si>
  <si>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</si>
  <si>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</si>
  <si>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</si>
  <si>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</si>
  <si>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</si>
  <si>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</si>
  <si>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</si>
  <si>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</si>
  <si>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</si>
  <si>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</si>
  <si>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</si>
  <si>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</si>
  <si>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</si>
  <si>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</si>
  <si>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</si>
  <si>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</si>
  <si>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</si>
  <si>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Ratul Islam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</si>
  <si>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</si>
  <si>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</si>
  <si>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</si>
  <si>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</si>
  <si>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</si>
  <si>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</si>
  <si>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</si>
  <si>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</si>
  <si>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</si>
  <si>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</si>
  <si>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</si>
  <si>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</si>
  <si>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</si>
  <si>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</si>
  <si>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</si>
  <si>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</si>
  <si>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</si>
  <si>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</si>
  <si>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</si>
  <si>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</si>
  <si>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</si>
  <si>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</si>
  <si>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</si>
  <si>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</si>
  <si>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</si>
  <si>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</si>
  <si>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</si>
  <si>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Mr. Salim Iqbal</t>
  </si>
  <si>
    <t>Md.Musa</t>
  </si>
  <si>
    <t>MD. Riad</t>
  </si>
  <si>
    <t xml:space="preserve">Mizanur Rahman Rasel </t>
  </si>
  <si>
    <t>SL</t>
  </si>
  <si>
    <t>Anika Traders</t>
  </si>
  <si>
    <t>Mahabub Hossain</t>
  </si>
  <si>
    <t>Tutul Shaha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</si>
  <si>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</si>
  <si>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</si>
  <si>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</si>
  <si>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</si>
  <si>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</si>
  <si>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</si>
  <si>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</si>
  <si>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</si>
  <si>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</si>
  <si>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</si>
  <si>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</si>
  <si>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</si>
  <si>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</si>
  <si>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Md Salah Uddin</t>
  </si>
  <si>
    <t>Md Jalal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</si>
  <si>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</si>
  <si>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</si>
  <si>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</si>
  <si>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</si>
  <si>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</si>
  <si>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</si>
  <si>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</si>
  <si>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</si>
  <si>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</si>
  <si>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</si>
  <si>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</si>
  <si>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</si>
  <si>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</si>
  <si>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</si>
  <si>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</si>
  <si>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</si>
  <si>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</si>
  <si>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</si>
  <si>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</si>
  <si>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</si>
  <si>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</si>
  <si>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</si>
  <si>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</si>
  <si>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</si>
  <si>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</si>
  <si>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</si>
  <si>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</si>
  <si>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</si>
  <si>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</si>
  <si>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</si>
  <si>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</si>
  <si>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</si>
  <si>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</si>
  <si>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</si>
  <si>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</si>
  <si>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</si>
  <si>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</si>
  <si>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</si>
  <si>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</si>
  <si>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</si>
  <si>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DSR-0089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</si>
  <si>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</si>
  <si>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</si>
  <si>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</si>
  <si>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</si>
  <si>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</si>
  <si>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</si>
  <si>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</si>
  <si>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</si>
  <si>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</si>
  <si>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</si>
  <si>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</si>
  <si>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</si>
  <si>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</si>
  <si>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</si>
  <si>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</si>
  <si>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</si>
  <si>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</si>
  <si>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EEL</t>
  </si>
  <si>
    <t>M/S. MM Trade Link</t>
  </si>
  <si>
    <t>Dealer
Zone</t>
  </si>
  <si>
    <t>Md. Masud rana</t>
  </si>
  <si>
    <t>Md. Ashraful</t>
  </si>
  <si>
    <t>DSR-0099</t>
  </si>
  <si>
    <t>Forhad Hossain</t>
  </si>
  <si>
    <t>Md. Refat</t>
  </si>
  <si>
    <t>Md. Dilwar Hussain</t>
  </si>
  <si>
    <t>Md. Nasim Sahana (Pappu)</t>
  </si>
  <si>
    <t>Md. Shanto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</si>
  <si>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</si>
  <si>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</si>
  <si>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</si>
  <si>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</si>
  <si>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</si>
  <si>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</si>
  <si>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</si>
  <si>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</si>
  <si>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</si>
  <si>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</si>
  <si>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</si>
  <si>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</si>
  <si>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</si>
  <si>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</si>
  <si>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</si>
  <si>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</si>
  <si>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</si>
  <si>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</si>
  <si>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JAN'20</t>
  </si>
  <si>
    <t>FEB'20</t>
  </si>
  <si>
    <t>MAR'20</t>
  </si>
  <si>
    <t>Q1-2020</t>
  </si>
  <si>
    <t>Per Day</t>
  </si>
  <si>
    <t>Target</t>
  </si>
  <si>
    <t>%</t>
  </si>
  <si>
    <t>Score 
90%</t>
  </si>
  <si>
    <t>Q1
Target</t>
  </si>
  <si>
    <t>Q1
Achievement</t>
  </si>
  <si>
    <t>Q1%</t>
  </si>
  <si>
    <t>Remaining</t>
  </si>
  <si>
    <t>Q1 Achivment'20</t>
  </si>
  <si>
    <t>M/S. Alif Telecom</t>
  </si>
  <si>
    <t>Faridpur</t>
  </si>
  <si>
    <t>Patuakhali</t>
  </si>
  <si>
    <t>Rangamati</t>
  </si>
  <si>
    <t>Mirpur</t>
  </si>
  <si>
    <t>Uttara</t>
  </si>
  <si>
    <t>Gulshan</t>
  </si>
  <si>
    <t>Munshigonj</t>
  </si>
  <si>
    <t>Shantinagar</t>
  </si>
  <si>
    <t>Narshingdi</t>
  </si>
  <si>
    <t>Paltan</t>
  </si>
  <si>
    <t>JASHORE</t>
  </si>
  <si>
    <t>JHENAIDAH</t>
  </si>
  <si>
    <t>Bagerhat</t>
  </si>
  <si>
    <t>Shatkhira</t>
  </si>
  <si>
    <t>Tangail</t>
  </si>
  <si>
    <t>Naogaon</t>
  </si>
  <si>
    <t>Gaibandha</t>
  </si>
  <si>
    <t>Thakurgaon</t>
  </si>
  <si>
    <t>Lalmonirhat</t>
  </si>
  <si>
    <t>B.Bari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</si>
  <si>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</si>
  <si>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</si>
  <si>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</si>
  <si>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</si>
  <si>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</si>
  <si>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</si>
  <si>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</si>
  <si>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</si>
  <si>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</si>
  <si>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</si>
  <si>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</si>
  <si>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</si>
  <si>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</si>
  <si>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</si>
  <si>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</si>
  <si>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</si>
  <si>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</si>
  <si>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</si>
  <si>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Imran Nazir</t>
  </si>
  <si>
    <t>Pappu Kumer Roy Biddut</t>
  </si>
  <si>
    <t>Bandhan Chandro Roy Bappy</t>
  </si>
  <si>
    <t>Kamrul</t>
  </si>
  <si>
    <t>Rubel Hossain</t>
  </si>
  <si>
    <t>Md. Anower Hosen</t>
  </si>
  <si>
    <t>Daliem Bhuiyan</t>
  </si>
  <si>
    <t>April &amp; May'20</t>
  </si>
  <si>
    <t>JUNE'20</t>
  </si>
  <si>
    <t>Zone</t>
  </si>
  <si>
    <t>Q Achivment'20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</si>
  <si>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</si>
  <si>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</si>
  <si>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</si>
  <si>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</si>
  <si>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</si>
  <si>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</si>
  <si>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</si>
  <si>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Md.Sadad hossain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</si>
  <si>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</si>
  <si>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</si>
  <si>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</si>
  <si>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</si>
  <si>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</si>
  <si>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</si>
  <si>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</si>
  <si>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Md. Insan Ali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</si>
  <si>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</si>
  <si>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</si>
  <si>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</si>
  <si>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</si>
  <si>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</si>
  <si>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</si>
  <si>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</si>
  <si>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</si>
  <si>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</si>
  <si>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</si>
  <si>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</si>
  <si>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Edison Electronics Limited</t>
  </si>
  <si>
    <t>AUG'20 Back Margin
Dealer Wise Value Achievement Status</t>
  </si>
  <si>
    <t>Target 
AUG 2020</t>
  </si>
  <si>
    <t>Achievement 
AUG 2020</t>
  </si>
  <si>
    <t>Achievement %
AUG 2020</t>
  </si>
  <si>
    <t>AUG'20 Back Margin
Region Wise Value Achievement Status</t>
  </si>
  <si>
    <t>Target AUG 2020</t>
  </si>
  <si>
    <t>Achievement
 AUG 2020</t>
  </si>
  <si>
    <t>AUG'20 Back Margin
Zone Wise Value Achievement Status</t>
  </si>
  <si>
    <t>AUG Target</t>
  </si>
  <si>
    <t>AUG Achievement</t>
  </si>
  <si>
    <t>Md. Minar</t>
  </si>
  <si>
    <t>DSR-0194</t>
  </si>
  <si>
    <t>Nur Mohammad (Rubel)</t>
  </si>
  <si>
    <t>Md. Miraj</t>
  </si>
  <si>
    <t>Md. Tuhin Ahmed</t>
  </si>
  <si>
    <t>Rathura Enterprise-2</t>
  </si>
  <si>
    <t>Md. Rakib Pondit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</si>
  <si>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</si>
  <si>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</si>
  <si>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</si>
  <si>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</si>
  <si>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</si>
  <si>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</si>
  <si>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</si>
  <si>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</si>
  <si>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</si>
  <si>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</si>
  <si>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</si>
  <si>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</si>
  <si>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</si>
  <si>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</si>
  <si>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</si>
  <si>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</si>
  <si>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</si>
  <si>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</si>
  <si>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</si>
  <si>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</si>
  <si>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</si>
  <si>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</si>
  <si>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</si>
  <si>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 xml:space="preserve">Up to 20.08.2020 </t>
  </si>
  <si>
    <t xml:space="preserve">DSR wise Back Margin  till 20 AUG'20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</si>
</sst>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b/>
      <sz val="11"/>
      <color theme="1"/>
      <name val="Calibri Light"/>
      <family val="2"/>
      <scheme val="major"/>
    </font>
    <font>
      <sz val="10"/>
      <color theme="1"/>
      <name val="Bahnschrift"/>
      <family val="2"/>
    </font>
    <font>
      <sz val="10"/>
      <color rgb="FF000000"/>
      <name val="Bahnschrift"/>
      <family val="2"/>
    </font>
    <font>
      <sz val="10"/>
      <color indexed="8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4" fillId="0" borderId="28" xfId="0" applyFont="1" applyBorder="1" applyAlignment="1"/>
    <xf numFmtId="0" fontId="4" fillId="0" borderId="9" xfId="0" applyFont="1" applyBorder="1" applyAlignment="1"/>
    <xf numFmtId="0" fontId="4" fillId="0" borderId="27" xfId="0" applyFont="1" applyBorder="1" applyAlignment="1"/>
    <xf numFmtId="0" fontId="4" fillId="0" borderId="1" xfId="0" applyFont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64" fontId="0" fillId="4" borderId="27" xfId="1" applyNumberFormat="1" applyFont="1" applyFill="1" applyBorder="1" applyAlignment="1">
      <alignment horizontal="center" vertical="center"/>
    </xf>
    <xf numFmtId="1" fontId="0" fillId="0" borderId="29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5" borderId="5" xfId="0" applyFont="1" applyFill="1" applyBorder="1" applyAlignment="1">
      <alignment horizontal="center"/>
    </xf>
    <xf numFmtId="0" fontId="16" fillId="0" borderId="1" xfId="0" applyFont="1" applyBorder="1"/>
    <xf numFmtId="0" fontId="17" fillId="0" borderId="8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8" fillId="0" borderId="0" xfId="0" applyFont="1"/>
    <xf numFmtId="0" fontId="17" fillId="2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8" fontId="20" fillId="3" borderId="1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4" borderId="9" xfId="0" applyFont="1" applyFill="1" applyBorder="1"/>
    <xf numFmtId="0" fontId="18" fillId="0" borderId="9" xfId="0" applyFont="1" applyBorder="1"/>
    <xf numFmtId="164" fontId="22" fillId="3" borderId="32" xfId="1" applyNumberFormat="1" applyFont="1" applyFill="1" applyBorder="1" applyAlignment="1">
      <alignment horizontal="center" vertical="center"/>
    </xf>
    <xf numFmtId="164" fontId="18" fillId="4" borderId="9" xfId="1" applyNumberFormat="1" applyFont="1" applyFill="1" applyBorder="1" applyAlignment="1">
      <alignment horizontal="center" vertical="center"/>
    </xf>
    <xf numFmtId="9" fontId="18" fillId="4" borderId="9" xfId="2" applyNumberFormat="1" applyFont="1" applyFill="1" applyBorder="1" applyAlignment="1">
      <alignment horizontal="center" vertical="center"/>
    </xf>
    <xf numFmtId="43" fontId="18" fillId="4" borderId="9" xfId="1" applyNumberFormat="1" applyFont="1" applyFill="1" applyBorder="1" applyAlignment="1">
      <alignment horizontal="center" vertical="center"/>
    </xf>
    <xf numFmtId="164" fontId="18" fillId="4" borderId="9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4" fontId="18" fillId="4" borderId="1" xfId="1" applyNumberFormat="1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/>
    <xf numFmtId="0" fontId="18" fillId="0" borderId="33" xfId="0" applyFont="1" applyBorder="1"/>
    <xf numFmtId="0" fontId="23" fillId="4" borderId="1" xfId="0" applyFont="1" applyFill="1" applyBorder="1"/>
    <xf numFmtId="0" fontId="18" fillId="5" borderId="9" xfId="0" applyFont="1" applyFill="1" applyBorder="1" applyAlignment="1">
      <alignment horizontal="center"/>
    </xf>
    <xf numFmtId="0" fontId="18" fillId="5" borderId="0" xfId="0" applyFont="1" applyFill="1"/>
    <xf numFmtId="164" fontId="18" fillId="5" borderId="9" xfId="1" applyNumberFormat="1" applyFont="1" applyFill="1" applyBorder="1" applyAlignment="1">
      <alignment horizontal="center" vertical="center"/>
    </xf>
    <xf numFmtId="164" fontId="18" fillId="5" borderId="1" xfId="1" applyNumberFormat="1" applyFont="1" applyFill="1" applyBorder="1" applyAlignment="1">
      <alignment horizontal="center" vertical="center"/>
    </xf>
    <xf numFmtId="43" fontId="18" fillId="5" borderId="9" xfId="1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0" fontId="18" fillId="4" borderId="0" xfId="0" applyFont="1" applyFill="1"/>
    <xf numFmtId="0" fontId="18" fillId="7" borderId="1" xfId="0" applyFont="1" applyFill="1" applyBorder="1"/>
    <xf numFmtId="0" fontId="23" fillId="8" borderId="1" xfId="0" applyFont="1" applyFill="1" applyBorder="1"/>
    <xf numFmtId="165" fontId="18" fillId="4" borderId="9" xfId="2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vertical="center"/>
    </xf>
    <xf numFmtId="164" fontId="18" fillId="4" borderId="1" xfId="1" applyNumberFormat="1" applyFont="1" applyFill="1" applyBorder="1" applyAlignment="1">
      <alignment horizontal="left" vertical="center"/>
    </xf>
    <xf numFmtId="164" fontId="20" fillId="3" borderId="13" xfId="1" applyNumberFormat="1" applyFont="1" applyFill="1" applyBorder="1"/>
    <xf numFmtId="164" fontId="20" fillId="3" borderId="13" xfId="0" applyNumberFormat="1" applyFont="1" applyFill="1" applyBorder="1"/>
    <xf numFmtId="164" fontId="20" fillId="3" borderId="14" xfId="1" applyNumberFormat="1" applyFont="1" applyFill="1" applyBorder="1"/>
    <xf numFmtId="0" fontId="17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18" fillId="0" borderId="0" xfId="1" applyNumberFormat="1" applyFont="1"/>
    <xf numFmtId="0" fontId="17" fillId="0" borderId="4" xfId="0" applyFont="1" applyBorder="1" applyAlignment="1">
      <alignment vertical="center" wrapText="1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10" fontId="18" fillId="4" borderId="1" xfId="2" applyNumberFormat="1" applyFont="1" applyFill="1" applyBorder="1" applyAlignment="1">
      <alignment horizontal="center" vertical="center"/>
    </xf>
    <xf numFmtId="43" fontId="18" fillId="4" borderId="1" xfId="1" applyNumberFormat="1" applyFont="1" applyFill="1" applyBorder="1" applyAlignment="1">
      <alignment horizontal="center" vertical="center"/>
    </xf>
    <xf numFmtId="0" fontId="20" fillId="3" borderId="12" xfId="0" applyFont="1" applyFill="1" applyBorder="1"/>
    <xf numFmtId="164" fontId="20" fillId="3" borderId="13" xfId="0" applyNumberFormat="1" applyFont="1" applyFill="1" applyBorder="1" applyAlignment="1">
      <alignment horizontal="center" vertical="center"/>
    </xf>
    <xf numFmtId="10" fontId="20" fillId="3" borderId="13" xfId="2" applyNumberFormat="1" applyFont="1" applyFill="1" applyBorder="1" applyAlignment="1">
      <alignment horizontal="center" vertical="center"/>
    </xf>
    <xf numFmtId="164" fontId="20" fillId="3" borderId="13" xfId="2" applyNumberFormat="1" applyFont="1" applyFill="1" applyBorder="1" applyAlignment="1">
      <alignment horizontal="center" vertical="center"/>
    </xf>
    <xf numFmtId="164" fontId="20" fillId="3" borderId="14" xfId="1" applyNumberFormat="1" applyFont="1" applyFill="1" applyBorder="1" applyAlignment="1">
      <alignment horizontal="center" vertical="center"/>
    </xf>
    <xf numFmtId="43" fontId="18" fillId="0" borderId="0" xfId="0" applyNumberFormat="1" applyFont="1"/>
    <xf numFmtId="0" fontId="17" fillId="0" borderId="0" xfId="0" applyFont="1" applyBorder="1" applyAlignment="1">
      <alignment vertical="center" wrapText="1"/>
    </xf>
    <xf numFmtId="0" fontId="20" fillId="3" borderId="34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164" fontId="18" fillId="4" borderId="1" xfId="1" applyNumberFormat="1" applyFont="1" applyFill="1" applyBorder="1"/>
    <xf numFmtId="10" fontId="18" fillId="4" borderId="1" xfId="2" applyNumberFormat="1" applyFont="1" applyFill="1" applyBorder="1"/>
    <xf numFmtId="1" fontId="18" fillId="4" borderId="1" xfId="2" applyNumberFormat="1" applyFont="1" applyFill="1" applyBorder="1"/>
    <xf numFmtId="43" fontId="18" fillId="4" borderId="1" xfId="1" applyNumberFormat="1" applyFont="1" applyFill="1" applyBorder="1"/>
    <xf numFmtId="164" fontId="20" fillId="3" borderId="15" xfId="0" applyNumberFormat="1" applyFont="1" applyFill="1" applyBorder="1"/>
    <xf numFmtId="10" fontId="20" fillId="3" borderId="15" xfId="2" applyNumberFormat="1" applyFont="1" applyFill="1" applyBorder="1"/>
    <xf numFmtId="0" fontId="20" fillId="3" borderId="25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10" fontId="18" fillId="0" borderId="1" xfId="2" applyNumberFormat="1" applyFont="1" applyFill="1" applyBorder="1" applyAlignment="1">
      <alignment horizontal="center" vertical="center"/>
    </xf>
    <xf numFmtId="10" fontId="18" fillId="0" borderId="1" xfId="0" applyNumberFormat="1" applyFont="1" applyFill="1" applyBorder="1" applyAlignment="1">
      <alignment horizontal="center" vertical="center"/>
    </xf>
    <xf numFmtId="10" fontId="18" fillId="0" borderId="0" xfId="0" applyNumberFormat="1" applyFont="1"/>
    <xf numFmtId="10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/>
    <xf numFmtId="0" fontId="17" fillId="10" borderId="1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/>
    </xf>
    <xf numFmtId="0" fontId="23" fillId="0" borderId="1" xfId="0" applyFont="1" applyBorder="1"/>
    <xf numFmtId="164" fontId="18" fillId="0" borderId="1" xfId="1" applyNumberFormat="1" applyFont="1" applyBorder="1" applyAlignment="1">
      <alignment horizontal="center" vertical="center"/>
    </xf>
    <xf numFmtId="164" fontId="18" fillId="0" borderId="1" xfId="2" applyNumberFormat="1" applyFont="1" applyFill="1" applyBorder="1"/>
    <xf numFmtId="1" fontId="18" fillId="0" borderId="1" xfId="0" applyNumberFormat="1" applyFont="1" applyFill="1" applyBorder="1"/>
    <xf numFmtId="0" fontId="23" fillId="10" borderId="1" xfId="0" applyFont="1" applyFill="1" applyBorder="1"/>
    <xf numFmtId="0" fontId="0" fillId="10" borderId="1" xfId="0" applyFont="1" applyFill="1" applyBorder="1"/>
    <xf numFmtId="0" fontId="26" fillId="0" borderId="1" xfId="0" applyFont="1" applyBorder="1"/>
    <xf numFmtId="0" fontId="22" fillId="3" borderId="12" xfId="0" applyFont="1" applyFill="1" applyBorder="1" applyAlignment="1">
      <alignment horizontal="center"/>
    </xf>
    <xf numFmtId="0" fontId="22" fillId="3" borderId="13" xfId="0" applyFont="1" applyFill="1" applyBorder="1"/>
    <xf numFmtId="0" fontId="22" fillId="3" borderId="13" xfId="0" applyFont="1" applyFill="1" applyBorder="1" applyAlignment="1">
      <alignment horizontal="center" vertical="center"/>
    </xf>
    <xf numFmtId="164" fontId="22" fillId="3" borderId="13" xfId="0" applyNumberFormat="1" applyFont="1" applyFill="1" applyBorder="1"/>
    <xf numFmtId="0" fontId="22" fillId="3" borderId="14" xfId="0" applyFont="1" applyFill="1" applyBorder="1"/>
    <xf numFmtId="0" fontId="0" fillId="5" borderId="1" xfId="0" applyFill="1" applyBorder="1" applyAlignment="1">
      <alignment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5" borderId="1" xfId="0" applyFont="1" applyFill="1" applyBorder="1"/>
    <xf numFmtId="0" fontId="18" fillId="0" borderId="0" xfId="0" applyFont="1" applyBorder="1"/>
    <xf numFmtId="0" fontId="18" fillId="4" borderId="1" xfId="0" applyFont="1" applyFill="1" applyBorder="1" applyAlignment="1">
      <alignment horizontal="left"/>
    </xf>
    <xf numFmtId="164" fontId="27" fillId="4" borderId="1" xfId="13" applyNumberFormat="1" applyFont="1" applyFill="1" applyBorder="1" applyAlignment="1">
      <alignment horizontal="center" vertical="center"/>
    </xf>
    <xf numFmtId="164" fontId="27" fillId="4" borderId="1" xfId="10" applyNumberFormat="1" applyFont="1" applyFill="1" applyBorder="1" applyAlignment="1">
      <alignment horizontal="center"/>
    </xf>
    <xf numFmtId="164" fontId="27" fillId="4" borderId="1" xfId="1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4" borderId="1" xfId="9" applyNumberFormat="1" applyFont="1" applyFill="1" applyBorder="1" applyAlignment="1">
      <alignment horizontal="left" vertical="center"/>
    </xf>
    <xf numFmtId="0" fontId="27" fillId="4" borderId="1" xfId="6" applyNumberFormat="1" applyFont="1" applyFill="1" applyBorder="1" applyAlignment="1">
      <alignment horizontal="left" vertical="center"/>
    </xf>
    <xf numFmtId="0" fontId="27" fillId="4" borderId="1" xfId="13" applyNumberFormat="1" applyFont="1" applyFill="1" applyBorder="1" applyAlignment="1">
      <alignment horizontal="left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3" fillId="5" borderId="1" xfId="0" applyFont="1" applyFill="1" applyBorder="1"/>
    <xf numFmtId="0" fontId="18" fillId="2" borderId="1" xfId="2" applyNumberFormat="1" applyFont="1" applyFill="1" applyBorder="1" applyAlignment="1">
      <alignment horizontal="center" vertical="center"/>
    </xf>
    <xf numFmtId="164" fontId="18" fillId="11" borderId="1" xfId="1" applyNumberFormat="1" applyFont="1" applyFill="1" applyBorder="1" applyAlignment="1">
      <alignment horizontal="left" vertical="center"/>
    </xf>
    <xf numFmtId="10" fontId="18" fillId="11" borderId="1" xfId="2" applyNumberFormat="1" applyFont="1" applyFill="1" applyBorder="1" applyAlignment="1">
      <alignment horizontal="left" vertical="center"/>
    </xf>
    <xf numFmtId="164" fontId="18" fillId="12" borderId="1" xfId="1" applyNumberFormat="1" applyFont="1" applyFill="1" applyBorder="1" applyAlignment="1">
      <alignment horizontal="left" vertical="center"/>
    </xf>
    <xf numFmtId="10" fontId="18" fillId="12" borderId="1" xfId="2" applyNumberFormat="1" applyFont="1" applyFill="1" applyBorder="1" applyAlignment="1">
      <alignment horizontal="left" vertical="center"/>
    </xf>
    <xf numFmtId="164" fontId="18" fillId="10" borderId="1" xfId="1" applyNumberFormat="1" applyFont="1" applyFill="1" applyBorder="1" applyAlignment="1">
      <alignment horizontal="left" vertical="center"/>
    </xf>
    <xf numFmtId="10" fontId="18" fillId="10" borderId="1" xfId="2" applyNumberFormat="1" applyFont="1" applyFill="1" applyBorder="1" applyAlignment="1">
      <alignment horizontal="left" vertical="center"/>
    </xf>
    <xf numFmtId="0" fontId="18" fillId="2" borderId="1" xfId="2" applyNumberFormat="1" applyFont="1" applyFill="1" applyBorder="1" applyAlignment="1">
      <alignment horizontal="left" vertical="center"/>
    </xf>
    <xf numFmtId="10" fontId="18" fillId="14" borderId="1" xfId="2" applyNumberFormat="1" applyFont="1" applyFill="1" applyBorder="1" applyAlignment="1">
      <alignment horizontal="left" vertical="center"/>
    </xf>
    <xf numFmtId="0" fontId="20" fillId="3" borderId="25" xfId="0" applyNumberFormat="1" applyFont="1" applyFill="1" applyBorder="1" applyAlignment="1">
      <alignment horizontal="center" vertical="center"/>
    </xf>
    <xf numFmtId="0" fontId="18" fillId="8" borderId="1" xfId="2" applyNumberFormat="1" applyFont="1" applyFill="1" applyBorder="1" applyAlignment="1">
      <alignment horizontal="center" vertical="center"/>
    </xf>
    <xf numFmtId="10" fontId="18" fillId="8" borderId="1" xfId="2" applyNumberFormat="1" applyFont="1" applyFill="1" applyBorder="1" applyAlignment="1">
      <alignment horizontal="left" vertical="center"/>
    </xf>
    <xf numFmtId="10" fontId="20" fillId="3" borderId="13" xfId="2" applyNumberFormat="1" applyFont="1" applyFill="1" applyBorder="1"/>
    <xf numFmtId="0" fontId="17" fillId="14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6" fillId="0" borderId="6" xfId="6" applyFont="1" applyBorder="1" applyAlignment="1">
      <alignment horizontal="left" vertical="center"/>
    </xf>
    <xf numFmtId="0" fontId="16" fillId="0" borderId="1" xfId="6" applyFont="1" applyBorder="1" applyAlignment="1">
      <alignment horizontal="left" vertical="center"/>
    </xf>
    <xf numFmtId="0" fontId="27" fillId="4" borderId="1" xfId="6" applyFont="1" applyFill="1" applyBorder="1" applyAlignment="1">
      <alignment horizontal="left" vertical="center"/>
    </xf>
    <xf numFmtId="0" fontId="16" fillId="11" borderId="1" xfId="9" applyFont="1" applyFill="1" applyBorder="1" applyAlignment="1">
      <alignment horizontal="left" vertical="center"/>
    </xf>
    <xf numFmtId="0" fontId="16" fillId="4" borderId="1" xfId="6" applyFont="1" applyFill="1" applyBorder="1" applyAlignment="1">
      <alignment horizontal="left" vertical="center"/>
    </xf>
    <xf numFmtId="0" fontId="16" fillId="0" borderId="1" xfId="9" applyFont="1" applyBorder="1" applyAlignment="1">
      <alignment horizontal="left" vertical="center"/>
    </xf>
    <xf numFmtId="164" fontId="16" fillId="0" borderId="1" xfId="10" applyNumberFormat="1" applyFont="1" applyBorder="1" applyAlignment="1">
      <alignment horizontal="left" vertical="center"/>
    </xf>
    <xf numFmtId="0" fontId="16" fillId="4" borderId="27" xfId="6" applyFont="1" applyFill="1" applyBorder="1" applyAlignment="1">
      <alignment horizontal="left" vertical="center"/>
    </xf>
    <xf numFmtId="0" fontId="16" fillId="4" borderId="1" xfId="9" applyFont="1" applyFill="1" applyBorder="1" applyAlignment="1">
      <alignment horizontal="left" vertical="center"/>
    </xf>
    <xf numFmtId="49" fontId="16" fillId="4" borderId="27" xfId="6" applyNumberFormat="1" applyFont="1" applyFill="1" applyBorder="1" applyAlignment="1">
      <alignment horizontal="left" vertical="center"/>
    </xf>
    <xf numFmtId="0" fontId="27" fillId="0" borderId="27" xfId="9" applyFont="1" applyFill="1" applyBorder="1" applyAlignment="1">
      <alignment horizontal="left" vertical="center"/>
    </xf>
    <xf numFmtId="49" fontId="16" fillId="4" borderId="1" xfId="6" applyNumberFormat="1" applyFont="1" applyFill="1" applyBorder="1" applyAlignment="1">
      <alignment horizontal="left" vertical="center"/>
    </xf>
    <xf numFmtId="0" fontId="28" fillId="0" borderId="1" xfId="9" applyFont="1" applyFill="1" applyBorder="1" applyAlignment="1">
      <alignment horizontal="left" vertical="center"/>
    </xf>
    <xf numFmtId="0" fontId="27" fillId="0" borderId="1" xfId="9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0" fontId="16" fillId="0" borderId="27" xfId="9" applyFont="1" applyBorder="1" applyAlignment="1">
      <alignment horizontal="left" vertical="center"/>
    </xf>
    <xf numFmtId="0" fontId="16" fillId="0" borderId="29" xfId="9" applyFont="1" applyBorder="1" applyAlignment="1">
      <alignment horizontal="left" vertical="center"/>
    </xf>
    <xf numFmtId="0" fontId="28" fillId="4" borderId="5" xfId="0" applyFont="1" applyFill="1" applyBorder="1" applyAlignment="1">
      <alignment horizontal="left" vertical="center"/>
    </xf>
    <xf numFmtId="0" fontId="27" fillId="0" borderId="1" xfId="6" applyFont="1" applyBorder="1" applyAlignment="1">
      <alignment horizontal="left" vertical="center"/>
    </xf>
    <xf numFmtId="0" fontId="27" fillId="4" borderId="27" xfId="6" applyFont="1" applyFill="1" applyBorder="1" applyAlignment="1">
      <alignment horizontal="left" vertical="center"/>
    </xf>
    <xf numFmtId="0" fontId="27" fillId="4" borderId="6" xfId="6" applyFont="1" applyFill="1" applyBorder="1" applyAlignment="1">
      <alignment horizontal="left" vertical="center"/>
    </xf>
    <xf numFmtId="164" fontId="27" fillId="4" borderId="1" xfId="13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left" vertical="center"/>
    </xf>
    <xf numFmtId="0" fontId="29" fillId="4" borderId="5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 wrapText="1"/>
    </xf>
    <xf numFmtId="0" fontId="27" fillId="5" borderId="0" xfId="0" applyFont="1" applyFill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8" fillId="13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27" fillId="4" borderId="27" xfId="9" applyFont="1" applyFill="1" applyBorder="1" applyAlignment="1">
      <alignment horizontal="left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0" xfId="0" applyNumberFormat="1" applyFont="1" applyFill="1"/>
    <xf numFmtId="164" fontId="27" fillId="4" borderId="1" xfId="1" applyNumberFormat="1" applyFont="1" applyFill="1" applyBorder="1"/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wrapText="1"/>
    </xf>
    <xf numFmtId="0" fontId="19" fillId="6" borderId="17" xfId="0" applyFont="1" applyFill="1" applyBorder="1" applyAlignment="1">
      <alignment horizontal="center" wrapText="1"/>
    </xf>
    <xf numFmtId="0" fontId="19" fillId="5" borderId="17" xfId="0" applyFont="1" applyFill="1" applyBorder="1" applyAlignment="1">
      <alignment horizontal="center" wrapText="1"/>
    </xf>
    <xf numFmtId="0" fontId="19" fillId="6" borderId="18" xfId="0" applyFont="1" applyFill="1" applyBorder="1" applyAlignment="1">
      <alignment horizontal="center" wrapText="1"/>
    </xf>
    <xf numFmtId="0" fontId="19" fillId="6" borderId="2" xfId="0" applyFont="1" applyFill="1" applyBorder="1" applyAlignment="1">
      <alignment horizontal="center" wrapText="1"/>
    </xf>
    <xf numFmtId="0" fontId="19" fillId="6" borderId="7" xfId="0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/>
    </xf>
    <xf numFmtId="0" fontId="19" fillId="6" borderId="8" xfId="0" applyFont="1" applyFill="1" applyBorder="1" applyAlignment="1">
      <alignment horizontal="center" wrapText="1"/>
    </xf>
    <xf numFmtId="0" fontId="19" fillId="6" borderId="10" xfId="0" applyFont="1" applyFill="1" applyBorder="1" applyAlignment="1">
      <alignment horizontal="center" wrapText="1"/>
    </xf>
    <xf numFmtId="0" fontId="20" fillId="3" borderId="2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66FF66"/>
      <color rgb="FF00FF00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 90% Distributor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sheetProtection algorithmName="SHA-512" hashValue="3kwCqn82N0PiD3nb5WOhe6Wz8GGUvQoFCMsRAB6cDO7B94w+nHFmI0bbzbqMsCML+W3J6T0VwCrdCiV9G8/FpQ==" saltValue="ZaTDj0bfI19Txg4P1XcjK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showGridLines="0" zoomScale="80" zoomScaleNormal="80" workbookViewId="0">
      <pane xSplit="2" ySplit="3" topLeftCell="C123" activePane="bottomRight" state="frozen"/>
      <selection pane="topRight" activeCell="C1" sqref="C1"/>
      <selection pane="bottomLeft" activeCell="A4" sqref="A4"/>
      <selection pane="bottomRight" activeCell="H132" sqref="H132"/>
    </sheetView>
  </sheetViews>
  <sheetFormatPr defaultRowHeight="14.25" x14ac:dyDescent="0.2"/>
  <cols>
    <col min="1" max="1" width="5.140625" style="130" bestFit="1" customWidth="1"/>
    <col min="2" max="2" width="37.85546875" style="91" bestFit="1" customWidth="1"/>
    <col min="3" max="4" width="13.42578125" style="91" bestFit="1" customWidth="1"/>
    <col min="5" max="5" width="14.85546875" style="91" bestFit="1" customWidth="1"/>
    <col min="6" max="6" width="15" style="91" bestFit="1" customWidth="1"/>
    <col min="7" max="7" width="15.7109375" style="120" bestFit="1" customWidth="1"/>
    <col min="8" max="8" width="19.42578125" style="91" bestFit="1" customWidth="1"/>
    <col min="9" max="9" width="20" style="91" bestFit="1" customWidth="1"/>
    <col min="10" max="11" width="15.7109375" style="91" bestFit="1" customWidth="1"/>
    <col min="12" max="12" width="18.7109375" style="91" bestFit="1" customWidth="1"/>
    <col min="13" max="13" width="16.28515625" style="91" bestFit="1" customWidth="1"/>
    <col min="14" max="14" width="19.140625" style="91" bestFit="1" customWidth="1"/>
    <col min="15" max="15" width="20" style="91" bestFit="1" customWidth="1"/>
    <col min="16" max="16" width="16.85546875" style="91" bestFit="1" customWidth="1"/>
    <col min="17" max="17" width="15.28515625" style="91" bestFit="1" customWidth="1"/>
    <col min="18" max="16384" width="9.140625" style="91"/>
  </cols>
  <sheetData>
    <row r="1" spans="1:17" ht="30.75" customHeight="1" x14ac:dyDescent="0.2">
      <c r="A1" s="87"/>
      <c r="B1" s="88" t="s">
        <v>1557</v>
      </c>
      <c r="C1" s="88"/>
      <c r="D1" s="88"/>
      <c r="E1" s="88"/>
      <c r="F1" s="88"/>
      <c r="G1" s="89"/>
      <c r="H1" s="88"/>
      <c r="I1" s="88"/>
      <c r="J1" s="88"/>
      <c r="K1" s="88"/>
      <c r="L1" s="88"/>
      <c r="M1" s="215" t="s">
        <v>1491</v>
      </c>
      <c r="N1" s="215">
        <v>14</v>
      </c>
      <c r="O1" s="214" t="s">
        <v>1489</v>
      </c>
      <c r="P1" s="214">
        <v>21</v>
      </c>
      <c r="Q1" s="90"/>
    </row>
    <row r="2" spans="1:17" ht="30.75" customHeight="1" x14ac:dyDescent="0.2">
      <c r="A2" s="256" t="s">
        <v>1517</v>
      </c>
      <c r="B2" s="257"/>
      <c r="C2" s="257"/>
      <c r="D2" s="257"/>
      <c r="E2" s="257"/>
      <c r="F2" s="257"/>
      <c r="G2" s="258"/>
      <c r="H2" s="257"/>
      <c r="I2" s="257"/>
      <c r="J2" s="257"/>
      <c r="K2" s="257"/>
      <c r="L2" s="257"/>
      <c r="M2" s="257"/>
      <c r="N2" s="257"/>
      <c r="O2" s="259"/>
      <c r="P2" s="92" t="s">
        <v>1490</v>
      </c>
      <c r="Q2" s="93">
        <f>P1-N1</f>
        <v>7</v>
      </c>
    </row>
    <row r="3" spans="1:17" s="98" customFormat="1" ht="45" customHeight="1" x14ac:dyDescent="0.25">
      <c r="A3" s="94" t="s">
        <v>1320</v>
      </c>
      <c r="B3" s="95" t="s">
        <v>103</v>
      </c>
      <c r="C3" s="96" t="s">
        <v>1388</v>
      </c>
      <c r="D3" s="95" t="s">
        <v>1487</v>
      </c>
      <c r="E3" s="96" t="s">
        <v>1518</v>
      </c>
      <c r="F3" s="97" t="s">
        <v>1519</v>
      </c>
      <c r="G3" s="96" t="s">
        <v>1520</v>
      </c>
      <c r="H3" s="96" t="s">
        <v>146</v>
      </c>
      <c r="I3" s="96" t="s">
        <v>147</v>
      </c>
      <c r="J3" s="96" t="s">
        <v>1057</v>
      </c>
      <c r="K3" s="96" t="s">
        <v>1058</v>
      </c>
      <c r="L3" s="96" t="s">
        <v>1059</v>
      </c>
      <c r="M3" s="96" t="s">
        <v>1060</v>
      </c>
      <c r="N3" s="96" t="s">
        <v>1081</v>
      </c>
      <c r="O3" s="96" t="s">
        <v>1082</v>
      </c>
      <c r="P3" s="96" t="s">
        <v>140</v>
      </c>
      <c r="Q3" s="96" t="s">
        <v>141</v>
      </c>
    </row>
    <row r="4" spans="1:17" x14ac:dyDescent="0.2">
      <c r="A4" s="99">
        <v>1</v>
      </c>
      <c r="B4" s="101" t="s">
        <v>13</v>
      </c>
      <c r="C4" s="101" t="s">
        <v>137</v>
      </c>
      <c r="D4" s="100" t="s">
        <v>1505</v>
      </c>
      <c r="E4" s="102">
        <v>17723074.199542858</v>
      </c>
      <c r="F4" s="103">
        <v>8051514.1204000022</v>
      </c>
      <c r="G4" s="104">
        <f t="shared" ref="G4:G66" si="0">IFERROR(F4/E4,0)</f>
        <v>0.45429557139740917</v>
      </c>
      <c r="H4" s="103">
        <f t="shared" ref="H4:H35" si="1">(E4*0.8)-F4</f>
        <v>6126945.2392342854</v>
      </c>
      <c r="I4" s="103">
        <f t="shared" ref="I4:I35" si="2">H4/$Q$2</f>
        <v>875277.89131918363</v>
      </c>
      <c r="J4" s="103">
        <f>(E4*0.86)-F4</f>
        <v>7190329.6912068557</v>
      </c>
      <c r="K4" s="103">
        <f>J4/$Q$2</f>
        <v>1027189.9558866937</v>
      </c>
      <c r="L4" s="103">
        <f>(E4*0.91)-F4</f>
        <v>8076483.4011839982</v>
      </c>
      <c r="M4" s="103">
        <f>L4/$Q$2</f>
        <v>1153783.3430262855</v>
      </c>
      <c r="N4" s="105">
        <f>(E4*0.96)-F4</f>
        <v>8962637.1111611407</v>
      </c>
      <c r="O4" s="103">
        <f>N4/$Q$2</f>
        <v>1280376.7301658771</v>
      </c>
      <c r="P4" s="106">
        <f t="shared" ref="P4:P35" si="3">E4-F4</f>
        <v>9671560.0791428555</v>
      </c>
      <c r="Q4" s="103">
        <f>P4/$Q$2</f>
        <v>1381651.4398775508</v>
      </c>
    </row>
    <row r="5" spans="1:17" x14ac:dyDescent="0.2">
      <c r="A5" s="107">
        <v>2</v>
      </c>
      <c r="B5" s="111" t="s">
        <v>1225</v>
      </c>
      <c r="C5" s="101" t="s">
        <v>137</v>
      </c>
      <c r="D5" s="100" t="s">
        <v>1505</v>
      </c>
      <c r="E5" s="102">
        <v>6619791.3729571421</v>
      </c>
      <c r="F5" s="103">
        <v>3377263.6139000002</v>
      </c>
      <c r="G5" s="104">
        <f t="shared" si="0"/>
        <v>0.51017674479842934</v>
      </c>
      <c r="H5" s="103">
        <f t="shared" si="1"/>
        <v>1918569.4844657136</v>
      </c>
      <c r="I5" s="109">
        <f t="shared" si="2"/>
        <v>274081.35492367338</v>
      </c>
      <c r="J5" s="103">
        <f t="shared" ref="J5:J67" si="4">(E5*0.86)-F5</f>
        <v>2315756.9668431422</v>
      </c>
      <c r="K5" s="103">
        <f t="shared" ref="K5:K66" si="5">J5/$Q$2</f>
        <v>330822.4238347346</v>
      </c>
      <c r="L5" s="103">
        <f t="shared" ref="L5:L67" si="6">(E5*0.91)-F5</f>
        <v>2646746.535490999</v>
      </c>
      <c r="M5" s="103">
        <f t="shared" ref="M5:O66" si="7">L5/$Q$2</f>
        <v>378106.64792728558</v>
      </c>
      <c r="N5" s="105">
        <f t="shared" ref="N5:N67" si="8">(E5*0.96)-F5</f>
        <v>2977736.1041388558</v>
      </c>
      <c r="O5" s="103">
        <f t="shared" si="7"/>
        <v>425390.87201983656</v>
      </c>
      <c r="P5" s="110">
        <f t="shared" si="3"/>
        <v>3242527.7590571418</v>
      </c>
      <c r="Q5" s="109">
        <f t="shared" ref="Q5:Q66" si="9">P5/$Q$2</f>
        <v>463218.25129387743</v>
      </c>
    </row>
    <row r="6" spans="1:17" x14ac:dyDescent="0.2">
      <c r="A6" s="107">
        <v>3</v>
      </c>
      <c r="B6" s="108" t="s">
        <v>3</v>
      </c>
      <c r="C6" s="101" t="s">
        <v>137</v>
      </c>
      <c r="D6" s="100" t="s">
        <v>1440</v>
      </c>
      <c r="E6" s="102">
        <v>13583173.76772381</v>
      </c>
      <c r="F6" s="103">
        <v>8140630.262699998</v>
      </c>
      <c r="G6" s="104">
        <f t="shared" si="0"/>
        <v>0.59931724366537042</v>
      </c>
      <c r="H6" s="103">
        <f t="shared" si="1"/>
        <v>2725908.7514790511</v>
      </c>
      <c r="I6" s="109">
        <f t="shared" si="2"/>
        <v>389415.53592557873</v>
      </c>
      <c r="J6" s="103">
        <f t="shared" si="4"/>
        <v>3540899.1775424788</v>
      </c>
      <c r="K6" s="103">
        <f t="shared" si="5"/>
        <v>505842.73964892555</v>
      </c>
      <c r="L6" s="103">
        <f t="shared" si="6"/>
        <v>4220057.8659286695</v>
      </c>
      <c r="M6" s="103">
        <f t="shared" si="7"/>
        <v>602865.4094183814</v>
      </c>
      <c r="N6" s="105">
        <f t="shared" si="8"/>
        <v>4899216.5543148583</v>
      </c>
      <c r="O6" s="103">
        <f t="shared" si="7"/>
        <v>699888.07918783685</v>
      </c>
      <c r="P6" s="110">
        <f t="shared" si="3"/>
        <v>5442543.5050238119</v>
      </c>
      <c r="Q6" s="109">
        <f t="shared" si="9"/>
        <v>777506.21500340174</v>
      </c>
    </row>
    <row r="7" spans="1:17" x14ac:dyDescent="0.2">
      <c r="A7" s="99">
        <v>4</v>
      </c>
      <c r="B7" s="108" t="s">
        <v>6</v>
      </c>
      <c r="C7" s="101" t="s">
        <v>137</v>
      </c>
      <c r="D7" s="100" t="s">
        <v>1389</v>
      </c>
      <c r="E7" s="102">
        <v>5239696.8010380957</v>
      </c>
      <c r="F7" s="103">
        <v>2391060.1149999998</v>
      </c>
      <c r="G7" s="104">
        <f t="shared" si="0"/>
        <v>0.45633558692294557</v>
      </c>
      <c r="H7" s="103">
        <f t="shared" si="1"/>
        <v>1800697.3258304768</v>
      </c>
      <c r="I7" s="109">
        <f t="shared" si="2"/>
        <v>257242.47511863956</v>
      </c>
      <c r="J7" s="103">
        <f t="shared" si="4"/>
        <v>2115079.1338927629</v>
      </c>
      <c r="K7" s="103">
        <f t="shared" si="5"/>
        <v>302154.1619846804</v>
      </c>
      <c r="L7" s="103">
        <f t="shared" si="6"/>
        <v>2377063.9739446673</v>
      </c>
      <c r="M7" s="103">
        <f t="shared" si="7"/>
        <v>339580.56770638103</v>
      </c>
      <c r="N7" s="105">
        <f t="shared" si="8"/>
        <v>2639048.8139965716</v>
      </c>
      <c r="O7" s="103">
        <f t="shared" si="7"/>
        <v>377006.97342808166</v>
      </c>
      <c r="P7" s="110">
        <f t="shared" si="3"/>
        <v>2848636.686038096</v>
      </c>
      <c r="Q7" s="109">
        <f t="shared" si="9"/>
        <v>406948.0980054423</v>
      </c>
    </row>
    <row r="8" spans="1:17" x14ac:dyDescent="0.2">
      <c r="A8" s="107">
        <v>5</v>
      </c>
      <c r="B8" s="108" t="s">
        <v>12</v>
      </c>
      <c r="C8" s="101" t="s">
        <v>137</v>
      </c>
      <c r="D8" s="100" t="s">
        <v>1389</v>
      </c>
      <c r="E8" s="102">
        <v>6678015.474957142</v>
      </c>
      <c r="F8" s="103">
        <v>3125033.3655999997</v>
      </c>
      <c r="G8" s="104">
        <f t="shared" si="0"/>
        <v>0.46795838933273143</v>
      </c>
      <c r="H8" s="103">
        <f t="shared" si="1"/>
        <v>2217379.0143657145</v>
      </c>
      <c r="I8" s="109">
        <f t="shared" si="2"/>
        <v>316768.43062367348</v>
      </c>
      <c r="J8" s="103">
        <f t="shared" si="4"/>
        <v>2618059.9428631426</v>
      </c>
      <c r="K8" s="103">
        <f t="shared" si="5"/>
        <v>374008.56326616323</v>
      </c>
      <c r="L8" s="103">
        <f t="shared" si="6"/>
        <v>2951960.7166110002</v>
      </c>
      <c r="M8" s="103">
        <f t="shared" si="7"/>
        <v>421708.67380157148</v>
      </c>
      <c r="N8" s="105">
        <f t="shared" si="8"/>
        <v>3285861.490358856</v>
      </c>
      <c r="O8" s="103">
        <f t="shared" si="7"/>
        <v>469408.78433697944</v>
      </c>
      <c r="P8" s="110">
        <f t="shared" si="3"/>
        <v>3552982.1093571424</v>
      </c>
      <c r="Q8" s="109">
        <f t="shared" si="9"/>
        <v>507568.87276530603</v>
      </c>
    </row>
    <row r="9" spans="1:17" x14ac:dyDescent="0.2">
      <c r="A9" s="107">
        <v>6</v>
      </c>
      <c r="B9" s="111" t="s">
        <v>1267</v>
      </c>
      <c r="C9" s="101" t="s">
        <v>137</v>
      </c>
      <c r="D9" s="100" t="s">
        <v>1505</v>
      </c>
      <c r="E9" s="102">
        <v>4161774.2367666671</v>
      </c>
      <c r="F9" s="103">
        <v>2451151.2275000005</v>
      </c>
      <c r="G9" s="104">
        <f t="shared" si="0"/>
        <v>0.58896785074154567</v>
      </c>
      <c r="H9" s="103">
        <f t="shared" si="1"/>
        <v>878268.16191333346</v>
      </c>
      <c r="I9" s="109">
        <f t="shared" si="2"/>
        <v>125466.88027333336</v>
      </c>
      <c r="J9" s="103">
        <f t="shared" si="4"/>
        <v>1127974.6161193331</v>
      </c>
      <c r="K9" s="103">
        <f t="shared" si="5"/>
        <v>161139.23087419043</v>
      </c>
      <c r="L9" s="103">
        <f t="shared" si="6"/>
        <v>1336063.3279576665</v>
      </c>
      <c r="M9" s="103">
        <f t="shared" si="7"/>
        <v>190866.18970823806</v>
      </c>
      <c r="N9" s="105">
        <f t="shared" si="8"/>
        <v>1544152.0397959999</v>
      </c>
      <c r="O9" s="103">
        <f t="shared" si="7"/>
        <v>220593.14854228569</v>
      </c>
      <c r="P9" s="110">
        <f t="shared" si="3"/>
        <v>1710623.0092666666</v>
      </c>
      <c r="Q9" s="109">
        <f t="shared" si="9"/>
        <v>244374.71560952379</v>
      </c>
    </row>
    <row r="10" spans="1:17" x14ac:dyDescent="0.2">
      <c r="A10" s="99">
        <v>7</v>
      </c>
      <c r="B10" s="108" t="s">
        <v>5</v>
      </c>
      <c r="C10" s="101" t="s">
        <v>137</v>
      </c>
      <c r="D10" s="100" t="s">
        <v>1440</v>
      </c>
      <c r="E10" s="102">
        <v>10893710.042028572</v>
      </c>
      <c r="F10" s="103">
        <v>5606966.0913000004</v>
      </c>
      <c r="G10" s="104">
        <f t="shared" si="0"/>
        <v>0.51469757040236952</v>
      </c>
      <c r="H10" s="103">
        <f t="shared" si="1"/>
        <v>3108001.9423228586</v>
      </c>
      <c r="I10" s="109">
        <f t="shared" si="2"/>
        <v>444000.27747469407</v>
      </c>
      <c r="J10" s="103">
        <f t="shared" si="4"/>
        <v>3761624.5448445724</v>
      </c>
      <c r="K10" s="103">
        <f t="shared" si="5"/>
        <v>537374.93497779605</v>
      </c>
      <c r="L10" s="103">
        <f t="shared" si="6"/>
        <v>4306310.0469460012</v>
      </c>
      <c r="M10" s="103">
        <f t="shared" si="7"/>
        <v>615187.14956371451</v>
      </c>
      <c r="N10" s="105">
        <f t="shared" si="8"/>
        <v>4850995.5490474282</v>
      </c>
      <c r="O10" s="103">
        <f t="shared" si="7"/>
        <v>692999.36414963263</v>
      </c>
      <c r="P10" s="110">
        <f t="shared" si="3"/>
        <v>5286743.950728572</v>
      </c>
      <c r="Q10" s="109">
        <f t="shared" si="9"/>
        <v>755249.13581836747</v>
      </c>
    </row>
    <row r="11" spans="1:17" x14ac:dyDescent="0.2">
      <c r="A11" s="107">
        <v>8</v>
      </c>
      <c r="B11" s="108" t="s">
        <v>11</v>
      </c>
      <c r="C11" s="101" t="s">
        <v>137</v>
      </c>
      <c r="D11" s="100" t="s">
        <v>1440</v>
      </c>
      <c r="E11" s="102">
        <v>8520605.9188952371</v>
      </c>
      <c r="F11" s="103">
        <v>4439389.6094999993</v>
      </c>
      <c r="G11" s="104">
        <f t="shared" si="0"/>
        <v>0.5210180651184958</v>
      </c>
      <c r="H11" s="103">
        <f t="shared" si="1"/>
        <v>2377095.125616191</v>
      </c>
      <c r="I11" s="109">
        <f t="shared" si="2"/>
        <v>339585.01794517011</v>
      </c>
      <c r="J11" s="103">
        <f t="shared" si="4"/>
        <v>2888331.4807499042</v>
      </c>
      <c r="K11" s="103">
        <f t="shared" si="5"/>
        <v>412618.78296427202</v>
      </c>
      <c r="L11" s="103">
        <f t="shared" si="6"/>
        <v>3314361.7766946666</v>
      </c>
      <c r="M11" s="103">
        <f t="shared" si="7"/>
        <v>473480.2538135238</v>
      </c>
      <c r="N11" s="105">
        <f t="shared" si="8"/>
        <v>3740392.0726394281</v>
      </c>
      <c r="O11" s="103">
        <f t="shared" si="7"/>
        <v>534341.72466277541</v>
      </c>
      <c r="P11" s="110">
        <f t="shared" si="3"/>
        <v>4081216.3093952378</v>
      </c>
      <c r="Q11" s="109">
        <f t="shared" si="9"/>
        <v>583030.90134217683</v>
      </c>
    </row>
    <row r="12" spans="1:17" x14ac:dyDescent="0.2">
      <c r="A12" s="107">
        <v>9</v>
      </c>
      <c r="B12" s="108" t="s">
        <v>7</v>
      </c>
      <c r="C12" s="101" t="s">
        <v>137</v>
      </c>
      <c r="D12" s="100" t="s">
        <v>1389</v>
      </c>
      <c r="E12" s="102">
        <v>6802820.0617142841</v>
      </c>
      <c r="F12" s="103">
        <v>3405843.8250000002</v>
      </c>
      <c r="G12" s="104">
        <f t="shared" si="0"/>
        <v>0.50065175825652231</v>
      </c>
      <c r="H12" s="103">
        <f t="shared" si="1"/>
        <v>2036412.2243714277</v>
      </c>
      <c r="I12" s="109">
        <f t="shared" si="2"/>
        <v>290916.03205306112</v>
      </c>
      <c r="J12" s="103">
        <f t="shared" si="4"/>
        <v>2444581.4280742845</v>
      </c>
      <c r="K12" s="103">
        <f t="shared" si="5"/>
        <v>349225.91829632636</v>
      </c>
      <c r="L12" s="103">
        <f t="shared" si="6"/>
        <v>2784722.4311599983</v>
      </c>
      <c r="M12" s="103">
        <f t="shared" si="7"/>
        <v>397817.49016571406</v>
      </c>
      <c r="N12" s="105">
        <f t="shared" si="8"/>
        <v>3124863.4342457121</v>
      </c>
      <c r="O12" s="103">
        <f t="shared" si="7"/>
        <v>446409.06203510176</v>
      </c>
      <c r="P12" s="110">
        <f t="shared" si="3"/>
        <v>3396976.2367142839</v>
      </c>
      <c r="Q12" s="109">
        <f t="shared" si="9"/>
        <v>485282.31953061197</v>
      </c>
    </row>
    <row r="13" spans="1:17" x14ac:dyDescent="0.2">
      <c r="A13" s="99">
        <v>10</v>
      </c>
      <c r="B13" s="108" t="s">
        <v>4</v>
      </c>
      <c r="C13" s="101" t="s">
        <v>137</v>
      </c>
      <c r="D13" s="100" t="s">
        <v>1440</v>
      </c>
      <c r="E13" s="102">
        <v>4268825.4824190475</v>
      </c>
      <c r="F13" s="103">
        <v>2141261.7319999998</v>
      </c>
      <c r="G13" s="104">
        <f t="shared" si="0"/>
        <v>0.501604420423998</v>
      </c>
      <c r="H13" s="103">
        <f t="shared" si="1"/>
        <v>1273798.6539352383</v>
      </c>
      <c r="I13" s="109">
        <f t="shared" si="2"/>
        <v>181971.23627646262</v>
      </c>
      <c r="J13" s="103">
        <f t="shared" si="4"/>
        <v>1529928.1828803811</v>
      </c>
      <c r="K13" s="103">
        <f t="shared" si="5"/>
        <v>218561.16898291159</v>
      </c>
      <c r="L13" s="103">
        <f t="shared" si="6"/>
        <v>1743369.4570013336</v>
      </c>
      <c r="M13" s="103">
        <f t="shared" si="7"/>
        <v>249052.77957161909</v>
      </c>
      <c r="N13" s="105">
        <f t="shared" si="8"/>
        <v>1956810.7311222856</v>
      </c>
      <c r="O13" s="103">
        <f t="shared" si="7"/>
        <v>279544.3901603265</v>
      </c>
      <c r="P13" s="110">
        <f t="shared" si="3"/>
        <v>2127563.7504190477</v>
      </c>
      <c r="Q13" s="109">
        <f t="shared" si="9"/>
        <v>303937.67863129254</v>
      </c>
    </row>
    <row r="14" spans="1:17" x14ac:dyDescent="0.2">
      <c r="A14" s="107">
        <v>11</v>
      </c>
      <c r="B14" s="108" t="s">
        <v>8</v>
      </c>
      <c r="C14" s="101" t="s">
        <v>137</v>
      </c>
      <c r="D14" s="100" t="s">
        <v>1389</v>
      </c>
      <c r="E14" s="102">
        <v>8026908.3947380949</v>
      </c>
      <c r="F14" s="103">
        <v>4232683.9598000012</v>
      </c>
      <c r="G14" s="104">
        <f t="shared" si="0"/>
        <v>0.5273118555301648</v>
      </c>
      <c r="H14" s="103">
        <f t="shared" si="1"/>
        <v>2188842.7559904754</v>
      </c>
      <c r="I14" s="109">
        <f t="shared" si="2"/>
        <v>312691.82228435361</v>
      </c>
      <c r="J14" s="103">
        <f t="shared" si="4"/>
        <v>2670457.2596747605</v>
      </c>
      <c r="K14" s="103">
        <f t="shared" si="5"/>
        <v>381493.8942392515</v>
      </c>
      <c r="L14" s="103">
        <f t="shared" si="6"/>
        <v>3071802.6794116655</v>
      </c>
      <c r="M14" s="103">
        <f t="shared" si="7"/>
        <v>438828.95420166652</v>
      </c>
      <c r="N14" s="105">
        <f t="shared" si="8"/>
        <v>3473148.0991485696</v>
      </c>
      <c r="O14" s="103">
        <f t="shared" si="7"/>
        <v>496164.01416408137</v>
      </c>
      <c r="P14" s="110">
        <f t="shared" si="3"/>
        <v>3794224.4349380936</v>
      </c>
      <c r="Q14" s="109">
        <f t="shared" si="9"/>
        <v>542032.06213401339</v>
      </c>
    </row>
    <row r="15" spans="1:17" x14ac:dyDescent="0.2">
      <c r="A15" s="107">
        <v>12</v>
      </c>
      <c r="B15" s="108" t="s">
        <v>107</v>
      </c>
      <c r="C15" s="101" t="s">
        <v>1394</v>
      </c>
      <c r="D15" s="100" t="s">
        <v>1393</v>
      </c>
      <c r="E15" s="102">
        <v>4863941.6470476175</v>
      </c>
      <c r="F15" s="103">
        <v>2147755.6115999999</v>
      </c>
      <c r="G15" s="104">
        <f t="shared" si="0"/>
        <v>0.441566895216285</v>
      </c>
      <c r="H15" s="103">
        <f t="shared" si="1"/>
        <v>1743397.7060380941</v>
      </c>
      <c r="I15" s="109">
        <f t="shared" si="2"/>
        <v>249056.81514829915</v>
      </c>
      <c r="J15" s="103">
        <f t="shared" si="4"/>
        <v>2035234.2048609508</v>
      </c>
      <c r="K15" s="103">
        <f t="shared" si="5"/>
        <v>290747.7435515644</v>
      </c>
      <c r="L15" s="103">
        <f t="shared" si="6"/>
        <v>2278431.2872133325</v>
      </c>
      <c r="M15" s="103">
        <f t="shared" si="7"/>
        <v>325490.18388761894</v>
      </c>
      <c r="N15" s="105">
        <f t="shared" si="8"/>
        <v>2521628.3695657128</v>
      </c>
      <c r="O15" s="103">
        <f t="shared" si="7"/>
        <v>360232.62422367325</v>
      </c>
      <c r="P15" s="110">
        <f t="shared" si="3"/>
        <v>2716186.0354476175</v>
      </c>
      <c r="Q15" s="109">
        <f t="shared" si="9"/>
        <v>388026.57649251679</v>
      </c>
    </row>
    <row r="16" spans="1:17" x14ac:dyDescent="0.2">
      <c r="A16" s="99">
        <v>13</v>
      </c>
      <c r="B16" s="108" t="s">
        <v>109</v>
      </c>
      <c r="C16" s="101" t="s">
        <v>1394</v>
      </c>
      <c r="D16" s="100" t="s">
        <v>1442</v>
      </c>
      <c r="E16" s="102">
        <v>5140774.9449095232</v>
      </c>
      <c r="F16" s="103">
        <v>2708710.8046000004</v>
      </c>
      <c r="G16" s="104">
        <f t="shared" si="0"/>
        <v>0.52690709739826458</v>
      </c>
      <c r="H16" s="103">
        <f t="shared" si="1"/>
        <v>1403909.1513276184</v>
      </c>
      <c r="I16" s="109">
        <f t="shared" si="2"/>
        <v>200558.45018965978</v>
      </c>
      <c r="J16" s="103">
        <f t="shared" si="4"/>
        <v>1712355.6480221897</v>
      </c>
      <c r="K16" s="103">
        <f t="shared" si="5"/>
        <v>244622.2354317414</v>
      </c>
      <c r="L16" s="103">
        <f t="shared" si="6"/>
        <v>1969394.3952676663</v>
      </c>
      <c r="M16" s="103">
        <f t="shared" si="7"/>
        <v>281342.05646680947</v>
      </c>
      <c r="N16" s="105">
        <f t="shared" si="8"/>
        <v>2226433.142513142</v>
      </c>
      <c r="O16" s="103">
        <f t="shared" si="7"/>
        <v>318061.87750187743</v>
      </c>
      <c r="P16" s="110">
        <f t="shared" si="3"/>
        <v>2432064.1403095229</v>
      </c>
      <c r="Q16" s="109">
        <f t="shared" si="9"/>
        <v>347437.73432993185</v>
      </c>
    </row>
    <row r="17" spans="1:17" x14ac:dyDescent="0.2">
      <c r="A17" s="107">
        <v>14</v>
      </c>
      <c r="B17" s="108" t="s">
        <v>123</v>
      </c>
      <c r="C17" s="101" t="s">
        <v>1394</v>
      </c>
      <c r="D17" s="100" t="s">
        <v>1394</v>
      </c>
      <c r="E17" s="102">
        <v>37734081.494771436</v>
      </c>
      <c r="F17" s="103">
        <v>20238293.568799999</v>
      </c>
      <c r="G17" s="104">
        <f t="shared" si="0"/>
        <v>0.5363399019426055</v>
      </c>
      <c r="H17" s="103">
        <f t="shared" si="1"/>
        <v>9948971.6270171516</v>
      </c>
      <c r="I17" s="109">
        <f t="shared" si="2"/>
        <v>1421281.6610024502</v>
      </c>
      <c r="J17" s="103">
        <f t="shared" si="4"/>
        <v>12213016.516703434</v>
      </c>
      <c r="K17" s="103">
        <f t="shared" si="5"/>
        <v>1744716.6452433479</v>
      </c>
      <c r="L17" s="103">
        <f t="shared" si="6"/>
        <v>14099720.591442008</v>
      </c>
      <c r="M17" s="103">
        <f t="shared" si="7"/>
        <v>2014245.7987774296</v>
      </c>
      <c r="N17" s="105">
        <f t="shared" si="8"/>
        <v>15986424.666180577</v>
      </c>
      <c r="O17" s="103">
        <f t="shared" si="7"/>
        <v>2283774.9523115112</v>
      </c>
      <c r="P17" s="110">
        <f t="shared" si="3"/>
        <v>17495787.925971437</v>
      </c>
      <c r="Q17" s="109">
        <f t="shared" si="9"/>
        <v>2499398.2751387767</v>
      </c>
    </row>
    <row r="18" spans="1:17" x14ac:dyDescent="0.2">
      <c r="A18" s="107">
        <v>15</v>
      </c>
      <c r="B18" s="108" t="s">
        <v>120</v>
      </c>
      <c r="C18" s="101" t="s">
        <v>1394</v>
      </c>
      <c r="D18" s="100" t="s">
        <v>1393</v>
      </c>
      <c r="E18" s="102">
        <v>3739627.4671857143</v>
      </c>
      <c r="F18" s="103">
        <v>1269474.8951999994</v>
      </c>
      <c r="G18" s="104">
        <f t="shared" si="0"/>
        <v>0.33946560354990457</v>
      </c>
      <c r="H18" s="103">
        <f t="shared" si="1"/>
        <v>1722227.0785485723</v>
      </c>
      <c r="I18" s="109">
        <f t="shared" si="2"/>
        <v>246032.43979265317</v>
      </c>
      <c r="J18" s="103">
        <f t="shared" si="4"/>
        <v>1946604.7265797148</v>
      </c>
      <c r="K18" s="103">
        <f t="shared" si="5"/>
        <v>278086.38951138785</v>
      </c>
      <c r="L18" s="103">
        <f t="shared" si="6"/>
        <v>2133586.0999390008</v>
      </c>
      <c r="M18" s="103">
        <f t="shared" si="7"/>
        <v>304798.0142770001</v>
      </c>
      <c r="N18" s="105">
        <f t="shared" si="8"/>
        <v>2320567.4732982861</v>
      </c>
      <c r="O18" s="103">
        <f t="shared" si="7"/>
        <v>331509.63904261228</v>
      </c>
      <c r="P18" s="110">
        <f t="shared" si="3"/>
        <v>2470152.5719857151</v>
      </c>
      <c r="Q18" s="109">
        <f t="shared" si="9"/>
        <v>352878.93885510217</v>
      </c>
    </row>
    <row r="19" spans="1:17" x14ac:dyDescent="0.2">
      <c r="A19" s="99">
        <v>16</v>
      </c>
      <c r="B19" s="189" t="s">
        <v>111</v>
      </c>
      <c r="C19" s="101" t="s">
        <v>1394</v>
      </c>
      <c r="D19" s="100" t="s">
        <v>1393</v>
      </c>
      <c r="E19" s="102">
        <v>2829231.0718285716</v>
      </c>
      <c r="F19" s="103">
        <v>1844928.1695000003</v>
      </c>
      <c r="G19" s="104">
        <f t="shared" si="0"/>
        <v>0.65209525933404844</v>
      </c>
      <c r="H19" s="103">
        <f t="shared" si="1"/>
        <v>418456.68796285708</v>
      </c>
      <c r="I19" s="109">
        <f t="shared" si="2"/>
        <v>59779.526851836723</v>
      </c>
      <c r="J19" s="103">
        <f t="shared" si="4"/>
        <v>588210.55227257125</v>
      </c>
      <c r="K19" s="103">
        <f t="shared" si="5"/>
        <v>84030.078896081613</v>
      </c>
      <c r="L19" s="103">
        <f t="shared" si="6"/>
        <v>729672.10586400004</v>
      </c>
      <c r="M19" s="103">
        <f t="shared" si="7"/>
        <v>104238.87226628572</v>
      </c>
      <c r="N19" s="105">
        <f t="shared" si="8"/>
        <v>871133.65945542837</v>
      </c>
      <c r="O19" s="103">
        <f t="shared" si="7"/>
        <v>124447.66563648976</v>
      </c>
      <c r="P19" s="110">
        <f t="shared" si="3"/>
        <v>984302.9023285713</v>
      </c>
      <c r="Q19" s="109">
        <f t="shared" si="9"/>
        <v>140614.70033265304</v>
      </c>
    </row>
    <row r="20" spans="1:17" x14ac:dyDescent="0.2">
      <c r="A20" s="107">
        <v>17</v>
      </c>
      <c r="B20" s="108" t="s">
        <v>112</v>
      </c>
      <c r="C20" s="101" t="s">
        <v>1394</v>
      </c>
      <c r="D20" s="100" t="s">
        <v>1394</v>
      </c>
      <c r="E20" s="102">
        <v>4415924.0834666668</v>
      </c>
      <c r="F20" s="103">
        <v>2123846.2027000007</v>
      </c>
      <c r="G20" s="104">
        <f t="shared" si="0"/>
        <v>0.48095170174046592</v>
      </c>
      <c r="H20" s="103">
        <f t="shared" si="1"/>
        <v>1408893.0640733331</v>
      </c>
      <c r="I20" s="109">
        <f t="shared" si="2"/>
        <v>201270.43772476187</v>
      </c>
      <c r="J20" s="103">
        <f t="shared" si="4"/>
        <v>1673848.5090813325</v>
      </c>
      <c r="K20" s="103">
        <f t="shared" si="5"/>
        <v>239121.21558304751</v>
      </c>
      <c r="L20" s="103">
        <f t="shared" si="6"/>
        <v>1894644.713254666</v>
      </c>
      <c r="M20" s="103">
        <f t="shared" si="7"/>
        <v>270663.53046495229</v>
      </c>
      <c r="N20" s="105">
        <f t="shared" si="8"/>
        <v>2115440.9174279994</v>
      </c>
      <c r="O20" s="103">
        <f t="shared" si="7"/>
        <v>302205.84534685704</v>
      </c>
      <c r="P20" s="110">
        <f t="shared" si="3"/>
        <v>2292077.880766666</v>
      </c>
      <c r="Q20" s="109">
        <f t="shared" si="9"/>
        <v>327439.69725238084</v>
      </c>
    </row>
    <row r="21" spans="1:17" x14ac:dyDescent="0.2">
      <c r="A21" s="107">
        <v>18</v>
      </c>
      <c r="B21" s="108" t="s">
        <v>117</v>
      </c>
      <c r="C21" s="101" t="s">
        <v>1394</v>
      </c>
      <c r="D21" s="100" t="s">
        <v>1442</v>
      </c>
      <c r="E21" s="102">
        <v>5096851.8100190461</v>
      </c>
      <c r="F21" s="103">
        <v>2724695.4050000003</v>
      </c>
      <c r="G21" s="104">
        <f t="shared" si="0"/>
        <v>0.53458399548599367</v>
      </c>
      <c r="H21" s="103">
        <f t="shared" si="1"/>
        <v>1352786.043015237</v>
      </c>
      <c r="I21" s="109">
        <f t="shared" si="2"/>
        <v>193255.14900217671</v>
      </c>
      <c r="J21" s="103">
        <f t="shared" si="4"/>
        <v>1658597.1516163796</v>
      </c>
      <c r="K21" s="103">
        <f t="shared" si="5"/>
        <v>236942.45023091137</v>
      </c>
      <c r="L21" s="103">
        <f t="shared" si="6"/>
        <v>1913439.7421173314</v>
      </c>
      <c r="M21" s="103">
        <f t="shared" si="7"/>
        <v>273348.5345881902</v>
      </c>
      <c r="N21" s="105">
        <f t="shared" si="8"/>
        <v>2168282.332618284</v>
      </c>
      <c r="O21" s="103">
        <f t="shared" si="7"/>
        <v>309754.61894546915</v>
      </c>
      <c r="P21" s="110">
        <f t="shared" si="3"/>
        <v>2372156.4050190458</v>
      </c>
      <c r="Q21" s="109">
        <f t="shared" si="9"/>
        <v>338879.48643129226</v>
      </c>
    </row>
    <row r="22" spans="1:17" x14ac:dyDescent="0.2">
      <c r="A22" s="99">
        <v>19</v>
      </c>
      <c r="B22" s="108" t="s">
        <v>113</v>
      </c>
      <c r="C22" s="101" t="s">
        <v>1394</v>
      </c>
      <c r="D22" s="100" t="s">
        <v>1393</v>
      </c>
      <c r="E22" s="102">
        <v>4818744.7869190471</v>
      </c>
      <c r="F22" s="103">
        <v>3341537.9672999997</v>
      </c>
      <c r="G22" s="104">
        <f t="shared" si="0"/>
        <v>0.69344572395096138</v>
      </c>
      <c r="H22" s="103">
        <f t="shared" si="1"/>
        <v>513457.86223523831</v>
      </c>
      <c r="I22" s="109">
        <f t="shared" si="2"/>
        <v>73351.123176462614</v>
      </c>
      <c r="J22" s="103">
        <f t="shared" si="4"/>
        <v>802582.54945038073</v>
      </c>
      <c r="K22" s="103">
        <f t="shared" si="5"/>
        <v>114654.64992148297</v>
      </c>
      <c r="L22" s="103">
        <f t="shared" si="6"/>
        <v>1043519.7887963336</v>
      </c>
      <c r="M22" s="103">
        <f t="shared" si="7"/>
        <v>149074.25554233338</v>
      </c>
      <c r="N22" s="105">
        <f t="shared" si="8"/>
        <v>1284457.0281422855</v>
      </c>
      <c r="O22" s="103">
        <f t="shared" si="7"/>
        <v>183493.86116318364</v>
      </c>
      <c r="P22" s="110">
        <f t="shared" si="3"/>
        <v>1477206.8196190475</v>
      </c>
      <c r="Q22" s="109">
        <f t="shared" si="9"/>
        <v>211029.54565986391</v>
      </c>
    </row>
    <row r="23" spans="1:17" x14ac:dyDescent="0.2">
      <c r="A23" s="107">
        <v>20</v>
      </c>
      <c r="B23" s="108" t="s">
        <v>118</v>
      </c>
      <c r="C23" s="101" t="s">
        <v>1394</v>
      </c>
      <c r="D23" s="100" t="s">
        <v>1442</v>
      </c>
      <c r="E23" s="102">
        <v>10328435.126966666</v>
      </c>
      <c r="F23" s="103">
        <v>4761208.7076000003</v>
      </c>
      <c r="G23" s="104">
        <f t="shared" si="0"/>
        <v>0.46098064702646863</v>
      </c>
      <c r="H23" s="103">
        <f t="shared" si="1"/>
        <v>3501539.3939733328</v>
      </c>
      <c r="I23" s="109">
        <f t="shared" si="2"/>
        <v>500219.91342476185</v>
      </c>
      <c r="J23" s="103">
        <f t="shared" si="4"/>
        <v>4121245.5015913332</v>
      </c>
      <c r="K23" s="103">
        <f t="shared" si="5"/>
        <v>588749.35737019044</v>
      </c>
      <c r="L23" s="103">
        <f t="shared" si="6"/>
        <v>4637667.2579396656</v>
      </c>
      <c r="M23" s="103">
        <f>L23/$Q$2</f>
        <v>662523.89399138081</v>
      </c>
      <c r="N23" s="105">
        <f t="shared" si="8"/>
        <v>5154089.0142879998</v>
      </c>
      <c r="O23" s="103">
        <f t="shared" si="7"/>
        <v>736298.43061257142</v>
      </c>
      <c r="P23" s="110">
        <f t="shared" si="3"/>
        <v>5567226.4193666661</v>
      </c>
      <c r="Q23" s="109">
        <f t="shared" si="9"/>
        <v>795318.0599095237</v>
      </c>
    </row>
    <row r="24" spans="1:17" x14ac:dyDescent="0.2">
      <c r="A24" s="107">
        <v>21</v>
      </c>
      <c r="B24" s="113" t="s">
        <v>1290</v>
      </c>
      <c r="C24" s="101" t="s">
        <v>1394</v>
      </c>
      <c r="D24" s="100" t="s">
        <v>1393</v>
      </c>
      <c r="E24" s="102">
        <v>10095721.280242858</v>
      </c>
      <c r="F24" s="103">
        <v>5305796.7655000007</v>
      </c>
      <c r="G24" s="104">
        <f t="shared" si="0"/>
        <v>0.52554905372470495</v>
      </c>
      <c r="H24" s="103">
        <f t="shared" si="1"/>
        <v>2770780.2586942865</v>
      </c>
      <c r="I24" s="109">
        <f t="shared" si="2"/>
        <v>395825.75124204095</v>
      </c>
      <c r="J24" s="103">
        <f t="shared" si="4"/>
        <v>3376523.5355088571</v>
      </c>
      <c r="K24" s="103">
        <f t="shared" si="5"/>
        <v>482360.50507269386</v>
      </c>
      <c r="L24" s="103">
        <f t="shared" si="6"/>
        <v>3881309.5995210009</v>
      </c>
      <c r="M24" s="103">
        <f t="shared" si="7"/>
        <v>554472.79993157159</v>
      </c>
      <c r="N24" s="105">
        <f t="shared" si="8"/>
        <v>4386095.6635331428</v>
      </c>
      <c r="O24" s="103">
        <f t="shared" si="7"/>
        <v>626585.09479044902</v>
      </c>
      <c r="P24" s="110">
        <f t="shared" si="3"/>
        <v>4789924.5147428578</v>
      </c>
      <c r="Q24" s="109">
        <f t="shared" si="9"/>
        <v>684274.93067755108</v>
      </c>
    </row>
    <row r="25" spans="1:17" x14ac:dyDescent="0.2">
      <c r="A25" s="99">
        <v>22</v>
      </c>
      <c r="B25" s="111" t="s">
        <v>124</v>
      </c>
      <c r="C25" s="101" t="s">
        <v>1394</v>
      </c>
      <c r="D25" s="100" t="s">
        <v>1394</v>
      </c>
      <c r="E25" s="102">
        <v>18638547.501414288</v>
      </c>
      <c r="F25" s="103">
        <v>10096169.733999997</v>
      </c>
      <c r="G25" s="104">
        <f t="shared" si="0"/>
        <v>0.54168221709518416</v>
      </c>
      <c r="H25" s="103">
        <f t="shared" si="1"/>
        <v>4814668.2671314329</v>
      </c>
      <c r="I25" s="109">
        <f t="shared" si="2"/>
        <v>687809.75244734751</v>
      </c>
      <c r="J25" s="103">
        <f t="shared" si="4"/>
        <v>5932981.117216289</v>
      </c>
      <c r="K25" s="103">
        <f t="shared" si="5"/>
        <v>847568.7310308984</v>
      </c>
      <c r="L25" s="103">
        <f t="shared" si="6"/>
        <v>6864908.4922870062</v>
      </c>
      <c r="M25" s="103">
        <f t="shared" si="7"/>
        <v>980701.21318385808</v>
      </c>
      <c r="N25" s="105">
        <f t="shared" si="8"/>
        <v>7796835.8673577197</v>
      </c>
      <c r="O25" s="103">
        <f t="shared" si="7"/>
        <v>1113833.6953368171</v>
      </c>
      <c r="P25" s="110">
        <f t="shared" si="3"/>
        <v>8542377.7674142905</v>
      </c>
      <c r="Q25" s="109">
        <f t="shared" si="9"/>
        <v>1220339.6810591843</v>
      </c>
    </row>
    <row r="26" spans="1:17" x14ac:dyDescent="0.2">
      <c r="A26" s="107">
        <v>23</v>
      </c>
      <c r="B26" s="108" t="s">
        <v>119</v>
      </c>
      <c r="C26" s="101" t="s">
        <v>1394</v>
      </c>
      <c r="D26" s="100" t="s">
        <v>1442</v>
      </c>
      <c r="E26" s="102">
        <v>7025558.2004285706</v>
      </c>
      <c r="F26" s="103">
        <v>3383571.5459000007</v>
      </c>
      <c r="G26" s="104">
        <f t="shared" si="0"/>
        <v>0.48160892691681029</v>
      </c>
      <c r="H26" s="103">
        <f t="shared" si="1"/>
        <v>2236875.014442856</v>
      </c>
      <c r="I26" s="109">
        <f t="shared" si="2"/>
        <v>319553.57349183655</v>
      </c>
      <c r="J26" s="103">
        <f t="shared" si="4"/>
        <v>2658408.5064685703</v>
      </c>
      <c r="K26" s="103">
        <f t="shared" si="5"/>
        <v>379772.64378122432</v>
      </c>
      <c r="L26" s="103">
        <f t="shared" si="6"/>
        <v>3009686.4164899983</v>
      </c>
      <c r="M26" s="103">
        <f t="shared" si="7"/>
        <v>429955.20235571405</v>
      </c>
      <c r="N26" s="105">
        <f t="shared" si="8"/>
        <v>3360964.3265114264</v>
      </c>
      <c r="O26" s="103">
        <f t="shared" si="7"/>
        <v>480137.76093020377</v>
      </c>
      <c r="P26" s="110">
        <f t="shared" si="3"/>
        <v>3641986.6545285699</v>
      </c>
      <c r="Q26" s="109">
        <f t="shared" si="9"/>
        <v>520283.80778979568</v>
      </c>
    </row>
    <row r="27" spans="1:17" x14ac:dyDescent="0.2">
      <c r="A27" s="107">
        <v>24</v>
      </c>
      <c r="B27" s="108" t="s">
        <v>55</v>
      </c>
      <c r="C27" s="101" t="s">
        <v>16</v>
      </c>
      <c r="D27" s="100" t="s">
        <v>51</v>
      </c>
      <c r="E27" s="102">
        <v>9612115.4344619047</v>
      </c>
      <c r="F27" s="103">
        <v>5440341.0947000021</v>
      </c>
      <c r="G27" s="104">
        <f t="shared" si="0"/>
        <v>0.56598790680301037</v>
      </c>
      <c r="H27" s="103">
        <f t="shared" si="1"/>
        <v>2249351.2528695222</v>
      </c>
      <c r="I27" s="109">
        <f t="shared" si="2"/>
        <v>321335.8932670746</v>
      </c>
      <c r="J27" s="103">
        <f t="shared" si="4"/>
        <v>2826078.1789372358</v>
      </c>
      <c r="K27" s="103">
        <f t="shared" si="5"/>
        <v>403725.45413389086</v>
      </c>
      <c r="L27" s="103">
        <f t="shared" si="6"/>
        <v>3306683.9506603321</v>
      </c>
      <c r="M27" s="103">
        <f t="shared" si="7"/>
        <v>472383.42152290459</v>
      </c>
      <c r="N27" s="105">
        <f t="shared" si="8"/>
        <v>3787289.7223834256</v>
      </c>
      <c r="O27" s="103">
        <f t="shared" si="7"/>
        <v>541041.38891191792</v>
      </c>
      <c r="P27" s="110">
        <f t="shared" si="3"/>
        <v>4171774.3397619026</v>
      </c>
      <c r="Q27" s="109">
        <f t="shared" si="9"/>
        <v>595967.76282312896</v>
      </c>
    </row>
    <row r="28" spans="1:17" x14ac:dyDescent="0.2">
      <c r="A28" s="99">
        <v>25</v>
      </c>
      <c r="B28" s="108" t="s">
        <v>42</v>
      </c>
      <c r="C28" s="101" t="s">
        <v>16</v>
      </c>
      <c r="D28" s="100" t="s">
        <v>1506</v>
      </c>
      <c r="E28" s="102">
        <v>7867735.2916285712</v>
      </c>
      <c r="F28" s="103">
        <v>2327615.9944000002</v>
      </c>
      <c r="G28" s="104">
        <f t="shared" si="0"/>
        <v>0.29584320114031171</v>
      </c>
      <c r="H28" s="103">
        <f t="shared" si="1"/>
        <v>3966572.2389028575</v>
      </c>
      <c r="I28" s="109">
        <f t="shared" si="2"/>
        <v>566653.1769861225</v>
      </c>
      <c r="J28" s="103">
        <f t="shared" si="4"/>
        <v>4438636.3564005708</v>
      </c>
      <c r="K28" s="103">
        <f t="shared" si="5"/>
        <v>634090.90805722435</v>
      </c>
      <c r="L28" s="103">
        <f t="shared" si="6"/>
        <v>4832023.1209819997</v>
      </c>
      <c r="M28" s="103">
        <f t="shared" si="7"/>
        <v>690289.01728314278</v>
      </c>
      <c r="N28" s="105">
        <f t="shared" si="8"/>
        <v>5225409.8855634276</v>
      </c>
      <c r="O28" s="103">
        <f t="shared" si="7"/>
        <v>746487.12650906108</v>
      </c>
      <c r="P28" s="110">
        <f t="shared" si="3"/>
        <v>5540119.297228571</v>
      </c>
      <c r="Q28" s="109">
        <f t="shared" si="9"/>
        <v>791445.61388979584</v>
      </c>
    </row>
    <row r="29" spans="1:17" x14ac:dyDescent="0.2">
      <c r="A29" s="107">
        <v>26</v>
      </c>
      <c r="B29" s="108" t="s">
        <v>61</v>
      </c>
      <c r="C29" s="101" t="s">
        <v>16</v>
      </c>
      <c r="D29" s="100" t="s">
        <v>43</v>
      </c>
      <c r="E29" s="102">
        <v>13537601.060814282</v>
      </c>
      <c r="F29" s="103">
        <v>10031173.060999995</v>
      </c>
      <c r="G29" s="104">
        <f t="shared" si="0"/>
        <v>0.74098601487349658</v>
      </c>
      <c r="H29" s="103">
        <f t="shared" si="1"/>
        <v>798907.78765143082</v>
      </c>
      <c r="I29" s="109">
        <f t="shared" si="2"/>
        <v>114129.6839502044</v>
      </c>
      <c r="J29" s="103">
        <f t="shared" si="4"/>
        <v>1611163.851300288</v>
      </c>
      <c r="K29" s="103">
        <f t="shared" si="5"/>
        <v>230166.26447146971</v>
      </c>
      <c r="L29" s="103">
        <f t="shared" si="6"/>
        <v>2288043.9043410011</v>
      </c>
      <c r="M29" s="103">
        <f t="shared" si="7"/>
        <v>326863.41490585729</v>
      </c>
      <c r="N29" s="105">
        <f t="shared" si="8"/>
        <v>2964923.957381716</v>
      </c>
      <c r="O29" s="103">
        <f t="shared" si="7"/>
        <v>423560.56534024514</v>
      </c>
      <c r="P29" s="110">
        <f t="shared" si="3"/>
        <v>3506427.9998142868</v>
      </c>
      <c r="Q29" s="109">
        <f t="shared" si="9"/>
        <v>500918.28568775527</v>
      </c>
    </row>
    <row r="30" spans="1:17" x14ac:dyDescent="0.2">
      <c r="A30" s="107">
        <v>27</v>
      </c>
      <c r="B30" s="108" t="s">
        <v>50</v>
      </c>
      <c r="C30" s="101" t="s">
        <v>16</v>
      </c>
      <c r="D30" s="100" t="s">
        <v>51</v>
      </c>
      <c r="E30" s="102">
        <v>24637029.388109528</v>
      </c>
      <c r="F30" s="103">
        <v>17752341.448500004</v>
      </c>
      <c r="G30" s="104">
        <f t="shared" si="0"/>
        <v>0.72055527348064718</v>
      </c>
      <c r="H30" s="103">
        <f t="shared" si="1"/>
        <v>1957282.0619876198</v>
      </c>
      <c r="I30" s="109">
        <f t="shared" si="2"/>
        <v>279611.72314108856</v>
      </c>
      <c r="J30" s="103">
        <f t="shared" si="4"/>
        <v>3435503.8252741881</v>
      </c>
      <c r="K30" s="103">
        <f t="shared" si="5"/>
        <v>490786.26075345546</v>
      </c>
      <c r="L30" s="103">
        <f t="shared" si="6"/>
        <v>4667355.2946796678</v>
      </c>
      <c r="M30" s="103">
        <f t="shared" si="7"/>
        <v>666765.0420970954</v>
      </c>
      <c r="N30" s="105">
        <f t="shared" si="8"/>
        <v>5899206.7640851401</v>
      </c>
      <c r="O30" s="103">
        <f t="shared" si="7"/>
        <v>842743.8234407343</v>
      </c>
      <c r="P30" s="110">
        <f t="shared" si="3"/>
        <v>6884687.9396095239</v>
      </c>
      <c r="Q30" s="109">
        <f t="shared" si="9"/>
        <v>983526.8485156463</v>
      </c>
    </row>
    <row r="31" spans="1:17" x14ac:dyDescent="0.2">
      <c r="A31" s="99">
        <v>28</v>
      </c>
      <c r="B31" s="112" t="s">
        <v>60</v>
      </c>
      <c r="C31" s="101" t="s">
        <v>16</v>
      </c>
      <c r="D31" s="100" t="s">
        <v>43</v>
      </c>
      <c r="E31" s="102">
        <v>19624840.693361901</v>
      </c>
      <c r="F31" s="103">
        <v>10026825.560799999</v>
      </c>
      <c r="G31" s="104">
        <f t="shared" si="0"/>
        <v>0.51092519513758761</v>
      </c>
      <c r="H31" s="103">
        <f t="shared" si="1"/>
        <v>5673046.9938895218</v>
      </c>
      <c r="I31" s="109">
        <f t="shared" si="2"/>
        <v>810435.28484136029</v>
      </c>
      <c r="J31" s="103">
        <f t="shared" si="4"/>
        <v>6850537.4354912359</v>
      </c>
      <c r="K31" s="103">
        <f t="shared" si="5"/>
        <v>978648.20507017651</v>
      </c>
      <c r="L31" s="103">
        <f t="shared" si="6"/>
        <v>7831779.4701593313</v>
      </c>
      <c r="M31" s="103">
        <f t="shared" si="7"/>
        <v>1118825.6385941901</v>
      </c>
      <c r="N31" s="105">
        <f t="shared" si="8"/>
        <v>8813021.504827423</v>
      </c>
      <c r="O31" s="103">
        <f t="shared" si="7"/>
        <v>1259003.0721182034</v>
      </c>
      <c r="P31" s="110">
        <f t="shared" si="3"/>
        <v>9598015.1325619016</v>
      </c>
      <c r="Q31" s="109">
        <f t="shared" si="9"/>
        <v>1371145.0189374145</v>
      </c>
    </row>
    <row r="32" spans="1:17" x14ac:dyDescent="0.2">
      <c r="A32" s="107">
        <v>29</v>
      </c>
      <c r="B32" s="108" t="s">
        <v>52</v>
      </c>
      <c r="C32" s="101" t="s">
        <v>16</v>
      </c>
      <c r="D32" s="100" t="s">
        <v>51</v>
      </c>
      <c r="E32" s="102">
        <v>10146705.238619048</v>
      </c>
      <c r="F32" s="103">
        <v>5580252.4055000003</v>
      </c>
      <c r="G32" s="104">
        <f t="shared" si="0"/>
        <v>0.54995708205469307</v>
      </c>
      <c r="H32" s="103">
        <f t="shared" si="1"/>
        <v>2537111.7853952385</v>
      </c>
      <c r="I32" s="109">
        <f t="shared" si="2"/>
        <v>362444.54077074834</v>
      </c>
      <c r="J32" s="103">
        <f t="shared" si="4"/>
        <v>3145914.0997123811</v>
      </c>
      <c r="K32" s="103">
        <f t="shared" si="5"/>
        <v>449416.29995891161</v>
      </c>
      <c r="L32" s="103">
        <f t="shared" si="6"/>
        <v>3653249.361643333</v>
      </c>
      <c r="M32" s="103">
        <f t="shared" si="7"/>
        <v>521892.76594904758</v>
      </c>
      <c r="N32" s="105">
        <f t="shared" si="8"/>
        <v>4160584.6235742848</v>
      </c>
      <c r="O32" s="103">
        <f t="shared" si="7"/>
        <v>594369.23193918355</v>
      </c>
      <c r="P32" s="110">
        <f t="shared" si="3"/>
        <v>4566452.8331190478</v>
      </c>
      <c r="Q32" s="109">
        <f t="shared" si="9"/>
        <v>652350.40473129251</v>
      </c>
    </row>
    <row r="33" spans="1:17" x14ac:dyDescent="0.2">
      <c r="A33" s="107">
        <v>30</v>
      </c>
      <c r="B33" s="189" t="s">
        <v>57</v>
      </c>
      <c r="C33" s="101" t="s">
        <v>16</v>
      </c>
      <c r="D33" s="100" t="s">
        <v>1507</v>
      </c>
      <c r="E33" s="102">
        <v>8631061.994942857</v>
      </c>
      <c r="F33" s="103">
        <v>4573878.4329999993</v>
      </c>
      <c r="G33" s="104">
        <f t="shared" si="0"/>
        <v>0.52993228824911032</v>
      </c>
      <c r="H33" s="103">
        <f t="shared" si="1"/>
        <v>2330971.1629542867</v>
      </c>
      <c r="I33" s="109">
        <f t="shared" si="2"/>
        <v>332995.88042204094</v>
      </c>
      <c r="J33" s="103">
        <f t="shared" si="4"/>
        <v>2848834.8826508578</v>
      </c>
      <c r="K33" s="103">
        <f t="shared" si="5"/>
        <v>406976.41180726542</v>
      </c>
      <c r="L33" s="103">
        <f t="shared" si="6"/>
        <v>3280387.9823980005</v>
      </c>
      <c r="M33" s="103">
        <f t="shared" si="7"/>
        <v>468626.8546282858</v>
      </c>
      <c r="N33" s="105">
        <f t="shared" si="8"/>
        <v>3711941.0821451433</v>
      </c>
      <c r="O33" s="103">
        <f t="shared" si="7"/>
        <v>530277.29744930624</v>
      </c>
      <c r="P33" s="110">
        <f t="shared" si="3"/>
        <v>4057183.5619428577</v>
      </c>
      <c r="Q33" s="109">
        <f t="shared" si="9"/>
        <v>579597.65170612256</v>
      </c>
    </row>
    <row r="34" spans="1:17" s="115" customFormat="1" x14ac:dyDescent="0.2">
      <c r="A34" s="114">
        <v>31</v>
      </c>
      <c r="B34" s="108" t="s">
        <v>44</v>
      </c>
      <c r="C34" s="101" t="s">
        <v>16</v>
      </c>
      <c r="D34" s="100" t="s">
        <v>1506</v>
      </c>
      <c r="E34" s="102">
        <v>2428748.0014904756</v>
      </c>
      <c r="F34" s="103">
        <v>999474.03269999975</v>
      </c>
      <c r="G34" s="104">
        <f t="shared" si="0"/>
        <v>0.41151821106456571</v>
      </c>
      <c r="H34" s="116">
        <f t="shared" si="1"/>
        <v>943524.36849238083</v>
      </c>
      <c r="I34" s="117">
        <f t="shared" si="2"/>
        <v>134789.19549891155</v>
      </c>
      <c r="J34" s="116">
        <f t="shared" si="4"/>
        <v>1089249.2485818095</v>
      </c>
      <c r="K34" s="116">
        <f t="shared" si="5"/>
        <v>155607.03551168708</v>
      </c>
      <c r="L34" s="116">
        <f t="shared" si="6"/>
        <v>1210686.6486563329</v>
      </c>
      <c r="M34" s="116">
        <f t="shared" si="7"/>
        <v>172955.23552233327</v>
      </c>
      <c r="N34" s="118">
        <f t="shared" si="8"/>
        <v>1332124.0487308567</v>
      </c>
      <c r="O34" s="116">
        <f t="shared" si="7"/>
        <v>190303.43553297952</v>
      </c>
      <c r="P34" s="119">
        <f t="shared" si="3"/>
        <v>1429273.9687904757</v>
      </c>
      <c r="Q34" s="117">
        <f t="shared" si="9"/>
        <v>204181.99554149652</v>
      </c>
    </row>
    <row r="35" spans="1:17" x14ac:dyDescent="0.2">
      <c r="A35" s="107">
        <v>32</v>
      </c>
      <c r="B35" s="108" t="s">
        <v>15</v>
      </c>
      <c r="C35" s="101" t="s">
        <v>16</v>
      </c>
      <c r="D35" s="100" t="s">
        <v>1444</v>
      </c>
      <c r="E35" s="102">
        <v>16735790.769071428</v>
      </c>
      <c r="F35" s="103">
        <v>5974643.419999999</v>
      </c>
      <c r="G35" s="104">
        <f t="shared" si="0"/>
        <v>0.35699797532372574</v>
      </c>
      <c r="H35" s="103">
        <f t="shared" si="1"/>
        <v>7413989.195257145</v>
      </c>
      <c r="I35" s="109">
        <f t="shared" si="2"/>
        <v>1059141.3136081635</v>
      </c>
      <c r="J35" s="103">
        <f t="shared" si="4"/>
        <v>8418136.6414014287</v>
      </c>
      <c r="K35" s="103">
        <f t="shared" si="5"/>
        <v>1202590.9487716327</v>
      </c>
      <c r="L35" s="103">
        <f t="shared" si="6"/>
        <v>9254926.1798550002</v>
      </c>
      <c r="M35" s="103">
        <f t="shared" si="7"/>
        <v>1322132.3114078571</v>
      </c>
      <c r="N35" s="105">
        <f t="shared" si="8"/>
        <v>10091715.718308572</v>
      </c>
      <c r="O35" s="103">
        <f t="shared" si="7"/>
        <v>1441673.6740440817</v>
      </c>
      <c r="P35" s="110">
        <f t="shared" si="3"/>
        <v>10761147.349071428</v>
      </c>
      <c r="Q35" s="109">
        <f t="shared" si="9"/>
        <v>1537306.7641530612</v>
      </c>
    </row>
    <row r="36" spans="1:17" s="120" customFormat="1" x14ac:dyDescent="0.2">
      <c r="A36" s="107">
        <v>33</v>
      </c>
      <c r="B36" s="108" t="s">
        <v>20</v>
      </c>
      <c r="C36" s="101" t="s">
        <v>16</v>
      </c>
      <c r="D36" s="100" t="s">
        <v>1443</v>
      </c>
      <c r="E36" s="102">
        <v>31031003.445838097</v>
      </c>
      <c r="F36" s="103">
        <v>18457334.722700007</v>
      </c>
      <c r="G36" s="104">
        <f t="shared" si="0"/>
        <v>0.59480302513954053</v>
      </c>
      <c r="H36" s="103">
        <f t="shared" ref="H36:H66" si="10">(E36*0.8)-F36</f>
        <v>6367468.0339704715</v>
      </c>
      <c r="I36" s="109">
        <f t="shared" ref="I36:I66" si="11">H36/$Q$2</f>
        <v>909638.29056721018</v>
      </c>
      <c r="J36" s="103">
        <f t="shared" si="4"/>
        <v>8229328.2407207564</v>
      </c>
      <c r="K36" s="103">
        <f t="shared" si="5"/>
        <v>1175618.3201029652</v>
      </c>
      <c r="L36" s="103">
        <f t="shared" si="6"/>
        <v>9780878.413012661</v>
      </c>
      <c r="M36" s="103">
        <f t="shared" si="7"/>
        <v>1397268.3447160944</v>
      </c>
      <c r="N36" s="105">
        <f t="shared" si="8"/>
        <v>11332428.585304566</v>
      </c>
      <c r="O36" s="103">
        <f t="shared" si="7"/>
        <v>1618918.3693292236</v>
      </c>
      <c r="P36" s="110">
        <f t="shared" ref="P36:P66" si="12">E36-F36</f>
        <v>12573668.72313809</v>
      </c>
      <c r="Q36" s="109">
        <f t="shared" si="9"/>
        <v>1796238.3890197272</v>
      </c>
    </row>
    <row r="37" spans="1:17" x14ac:dyDescent="0.2">
      <c r="A37" s="99">
        <v>34</v>
      </c>
      <c r="B37" s="108" t="s">
        <v>46</v>
      </c>
      <c r="C37" s="101" t="s">
        <v>16</v>
      </c>
      <c r="D37" s="100" t="s">
        <v>47</v>
      </c>
      <c r="E37" s="102">
        <v>6895228.0658142865</v>
      </c>
      <c r="F37" s="103">
        <v>4249783.0928999996</v>
      </c>
      <c r="G37" s="104">
        <f t="shared" si="0"/>
        <v>0.61633684228226104</v>
      </c>
      <c r="H37" s="103">
        <f t="shared" si="10"/>
        <v>1266399.3597514303</v>
      </c>
      <c r="I37" s="109">
        <f t="shared" si="11"/>
        <v>180914.19425020434</v>
      </c>
      <c r="J37" s="103">
        <f t="shared" si="4"/>
        <v>1680113.0437002871</v>
      </c>
      <c r="K37" s="103">
        <f t="shared" si="5"/>
        <v>240016.14910004102</v>
      </c>
      <c r="L37" s="103">
        <f t="shared" si="6"/>
        <v>2024874.4469910013</v>
      </c>
      <c r="M37" s="103">
        <f t="shared" si="7"/>
        <v>289267.77814157162</v>
      </c>
      <c r="N37" s="105">
        <f t="shared" si="8"/>
        <v>2369635.8502817154</v>
      </c>
      <c r="O37" s="103">
        <f t="shared" si="7"/>
        <v>338519.40718310222</v>
      </c>
      <c r="P37" s="110">
        <f t="shared" si="12"/>
        <v>2645444.9729142869</v>
      </c>
      <c r="Q37" s="109">
        <f t="shared" si="9"/>
        <v>377920.71041632671</v>
      </c>
    </row>
    <row r="38" spans="1:17" x14ac:dyDescent="0.2">
      <c r="A38" s="107">
        <v>35</v>
      </c>
      <c r="B38" s="108" t="s">
        <v>19</v>
      </c>
      <c r="C38" s="101" t="s">
        <v>16</v>
      </c>
      <c r="D38" s="100" t="s">
        <v>1445</v>
      </c>
      <c r="E38" s="102">
        <v>31208094.919404767</v>
      </c>
      <c r="F38" s="103">
        <v>13722476.081200002</v>
      </c>
      <c r="G38" s="104">
        <f t="shared" si="0"/>
        <v>0.43970886773570894</v>
      </c>
      <c r="H38" s="103">
        <f t="shared" si="10"/>
        <v>11243999.854323814</v>
      </c>
      <c r="I38" s="109">
        <f t="shared" si="11"/>
        <v>1606285.6934748306</v>
      </c>
      <c r="J38" s="103">
        <f t="shared" si="4"/>
        <v>13116485.549488099</v>
      </c>
      <c r="K38" s="103">
        <f t="shared" si="5"/>
        <v>1873783.6499268713</v>
      </c>
      <c r="L38" s="103">
        <f t="shared" si="6"/>
        <v>14676890.295458337</v>
      </c>
      <c r="M38" s="103">
        <f t="shared" si="7"/>
        <v>2096698.6136369053</v>
      </c>
      <c r="N38" s="105">
        <f t="shared" si="8"/>
        <v>16237295.041428575</v>
      </c>
      <c r="O38" s="103">
        <f t="shared" si="7"/>
        <v>2319613.5773469391</v>
      </c>
      <c r="P38" s="110">
        <f t="shared" si="12"/>
        <v>17485618.838204764</v>
      </c>
      <c r="Q38" s="109">
        <f t="shared" si="9"/>
        <v>2497945.5483149663</v>
      </c>
    </row>
    <row r="39" spans="1:17" x14ac:dyDescent="0.2">
      <c r="A39" s="107">
        <v>36</v>
      </c>
      <c r="B39" s="108" t="s">
        <v>62</v>
      </c>
      <c r="C39" s="101" t="s">
        <v>65</v>
      </c>
      <c r="D39" s="100" t="s">
        <v>1454</v>
      </c>
      <c r="E39" s="102">
        <v>6575486.4776666667</v>
      </c>
      <c r="F39" s="103">
        <v>2685135.5004000007</v>
      </c>
      <c r="G39" s="104">
        <f t="shared" si="0"/>
        <v>0.40835541362908101</v>
      </c>
      <c r="H39" s="103">
        <f t="shared" si="10"/>
        <v>2575253.681733333</v>
      </c>
      <c r="I39" s="109">
        <f t="shared" si="11"/>
        <v>367893.38310476189</v>
      </c>
      <c r="J39" s="103">
        <f t="shared" si="4"/>
        <v>2969782.8703933326</v>
      </c>
      <c r="K39" s="103">
        <f t="shared" si="5"/>
        <v>424254.69577047607</v>
      </c>
      <c r="L39" s="103">
        <f t="shared" si="6"/>
        <v>3298557.1942766658</v>
      </c>
      <c r="M39" s="103">
        <f t="shared" si="7"/>
        <v>471222.45632523799</v>
      </c>
      <c r="N39" s="105">
        <f t="shared" si="8"/>
        <v>3627331.518159999</v>
      </c>
      <c r="O39" s="103">
        <f t="shared" si="7"/>
        <v>518190.21687999985</v>
      </c>
      <c r="P39" s="110">
        <f t="shared" si="12"/>
        <v>3890350.977266666</v>
      </c>
      <c r="Q39" s="109">
        <f t="shared" si="9"/>
        <v>555764.42532380938</v>
      </c>
    </row>
    <row r="40" spans="1:17" x14ac:dyDescent="0.2">
      <c r="A40" s="99">
        <v>37</v>
      </c>
      <c r="B40" s="108" t="s">
        <v>48</v>
      </c>
      <c r="C40" s="101" t="s">
        <v>16</v>
      </c>
      <c r="D40" s="100" t="s">
        <v>47</v>
      </c>
      <c r="E40" s="102">
        <v>50352241.257371426</v>
      </c>
      <c r="F40" s="103">
        <v>26045903.511300001</v>
      </c>
      <c r="G40" s="104">
        <f t="shared" si="0"/>
        <v>0.51727396558513583</v>
      </c>
      <c r="H40" s="103">
        <f t="shared" si="10"/>
        <v>14235889.494597141</v>
      </c>
      <c r="I40" s="109">
        <f t="shared" si="11"/>
        <v>2033698.4992281629</v>
      </c>
      <c r="J40" s="103">
        <f t="shared" si="4"/>
        <v>17257023.970039424</v>
      </c>
      <c r="K40" s="103">
        <f t="shared" si="5"/>
        <v>2465289.1385770603</v>
      </c>
      <c r="L40" s="103">
        <f t="shared" si="6"/>
        <v>19774636.032907996</v>
      </c>
      <c r="M40" s="103">
        <f t="shared" si="7"/>
        <v>2824948.0047011422</v>
      </c>
      <c r="N40" s="105">
        <f t="shared" si="8"/>
        <v>22292248.095776569</v>
      </c>
      <c r="O40" s="103">
        <f t="shared" si="7"/>
        <v>3184606.8708252241</v>
      </c>
      <c r="P40" s="110">
        <f t="shared" si="12"/>
        <v>24306337.746071424</v>
      </c>
      <c r="Q40" s="109">
        <f t="shared" si="9"/>
        <v>3472333.9637244893</v>
      </c>
    </row>
    <row r="41" spans="1:17" x14ac:dyDescent="0.2">
      <c r="A41" s="107">
        <v>38</v>
      </c>
      <c r="B41" s="108" t="s">
        <v>49</v>
      </c>
      <c r="C41" s="101" t="s">
        <v>16</v>
      </c>
      <c r="D41" s="100" t="s">
        <v>1506</v>
      </c>
      <c r="E41" s="102">
        <v>16269644.782866668</v>
      </c>
      <c r="F41" s="103">
        <v>8204748.8413000004</v>
      </c>
      <c r="G41" s="104">
        <f t="shared" si="0"/>
        <v>0.50429797028760615</v>
      </c>
      <c r="H41" s="103">
        <f t="shared" si="10"/>
        <v>4810966.9849933339</v>
      </c>
      <c r="I41" s="109">
        <f t="shared" si="11"/>
        <v>687280.99785619054</v>
      </c>
      <c r="J41" s="103">
        <f t="shared" si="4"/>
        <v>5787145.6719653336</v>
      </c>
      <c r="K41" s="103">
        <f t="shared" si="5"/>
        <v>826735.09599504771</v>
      </c>
      <c r="L41" s="103">
        <f t="shared" si="6"/>
        <v>6600627.911108668</v>
      </c>
      <c r="M41" s="103">
        <f t="shared" si="7"/>
        <v>942946.84444409539</v>
      </c>
      <c r="N41" s="105">
        <f t="shared" si="8"/>
        <v>7414110.1502520004</v>
      </c>
      <c r="O41" s="103">
        <f t="shared" si="7"/>
        <v>1059158.592893143</v>
      </c>
      <c r="P41" s="110">
        <f t="shared" si="12"/>
        <v>8064895.9415666675</v>
      </c>
      <c r="Q41" s="109">
        <f t="shared" si="9"/>
        <v>1152127.9916523811</v>
      </c>
    </row>
    <row r="42" spans="1:17" x14ac:dyDescent="0.2">
      <c r="A42" s="107">
        <v>39</v>
      </c>
      <c r="B42" s="108" t="s">
        <v>54</v>
      </c>
      <c r="C42" s="101" t="s">
        <v>16</v>
      </c>
      <c r="D42" s="100" t="s">
        <v>1507</v>
      </c>
      <c r="E42" s="102">
        <v>18087162.688200001</v>
      </c>
      <c r="F42" s="103">
        <v>10183087.0888</v>
      </c>
      <c r="G42" s="104">
        <f t="shared" si="0"/>
        <v>0.56300080141610098</v>
      </c>
      <c r="H42" s="103">
        <f t="shared" si="10"/>
        <v>4286643.0617600009</v>
      </c>
      <c r="I42" s="109">
        <f t="shared" si="11"/>
        <v>612377.58025142865</v>
      </c>
      <c r="J42" s="103">
        <f t="shared" si="4"/>
        <v>5371872.8230520003</v>
      </c>
      <c r="K42" s="103">
        <f t="shared" si="5"/>
        <v>767410.40329314291</v>
      </c>
      <c r="L42" s="103">
        <f t="shared" si="6"/>
        <v>6276230.9574620016</v>
      </c>
      <c r="M42" s="103">
        <f t="shared" si="7"/>
        <v>896604.42249457166</v>
      </c>
      <c r="N42" s="105">
        <f t="shared" si="8"/>
        <v>7180589.0918720011</v>
      </c>
      <c r="O42" s="103">
        <f t="shared" si="7"/>
        <v>1025798.4416960002</v>
      </c>
      <c r="P42" s="110">
        <f t="shared" si="12"/>
        <v>7904075.5994000006</v>
      </c>
      <c r="Q42" s="109">
        <f t="shared" si="9"/>
        <v>1129153.657057143</v>
      </c>
    </row>
    <row r="43" spans="1:17" x14ac:dyDescent="0.2">
      <c r="A43" s="99">
        <v>40</v>
      </c>
      <c r="B43" s="108" t="s">
        <v>63</v>
      </c>
      <c r="C43" s="101" t="s">
        <v>65</v>
      </c>
      <c r="D43" s="100" t="s">
        <v>1454</v>
      </c>
      <c r="E43" s="102">
        <v>22185250.009757143</v>
      </c>
      <c r="F43" s="103">
        <v>11018190.742600001</v>
      </c>
      <c r="G43" s="104">
        <f t="shared" si="0"/>
        <v>0.4966448761115681</v>
      </c>
      <c r="H43" s="103">
        <f t="shared" si="10"/>
        <v>6730009.2652057149</v>
      </c>
      <c r="I43" s="109">
        <f t="shared" si="11"/>
        <v>961429.89502938779</v>
      </c>
      <c r="J43" s="103">
        <f t="shared" si="4"/>
        <v>8061124.2657911405</v>
      </c>
      <c r="K43" s="103">
        <f t="shared" si="5"/>
        <v>1151589.1808273059</v>
      </c>
      <c r="L43" s="103">
        <f t="shared" si="6"/>
        <v>9170386.7662790008</v>
      </c>
      <c r="M43" s="103">
        <f t="shared" si="7"/>
        <v>1310055.2523255716</v>
      </c>
      <c r="N43" s="105">
        <f t="shared" si="8"/>
        <v>10279649.266766854</v>
      </c>
      <c r="O43" s="103">
        <f t="shared" si="7"/>
        <v>1468521.3238238362</v>
      </c>
      <c r="P43" s="110">
        <f t="shared" si="12"/>
        <v>11167059.267157141</v>
      </c>
      <c r="Q43" s="109">
        <f t="shared" si="9"/>
        <v>1595294.1810224487</v>
      </c>
    </row>
    <row r="44" spans="1:17" x14ac:dyDescent="0.2">
      <c r="A44" s="107">
        <v>41</v>
      </c>
      <c r="B44" s="108" t="s">
        <v>59</v>
      </c>
      <c r="C44" s="101" t="s">
        <v>16</v>
      </c>
      <c r="D44" s="100" t="s">
        <v>1507</v>
      </c>
      <c r="E44" s="102">
        <v>17290674.451480951</v>
      </c>
      <c r="F44" s="103">
        <v>11673538.756800001</v>
      </c>
      <c r="G44" s="104">
        <f t="shared" si="0"/>
        <v>0.67513495726016404</v>
      </c>
      <c r="H44" s="103">
        <f t="shared" si="10"/>
        <v>2159000.8043847606</v>
      </c>
      <c r="I44" s="109">
        <f t="shared" si="11"/>
        <v>308428.68634068005</v>
      </c>
      <c r="J44" s="103">
        <f t="shared" si="4"/>
        <v>3196441.2714736164</v>
      </c>
      <c r="K44" s="103">
        <f t="shared" si="5"/>
        <v>456634.46735337377</v>
      </c>
      <c r="L44" s="103">
        <f t="shared" si="6"/>
        <v>4060974.9940476641</v>
      </c>
      <c r="M44" s="103">
        <f t="shared" si="7"/>
        <v>580139.28486395197</v>
      </c>
      <c r="N44" s="105">
        <f t="shared" si="8"/>
        <v>4925508.7166217119</v>
      </c>
      <c r="O44" s="103">
        <f t="shared" si="7"/>
        <v>703644.10237453028</v>
      </c>
      <c r="P44" s="110">
        <f t="shared" si="12"/>
        <v>5617135.6946809497</v>
      </c>
      <c r="Q44" s="109">
        <f t="shared" si="9"/>
        <v>802447.95638299279</v>
      </c>
    </row>
    <row r="45" spans="1:17" x14ac:dyDescent="0.2">
      <c r="A45" s="107">
        <v>42</v>
      </c>
      <c r="B45" s="108" t="s">
        <v>56</v>
      </c>
      <c r="C45" s="101" t="s">
        <v>16</v>
      </c>
      <c r="D45" s="100" t="s">
        <v>43</v>
      </c>
      <c r="E45" s="102">
        <v>7375207.3012666656</v>
      </c>
      <c r="F45" s="103">
        <v>3514173.6498000007</v>
      </c>
      <c r="G45" s="104">
        <f t="shared" si="0"/>
        <v>0.47648472866606123</v>
      </c>
      <c r="H45" s="103">
        <f t="shared" si="10"/>
        <v>2385992.1912133321</v>
      </c>
      <c r="I45" s="109">
        <f t="shared" si="11"/>
        <v>340856.0273161903</v>
      </c>
      <c r="J45" s="103">
        <f t="shared" si="4"/>
        <v>2828504.6292893318</v>
      </c>
      <c r="K45" s="103">
        <f t="shared" si="5"/>
        <v>404072.08989847597</v>
      </c>
      <c r="L45" s="103">
        <f t="shared" si="6"/>
        <v>3197264.9943526648</v>
      </c>
      <c r="M45" s="103">
        <f t="shared" si="7"/>
        <v>456752.1420503807</v>
      </c>
      <c r="N45" s="105">
        <f t="shared" si="8"/>
        <v>3566025.3594159978</v>
      </c>
      <c r="O45" s="103">
        <f t="shared" si="7"/>
        <v>509432.19420228538</v>
      </c>
      <c r="P45" s="110">
        <f t="shared" si="12"/>
        <v>3861033.6514666649</v>
      </c>
      <c r="Q45" s="109">
        <f t="shared" si="9"/>
        <v>551576.23592380923</v>
      </c>
    </row>
    <row r="46" spans="1:17" x14ac:dyDescent="0.2">
      <c r="A46" s="99">
        <v>43</v>
      </c>
      <c r="B46" s="108" t="s">
        <v>25</v>
      </c>
      <c r="C46" s="101" t="s">
        <v>16</v>
      </c>
      <c r="D46" s="100" t="s">
        <v>22</v>
      </c>
      <c r="E46" s="102">
        <v>13298946.077309525</v>
      </c>
      <c r="F46" s="103">
        <v>4892225.7116</v>
      </c>
      <c r="G46" s="104">
        <f t="shared" si="0"/>
        <v>0.36786567019374916</v>
      </c>
      <c r="H46" s="103">
        <f t="shared" si="10"/>
        <v>5746931.1502476204</v>
      </c>
      <c r="I46" s="109">
        <f t="shared" si="11"/>
        <v>820990.16432108858</v>
      </c>
      <c r="J46" s="103">
        <f t="shared" si="4"/>
        <v>6544867.9148861915</v>
      </c>
      <c r="K46" s="103">
        <f t="shared" si="5"/>
        <v>934981.13069802732</v>
      </c>
      <c r="L46" s="103">
        <f t="shared" si="6"/>
        <v>7209815.2187516671</v>
      </c>
      <c r="M46" s="103">
        <f t="shared" si="7"/>
        <v>1029973.6026788095</v>
      </c>
      <c r="N46" s="105">
        <f t="shared" si="8"/>
        <v>7874762.5226171426</v>
      </c>
      <c r="O46" s="103">
        <f t="shared" si="7"/>
        <v>1124966.0746595918</v>
      </c>
      <c r="P46" s="110">
        <f t="shared" si="12"/>
        <v>8406720.3657095246</v>
      </c>
      <c r="Q46" s="109">
        <f t="shared" si="9"/>
        <v>1200960.0522442178</v>
      </c>
    </row>
    <row r="47" spans="1:17" x14ac:dyDescent="0.2">
      <c r="A47" s="107">
        <v>44</v>
      </c>
      <c r="B47" s="108" t="s">
        <v>24</v>
      </c>
      <c r="C47" s="101" t="s">
        <v>16</v>
      </c>
      <c r="D47" s="100" t="s">
        <v>22</v>
      </c>
      <c r="E47" s="102">
        <v>10117510.466119049</v>
      </c>
      <c r="F47" s="103">
        <v>7292431.8462000005</v>
      </c>
      <c r="G47" s="104">
        <f t="shared" si="0"/>
        <v>0.72077334346433208</v>
      </c>
      <c r="H47" s="103">
        <f t="shared" si="10"/>
        <v>801576.52669523936</v>
      </c>
      <c r="I47" s="109">
        <f t="shared" si="11"/>
        <v>114510.93238503419</v>
      </c>
      <c r="J47" s="103">
        <f t="shared" si="4"/>
        <v>1408627.1546623819</v>
      </c>
      <c r="K47" s="103">
        <f t="shared" si="5"/>
        <v>201232.45066605456</v>
      </c>
      <c r="L47" s="103">
        <f t="shared" si="6"/>
        <v>1914502.6779683344</v>
      </c>
      <c r="M47" s="103">
        <f t="shared" si="7"/>
        <v>273500.38256690494</v>
      </c>
      <c r="N47" s="105">
        <f t="shared" si="8"/>
        <v>2420378.201274287</v>
      </c>
      <c r="O47" s="103">
        <f t="shared" si="7"/>
        <v>345768.31446775526</v>
      </c>
      <c r="P47" s="110">
        <f t="shared" si="12"/>
        <v>2825078.6199190486</v>
      </c>
      <c r="Q47" s="109">
        <f t="shared" si="9"/>
        <v>403582.65998843551</v>
      </c>
    </row>
    <row r="48" spans="1:17" x14ac:dyDescent="0.2">
      <c r="A48" s="107">
        <v>45</v>
      </c>
      <c r="B48" s="108" t="s">
        <v>23</v>
      </c>
      <c r="C48" s="101" t="s">
        <v>16</v>
      </c>
      <c r="D48" s="100" t="s">
        <v>1444</v>
      </c>
      <c r="E48" s="102">
        <v>18391338.058138095</v>
      </c>
      <c r="F48" s="103">
        <v>8255091.8633000003</v>
      </c>
      <c r="G48" s="104">
        <f t="shared" si="0"/>
        <v>0.44885760009436371</v>
      </c>
      <c r="H48" s="103">
        <f t="shared" si="10"/>
        <v>6457978.5832104767</v>
      </c>
      <c r="I48" s="109">
        <f t="shared" si="11"/>
        <v>922568.36903006805</v>
      </c>
      <c r="J48" s="103">
        <f t="shared" si="4"/>
        <v>7561458.8666987615</v>
      </c>
      <c r="K48" s="103">
        <f t="shared" si="5"/>
        <v>1080208.4095283945</v>
      </c>
      <c r="L48" s="103">
        <f t="shared" si="6"/>
        <v>8481025.7696056664</v>
      </c>
      <c r="M48" s="103">
        <f t="shared" si="7"/>
        <v>1211575.1099436667</v>
      </c>
      <c r="N48" s="105">
        <f t="shared" si="8"/>
        <v>9400592.6725125723</v>
      </c>
      <c r="O48" s="103">
        <f t="shared" si="7"/>
        <v>1342941.810358939</v>
      </c>
      <c r="P48" s="110">
        <f t="shared" si="12"/>
        <v>10136246.194838095</v>
      </c>
      <c r="Q48" s="109">
        <f t="shared" si="9"/>
        <v>1448035.1706911565</v>
      </c>
    </row>
    <row r="49" spans="1:17" x14ac:dyDescent="0.2">
      <c r="A49" s="99">
        <v>46</v>
      </c>
      <c r="B49" s="108" t="s">
        <v>18</v>
      </c>
      <c r="C49" s="101" t="s">
        <v>16</v>
      </c>
      <c r="D49" s="100" t="s">
        <v>1443</v>
      </c>
      <c r="E49" s="102">
        <v>7559254.079971429</v>
      </c>
      <c r="F49" s="103">
        <v>4007367.3742999998</v>
      </c>
      <c r="G49" s="104">
        <f t="shared" si="0"/>
        <v>0.53012735541165279</v>
      </c>
      <c r="H49" s="103">
        <f t="shared" si="10"/>
        <v>2040035.8896771441</v>
      </c>
      <c r="I49" s="109">
        <f t="shared" si="11"/>
        <v>291433.6985253063</v>
      </c>
      <c r="J49" s="103">
        <f t="shared" si="4"/>
        <v>2493591.1344754291</v>
      </c>
      <c r="K49" s="103">
        <f t="shared" si="5"/>
        <v>356227.3049250613</v>
      </c>
      <c r="L49" s="103">
        <f t="shared" si="6"/>
        <v>2871553.8384740003</v>
      </c>
      <c r="M49" s="103">
        <f t="shared" si="7"/>
        <v>410221.97692485718</v>
      </c>
      <c r="N49" s="105">
        <f t="shared" si="8"/>
        <v>3249516.5424725716</v>
      </c>
      <c r="O49" s="103">
        <f t="shared" si="7"/>
        <v>464216.64892465307</v>
      </c>
      <c r="P49" s="110">
        <f t="shared" si="12"/>
        <v>3551886.7056714292</v>
      </c>
      <c r="Q49" s="109">
        <f t="shared" si="9"/>
        <v>507412.38652448991</v>
      </c>
    </row>
    <row r="50" spans="1:17" x14ac:dyDescent="0.2">
      <c r="A50" s="107">
        <v>47</v>
      </c>
      <c r="B50" s="108" t="s">
        <v>21</v>
      </c>
      <c r="C50" s="101" t="s">
        <v>16</v>
      </c>
      <c r="D50" s="100" t="s">
        <v>22</v>
      </c>
      <c r="E50" s="102">
        <v>21446556.987442855</v>
      </c>
      <c r="F50" s="103">
        <v>14016878.083500003</v>
      </c>
      <c r="G50" s="104">
        <f t="shared" si="0"/>
        <v>0.65357241685492951</v>
      </c>
      <c r="H50" s="103">
        <f t="shared" si="10"/>
        <v>3140367.5064542796</v>
      </c>
      <c r="I50" s="109">
        <f t="shared" si="11"/>
        <v>448623.92949346855</v>
      </c>
      <c r="J50" s="103">
        <f t="shared" si="4"/>
        <v>4427160.9257008526</v>
      </c>
      <c r="K50" s="103">
        <f t="shared" si="5"/>
        <v>632451.56081440754</v>
      </c>
      <c r="L50" s="103">
        <f t="shared" si="6"/>
        <v>5499488.7750729937</v>
      </c>
      <c r="M50" s="103">
        <f t="shared" si="7"/>
        <v>785641.25358185626</v>
      </c>
      <c r="N50" s="105">
        <f t="shared" si="8"/>
        <v>6571816.6244451348</v>
      </c>
      <c r="O50" s="103">
        <f t="shared" si="7"/>
        <v>938830.94634930498</v>
      </c>
      <c r="P50" s="110">
        <f t="shared" si="12"/>
        <v>7429678.9039428513</v>
      </c>
      <c r="Q50" s="109">
        <f t="shared" si="9"/>
        <v>1061382.7005632645</v>
      </c>
    </row>
    <row r="51" spans="1:17" x14ac:dyDescent="0.2">
      <c r="A51" s="107">
        <v>48</v>
      </c>
      <c r="B51" s="108" t="s">
        <v>39</v>
      </c>
      <c r="C51" s="101" t="s">
        <v>27</v>
      </c>
      <c r="D51" s="100" t="s">
        <v>29</v>
      </c>
      <c r="E51" s="102">
        <v>8522166.3973238096</v>
      </c>
      <c r="F51" s="103">
        <v>5026800.9231000002</v>
      </c>
      <c r="G51" s="104">
        <f t="shared" si="0"/>
        <v>0.5898501259818808</v>
      </c>
      <c r="H51" s="103">
        <f t="shared" si="10"/>
        <v>1790932.1947590476</v>
      </c>
      <c r="I51" s="109">
        <f t="shared" si="11"/>
        <v>255847.45639414966</v>
      </c>
      <c r="J51" s="103">
        <f t="shared" si="4"/>
        <v>2302262.1785984756</v>
      </c>
      <c r="K51" s="103">
        <f t="shared" si="5"/>
        <v>328894.59694263939</v>
      </c>
      <c r="L51" s="103">
        <f t="shared" si="6"/>
        <v>2728370.4984646663</v>
      </c>
      <c r="M51" s="103">
        <f t="shared" si="7"/>
        <v>389767.21406638093</v>
      </c>
      <c r="N51" s="105">
        <f t="shared" si="8"/>
        <v>3154478.818330857</v>
      </c>
      <c r="O51" s="103">
        <f t="shared" si="7"/>
        <v>450639.83119012241</v>
      </c>
      <c r="P51" s="110">
        <f t="shared" si="12"/>
        <v>3495365.4742238093</v>
      </c>
      <c r="Q51" s="109">
        <f t="shared" si="9"/>
        <v>499337.92488911562</v>
      </c>
    </row>
    <row r="52" spans="1:17" x14ac:dyDescent="0.2">
      <c r="A52" s="99">
        <v>49</v>
      </c>
      <c r="B52" s="121" t="s">
        <v>1321</v>
      </c>
      <c r="C52" s="101" t="s">
        <v>27</v>
      </c>
      <c r="D52" s="100" t="s">
        <v>1449</v>
      </c>
      <c r="E52" s="102">
        <v>6784793.5174428569</v>
      </c>
      <c r="F52" s="103">
        <v>3076056.4436999997</v>
      </c>
      <c r="G52" s="104">
        <f t="shared" si="0"/>
        <v>0.45337510062639974</v>
      </c>
      <c r="H52" s="103">
        <f t="shared" si="10"/>
        <v>2351778.3702542866</v>
      </c>
      <c r="I52" s="109">
        <f t="shared" si="11"/>
        <v>335968.3386077552</v>
      </c>
      <c r="J52" s="103">
        <f t="shared" si="4"/>
        <v>2758865.9813008569</v>
      </c>
      <c r="K52" s="103">
        <f t="shared" si="5"/>
        <v>394123.71161440812</v>
      </c>
      <c r="L52" s="103">
        <f t="shared" si="6"/>
        <v>3098105.6571730003</v>
      </c>
      <c r="M52" s="103">
        <f t="shared" si="7"/>
        <v>442586.52245328575</v>
      </c>
      <c r="N52" s="105">
        <f t="shared" si="8"/>
        <v>3437345.3330451427</v>
      </c>
      <c r="O52" s="103">
        <f t="shared" si="7"/>
        <v>491049.33329216327</v>
      </c>
      <c r="P52" s="110">
        <f t="shared" si="12"/>
        <v>3708737.0737428572</v>
      </c>
      <c r="Q52" s="109">
        <f t="shared" si="9"/>
        <v>529819.58196326531</v>
      </c>
    </row>
    <row r="53" spans="1:17" x14ac:dyDescent="0.2">
      <c r="A53" s="107">
        <v>50</v>
      </c>
      <c r="B53" s="108" t="s">
        <v>33</v>
      </c>
      <c r="C53" s="101" t="s">
        <v>27</v>
      </c>
      <c r="D53" s="100" t="s">
        <v>1508</v>
      </c>
      <c r="E53" s="102">
        <v>5395753.9759809533</v>
      </c>
      <c r="F53" s="103">
        <v>3199860.3466000012</v>
      </c>
      <c r="G53" s="104">
        <f t="shared" si="0"/>
        <v>0.5930330331672069</v>
      </c>
      <c r="H53" s="103">
        <f t="shared" si="10"/>
        <v>1116742.8341847616</v>
      </c>
      <c r="I53" s="109">
        <f t="shared" si="11"/>
        <v>159534.69059782309</v>
      </c>
      <c r="J53" s="103">
        <f t="shared" si="4"/>
        <v>1440488.0727436184</v>
      </c>
      <c r="K53" s="103">
        <f t="shared" si="5"/>
        <v>205784.01039194549</v>
      </c>
      <c r="L53" s="103">
        <f t="shared" si="6"/>
        <v>1710275.771542666</v>
      </c>
      <c r="M53" s="103">
        <f t="shared" si="7"/>
        <v>244325.11022038086</v>
      </c>
      <c r="N53" s="105">
        <f t="shared" si="8"/>
        <v>1980063.4703417136</v>
      </c>
      <c r="O53" s="103">
        <f t="shared" si="7"/>
        <v>282866.21004881623</v>
      </c>
      <c r="P53" s="110">
        <f t="shared" si="12"/>
        <v>2195893.6293809521</v>
      </c>
      <c r="Q53" s="109">
        <f t="shared" si="9"/>
        <v>313699.0899115646</v>
      </c>
    </row>
    <row r="54" spans="1:17" x14ac:dyDescent="0.2">
      <c r="A54" s="107">
        <v>51</v>
      </c>
      <c r="B54" s="108" t="s">
        <v>41</v>
      </c>
      <c r="C54" s="101" t="s">
        <v>27</v>
      </c>
      <c r="D54" s="100" t="s">
        <v>1509</v>
      </c>
      <c r="E54" s="102">
        <v>9081394.3153428584</v>
      </c>
      <c r="F54" s="103">
        <v>5038401.3957000012</v>
      </c>
      <c r="G54" s="104">
        <f t="shared" si="0"/>
        <v>0.55480482630158556</v>
      </c>
      <c r="H54" s="103">
        <f t="shared" si="10"/>
        <v>2226714.056574286</v>
      </c>
      <c r="I54" s="109">
        <f t="shared" si="11"/>
        <v>318102.00808204088</v>
      </c>
      <c r="J54" s="103">
        <f t="shared" si="4"/>
        <v>2771597.7154948572</v>
      </c>
      <c r="K54" s="103">
        <f t="shared" si="5"/>
        <v>395942.53078497958</v>
      </c>
      <c r="L54" s="103">
        <f t="shared" si="6"/>
        <v>3225667.4312620005</v>
      </c>
      <c r="M54" s="103">
        <f t="shared" si="7"/>
        <v>460809.63303742866</v>
      </c>
      <c r="N54" s="105">
        <f t="shared" si="8"/>
        <v>3679737.1470291419</v>
      </c>
      <c r="O54" s="103">
        <f t="shared" si="7"/>
        <v>525676.7352898774</v>
      </c>
      <c r="P54" s="110">
        <f t="shared" si="12"/>
        <v>4042992.9196428573</v>
      </c>
      <c r="Q54" s="109">
        <f t="shared" si="9"/>
        <v>577570.4170918368</v>
      </c>
    </row>
    <row r="55" spans="1:17" x14ac:dyDescent="0.2">
      <c r="A55" s="99">
        <v>52</v>
      </c>
      <c r="B55" s="189" t="s">
        <v>34</v>
      </c>
      <c r="C55" s="101" t="s">
        <v>27</v>
      </c>
      <c r="D55" s="100" t="s">
        <v>1508</v>
      </c>
      <c r="E55" s="102">
        <v>14825201.41117619</v>
      </c>
      <c r="F55" s="103">
        <v>7511758.7646000031</v>
      </c>
      <c r="G55" s="104">
        <f t="shared" si="0"/>
        <v>0.50668847972191167</v>
      </c>
      <c r="H55" s="103">
        <f t="shared" si="10"/>
        <v>4348402.3643409498</v>
      </c>
      <c r="I55" s="109">
        <f t="shared" si="11"/>
        <v>621200.33776299283</v>
      </c>
      <c r="J55" s="103">
        <f t="shared" si="4"/>
        <v>5237914.4490115196</v>
      </c>
      <c r="K55" s="103">
        <f t="shared" si="5"/>
        <v>748273.49271593138</v>
      </c>
      <c r="L55" s="103">
        <f t="shared" si="6"/>
        <v>5979174.5195703302</v>
      </c>
      <c r="M55" s="103">
        <f t="shared" si="7"/>
        <v>854167.78851004713</v>
      </c>
      <c r="N55" s="105">
        <f t="shared" si="8"/>
        <v>6720434.5901291389</v>
      </c>
      <c r="O55" s="103">
        <f t="shared" si="7"/>
        <v>960062.08430416265</v>
      </c>
      <c r="P55" s="110">
        <f t="shared" si="12"/>
        <v>7313442.6465761866</v>
      </c>
      <c r="Q55" s="109">
        <f t="shared" si="9"/>
        <v>1044777.5209394553</v>
      </c>
    </row>
    <row r="56" spans="1:17" x14ac:dyDescent="0.2">
      <c r="A56" s="107">
        <v>53</v>
      </c>
      <c r="B56" s="108" t="s">
        <v>35</v>
      </c>
      <c r="C56" s="101" t="s">
        <v>27</v>
      </c>
      <c r="D56" s="100" t="s">
        <v>1508</v>
      </c>
      <c r="E56" s="102">
        <v>12614366.713061906</v>
      </c>
      <c r="F56" s="103">
        <v>6009035.5624999991</v>
      </c>
      <c r="G56" s="104">
        <f t="shared" si="0"/>
        <v>0.47636442630748727</v>
      </c>
      <c r="H56" s="103">
        <f t="shared" si="10"/>
        <v>4082457.8079495272</v>
      </c>
      <c r="I56" s="109">
        <f t="shared" si="11"/>
        <v>583208.2582785039</v>
      </c>
      <c r="J56" s="103">
        <f t="shared" si="4"/>
        <v>4839319.810733241</v>
      </c>
      <c r="K56" s="103">
        <f t="shared" si="5"/>
        <v>691331.4015333202</v>
      </c>
      <c r="L56" s="103">
        <f t="shared" si="6"/>
        <v>5470038.1463863356</v>
      </c>
      <c r="M56" s="103">
        <f t="shared" si="7"/>
        <v>781434.02091233362</v>
      </c>
      <c r="N56" s="105">
        <f t="shared" si="8"/>
        <v>6100756.4820394302</v>
      </c>
      <c r="O56" s="103">
        <f t="shared" si="7"/>
        <v>871536.64029134717</v>
      </c>
      <c r="P56" s="110">
        <f t="shared" si="12"/>
        <v>6605331.1505619073</v>
      </c>
      <c r="Q56" s="109">
        <f t="shared" si="9"/>
        <v>943618.73579455819</v>
      </c>
    </row>
    <row r="57" spans="1:17" x14ac:dyDescent="0.2">
      <c r="A57" s="107">
        <v>54</v>
      </c>
      <c r="B57" s="108" t="s">
        <v>53</v>
      </c>
      <c r="C57" s="101" t="s">
        <v>27</v>
      </c>
      <c r="D57" s="100" t="s">
        <v>1510</v>
      </c>
      <c r="E57" s="102">
        <v>6212286.8754619043</v>
      </c>
      <c r="F57" s="103">
        <v>2185235.6404000004</v>
      </c>
      <c r="G57" s="104">
        <f t="shared" si="0"/>
        <v>0.35176025901693742</v>
      </c>
      <c r="H57" s="103">
        <f t="shared" si="10"/>
        <v>2784593.8599695233</v>
      </c>
      <c r="I57" s="109">
        <f t="shared" si="11"/>
        <v>397799.12285278906</v>
      </c>
      <c r="J57" s="103">
        <f t="shared" si="4"/>
        <v>3157331.072497237</v>
      </c>
      <c r="K57" s="103">
        <f t="shared" si="5"/>
        <v>451047.29607103387</v>
      </c>
      <c r="L57" s="103">
        <f t="shared" si="6"/>
        <v>3467945.4162703329</v>
      </c>
      <c r="M57" s="103">
        <f t="shared" si="7"/>
        <v>495420.77375290467</v>
      </c>
      <c r="N57" s="105">
        <f t="shared" si="8"/>
        <v>3778559.7600434278</v>
      </c>
      <c r="O57" s="103">
        <f t="shared" si="7"/>
        <v>539794.25143477542</v>
      </c>
      <c r="P57" s="110">
        <f t="shared" si="12"/>
        <v>4027051.2350619039</v>
      </c>
      <c r="Q57" s="109">
        <f t="shared" si="9"/>
        <v>575293.03358027199</v>
      </c>
    </row>
    <row r="58" spans="1:17" x14ac:dyDescent="0.2">
      <c r="A58" s="99">
        <v>55</v>
      </c>
      <c r="B58" s="108" t="s">
        <v>40</v>
      </c>
      <c r="C58" s="101" t="s">
        <v>27</v>
      </c>
      <c r="D58" s="100" t="s">
        <v>29</v>
      </c>
      <c r="E58" s="102">
        <v>14835507.450333333</v>
      </c>
      <c r="F58" s="103">
        <v>6984050.7561000008</v>
      </c>
      <c r="G58" s="104">
        <f t="shared" si="0"/>
        <v>0.47076588242642681</v>
      </c>
      <c r="H58" s="103">
        <f t="shared" si="10"/>
        <v>4884355.2041666657</v>
      </c>
      <c r="I58" s="109">
        <f t="shared" si="11"/>
        <v>697765.02916666656</v>
      </c>
      <c r="J58" s="103">
        <f t="shared" si="4"/>
        <v>5774485.6511866655</v>
      </c>
      <c r="K58" s="103">
        <f t="shared" si="5"/>
        <v>824926.52159809507</v>
      </c>
      <c r="L58" s="103">
        <f t="shared" si="6"/>
        <v>6516261.023703333</v>
      </c>
      <c r="M58" s="103">
        <f t="shared" si="7"/>
        <v>930894.43195761903</v>
      </c>
      <c r="N58" s="105">
        <f t="shared" si="8"/>
        <v>7258036.3962199986</v>
      </c>
      <c r="O58" s="103">
        <f t="shared" si="7"/>
        <v>1036862.3423171426</v>
      </c>
      <c r="P58" s="110">
        <f t="shared" si="12"/>
        <v>7851456.6942333318</v>
      </c>
      <c r="Q58" s="109">
        <f t="shared" si="9"/>
        <v>1121636.6706047617</v>
      </c>
    </row>
    <row r="59" spans="1:17" x14ac:dyDescent="0.2">
      <c r="A59" s="107">
        <v>56</v>
      </c>
      <c r="B59" s="108" t="s">
        <v>38</v>
      </c>
      <c r="C59" s="101" t="s">
        <v>27</v>
      </c>
      <c r="D59" s="100" t="s">
        <v>1449</v>
      </c>
      <c r="E59" s="102">
        <v>20184536.19845238</v>
      </c>
      <c r="F59" s="103">
        <v>13850249.321300004</v>
      </c>
      <c r="G59" s="104">
        <f t="shared" si="0"/>
        <v>0.68618120253671977</v>
      </c>
      <c r="H59" s="103">
        <f t="shared" si="10"/>
        <v>2297379.6374619007</v>
      </c>
      <c r="I59" s="109">
        <f t="shared" si="11"/>
        <v>328197.09106598579</v>
      </c>
      <c r="J59" s="103">
        <f t="shared" si="4"/>
        <v>3508451.8093690425</v>
      </c>
      <c r="K59" s="103">
        <f t="shared" si="5"/>
        <v>501207.40133843466</v>
      </c>
      <c r="L59" s="103">
        <f t="shared" si="6"/>
        <v>4517678.6192916632</v>
      </c>
      <c r="M59" s="103">
        <f t="shared" si="7"/>
        <v>645382.65989880904</v>
      </c>
      <c r="N59" s="105">
        <f t="shared" si="8"/>
        <v>5526905.4292142801</v>
      </c>
      <c r="O59" s="103">
        <f t="shared" si="7"/>
        <v>789557.91845918284</v>
      </c>
      <c r="P59" s="110">
        <f t="shared" si="12"/>
        <v>6334286.8771523759</v>
      </c>
      <c r="Q59" s="109">
        <f t="shared" si="9"/>
        <v>904898.12530748232</v>
      </c>
    </row>
    <row r="60" spans="1:17" x14ac:dyDescent="0.2">
      <c r="A60" s="107">
        <v>57</v>
      </c>
      <c r="B60" s="108" t="s">
        <v>26</v>
      </c>
      <c r="C60" s="101" t="s">
        <v>27</v>
      </c>
      <c r="D60" s="100" t="s">
        <v>1509</v>
      </c>
      <c r="E60" s="102">
        <v>18737059.255923808</v>
      </c>
      <c r="F60" s="103">
        <v>9549176.2027999982</v>
      </c>
      <c r="G60" s="104">
        <f t="shared" si="0"/>
        <v>0.50964113804470046</v>
      </c>
      <c r="H60" s="103">
        <f t="shared" si="10"/>
        <v>5440471.2019390482</v>
      </c>
      <c r="I60" s="109">
        <f t="shared" si="11"/>
        <v>777210.17170557834</v>
      </c>
      <c r="J60" s="103">
        <f t="shared" si="4"/>
        <v>6564694.757294476</v>
      </c>
      <c r="K60" s="103">
        <f t="shared" si="5"/>
        <v>937813.53675635369</v>
      </c>
      <c r="L60" s="103">
        <f t="shared" si="6"/>
        <v>7501547.7200906686</v>
      </c>
      <c r="M60" s="103">
        <f t="shared" si="7"/>
        <v>1071649.6742986669</v>
      </c>
      <c r="N60" s="105">
        <f t="shared" si="8"/>
        <v>8438400.6828868575</v>
      </c>
      <c r="O60" s="103">
        <f t="shared" si="7"/>
        <v>1205485.8118409796</v>
      </c>
      <c r="P60" s="110">
        <f t="shared" si="12"/>
        <v>9187883.0531238094</v>
      </c>
      <c r="Q60" s="109">
        <f t="shared" si="9"/>
        <v>1312554.7218748298</v>
      </c>
    </row>
    <row r="61" spans="1:17" x14ac:dyDescent="0.2">
      <c r="A61" s="99">
        <v>58</v>
      </c>
      <c r="B61" s="108" t="s">
        <v>32</v>
      </c>
      <c r="C61" s="101" t="s">
        <v>27</v>
      </c>
      <c r="D61" s="100" t="s">
        <v>1449</v>
      </c>
      <c r="E61" s="102">
        <v>12000666.639747618</v>
      </c>
      <c r="F61" s="103">
        <v>5900101.0486000003</v>
      </c>
      <c r="G61" s="104">
        <f t="shared" si="0"/>
        <v>0.49164777472096194</v>
      </c>
      <c r="H61" s="103">
        <f t="shared" si="10"/>
        <v>3700432.2631980935</v>
      </c>
      <c r="I61" s="109">
        <f t="shared" si="11"/>
        <v>528633.18045687047</v>
      </c>
      <c r="J61" s="103">
        <f t="shared" si="4"/>
        <v>4420472.2615829511</v>
      </c>
      <c r="K61" s="103">
        <f t="shared" si="5"/>
        <v>631496.03736899304</v>
      </c>
      <c r="L61" s="103">
        <f t="shared" si="6"/>
        <v>5020505.593570332</v>
      </c>
      <c r="M61" s="103">
        <f t="shared" si="7"/>
        <v>717215.08479576174</v>
      </c>
      <c r="N61" s="105">
        <f t="shared" si="8"/>
        <v>5620538.925557713</v>
      </c>
      <c r="O61" s="103">
        <f t="shared" si="7"/>
        <v>802934.13222253043</v>
      </c>
      <c r="P61" s="110">
        <f t="shared" si="12"/>
        <v>6100565.5911476174</v>
      </c>
      <c r="Q61" s="109">
        <f t="shared" si="9"/>
        <v>871509.37016394536</v>
      </c>
    </row>
    <row r="62" spans="1:17" x14ac:dyDescent="0.2">
      <c r="A62" s="107">
        <v>59</v>
      </c>
      <c r="B62" s="108" t="s">
        <v>36</v>
      </c>
      <c r="C62" s="101" t="s">
        <v>27</v>
      </c>
      <c r="D62" s="100" t="s">
        <v>1511</v>
      </c>
      <c r="E62" s="102">
        <v>14552075.008257141</v>
      </c>
      <c r="F62" s="103">
        <v>7319485.9811000032</v>
      </c>
      <c r="G62" s="104">
        <f t="shared" si="0"/>
        <v>0.50298572381923401</v>
      </c>
      <c r="H62" s="103">
        <f t="shared" si="10"/>
        <v>4322174.0255057113</v>
      </c>
      <c r="I62" s="109">
        <f t="shared" si="11"/>
        <v>617453.43221510167</v>
      </c>
      <c r="J62" s="103">
        <f t="shared" si="4"/>
        <v>5195298.5260011377</v>
      </c>
      <c r="K62" s="103">
        <f t="shared" si="5"/>
        <v>742185.50371444819</v>
      </c>
      <c r="L62" s="103">
        <f t="shared" si="6"/>
        <v>5922902.2764139967</v>
      </c>
      <c r="M62" s="103">
        <f t="shared" si="7"/>
        <v>846128.89663057099</v>
      </c>
      <c r="N62" s="105">
        <f t="shared" si="8"/>
        <v>6650506.026826852</v>
      </c>
      <c r="O62" s="103">
        <f t="shared" si="7"/>
        <v>950072.28954669309</v>
      </c>
      <c r="P62" s="110">
        <f t="shared" si="12"/>
        <v>7232589.0271571381</v>
      </c>
      <c r="Q62" s="109">
        <f t="shared" si="9"/>
        <v>1033227.0038795911</v>
      </c>
    </row>
    <row r="63" spans="1:17" x14ac:dyDescent="0.2">
      <c r="A63" s="107">
        <v>60</v>
      </c>
      <c r="B63" s="108" t="s">
        <v>17</v>
      </c>
      <c r="C63" s="101" t="s">
        <v>27</v>
      </c>
      <c r="D63" s="100" t="s">
        <v>29</v>
      </c>
      <c r="E63" s="102">
        <v>14704959.381766666</v>
      </c>
      <c r="F63" s="103">
        <v>8186607.3490000004</v>
      </c>
      <c r="G63" s="104">
        <f t="shared" si="0"/>
        <v>0.55672424088100092</v>
      </c>
      <c r="H63" s="103">
        <f t="shared" si="10"/>
        <v>3577360.1564133326</v>
      </c>
      <c r="I63" s="109">
        <f t="shared" si="11"/>
        <v>511051.45091619034</v>
      </c>
      <c r="J63" s="103">
        <f t="shared" si="4"/>
        <v>4459657.7193193315</v>
      </c>
      <c r="K63" s="103">
        <f t="shared" si="5"/>
        <v>637093.95990276162</v>
      </c>
      <c r="L63" s="103">
        <f t="shared" si="6"/>
        <v>5194905.688407666</v>
      </c>
      <c r="M63" s="103">
        <f t="shared" si="7"/>
        <v>742129.38405823801</v>
      </c>
      <c r="N63" s="105">
        <f t="shared" si="8"/>
        <v>5930153.6574959988</v>
      </c>
      <c r="O63" s="103">
        <f t="shared" si="7"/>
        <v>847164.80821371416</v>
      </c>
      <c r="P63" s="110">
        <f t="shared" si="12"/>
        <v>6518352.0327666653</v>
      </c>
      <c r="Q63" s="109">
        <f t="shared" si="9"/>
        <v>931193.14753809501</v>
      </c>
    </row>
    <row r="64" spans="1:17" x14ac:dyDescent="0.2">
      <c r="A64" s="99">
        <v>61</v>
      </c>
      <c r="B64" s="108" t="s">
        <v>104</v>
      </c>
      <c r="C64" s="101" t="s">
        <v>27</v>
      </c>
      <c r="D64" s="100" t="s">
        <v>1510</v>
      </c>
      <c r="E64" s="102">
        <v>15180376.908342861</v>
      </c>
      <c r="F64" s="103">
        <v>7643984.612999999</v>
      </c>
      <c r="G64" s="104">
        <f t="shared" si="0"/>
        <v>0.50354379599092847</v>
      </c>
      <c r="H64" s="103">
        <f t="shared" si="10"/>
        <v>4500316.9136742903</v>
      </c>
      <c r="I64" s="109">
        <f t="shared" si="11"/>
        <v>642902.41623918433</v>
      </c>
      <c r="J64" s="103">
        <f t="shared" si="4"/>
        <v>5411139.5281748613</v>
      </c>
      <c r="K64" s="103">
        <f t="shared" si="5"/>
        <v>773019.93259640876</v>
      </c>
      <c r="L64" s="103">
        <f t="shared" si="6"/>
        <v>6170158.3735920051</v>
      </c>
      <c r="M64" s="103">
        <f t="shared" si="7"/>
        <v>881451.19622742932</v>
      </c>
      <c r="N64" s="105">
        <f t="shared" si="8"/>
        <v>6929177.219009147</v>
      </c>
      <c r="O64" s="103">
        <f t="shared" si="7"/>
        <v>989882.45985844953</v>
      </c>
      <c r="P64" s="110">
        <f t="shared" si="12"/>
        <v>7536392.2953428617</v>
      </c>
      <c r="Q64" s="109">
        <f t="shared" si="9"/>
        <v>1076627.4707632659</v>
      </c>
    </row>
    <row r="65" spans="1:17" x14ac:dyDescent="0.2">
      <c r="A65" s="107">
        <v>62</v>
      </c>
      <c r="B65" s="108" t="s">
        <v>97</v>
      </c>
      <c r="C65" s="101" t="s">
        <v>27</v>
      </c>
      <c r="D65" s="100" t="s">
        <v>1510</v>
      </c>
      <c r="E65" s="102">
        <v>6729532.4877619054</v>
      </c>
      <c r="F65" s="103">
        <v>3756481.8815000006</v>
      </c>
      <c r="G65" s="104">
        <f t="shared" si="0"/>
        <v>0.55820844736709552</v>
      </c>
      <c r="H65" s="103">
        <f t="shared" si="10"/>
        <v>1627144.1087095239</v>
      </c>
      <c r="I65" s="109">
        <f t="shared" si="11"/>
        <v>232449.15838707486</v>
      </c>
      <c r="J65" s="103">
        <f t="shared" si="4"/>
        <v>2030916.0579752377</v>
      </c>
      <c r="K65" s="103">
        <f t="shared" si="5"/>
        <v>290130.86542503396</v>
      </c>
      <c r="L65" s="103">
        <f t="shared" si="6"/>
        <v>2367392.6823633336</v>
      </c>
      <c r="M65" s="103">
        <f t="shared" si="7"/>
        <v>338198.95462333335</v>
      </c>
      <c r="N65" s="105">
        <f t="shared" si="8"/>
        <v>2703869.3067514286</v>
      </c>
      <c r="O65" s="103">
        <f t="shared" si="7"/>
        <v>386267.04382163269</v>
      </c>
      <c r="P65" s="110">
        <f t="shared" si="12"/>
        <v>2973050.6062619048</v>
      </c>
      <c r="Q65" s="109">
        <f t="shared" si="9"/>
        <v>424721.51518027211</v>
      </c>
    </row>
    <row r="66" spans="1:17" x14ac:dyDescent="0.2">
      <c r="A66" s="107">
        <v>63</v>
      </c>
      <c r="B66" s="108" t="s">
        <v>143</v>
      </c>
      <c r="C66" s="101" t="s">
        <v>27</v>
      </c>
      <c r="D66" s="100" t="s">
        <v>1511</v>
      </c>
      <c r="E66" s="102">
        <v>10222551.104019048</v>
      </c>
      <c r="F66" s="103">
        <v>5721683.182</v>
      </c>
      <c r="G66" s="104">
        <f t="shared" si="0"/>
        <v>0.5597118687673267</v>
      </c>
      <c r="H66" s="103">
        <f t="shared" si="10"/>
        <v>2456357.7012152383</v>
      </c>
      <c r="I66" s="109">
        <f t="shared" si="11"/>
        <v>350908.24303074833</v>
      </c>
      <c r="J66" s="103">
        <f t="shared" si="4"/>
        <v>3069710.7674563807</v>
      </c>
      <c r="K66" s="103">
        <f t="shared" si="5"/>
        <v>438530.1096366258</v>
      </c>
      <c r="L66" s="103">
        <f t="shared" si="6"/>
        <v>3580838.3226573337</v>
      </c>
      <c r="M66" s="103">
        <f t="shared" si="7"/>
        <v>511548.3318081905</v>
      </c>
      <c r="N66" s="105">
        <f t="shared" si="8"/>
        <v>4091965.8778582849</v>
      </c>
      <c r="O66" s="103">
        <f t="shared" si="7"/>
        <v>584566.55397975503</v>
      </c>
      <c r="P66" s="110">
        <f t="shared" si="12"/>
        <v>4500867.9220190477</v>
      </c>
      <c r="Q66" s="109">
        <f t="shared" si="9"/>
        <v>642981.13171700679</v>
      </c>
    </row>
    <row r="67" spans="1:17" x14ac:dyDescent="0.2">
      <c r="A67" s="99">
        <v>64</v>
      </c>
      <c r="B67" s="190" t="s">
        <v>28</v>
      </c>
      <c r="C67" s="101" t="s">
        <v>27</v>
      </c>
      <c r="D67" s="100" t="s">
        <v>29</v>
      </c>
      <c r="E67" s="102">
        <v>4952035.1070761904</v>
      </c>
      <c r="F67" s="103">
        <v>1928554.3335000004</v>
      </c>
      <c r="G67" s="104">
        <f t="shared" ref="G67:G124" si="13">IFERROR(F67/E67,0)</f>
        <v>0.38944682172067008</v>
      </c>
      <c r="H67" s="103">
        <f t="shared" ref="H67:H95" si="14">(E67*0.8)-F67</f>
        <v>2033073.7521609522</v>
      </c>
      <c r="I67" s="109">
        <f t="shared" ref="I67:I95" si="15">H67/$Q$2</f>
        <v>290439.10745156457</v>
      </c>
      <c r="J67" s="103">
        <f t="shared" si="4"/>
        <v>2330195.8585855234</v>
      </c>
      <c r="K67" s="103">
        <f t="shared" ref="K67:K125" si="16">J67/$Q$2</f>
        <v>332885.12265507475</v>
      </c>
      <c r="L67" s="103">
        <f t="shared" si="6"/>
        <v>2577797.6139393328</v>
      </c>
      <c r="M67" s="103">
        <f t="shared" ref="M67:O125" si="17">L67/$Q$2</f>
        <v>368256.80199133325</v>
      </c>
      <c r="N67" s="105">
        <f t="shared" si="8"/>
        <v>2825399.3692931421</v>
      </c>
      <c r="O67" s="103">
        <f t="shared" si="17"/>
        <v>403628.48132759175</v>
      </c>
      <c r="P67" s="110">
        <f t="shared" ref="P67:P95" si="18">E67-F67</f>
        <v>3023480.7735761898</v>
      </c>
      <c r="Q67" s="109">
        <f t="shared" ref="Q67:Q125" si="19">P67/$Q$2</f>
        <v>431925.82479659852</v>
      </c>
    </row>
    <row r="68" spans="1:17" x14ac:dyDescent="0.2">
      <c r="A68" s="107">
        <v>65</v>
      </c>
      <c r="B68" s="108" t="s">
        <v>131</v>
      </c>
      <c r="C68" s="101" t="s">
        <v>65</v>
      </c>
      <c r="D68" s="100" t="s">
        <v>1390</v>
      </c>
      <c r="E68" s="102">
        <v>6108861.6607047608</v>
      </c>
      <c r="F68" s="103">
        <v>3123944.8066999996</v>
      </c>
      <c r="G68" s="104">
        <f t="shared" si="13"/>
        <v>0.51137920290367156</v>
      </c>
      <c r="H68" s="103">
        <f t="shared" si="14"/>
        <v>1763144.5218638089</v>
      </c>
      <c r="I68" s="109">
        <f t="shared" si="15"/>
        <v>251877.78883768697</v>
      </c>
      <c r="J68" s="103">
        <f t="shared" ref="J68:J124" si="20">(E68*0.86)-F68</f>
        <v>2129676.2215060946</v>
      </c>
      <c r="K68" s="103">
        <f t="shared" si="16"/>
        <v>304239.46021515637</v>
      </c>
      <c r="L68" s="103">
        <f t="shared" ref="L68:L124" si="21">(E68*0.91)-F68</f>
        <v>2435119.3045413326</v>
      </c>
      <c r="M68" s="103">
        <f t="shared" si="17"/>
        <v>347874.18636304751</v>
      </c>
      <c r="N68" s="105">
        <f t="shared" ref="N68:N124" si="22">(E68*0.96)-F68</f>
        <v>2740562.3875765707</v>
      </c>
      <c r="O68" s="103">
        <f t="shared" si="17"/>
        <v>391508.91251093865</v>
      </c>
      <c r="P68" s="110">
        <f t="shared" si="18"/>
        <v>2984916.8540047612</v>
      </c>
      <c r="Q68" s="109">
        <f t="shared" si="19"/>
        <v>426416.69342925161</v>
      </c>
    </row>
    <row r="69" spans="1:17" x14ac:dyDescent="0.2">
      <c r="A69" s="107">
        <v>66</v>
      </c>
      <c r="B69" s="108" t="s">
        <v>125</v>
      </c>
      <c r="C69" s="101" t="s">
        <v>137</v>
      </c>
      <c r="D69" s="100" t="s">
        <v>1512</v>
      </c>
      <c r="E69" s="102">
        <v>6594910.2834571423</v>
      </c>
      <c r="F69" s="103">
        <v>3052176.2380000013</v>
      </c>
      <c r="G69" s="104">
        <f t="shared" si="13"/>
        <v>0.46280784829721877</v>
      </c>
      <c r="H69" s="103">
        <f t="shared" si="14"/>
        <v>2223751.9887657133</v>
      </c>
      <c r="I69" s="109">
        <f t="shared" si="15"/>
        <v>317678.85553795903</v>
      </c>
      <c r="J69" s="103">
        <f t="shared" si="20"/>
        <v>2619446.6057731411</v>
      </c>
      <c r="K69" s="103">
        <f t="shared" si="16"/>
        <v>374206.6579675916</v>
      </c>
      <c r="L69" s="103">
        <f t="shared" si="21"/>
        <v>2949192.1199459988</v>
      </c>
      <c r="M69" s="103">
        <f t="shared" si="17"/>
        <v>421313.15999228554</v>
      </c>
      <c r="N69" s="105">
        <f t="shared" si="22"/>
        <v>3278937.6341188555</v>
      </c>
      <c r="O69" s="103">
        <f t="shared" si="17"/>
        <v>468419.66201697936</v>
      </c>
      <c r="P69" s="110">
        <f t="shared" si="18"/>
        <v>3542734.045457141</v>
      </c>
      <c r="Q69" s="109">
        <f t="shared" si="19"/>
        <v>506104.86363673443</v>
      </c>
    </row>
    <row r="70" spans="1:17" x14ac:dyDescent="0.2">
      <c r="A70" s="99">
        <v>67</v>
      </c>
      <c r="B70" s="108" t="s">
        <v>126</v>
      </c>
      <c r="C70" s="101" t="s">
        <v>137</v>
      </c>
      <c r="D70" s="100" t="s">
        <v>1512</v>
      </c>
      <c r="E70" s="102">
        <v>32607586.716009527</v>
      </c>
      <c r="F70" s="103">
        <v>15553423.564299999</v>
      </c>
      <c r="G70" s="104">
        <f t="shared" si="13"/>
        <v>0.47698787707781048</v>
      </c>
      <c r="H70" s="103">
        <f t="shared" si="14"/>
        <v>10532645.808507623</v>
      </c>
      <c r="I70" s="109">
        <f t="shared" si="15"/>
        <v>1504663.6869296604</v>
      </c>
      <c r="J70" s="103">
        <f t="shared" si="20"/>
        <v>12489101.011468193</v>
      </c>
      <c r="K70" s="103">
        <f t="shared" si="16"/>
        <v>1784157.287352599</v>
      </c>
      <c r="L70" s="103">
        <f t="shared" si="21"/>
        <v>14119480.347268673</v>
      </c>
      <c r="M70" s="103">
        <f t="shared" si="17"/>
        <v>2017068.6210383817</v>
      </c>
      <c r="N70" s="105">
        <f t="shared" si="22"/>
        <v>15749859.683069145</v>
      </c>
      <c r="O70" s="103">
        <f t="shared" si="17"/>
        <v>2249979.9547241637</v>
      </c>
      <c r="P70" s="110">
        <f t="shared" si="18"/>
        <v>17054163.151709527</v>
      </c>
      <c r="Q70" s="109">
        <f t="shared" si="19"/>
        <v>2436309.0216727895</v>
      </c>
    </row>
    <row r="71" spans="1:17" x14ac:dyDescent="0.2">
      <c r="A71" s="107">
        <v>68</v>
      </c>
      <c r="B71" s="188" t="s">
        <v>127</v>
      </c>
      <c r="C71" s="101" t="s">
        <v>137</v>
      </c>
      <c r="D71" s="100" t="s">
        <v>1513</v>
      </c>
      <c r="E71" s="102">
        <v>25899209.736942861</v>
      </c>
      <c r="F71" s="103">
        <v>12511938.034200005</v>
      </c>
      <c r="G71" s="104">
        <f t="shared" si="13"/>
        <v>0.48310115101129386</v>
      </c>
      <c r="H71" s="103">
        <f t="shared" si="14"/>
        <v>8207429.7553542852</v>
      </c>
      <c r="I71" s="109">
        <f t="shared" si="15"/>
        <v>1172489.9650506121</v>
      </c>
      <c r="J71" s="103">
        <f t="shared" si="20"/>
        <v>9761382.3395708539</v>
      </c>
      <c r="K71" s="103">
        <f t="shared" si="16"/>
        <v>1394483.1913672648</v>
      </c>
      <c r="L71" s="103">
        <f t="shared" si="21"/>
        <v>11056342.826417997</v>
      </c>
      <c r="M71" s="103">
        <f t="shared" si="17"/>
        <v>1579477.5466311425</v>
      </c>
      <c r="N71" s="105">
        <f t="shared" si="22"/>
        <v>12351303.313265141</v>
      </c>
      <c r="O71" s="103">
        <f t="shared" si="17"/>
        <v>1764471.9018950202</v>
      </c>
      <c r="P71" s="110">
        <f t="shared" si="18"/>
        <v>13387271.702742856</v>
      </c>
      <c r="Q71" s="109">
        <f t="shared" si="19"/>
        <v>1912467.3861061223</v>
      </c>
    </row>
    <row r="72" spans="1:17" x14ac:dyDescent="0.2">
      <c r="A72" s="107">
        <v>69</v>
      </c>
      <c r="B72" s="108" t="s">
        <v>132</v>
      </c>
      <c r="C72" s="101" t="s">
        <v>65</v>
      </c>
      <c r="D72" s="100" t="s">
        <v>1390</v>
      </c>
      <c r="E72" s="102">
        <v>14694162.440452382</v>
      </c>
      <c r="F72" s="103">
        <v>7138865.3011999996</v>
      </c>
      <c r="G72" s="104">
        <f t="shared" si="13"/>
        <v>0.48583002468701569</v>
      </c>
      <c r="H72" s="103">
        <f t="shared" si="14"/>
        <v>4616464.6511619063</v>
      </c>
      <c r="I72" s="109">
        <f t="shared" si="15"/>
        <v>659494.95016598667</v>
      </c>
      <c r="J72" s="103">
        <f t="shared" si="20"/>
        <v>5498114.3975890493</v>
      </c>
      <c r="K72" s="103">
        <f t="shared" si="16"/>
        <v>785444.91394129279</v>
      </c>
      <c r="L72" s="103">
        <f t="shared" si="21"/>
        <v>6232822.5196116688</v>
      </c>
      <c r="M72" s="103">
        <f t="shared" si="17"/>
        <v>890403.21708738129</v>
      </c>
      <c r="N72" s="105">
        <f t="shared" si="22"/>
        <v>6967530.6416342864</v>
      </c>
      <c r="O72" s="103">
        <f t="shared" si="17"/>
        <v>995361.52023346943</v>
      </c>
      <c r="P72" s="110">
        <f t="shared" si="18"/>
        <v>7555297.1392523823</v>
      </c>
      <c r="Q72" s="109">
        <f t="shared" si="19"/>
        <v>1079328.1627503403</v>
      </c>
    </row>
    <row r="73" spans="1:17" ht="15" x14ac:dyDescent="0.2">
      <c r="A73" s="99">
        <v>70</v>
      </c>
      <c r="B73" s="185" t="s">
        <v>1439</v>
      </c>
      <c r="C73" s="101" t="s">
        <v>137</v>
      </c>
      <c r="D73" s="100" t="s">
        <v>1441</v>
      </c>
      <c r="E73" s="102">
        <v>7083726.5305666663</v>
      </c>
      <c r="F73" s="103">
        <v>3702478.1911000013</v>
      </c>
      <c r="G73" s="104">
        <f t="shared" si="13"/>
        <v>0.52267378972403944</v>
      </c>
      <c r="H73" s="103">
        <f t="shared" si="14"/>
        <v>1964503.0333533324</v>
      </c>
      <c r="I73" s="109">
        <f t="shared" si="15"/>
        <v>280643.29047904751</v>
      </c>
      <c r="J73" s="103">
        <f t="shared" si="20"/>
        <v>2389526.6251873318</v>
      </c>
      <c r="K73" s="103">
        <f t="shared" si="16"/>
        <v>341360.94645533309</v>
      </c>
      <c r="L73" s="103">
        <f t="shared" si="21"/>
        <v>2743712.9517156649</v>
      </c>
      <c r="M73" s="103">
        <f t="shared" si="17"/>
        <v>391958.99310223787</v>
      </c>
      <c r="N73" s="105">
        <f t="shared" si="22"/>
        <v>3097899.2782439981</v>
      </c>
      <c r="O73" s="103">
        <f t="shared" si="17"/>
        <v>442557.0397491426</v>
      </c>
      <c r="P73" s="110">
        <f t="shared" si="18"/>
        <v>3381248.3394666649</v>
      </c>
      <c r="Q73" s="109">
        <f t="shared" si="19"/>
        <v>483035.47706666641</v>
      </c>
    </row>
    <row r="74" spans="1:17" x14ac:dyDescent="0.2">
      <c r="A74" s="107">
        <v>71</v>
      </c>
      <c r="B74" s="108" t="s">
        <v>134</v>
      </c>
      <c r="C74" s="101" t="s">
        <v>137</v>
      </c>
      <c r="D74" s="100" t="s">
        <v>137</v>
      </c>
      <c r="E74" s="102">
        <v>11962199.693338094</v>
      </c>
      <c r="F74" s="103">
        <v>6697032.9700000016</v>
      </c>
      <c r="G74" s="104">
        <f t="shared" si="13"/>
        <v>0.55984962144794048</v>
      </c>
      <c r="H74" s="103">
        <f t="shared" si="14"/>
        <v>2872726.7846704749</v>
      </c>
      <c r="I74" s="109">
        <f t="shared" si="15"/>
        <v>410389.54066721071</v>
      </c>
      <c r="J74" s="103">
        <f t="shared" si="20"/>
        <v>3590458.7662707595</v>
      </c>
      <c r="K74" s="103">
        <f t="shared" si="16"/>
        <v>512922.68089582276</v>
      </c>
      <c r="L74" s="103">
        <f t="shared" si="21"/>
        <v>4188568.750937664</v>
      </c>
      <c r="M74" s="103">
        <f t="shared" si="17"/>
        <v>598366.96441966633</v>
      </c>
      <c r="N74" s="105">
        <f t="shared" si="22"/>
        <v>4786678.7356045684</v>
      </c>
      <c r="O74" s="103">
        <f t="shared" si="17"/>
        <v>683811.24794350972</v>
      </c>
      <c r="P74" s="110">
        <f t="shared" si="18"/>
        <v>5265166.7233380927</v>
      </c>
      <c r="Q74" s="109">
        <f t="shared" si="19"/>
        <v>752166.67476258462</v>
      </c>
    </row>
    <row r="75" spans="1:17" x14ac:dyDescent="0.2">
      <c r="A75" s="107">
        <v>72</v>
      </c>
      <c r="B75" s="108" t="s">
        <v>129</v>
      </c>
      <c r="C75" s="101" t="s">
        <v>137</v>
      </c>
      <c r="D75" s="100" t="s">
        <v>137</v>
      </c>
      <c r="E75" s="102">
        <v>29401144.157157142</v>
      </c>
      <c r="F75" s="103">
        <v>15724481.051199999</v>
      </c>
      <c r="G75" s="104">
        <f t="shared" si="13"/>
        <v>0.53482548050335577</v>
      </c>
      <c r="H75" s="103">
        <f t="shared" si="14"/>
        <v>7796434.2745257169</v>
      </c>
      <c r="I75" s="109">
        <f t="shared" si="15"/>
        <v>1113776.3249322453</v>
      </c>
      <c r="J75" s="103">
        <f t="shared" si="20"/>
        <v>9560502.9239551425</v>
      </c>
      <c r="K75" s="103">
        <f t="shared" si="16"/>
        <v>1365786.1319935918</v>
      </c>
      <c r="L75" s="103">
        <f t="shared" si="21"/>
        <v>11030560.131813001</v>
      </c>
      <c r="M75" s="103">
        <f t="shared" si="17"/>
        <v>1575794.3045447145</v>
      </c>
      <c r="N75" s="105">
        <f t="shared" si="22"/>
        <v>12500617.339670856</v>
      </c>
      <c r="O75" s="103">
        <f t="shared" si="17"/>
        <v>1785802.4770958365</v>
      </c>
      <c r="P75" s="110">
        <f t="shared" si="18"/>
        <v>13676663.105957143</v>
      </c>
      <c r="Q75" s="109">
        <f t="shared" si="19"/>
        <v>1953809.0151367348</v>
      </c>
    </row>
    <row r="76" spans="1:17" x14ac:dyDescent="0.2">
      <c r="A76" s="99">
        <v>73</v>
      </c>
      <c r="B76" s="108" t="s">
        <v>130</v>
      </c>
      <c r="C76" s="101" t="s">
        <v>137</v>
      </c>
      <c r="D76" s="100" t="s">
        <v>1514</v>
      </c>
      <c r="E76" s="102">
        <v>22921490.748028573</v>
      </c>
      <c r="F76" s="103">
        <v>10330316.5513</v>
      </c>
      <c r="G76" s="104">
        <f t="shared" si="13"/>
        <v>0.45068257840901943</v>
      </c>
      <c r="H76" s="103">
        <f t="shared" si="14"/>
        <v>8006876.0471228585</v>
      </c>
      <c r="I76" s="109">
        <f t="shared" si="15"/>
        <v>1143839.4353032655</v>
      </c>
      <c r="J76" s="103">
        <f t="shared" si="20"/>
        <v>9382165.4920045733</v>
      </c>
      <c r="K76" s="103">
        <f t="shared" si="16"/>
        <v>1340309.3560006532</v>
      </c>
      <c r="L76" s="103">
        <f t="shared" si="21"/>
        <v>10528240.029406</v>
      </c>
      <c r="M76" s="103">
        <f t="shared" si="17"/>
        <v>1504034.2899151428</v>
      </c>
      <c r="N76" s="105">
        <f t="shared" si="22"/>
        <v>11674314.56680743</v>
      </c>
      <c r="O76" s="103">
        <f t="shared" si="17"/>
        <v>1667759.2238296329</v>
      </c>
      <c r="P76" s="110">
        <f t="shared" si="18"/>
        <v>12591174.196728572</v>
      </c>
      <c r="Q76" s="109">
        <f t="shared" si="19"/>
        <v>1798739.1709612247</v>
      </c>
    </row>
    <row r="77" spans="1:17" x14ac:dyDescent="0.2">
      <c r="A77" s="107">
        <v>74</v>
      </c>
      <c r="B77" s="108" t="s">
        <v>133</v>
      </c>
      <c r="C77" s="101" t="s">
        <v>65</v>
      </c>
      <c r="D77" s="100" t="s">
        <v>1390</v>
      </c>
      <c r="E77" s="102">
        <v>14268831.258304764</v>
      </c>
      <c r="F77" s="103">
        <v>6218149.6493999977</v>
      </c>
      <c r="G77" s="104">
        <f t="shared" si="13"/>
        <v>0.43578549194636401</v>
      </c>
      <c r="H77" s="103">
        <f t="shared" si="14"/>
        <v>5196915.3572438136</v>
      </c>
      <c r="I77" s="109">
        <f t="shared" si="15"/>
        <v>742416.47960625903</v>
      </c>
      <c r="J77" s="103">
        <f t="shared" si="20"/>
        <v>6053045.2327420991</v>
      </c>
      <c r="K77" s="103">
        <f t="shared" si="16"/>
        <v>864720.74753458553</v>
      </c>
      <c r="L77" s="103">
        <f t="shared" si="21"/>
        <v>6766486.7956573367</v>
      </c>
      <c r="M77" s="103">
        <f t="shared" si="17"/>
        <v>966640.97080819099</v>
      </c>
      <c r="N77" s="105">
        <f t="shared" si="22"/>
        <v>7479928.3585725743</v>
      </c>
      <c r="O77" s="103">
        <f t="shared" si="17"/>
        <v>1068561.1940817963</v>
      </c>
      <c r="P77" s="110">
        <f t="shared" si="18"/>
        <v>8050681.6089047659</v>
      </c>
      <c r="Q77" s="109">
        <f t="shared" si="19"/>
        <v>1150097.3727006807</v>
      </c>
    </row>
    <row r="78" spans="1:17" x14ac:dyDescent="0.2">
      <c r="A78" s="107">
        <v>75</v>
      </c>
      <c r="B78" s="108" t="s">
        <v>1</v>
      </c>
      <c r="C78" s="101" t="s">
        <v>137</v>
      </c>
      <c r="D78" s="100" t="s">
        <v>1441</v>
      </c>
      <c r="E78" s="102">
        <v>15185570.736857144</v>
      </c>
      <c r="F78" s="103">
        <v>8296222.5456000008</v>
      </c>
      <c r="G78" s="104">
        <f t="shared" si="13"/>
        <v>0.54632273553368038</v>
      </c>
      <c r="H78" s="103">
        <f t="shared" si="14"/>
        <v>3852234.0438857153</v>
      </c>
      <c r="I78" s="109">
        <f t="shared" si="15"/>
        <v>550319.14912653074</v>
      </c>
      <c r="J78" s="103">
        <f t="shared" si="20"/>
        <v>4763368.2880971432</v>
      </c>
      <c r="K78" s="103">
        <f t="shared" si="16"/>
        <v>680481.18401387765</v>
      </c>
      <c r="L78" s="103">
        <f t="shared" si="21"/>
        <v>5522646.8249400016</v>
      </c>
      <c r="M78" s="103">
        <f t="shared" si="17"/>
        <v>788949.54642000026</v>
      </c>
      <c r="N78" s="105">
        <f t="shared" si="22"/>
        <v>6281925.3617828563</v>
      </c>
      <c r="O78" s="103">
        <f t="shared" si="17"/>
        <v>897417.90882612229</v>
      </c>
      <c r="P78" s="110">
        <f t="shared" si="18"/>
        <v>6889348.1912571434</v>
      </c>
      <c r="Q78" s="109">
        <f t="shared" si="19"/>
        <v>984192.5987510205</v>
      </c>
    </row>
    <row r="79" spans="1:17" x14ac:dyDescent="0.2">
      <c r="A79" s="99">
        <v>76</v>
      </c>
      <c r="B79" s="108" t="s">
        <v>9</v>
      </c>
      <c r="C79" s="101" t="s">
        <v>137</v>
      </c>
      <c r="D79" s="100" t="s">
        <v>1441</v>
      </c>
      <c r="E79" s="102">
        <v>18144006.271961905</v>
      </c>
      <c r="F79" s="103">
        <v>8324554.2640000004</v>
      </c>
      <c r="G79" s="104">
        <f t="shared" si="13"/>
        <v>0.45880463990271037</v>
      </c>
      <c r="H79" s="103">
        <f t="shared" si="14"/>
        <v>6190650.7535695247</v>
      </c>
      <c r="I79" s="109">
        <f t="shared" si="15"/>
        <v>884378.67908136069</v>
      </c>
      <c r="J79" s="103">
        <f t="shared" si="20"/>
        <v>7279291.1298872381</v>
      </c>
      <c r="K79" s="103">
        <f t="shared" si="16"/>
        <v>1039898.7328410341</v>
      </c>
      <c r="L79" s="103">
        <f t="shared" si="21"/>
        <v>8186491.4434853345</v>
      </c>
      <c r="M79" s="103">
        <f t="shared" si="17"/>
        <v>1169498.777640762</v>
      </c>
      <c r="N79" s="105">
        <f t="shared" si="22"/>
        <v>9093691.757083429</v>
      </c>
      <c r="O79" s="103">
        <f t="shared" si="17"/>
        <v>1299098.8224404899</v>
      </c>
      <c r="P79" s="110">
        <f t="shared" si="18"/>
        <v>9819452.0079619046</v>
      </c>
      <c r="Q79" s="109">
        <f t="shared" si="19"/>
        <v>1402778.858280272</v>
      </c>
    </row>
    <row r="80" spans="1:17" x14ac:dyDescent="0.2">
      <c r="A80" s="107">
        <v>77</v>
      </c>
      <c r="B80" s="108" t="s">
        <v>128</v>
      </c>
      <c r="C80" s="101" t="s">
        <v>137</v>
      </c>
      <c r="D80" s="100" t="s">
        <v>1513</v>
      </c>
      <c r="E80" s="102">
        <v>11561176.647390477</v>
      </c>
      <c r="F80" s="103">
        <v>5058109.9604000011</v>
      </c>
      <c r="G80" s="104">
        <f t="shared" si="13"/>
        <v>0.43750823248096365</v>
      </c>
      <c r="H80" s="103">
        <f t="shared" si="14"/>
        <v>4190831.3575123819</v>
      </c>
      <c r="I80" s="109">
        <f t="shared" si="15"/>
        <v>598690.19393034023</v>
      </c>
      <c r="J80" s="103">
        <f t="shared" si="20"/>
        <v>4884501.9563558092</v>
      </c>
      <c r="K80" s="103">
        <f t="shared" si="16"/>
        <v>697785.99376511562</v>
      </c>
      <c r="L80" s="103">
        <f t="shared" si="21"/>
        <v>5462560.7887253342</v>
      </c>
      <c r="M80" s="103">
        <f t="shared" si="17"/>
        <v>780365.82696076203</v>
      </c>
      <c r="N80" s="105">
        <f t="shared" si="22"/>
        <v>6040619.6210948573</v>
      </c>
      <c r="O80" s="103">
        <f t="shared" si="17"/>
        <v>862945.66015640821</v>
      </c>
      <c r="P80" s="110">
        <f t="shared" si="18"/>
        <v>6503066.6869904762</v>
      </c>
      <c r="Q80" s="109">
        <f t="shared" si="19"/>
        <v>929009.52671292517</v>
      </c>
    </row>
    <row r="81" spans="1:17" x14ac:dyDescent="0.2">
      <c r="A81" s="107">
        <v>78</v>
      </c>
      <c r="B81" s="108" t="s">
        <v>135</v>
      </c>
      <c r="C81" s="101" t="s">
        <v>137</v>
      </c>
      <c r="D81" s="100" t="s">
        <v>137</v>
      </c>
      <c r="E81" s="102">
        <v>11575454.107390476</v>
      </c>
      <c r="F81" s="103">
        <v>5539767.9695000015</v>
      </c>
      <c r="G81" s="104">
        <f t="shared" si="13"/>
        <v>0.47857888926906766</v>
      </c>
      <c r="H81" s="103">
        <f t="shared" si="14"/>
        <v>3720595.31641238</v>
      </c>
      <c r="I81" s="109">
        <f t="shared" si="15"/>
        <v>531513.61663034</v>
      </c>
      <c r="J81" s="103">
        <f t="shared" si="20"/>
        <v>4415122.5628558081</v>
      </c>
      <c r="K81" s="103">
        <f t="shared" si="16"/>
        <v>630731.79469368688</v>
      </c>
      <c r="L81" s="103">
        <f t="shared" si="21"/>
        <v>4993895.2682253327</v>
      </c>
      <c r="M81" s="103">
        <f t="shared" si="17"/>
        <v>713413.60974647605</v>
      </c>
      <c r="N81" s="105">
        <f t="shared" si="22"/>
        <v>5572667.9735948555</v>
      </c>
      <c r="O81" s="103">
        <f t="shared" si="17"/>
        <v>796095.42479926511</v>
      </c>
      <c r="P81" s="110">
        <f t="shared" si="18"/>
        <v>6035686.1378904749</v>
      </c>
      <c r="Q81" s="109">
        <f t="shared" si="19"/>
        <v>862240.87684149644</v>
      </c>
    </row>
    <row r="82" spans="1:17" x14ac:dyDescent="0.2">
      <c r="A82" s="99">
        <v>79</v>
      </c>
      <c r="B82" s="108" t="s">
        <v>72</v>
      </c>
      <c r="C82" s="101" t="s">
        <v>65</v>
      </c>
      <c r="D82" s="100" t="s">
        <v>1455</v>
      </c>
      <c r="E82" s="102">
        <v>8397942.986742856</v>
      </c>
      <c r="F82" s="103">
        <v>3822685.0124999997</v>
      </c>
      <c r="G82" s="104">
        <f t="shared" si="13"/>
        <v>0.45519301792528943</v>
      </c>
      <c r="H82" s="103">
        <f t="shared" si="14"/>
        <v>2895669.3768942854</v>
      </c>
      <c r="I82" s="109">
        <f t="shared" si="15"/>
        <v>413667.05384204077</v>
      </c>
      <c r="J82" s="103">
        <f t="shared" si="20"/>
        <v>3399545.9560988559</v>
      </c>
      <c r="K82" s="103">
        <f t="shared" si="16"/>
        <v>485649.42229983659</v>
      </c>
      <c r="L82" s="103">
        <f t="shared" si="21"/>
        <v>3819443.1054359996</v>
      </c>
      <c r="M82" s="103">
        <f t="shared" si="17"/>
        <v>545634.72934799991</v>
      </c>
      <c r="N82" s="105">
        <f t="shared" si="22"/>
        <v>4239340.2547731418</v>
      </c>
      <c r="O82" s="103">
        <f t="shared" si="17"/>
        <v>605620.03639616317</v>
      </c>
      <c r="P82" s="110">
        <f t="shared" si="18"/>
        <v>4575257.9742428567</v>
      </c>
      <c r="Q82" s="109">
        <f t="shared" si="19"/>
        <v>653608.28203469387</v>
      </c>
    </row>
    <row r="83" spans="1:17" x14ac:dyDescent="0.2">
      <c r="A83" s="107">
        <v>80</v>
      </c>
      <c r="B83" s="108" t="s">
        <v>64</v>
      </c>
      <c r="C83" s="101" t="s">
        <v>65</v>
      </c>
      <c r="D83" s="100" t="s">
        <v>1455</v>
      </c>
      <c r="E83" s="102">
        <v>17937488.959966667</v>
      </c>
      <c r="F83" s="103">
        <v>7549760.680900001</v>
      </c>
      <c r="G83" s="104">
        <f t="shared" si="13"/>
        <v>0.42089284056144893</v>
      </c>
      <c r="H83" s="103">
        <f t="shared" si="14"/>
        <v>6800230.487073333</v>
      </c>
      <c r="I83" s="109">
        <f t="shared" si="15"/>
        <v>971461.49815333332</v>
      </c>
      <c r="J83" s="103">
        <f t="shared" si="20"/>
        <v>7876479.8246713327</v>
      </c>
      <c r="K83" s="103">
        <f t="shared" si="16"/>
        <v>1125211.4035244761</v>
      </c>
      <c r="L83" s="103">
        <f t="shared" si="21"/>
        <v>8773354.2726696655</v>
      </c>
      <c r="M83" s="103">
        <f t="shared" si="17"/>
        <v>1253336.324667095</v>
      </c>
      <c r="N83" s="105">
        <f t="shared" si="22"/>
        <v>9670228.7206679992</v>
      </c>
      <c r="O83" s="103">
        <f t="shared" si="17"/>
        <v>1381461.2458097141</v>
      </c>
      <c r="P83" s="110">
        <f t="shared" si="18"/>
        <v>10387728.279066667</v>
      </c>
      <c r="Q83" s="109">
        <f t="shared" si="19"/>
        <v>1483961.1827238095</v>
      </c>
    </row>
    <row r="84" spans="1:17" x14ac:dyDescent="0.2">
      <c r="A84" s="107">
        <v>81</v>
      </c>
      <c r="B84" s="108" t="s">
        <v>73</v>
      </c>
      <c r="C84" s="101" t="s">
        <v>65</v>
      </c>
      <c r="D84" s="100" t="s">
        <v>65</v>
      </c>
      <c r="E84" s="102">
        <v>11444240.846742857</v>
      </c>
      <c r="F84" s="103">
        <v>4914308.1506999992</v>
      </c>
      <c r="G84" s="104">
        <f t="shared" si="13"/>
        <v>0.42941320586578352</v>
      </c>
      <c r="H84" s="103">
        <f t="shared" si="14"/>
        <v>4241084.5266942866</v>
      </c>
      <c r="I84" s="109">
        <f t="shared" si="15"/>
        <v>605869.21809918375</v>
      </c>
      <c r="J84" s="103">
        <f t="shared" si="20"/>
        <v>4927738.9774988573</v>
      </c>
      <c r="K84" s="103">
        <f t="shared" si="16"/>
        <v>703962.71107126528</v>
      </c>
      <c r="L84" s="103">
        <f t="shared" si="21"/>
        <v>5499951.0198360011</v>
      </c>
      <c r="M84" s="103">
        <f t="shared" si="17"/>
        <v>785707.28854800016</v>
      </c>
      <c r="N84" s="105">
        <f t="shared" si="22"/>
        <v>6072163.062173143</v>
      </c>
      <c r="O84" s="103">
        <f t="shared" si="17"/>
        <v>867451.86602473469</v>
      </c>
      <c r="P84" s="110">
        <f t="shared" si="18"/>
        <v>6529932.6960428581</v>
      </c>
      <c r="Q84" s="109">
        <f t="shared" si="19"/>
        <v>932847.52800612256</v>
      </c>
    </row>
    <row r="85" spans="1:17" x14ac:dyDescent="0.2">
      <c r="A85" s="99">
        <v>82</v>
      </c>
      <c r="B85" s="122" t="s">
        <v>1325</v>
      </c>
      <c r="C85" s="101" t="s">
        <v>65</v>
      </c>
      <c r="D85" s="100" t="s">
        <v>65</v>
      </c>
      <c r="E85" s="102">
        <v>14983148.281328574</v>
      </c>
      <c r="F85" s="103">
        <v>8134847.8092000019</v>
      </c>
      <c r="G85" s="104">
        <f t="shared" si="13"/>
        <v>0.54293314438710705</v>
      </c>
      <c r="H85" s="103">
        <f t="shared" si="14"/>
        <v>3851670.8158628587</v>
      </c>
      <c r="I85" s="109">
        <f t="shared" si="15"/>
        <v>550238.68798040843</v>
      </c>
      <c r="J85" s="103">
        <f t="shared" si="20"/>
        <v>4750659.7127425708</v>
      </c>
      <c r="K85" s="103">
        <f t="shared" si="16"/>
        <v>678665.67324893863</v>
      </c>
      <c r="L85" s="103">
        <f t="shared" si="21"/>
        <v>5499817.126809001</v>
      </c>
      <c r="M85" s="103">
        <f t="shared" si="17"/>
        <v>785688.16097271442</v>
      </c>
      <c r="N85" s="105">
        <f t="shared" si="22"/>
        <v>6248974.5408754293</v>
      </c>
      <c r="O85" s="103">
        <f t="shared" si="17"/>
        <v>892710.64869648986</v>
      </c>
      <c r="P85" s="110">
        <f t="shared" si="18"/>
        <v>6848300.4721285719</v>
      </c>
      <c r="Q85" s="109">
        <f t="shared" si="19"/>
        <v>978328.63887551031</v>
      </c>
    </row>
    <row r="86" spans="1:17" x14ac:dyDescent="0.2">
      <c r="A86" s="107">
        <v>83</v>
      </c>
      <c r="B86" s="108" t="s">
        <v>74</v>
      </c>
      <c r="C86" s="101" t="s">
        <v>65</v>
      </c>
      <c r="D86" s="100" t="s">
        <v>65</v>
      </c>
      <c r="E86" s="102">
        <v>4027435.5849190466</v>
      </c>
      <c r="F86" s="103">
        <v>1494303.4280000005</v>
      </c>
      <c r="G86" s="104">
        <f t="shared" si="13"/>
        <v>0.37103099391471378</v>
      </c>
      <c r="H86" s="103">
        <f t="shared" si="14"/>
        <v>1727645.039935237</v>
      </c>
      <c r="I86" s="109">
        <f t="shared" si="15"/>
        <v>246806.43427646245</v>
      </c>
      <c r="J86" s="103">
        <f t="shared" si="20"/>
        <v>1969291.1750303793</v>
      </c>
      <c r="K86" s="103">
        <f t="shared" si="16"/>
        <v>281327.31071862561</v>
      </c>
      <c r="L86" s="103">
        <f t="shared" si="21"/>
        <v>2170662.9542763317</v>
      </c>
      <c r="M86" s="103">
        <f t="shared" si="17"/>
        <v>310094.70775376167</v>
      </c>
      <c r="N86" s="105">
        <f t="shared" si="22"/>
        <v>2372034.7335222838</v>
      </c>
      <c r="O86" s="103">
        <f t="shared" si="17"/>
        <v>338862.10478889768</v>
      </c>
      <c r="P86" s="110">
        <f t="shared" si="18"/>
        <v>2533132.1569190463</v>
      </c>
      <c r="Q86" s="109">
        <f t="shared" si="19"/>
        <v>361876.02241700661</v>
      </c>
    </row>
    <row r="87" spans="1:17" x14ac:dyDescent="0.2">
      <c r="A87" s="107">
        <v>84</v>
      </c>
      <c r="B87" s="108" t="s">
        <v>75</v>
      </c>
      <c r="C87" s="101" t="s">
        <v>65</v>
      </c>
      <c r="D87" s="100" t="s">
        <v>70</v>
      </c>
      <c r="E87" s="102">
        <v>11930667.060009521</v>
      </c>
      <c r="F87" s="103">
        <v>5774792.2399000013</v>
      </c>
      <c r="G87" s="104">
        <f t="shared" si="13"/>
        <v>0.48402928443595283</v>
      </c>
      <c r="H87" s="103">
        <f t="shared" si="14"/>
        <v>3769741.4081076151</v>
      </c>
      <c r="I87" s="109">
        <f t="shared" si="15"/>
        <v>538534.48687251646</v>
      </c>
      <c r="J87" s="103">
        <f t="shared" si="20"/>
        <v>4485581.4317081859</v>
      </c>
      <c r="K87" s="103">
        <f t="shared" si="16"/>
        <v>640797.34738688369</v>
      </c>
      <c r="L87" s="103">
        <f t="shared" si="21"/>
        <v>5082114.7847086629</v>
      </c>
      <c r="M87" s="103">
        <f t="shared" si="17"/>
        <v>726016.39781552332</v>
      </c>
      <c r="N87" s="105">
        <f t="shared" si="22"/>
        <v>5678648.137709138</v>
      </c>
      <c r="O87" s="103">
        <f t="shared" si="17"/>
        <v>811235.4482441626</v>
      </c>
      <c r="P87" s="110">
        <f t="shared" si="18"/>
        <v>6155874.8201095192</v>
      </c>
      <c r="Q87" s="109">
        <f t="shared" si="19"/>
        <v>879410.68858707417</v>
      </c>
    </row>
    <row r="88" spans="1:17" x14ac:dyDescent="0.2">
      <c r="A88" s="99">
        <v>85</v>
      </c>
      <c r="B88" s="108" t="s">
        <v>76</v>
      </c>
      <c r="C88" s="101" t="s">
        <v>65</v>
      </c>
      <c r="D88" s="100" t="s">
        <v>70</v>
      </c>
      <c r="E88" s="102">
        <v>9860285.8349238075</v>
      </c>
      <c r="F88" s="103">
        <v>4767441.0328999991</v>
      </c>
      <c r="G88" s="104">
        <f t="shared" si="13"/>
        <v>0.48349927301441542</v>
      </c>
      <c r="H88" s="103">
        <f t="shared" si="14"/>
        <v>3120787.6350390473</v>
      </c>
      <c r="I88" s="109">
        <f t="shared" si="15"/>
        <v>445826.80500557821</v>
      </c>
      <c r="J88" s="103">
        <f t="shared" si="20"/>
        <v>3712404.7851344747</v>
      </c>
      <c r="K88" s="103">
        <f t="shared" si="16"/>
        <v>530343.54073349643</v>
      </c>
      <c r="L88" s="103">
        <f t="shared" si="21"/>
        <v>4205419.0768806664</v>
      </c>
      <c r="M88" s="103">
        <f t="shared" si="17"/>
        <v>600774.15384009515</v>
      </c>
      <c r="N88" s="105">
        <f t="shared" si="22"/>
        <v>4698433.3686268562</v>
      </c>
      <c r="O88" s="103">
        <f t="shared" si="17"/>
        <v>671204.76694669377</v>
      </c>
      <c r="P88" s="110">
        <f t="shared" si="18"/>
        <v>5092844.8020238085</v>
      </c>
      <c r="Q88" s="109">
        <f t="shared" si="19"/>
        <v>727549.25743197266</v>
      </c>
    </row>
    <row r="89" spans="1:17" x14ac:dyDescent="0.2">
      <c r="A89" s="107">
        <v>86</v>
      </c>
      <c r="B89" s="108" t="s">
        <v>71</v>
      </c>
      <c r="C89" s="101" t="s">
        <v>65</v>
      </c>
      <c r="D89" s="100" t="s">
        <v>70</v>
      </c>
      <c r="E89" s="102">
        <v>7589375.8323333338</v>
      </c>
      <c r="F89" s="103">
        <v>4428467.4400999993</v>
      </c>
      <c r="G89" s="104">
        <f t="shared" si="13"/>
        <v>0.58350878095049863</v>
      </c>
      <c r="H89" s="103">
        <f t="shared" si="14"/>
        <v>1643033.2257666681</v>
      </c>
      <c r="I89" s="109">
        <f t="shared" si="15"/>
        <v>234719.03225238115</v>
      </c>
      <c r="J89" s="103">
        <f t="shared" si="20"/>
        <v>2098395.7757066675</v>
      </c>
      <c r="K89" s="103">
        <f t="shared" si="16"/>
        <v>299770.82510095247</v>
      </c>
      <c r="L89" s="103">
        <f t="shared" si="21"/>
        <v>2477864.5673233345</v>
      </c>
      <c r="M89" s="103">
        <f t="shared" si="17"/>
        <v>353980.65247476206</v>
      </c>
      <c r="N89" s="105">
        <f t="shared" si="22"/>
        <v>2857333.3589400006</v>
      </c>
      <c r="O89" s="103">
        <f t="shared" si="17"/>
        <v>408190.47984857153</v>
      </c>
      <c r="P89" s="110">
        <f t="shared" si="18"/>
        <v>3160908.3922333345</v>
      </c>
      <c r="Q89" s="109">
        <f t="shared" si="19"/>
        <v>451558.34174761921</v>
      </c>
    </row>
    <row r="90" spans="1:17" x14ac:dyDescent="0.2">
      <c r="A90" s="107">
        <v>87</v>
      </c>
      <c r="B90" s="108" t="s">
        <v>69</v>
      </c>
      <c r="C90" s="101" t="s">
        <v>65</v>
      </c>
      <c r="D90" s="100" t="s">
        <v>70</v>
      </c>
      <c r="E90" s="102">
        <v>11728272.17240476</v>
      </c>
      <c r="F90" s="103">
        <v>5823789.1423000004</v>
      </c>
      <c r="G90" s="104">
        <f t="shared" si="13"/>
        <v>0.49655985610588815</v>
      </c>
      <c r="H90" s="103">
        <f t="shared" si="14"/>
        <v>3558828.595623808</v>
      </c>
      <c r="I90" s="109">
        <f t="shared" si="15"/>
        <v>508404.08508911543</v>
      </c>
      <c r="J90" s="103">
        <f t="shared" si="20"/>
        <v>4262524.9259680938</v>
      </c>
      <c r="K90" s="103">
        <f t="shared" si="16"/>
        <v>608932.13228115626</v>
      </c>
      <c r="L90" s="103">
        <f t="shared" si="21"/>
        <v>4848938.5345883314</v>
      </c>
      <c r="M90" s="103">
        <f t="shared" si="17"/>
        <v>692705.50494119024</v>
      </c>
      <c r="N90" s="105">
        <f t="shared" si="22"/>
        <v>5435352.1432085689</v>
      </c>
      <c r="O90" s="103">
        <f t="shared" si="17"/>
        <v>776478.87760122411</v>
      </c>
      <c r="P90" s="110">
        <f t="shared" si="18"/>
        <v>5904483.0301047601</v>
      </c>
      <c r="Q90" s="109">
        <f t="shared" si="19"/>
        <v>843497.57572925149</v>
      </c>
    </row>
    <row r="91" spans="1:17" x14ac:dyDescent="0.2">
      <c r="A91" s="99">
        <v>88</v>
      </c>
      <c r="B91" s="111" t="s">
        <v>1266</v>
      </c>
      <c r="C91" s="101" t="s">
        <v>65</v>
      </c>
      <c r="D91" s="100" t="s">
        <v>65</v>
      </c>
      <c r="E91" s="102">
        <v>6340489.8774095234</v>
      </c>
      <c r="F91" s="103">
        <v>2766736.357700001</v>
      </c>
      <c r="G91" s="104">
        <f t="shared" si="13"/>
        <v>0.43636003072216584</v>
      </c>
      <c r="H91" s="103">
        <f t="shared" si="14"/>
        <v>2305655.5442276183</v>
      </c>
      <c r="I91" s="109">
        <f t="shared" si="15"/>
        <v>329379.36346108833</v>
      </c>
      <c r="J91" s="103">
        <f t="shared" si="20"/>
        <v>2686084.9368721894</v>
      </c>
      <c r="K91" s="103">
        <f t="shared" si="16"/>
        <v>383726.41955316992</v>
      </c>
      <c r="L91" s="103">
        <f t="shared" si="21"/>
        <v>3003109.4307426657</v>
      </c>
      <c r="M91" s="103">
        <f t="shared" si="17"/>
        <v>429015.63296323793</v>
      </c>
      <c r="N91" s="105">
        <f t="shared" si="22"/>
        <v>3320133.924613141</v>
      </c>
      <c r="O91" s="103">
        <f t="shared" si="17"/>
        <v>474304.84637330583</v>
      </c>
      <c r="P91" s="110">
        <f t="shared" si="18"/>
        <v>3573753.5197095224</v>
      </c>
      <c r="Q91" s="109">
        <f t="shared" si="19"/>
        <v>510536.21710136032</v>
      </c>
    </row>
    <row r="92" spans="1:17" x14ac:dyDescent="0.2">
      <c r="A92" s="107">
        <v>89</v>
      </c>
      <c r="B92" s="111" t="s">
        <v>83</v>
      </c>
      <c r="C92" s="101" t="s">
        <v>80</v>
      </c>
      <c r="D92" s="100" t="s">
        <v>1458</v>
      </c>
      <c r="E92" s="102">
        <v>15038034.842609523</v>
      </c>
      <c r="F92" s="103">
        <v>8289626.6355000027</v>
      </c>
      <c r="G92" s="104">
        <f t="shared" si="13"/>
        <v>0.55124401042161164</v>
      </c>
      <c r="H92" s="103">
        <f t="shared" si="14"/>
        <v>3740801.238587616</v>
      </c>
      <c r="I92" s="109">
        <f t="shared" si="15"/>
        <v>534400.17694108805</v>
      </c>
      <c r="J92" s="103">
        <f t="shared" si="20"/>
        <v>4643083.3291441873</v>
      </c>
      <c r="K92" s="103">
        <f t="shared" si="16"/>
        <v>663297.61844916956</v>
      </c>
      <c r="L92" s="103">
        <f t="shared" si="21"/>
        <v>5394985.0712746643</v>
      </c>
      <c r="M92" s="103">
        <f t="shared" si="17"/>
        <v>770712.15303923772</v>
      </c>
      <c r="N92" s="105">
        <f t="shared" si="22"/>
        <v>6146886.8134051394</v>
      </c>
      <c r="O92" s="103">
        <f t="shared" si="17"/>
        <v>878126.68762930564</v>
      </c>
      <c r="P92" s="110">
        <f t="shared" si="18"/>
        <v>6748408.2071095202</v>
      </c>
      <c r="Q92" s="109">
        <f t="shared" si="19"/>
        <v>964058.31530135998</v>
      </c>
    </row>
    <row r="93" spans="1:17" x14ac:dyDescent="0.2">
      <c r="A93" s="107">
        <v>90</v>
      </c>
      <c r="B93" s="108" t="s">
        <v>66</v>
      </c>
      <c r="C93" s="101" t="s">
        <v>65</v>
      </c>
      <c r="D93" s="100" t="s">
        <v>1395</v>
      </c>
      <c r="E93" s="102">
        <v>11047568.80864762</v>
      </c>
      <c r="F93" s="103">
        <v>5753171.6938000005</v>
      </c>
      <c r="G93" s="104">
        <f t="shared" si="13"/>
        <v>0.5207635990731857</v>
      </c>
      <c r="H93" s="103">
        <f t="shared" si="14"/>
        <v>3084883.3531180955</v>
      </c>
      <c r="I93" s="109">
        <f t="shared" si="15"/>
        <v>440697.62187401362</v>
      </c>
      <c r="J93" s="103">
        <f t="shared" si="20"/>
        <v>3747737.4816369526</v>
      </c>
      <c r="K93" s="103">
        <f t="shared" si="16"/>
        <v>535391.06880527898</v>
      </c>
      <c r="L93" s="103">
        <f t="shared" si="21"/>
        <v>4300115.9220693335</v>
      </c>
      <c r="M93" s="103">
        <f t="shared" si="17"/>
        <v>614302.27458133339</v>
      </c>
      <c r="N93" s="105">
        <f t="shared" si="22"/>
        <v>4852494.3625017144</v>
      </c>
      <c r="O93" s="103">
        <f t="shared" si="17"/>
        <v>693213.4803573878</v>
      </c>
      <c r="P93" s="110">
        <f t="shared" si="18"/>
        <v>5294397.1148476191</v>
      </c>
      <c r="Q93" s="109">
        <f t="shared" si="19"/>
        <v>756342.44497823133</v>
      </c>
    </row>
    <row r="94" spans="1:17" x14ac:dyDescent="0.2">
      <c r="A94" s="99">
        <v>91</v>
      </c>
      <c r="B94" s="124" t="s">
        <v>1398</v>
      </c>
      <c r="C94" s="101" t="s">
        <v>80</v>
      </c>
      <c r="D94" s="100" t="s">
        <v>1458</v>
      </c>
      <c r="E94" s="102">
        <v>12200552.08592381</v>
      </c>
      <c r="F94" s="103">
        <v>4776780.1383000016</v>
      </c>
      <c r="G94" s="104">
        <f t="shared" si="13"/>
        <v>0.39152163809137253</v>
      </c>
      <c r="H94" s="103">
        <f t="shared" si="14"/>
        <v>4983661.5304390471</v>
      </c>
      <c r="I94" s="109">
        <f t="shared" si="15"/>
        <v>711951.64720557816</v>
      </c>
      <c r="J94" s="103">
        <f t="shared" si="20"/>
        <v>5715694.6555944737</v>
      </c>
      <c r="K94" s="103">
        <f t="shared" si="16"/>
        <v>816527.80794206762</v>
      </c>
      <c r="L94" s="103">
        <f t="shared" si="21"/>
        <v>6325722.2598906662</v>
      </c>
      <c r="M94" s="103">
        <f t="shared" si="17"/>
        <v>903674.60855580948</v>
      </c>
      <c r="N94" s="105">
        <f t="shared" si="22"/>
        <v>6935749.864186855</v>
      </c>
      <c r="O94" s="103">
        <f t="shared" si="17"/>
        <v>990821.40916955075</v>
      </c>
      <c r="P94" s="110">
        <f t="shared" si="18"/>
        <v>7423771.9476238079</v>
      </c>
      <c r="Q94" s="109">
        <f t="shared" si="19"/>
        <v>1060538.849660544</v>
      </c>
    </row>
    <row r="95" spans="1:17" x14ac:dyDescent="0.2">
      <c r="A95" s="107">
        <v>92</v>
      </c>
      <c r="B95" s="108" t="s">
        <v>90</v>
      </c>
      <c r="C95" s="101" t="s">
        <v>80</v>
      </c>
      <c r="D95" s="100" t="s">
        <v>91</v>
      </c>
      <c r="E95" s="102">
        <v>10918131.267414285</v>
      </c>
      <c r="F95" s="103">
        <v>5230693.4745000014</v>
      </c>
      <c r="G95" s="123">
        <f t="shared" si="13"/>
        <v>0.47908321913213031</v>
      </c>
      <c r="H95" s="103">
        <f t="shared" si="14"/>
        <v>3503811.5394314276</v>
      </c>
      <c r="I95" s="109">
        <f t="shared" si="15"/>
        <v>500544.50563306111</v>
      </c>
      <c r="J95" s="103">
        <f t="shared" si="20"/>
        <v>4158899.415476284</v>
      </c>
      <c r="K95" s="103">
        <f t="shared" si="16"/>
        <v>594128.48792518338</v>
      </c>
      <c r="L95" s="103">
        <f t="shared" si="21"/>
        <v>4704805.978846998</v>
      </c>
      <c r="M95" s="103">
        <f t="shared" si="17"/>
        <v>672115.13983528537</v>
      </c>
      <c r="N95" s="105">
        <f t="shared" si="22"/>
        <v>5250712.5422177119</v>
      </c>
      <c r="O95" s="103">
        <f t="shared" si="17"/>
        <v>750101.79174538737</v>
      </c>
      <c r="P95" s="110">
        <f t="shared" si="18"/>
        <v>5687437.7929142835</v>
      </c>
      <c r="Q95" s="109">
        <f t="shared" si="19"/>
        <v>812491.11327346903</v>
      </c>
    </row>
    <row r="96" spans="1:17" x14ac:dyDescent="0.2">
      <c r="A96" s="107">
        <v>93</v>
      </c>
      <c r="B96" s="108" t="s">
        <v>1346</v>
      </c>
      <c r="C96" s="101" t="s">
        <v>80</v>
      </c>
      <c r="D96" s="100" t="s">
        <v>91</v>
      </c>
      <c r="E96" s="102">
        <v>22129925.026061904</v>
      </c>
      <c r="F96" s="103">
        <v>8410083.6206999999</v>
      </c>
      <c r="G96" s="104">
        <f t="shared" si="13"/>
        <v>0.38003217863574495</v>
      </c>
      <c r="H96" s="103">
        <f t="shared" ref="H96:H124" si="23">(E96*0.8)-F96</f>
        <v>9293856.4001495223</v>
      </c>
      <c r="I96" s="109">
        <f t="shared" ref="I96:I125" si="24">H96/$Q$2</f>
        <v>1327693.7714499317</v>
      </c>
      <c r="J96" s="103">
        <f t="shared" si="20"/>
        <v>10621651.901713235</v>
      </c>
      <c r="K96" s="103">
        <f t="shared" si="16"/>
        <v>1517378.8431018908</v>
      </c>
      <c r="L96" s="103">
        <f t="shared" si="21"/>
        <v>11728148.153016334</v>
      </c>
      <c r="M96" s="103">
        <f t="shared" si="17"/>
        <v>1675449.7361451907</v>
      </c>
      <c r="N96" s="105">
        <f t="shared" si="22"/>
        <v>12834644.404319426</v>
      </c>
      <c r="O96" s="103">
        <f t="shared" si="17"/>
        <v>1833520.6291884894</v>
      </c>
      <c r="P96" s="110">
        <f t="shared" ref="P96:P125" si="25">E96-F96</f>
        <v>13719841.405361904</v>
      </c>
      <c r="Q96" s="109">
        <f t="shared" si="19"/>
        <v>1959977.3436231292</v>
      </c>
    </row>
    <row r="97" spans="1:17" x14ac:dyDescent="0.2">
      <c r="A97" s="99">
        <v>94</v>
      </c>
      <c r="B97" s="108" t="s">
        <v>84</v>
      </c>
      <c r="C97" s="101" t="s">
        <v>80</v>
      </c>
      <c r="D97" s="100" t="s">
        <v>80</v>
      </c>
      <c r="E97" s="102">
        <v>13143934.865785714</v>
      </c>
      <c r="F97" s="103">
        <v>6152565.5606000004</v>
      </c>
      <c r="G97" s="104">
        <f t="shared" si="13"/>
        <v>0.46809160448713272</v>
      </c>
      <c r="H97" s="103">
        <f t="shared" si="23"/>
        <v>4362582.3320285724</v>
      </c>
      <c r="I97" s="109">
        <f t="shared" si="24"/>
        <v>623226.04743265326</v>
      </c>
      <c r="J97" s="103">
        <f t="shared" si="20"/>
        <v>5151218.4239757145</v>
      </c>
      <c r="K97" s="103">
        <f t="shared" si="16"/>
        <v>735888.34628224489</v>
      </c>
      <c r="L97" s="103">
        <f t="shared" si="21"/>
        <v>5808415.1672650008</v>
      </c>
      <c r="M97" s="103">
        <f t="shared" si="17"/>
        <v>829773.59532357159</v>
      </c>
      <c r="N97" s="105">
        <f t="shared" si="22"/>
        <v>6465611.9105542852</v>
      </c>
      <c r="O97" s="103">
        <f t="shared" si="17"/>
        <v>923658.84436489793</v>
      </c>
      <c r="P97" s="110">
        <f t="shared" si="25"/>
        <v>6991369.3051857138</v>
      </c>
      <c r="Q97" s="109">
        <f t="shared" si="19"/>
        <v>998767.0435979591</v>
      </c>
    </row>
    <row r="98" spans="1:17" x14ac:dyDescent="0.2">
      <c r="A98" s="107">
        <v>95</v>
      </c>
      <c r="B98" s="111" t="s">
        <v>136</v>
      </c>
      <c r="C98" s="101" t="s">
        <v>65</v>
      </c>
      <c r="D98" s="100" t="s">
        <v>1395</v>
      </c>
      <c r="E98" s="102">
        <v>9026941.0582095236</v>
      </c>
      <c r="F98" s="103">
        <v>4682942.328900001</v>
      </c>
      <c r="G98" s="104">
        <f t="shared" si="13"/>
        <v>0.51877400092704862</v>
      </c>
      <c r="H98" s="103">
        <f t="shared" si="23"/>
        <v>2538610.5176676186</v>
      </c>
      <c r="I98" s="109">
        <f t="shared" si="24"/>
        <v>362658.64538108837</v>
      </c>
      <c r="J98" s="103">
        <f t="shared" si="20"/>
        <v>3080226.981160189</v>
      </c>
      <c r="K98" s="103">
        <f t="shared" si="16"/>
        <v>440032.425880027</v>
      </c>
      <c r="L98" s="103">
        <f t="shared" si="21"/>
        <v>3531574.0340706659</v>
      </c>
      <c r="M98" s="103">
        <f t="shared" si="17"/>
        <v>504510.57629580941</v>
      </c>
      <c r="N98" s="105">
        <f t="shared" si="22"/>
        <v>3982921.086981141</v>
      </c>
      <c r="O98" s="103">
        <f t="shared" si="17"/>
        <v>568988.72671159159</v>
      </c>
      <c r="P98" s="110">
        <f t="shared" si="25"/>
        <v>4343998.7293095225</v>
      </c>
      <c r="Q98" s="109">
        <f t="shared" si="19"/>
        <v>620571.24704421754</v>
      </c>
    </row>
    <row r="99" spans="1:17" x14ac:dyDescent="0.2">
      <c r="A99" s="107">
        <v>96</v>
      </c>
      <c r="B99" s="108" t="s">
        <v>77</v>
      </c>
      <c r="C99" s="101" t="s">
        <v>65</v>
      </c>
      <c r="D99" s="100" t="s">
        <v>1395</v>
      </c>
      <c r="E99" s="102">
        <v>22425293.405799996</v>
      </c>
      <c r="F99" s="103">
        <v>13309590.394600004</v>
      </c>
      <c r="G99" s="104">
        <f t="shared" si="13"/>
        <v>0.59350797127843424</v>
      </c>
      <c r="H99" s="103">
        <f t="shared" si="23"/>
        <v>4630644.3300399929</v>
      </c>
      <c r="I99" s="109">
        <f t="shared" si="24"/>
        <v>661520.6185771419</v>
      </c>
      <c r="J99" s="103">
        <f t="shared" si="20"/>
        <v>5976161.9343879931</v>
      </c>
      <c r="K99" s="103">
        <f t="shared" si="16"/>
        <v>853737.41919828474</v>
      </c>
      <c r="L99" s="103">
        <f t="shared" si="21"/>
        <v>7097426.6046779938</v>
      </c>
      <c r="M99" s="103">
        <f t="shared" si="17"/>
        <v>1013918.0863825706</v>
      </c>
      <c r="N99" s="105">
        <f t="shared" si="22"/>
        <v>8218691.2749679908</v>
      </c>
      <c r="O99" s="103">
        <f t="shared" si="17"/>
        <v>1174098.7535668558</v>
      </c>
      <c r="P99" s="110">
        <f t="shared" si="25"/>
        <v>9115703.0111999922</v>
      </c>
      <c r="Q99" s="109">
        <f t="shared" si="19"/>
        <v>1302243.2873142846</v>
      </c>
    </row>
    <row r="100" spans="1:17" x14ac:dyDescent="0.2">
      <c r="A100" s="99">
        <v>97</v>
      </c>
      <c r="B100" s="108" t="s">
        <v>79</v>
      </c>
      <c r="C100" s="101" t="s">
        <v>80</v>
      </c>
      <c r="D100" s="100" t="s">
        <v>80</v>
      </c>
      <c r="E100" s="102">
        <v>11505314.029490476</v>
      </c>
      <c r="F100" s="103">
        <v>5706542.199599999</v>
      </c>
      <c r="G100" s="104">
        <f t="shared" si="13"/>
        <v>0.49599186819003482</v>
      </c>
      <c r="H100" s="103">
        <f t="shared" si="23"/>
        <v>3497709.0239923829</v>
      </c>
      <c r="I100" s="109">
        <f t="shared" si="24"/>
        <v>499672.71771319758</v>
      </c>
      <c r="J100" s="103">
        <f t="shared" si="20"/>
        <v>4188027.86576181</v>
      </c>
      <c r="K100" s="103">
        <f t="shared" si="16"/>
        <v>598289.69510883</v>
      </c>
      <c r="L100" s="103">
        <f t="shared" si="21"/>
        <v>4763293.567236335</v>
      </c>
      <c r="M100" s="103">
        <f t="shared" si="17"/>
        <v>680470.50960519072</v>
      </c>
      <c r="N100" s="105">
        <f t="shared" si="22"/>
        <v>5338559.2687108582</v>
      </c>
      <c r="O100" s="103">
        <f t="shared" si="17"/>
        <v>762651.3241015512</v>
      </c>
      <c r="P100" s="110">
        <f t="shared" si="25"/>
        <v>5798771.8298904775</v>
      </c>
      <c r="Q100" s="109">
        <f t="shared" si="19"/>
        <v>828395.97569863964</v>
      </c>
    </row>
    <row r="101" spans="1:17" x14ac:dyDescent="0.2">
      <c r="A101" s="107">
        <v>98</v>
      </c>
      <c r="B101" s="108" t="s">
        <v>88</v>
      </c>
      <c r="C101" s="101" t="s">
        <v>80</v>
      </c>
      <c r="D101" s="100" t="s">
        <v>80</v>
      </c>
      <c r="E101" s="102">
        <v>9178425.1405904777</v>
      </c>
      <c r="F101" s="103">
        <v>4877799.9863000009</v>
      </c>
      <c r="G101" s="104">
        <f t="shared" si="13"/>
        <v>0.53144193165868059</v>
      </c>
      <c r="H101" s="103">
        <f t="shared" si="23"/>
        <v>2464940.1261723815</v>
      </c>
      <c r="I101" s="109">
        <f t="shared" si="24"/>
        <v>352134.30373891164</v>
      </c>
      <c r="J101" s="103">
        <f t="shared" si="20"/>
        <v>3015645.6346078096</v>
      </c>
      <c r="K101" s="103">
        <f t="shared" si="16"/>
        <v>430806.51922968711</v>
      </c>
      <c r="L101" s="103">
        <f t="shared" si="21"/>
        <v>3474566.8916373337</v>
      </c>
      <c r="M101" s="103">
        <f t="shared" si="17"/>
        <v>496366.69880533341</v>
      </c>
      <c r="N101" s="105">
        <f t="shared" si="22"/>
        <v>3933488.1486668568</v>
      </c>
      <c r="O101" s="103">
        <f t="shared" si="17"/>
        <v>561926.87838097953</v>
      </c>
      <c r="P101" s="110">
        <f t="shared" si="25"/>
        <v>4300625.1542904768</v>
      </c>
      <c r="Q101" s="109">
        <f t="shared" si="19"/>
        <v>614375.0220414967</v>
      </c>
    </row>
    <row r="102" spans="1:17" x14ac:dyDescent="0.2">
      <c r="A102" s="107">
        <v>99</v>
      </c>
      <c r="B102" s="108" t="s">
        <v>85</v>
      </c>
      <c r="C102" s="101" t="s">
        <v>80</v>
      </c>
      <c r="D102" s="100" t="s">
        <v>91</v>
      </c>
      <c r="E102" s="102">
        <v>4759305.7026380943</v>
      </c>
      <c r="F102" s="103">
        <v>1947849.5191000002</v>
      </c>
      <c r="G102" s="104">
        <f t="shared" si="13"/>
        <v>0.40927178054990304</v>
      </c>
      <c r="H102" s="103">
        <f t="shared" si="23"/>
        <v>1859595.0430104756</v>
      </c>
      <c r="I102" s="109">
        <f t="shared" si="24"/>
        <v>265656.43471578223</v>
      </c>
      <c r="J102" s="103">
        <f t="shared" si="20"/>
        <v>2145153.385168761</v>
      </c>
      <c r="K102" s="103">
        <f t="shared" si="16"/>
        <v>306450.48359553731</v>
      </c>
      <c r="L102" s="103">
        <f t="shared" si="21"/>
        <v>2383118.6703006662</v>
      </c>
      <c r="M102" s="103">
        <f t="shared" si="17"/>
        <v>340445.52432866662</v>
      </c>
      <c r="N102" s="105">
        <f t="shared" si="22"/>
        <v>2621083.9554325705</v>
      </c>
      <c r="O102" s="103">
        <f t="shared" si="17"/>
        <v>374440.56506179582</v>
      </c>
      <c r="P102" s="110">
        <f t="shared" si="25"/>
        <v>2811456.1835380942</v>
      </c>
      <c r="Q102" s="109">
        <f t="shared" si="19"/>
        <v>401636.59764829918</v>
      </c>
    </row>
    <row r="103" spans="1:17" x14ac:dyDescent="0.2">
      <c r="A103" s="99">
        <v>100</v>
      </c>
      <c r="B103" s="108" t="s">
        <v>87</v>
      </c>
      <c r="C103" s="101" t="s">
        <v>80</v>
      </c>
      <c r="D103" s="100" t="s">
        <v>1457</v>
      </c>
      <c r="E103" s="102">
        <v>19083935.465219047</v>
      </c>
      <c r="F103" s="103">
        <v>9143708.377799999</v>
      </c>
      <c r="G103" s="104">
        <f t="shared" si="13"/>
        <v>0.47913117262760807</v>
      </c>
      <c r="H103" s="103">
        <f t="shared" si="23"/>
        <v>6123439.9943752401</v>
      </c>
      <c r="I103" s="109">
        <f t="shared" si="24"/>
        <v>874777.14205360576</v>
      </c>
      <c r="J103" s="103">
        <f t="shared" si="20"/>
        <v>7268476.1222883817</v>
      </c>
      <c r="K103" s="103">
        <f t="shared" si="16"/>
        <v>1038353.7317554831</v>
      </c>
      <c r="L103" s="103">
        <f t="shared" si="21"/>
        <v>8222672.8955493346</v>
      </c>
      <c r="M103" s="103">
        <f t="shared" si="17"/>
        <v>1174667.5565070477</v>
      </c>
      <c r="N103" s="105">
        <f t="shared" si="22"/>
        <v>9176869.6688102856</v>
      </c>
      <c r="O103" s="103">
        <f t="shared" si="17"/>
        <v>1310981.3812586123</v>
      </c>
      <c r="P103" s="110">
        <f t="shared" si="25"/>
        <v>9940227.087419048</v>
      </c>
      <c r="Q103" s="109">
        <f t="shared" si="19"/>
        <v>1420032.4410598639</v>
      </c>
    </row>
    <row r="104" spans="1:17" x14ac:dyDescent="0.2">
      <c r="A104" s="107">
        <v>101</v>
      </c>
      <c r="B104" s="108" t="s">
        <v>89</v>
      </c>
      <c r="C104" s="101" t="s">
        <v>80</v>
      </c>
      <c r="D104" s="100" t="s">
        <v>1457</v>
      </c>
      <c r="E104" s="102">
        <v>13957507.624209525</v>
      </c>
      <c r="F104" s="103">
        <v>6871907.1263000024</v>
      </c>
      <c r="G104" s="104">
        <f t="shared" si="13"/>
        <v>0.4923448592197483</v>
      </c>
      <c r="H104" s="103">
        <f t="shared" si="23"/>
        <v>4294098.973067618</v>
      </c>
      <c r="I104" s="109">
        <f t="shared" si="24"/>
        <v>613442.71043823112</v>
      </c>
      <c r="J104" s="103">
        <f t="shared" si="20"/>
        <v>5131549.430520189</v>
      </c>
      <c r="K104" s="103">
        <f t="shared" si="16"/>
        <v>733078.49007431266</v>
      </c>
      <c r="L104" s="103">
        <f t="shared" si="21"/>
        <v>5829424.8117306652</v>
      </c>
      <c r="M104" s="103">
        <f t="shared" si="17"/>
        <v>832774.97310438077</v>
      </c>
      <c r="N104" s="105">
        <f t="shared" si="22"/>
        <v>6527300.1929411413</v>
      </c>
      <c r="O104" s="103">
        <f t="shared" si="17"/>
        <v>932471.45613444876</v>
      </c>
      <c r="P104" s="110">
        <f t="shared" si="25"/>
        <v>7085600.4979095226</v>
      </c>
      <c r="Q104" s="109">
        <f t="shared" si="19"/>
        <v>1012228.6425585032</v>
      </c>
    </row>
    <row r="105" spans="1:17" x14ac:dyDescent="0.2">
      <c r="A105" s="107">
        <v>102</v>
      </c>
      <c r="B105" s="108" t="s">
        <v>86</v>
      </c>
      <c r="C105" s="101" t="s">
        <v>80</v>
      </c>
      <c r="D105" s="100" t="s">
        <v>91</v>
      </c>
      <c r="E105" s="102">
        <v>23699770.064090479</v>
      </c>
      <c r="F105" s="103">
        <v>11319253.198600005</v>
      </c>
      <c r="G105" s="104">
        <f t="shared" si="13"/>
        <v>0.47761025393874013</v>
      </c>
      <c r="H105" s="103">
        <f t="shared" si="23"/>
        <v>7640562.8526723795</v>
      </c>
      <c r="I105" s="109">
        <f t="shared" si="24"/>
        <v>1091508.9789531971</v>
      </c>
      <c r="J105" s="103">
        <f t="shared" si="20"/>
        <v>9062549.0565178059</v>
      </c>
      <c r="K105" s="103">
        <f t="shared" si="16"/>
        <v>1294649.8652168293</v>
      </c>
      <c r="L105" s="103">
        <f t="shared" si="21"/>
        <v>10247537.55972233</v>
      </c>
      <c r="M105" s="103">
        <f t="shared" si="17"/>
        <v>1463933.93710319</v>
      </c>
      <c r="N105" s="105">
        <f t="shared" si="22"/>
        <v>11432526.062926855</v>
      </c>
      <c r="O105" s="103">
        <f t="shared" si="17"/>
        <v>1633218.0089895506</v>
      </c>
      <c r="P105" s="110">
        <f t="shared" si="25"/>
        <v>12380516.865490474</v>
      </c>
      <c r="Q105" s="109">
        <f t="shared" si="19"/>
        <v>1768645.266498639</v>
      </c>
    </row>
    <row r="106" spans="1:17" s="120" customFormat="1" x14ac:dyDescent="0.2">
      <c r="A106" s="99">
        <v>103</v>
      </c>
      <c r="B106" s="108" t="s">
        <v>81</v>
      </c>
      <c r="C106" s="101" t="s">
        <v>80</v>
      </c>
      <c r="D106" s="100" t="s">
        <v>80</v>
      </c>
      <c r="E106" s="102">
        <v>20613659.363619044</v>
      </c>
      <c r="F106" s="103">
        <v>9210136.469800001</v>
      </c>
      <c r="G106" s="104">
        <f t="shared" si="13"/>
        <v>0.44679774257136168</v>
      </c>
      <c r="H106" s="103">
        <f t="shared" si="23"/>
        <v>7280791.0210952349</v>
      </c>
      <c r="I106" s="109">
        <f t="shared" si="24"/>
        <v>1040113.003013605</v>
      </c>
      <c r="J106" s="103">
        <f t="shared" si="20"/>
        <v>8517610.5829123762</v>
      </c>
      <c r="K106" s="103">
        <f t="shared" si="16"/>
        <v>1216801.5118446252</v>
      </c>
      <c r="L106" s="103">
        <f t="shared" si="21"/>
        <v>9548293.5510933306</v>
      </c>
      <c r="M106" s="103">
        <f t="shared" si="17"/>
        <v>1364041.9358704758</v>
      </c>
      <c r="N106" s="105">
        <f t="shared" si="22"/>
        <v>10578976.519274281</v>
      </c>
      <c r="O106" s="103">
        <f t="shared" si="17"/>
        <v>1511282.359896326</v>
      </c>
      <c r="P106" s="110">
        <f t="shared" si="25"/>
        <v>11403522.893819043</v>
      </c>
      <c r="Q106" s="109">
        <f t="shared" si="19"/>
        <v>1629074.6991170063</v>
      </c>
    </row>
    <row r="107" spans="1:17" x14ac:dyDescent="0.2">
      <c r="A107" s="107">
        <v>104</v>
      </c>
      <c r="B107" s="108" t="s">
        <v>114</v>
      </c>
      <c r="C107" s="101" t="s">
        <v>1394</v>
      </c>
      <c r="D107" s="100" t="s">
        <v>1392</v>
      </c>
      <c r="E107" s="102">
        <v>8687831.6267190482</v>
      </c>
      <c r="F107" s="103">
        <v>4428348.6047999999</v>
      </c>
      <c r="G107" s="104">
        <f t="shared" si="13"/>
        <v>0.50971851148459257</v>
      </c>
      <c r="H107" s="103">
        <f t="shared" si="23"/>
        <v>2521916.6965752393</v>
      </c>
      <c r="I107" s="109">
        <f t="shared" si="24"/>
        <v>360273.81379646278</v>
      </c>
      <c r="J107" s="103">
        <f t="shared" si="20"/>
        <v>3043186.5941783814</v>
      </c>
      <c r="K107" s="103">
        <f t="shared" si="16"/>
        <v>434740.94202548306</v>
      </c>
      <c r="L107" s="103">
        <f t="shared" si="21"/>
        <v>3477578.1755143339</v>
      </c>
      <c r="M107" s="103">
        <f t="shared" si="17"/>
        <v>496796.88221633341</v>
      </c>
      <c r="N107" s="105">
        <f t="shared" si="22"/>
        <v>3911969.7568502864</v>
      </c>
      <c r="O107" s="103">
        <f t="shared" si="17"/>
        <v>558852.82240718382</v>
      </c>
      <c r="P107" s="110">
        <f t="shared" si="25"/>
        <v>4259483.0219190484</v>
      </c>
      <c r="Q107" s="109">
        <f t="shared" si="19"/>
        <v>608497.57455986401</v>
      </c>
    </row>
    <row r="108" spans="1:17" x14ac:dyDescent="0.2">
      <c r="A108" s="107">
        <v>105</v>
      </c>
      <c r="B108" s="112" t="s">
        <v>101</v>
      </c>
      <c r="C108" s="101" t="s">
        <v>27</v>
      </c>
      <c r="D108" s="100" t="s">
        <v>94</v>
      </c>
      <c r="E108" s="102">
        <v>14627076.189571429</v>
      </c>
      <c r="F108" s="103">
        <v>8105179.6115999985</v>
      </c>
      <c r="G108" s="104">
        <f t="shared" si="13"/>
        <v>0.55412165128248225</v>
      </c>
      <c r="H108" s="103">
        <f t="shared" si="23"/>
        <v>3596481.3400571458</v>
      </c>
      <c r="I108" s="109">
        <f t="shared" si="24"/>
        <v>513783.04857959226</v>
      </c>
      <c r="J108" s="103">
        <f t="shared" si="20"/>
        <v>4474105.9114314299</v>
      </c>
      <c r="K108" s="103">
        <f t="shared" si="16"/>
        <v>639157.98734734708</v>
      </c>
      <c r="L108" s="103">
        <f t="shared" si="21"/>
        <v>5205459.7209100015</v>
      </c>
      <c r="M108" s="103">
        <f t="shared" si="17"/>
        <v>743637.10298714309</v>
      </c>
      <c r="N108" s="105">
        <f t="shared" si="22"/>
        <v>5936813.5303885732</v>
      </c>
      <c r="O108" s="103">
        <f t="shared" si="17"/>
        <v>848116.21862693899</v>
      </c>
      <c r="P108" s="110">
        <f t="shared" si="25"/>
        <v>6521896.5779714305</v>
      </c>
      <c r="Q108" s="109">
        <f t="shared" si="19"/>
        <v>931699.51113877574</v>
      </c>
    </row>
    <row r="109" spans="1:17" x14ac:dyDescent="0.2">
      <c r="A109" s="99">
        <v>106</v>
      </c>
      <c r="B109" s="190" t="s">
        <v>1046</v>
      </c>
      <c r="C109" s="101" t="s">
        <v>1394</v>
      </c>
      <c r="D109" s="100" t="s">
        <v>1392</v>
      </c>
      <c r="E109" s="102">
        <v>3523007.8677000003</v>
      </c>
      <c r="F109" s="103">
        <v>2742988.2653999995</v>
      </c>
      <c r="G109" s="104">
        <f t="shared" si="13"/>
        <v>0.77859271634007521</v>
      </c>
      <c r="H109" s="103">
        <f t="shared" si="23"/>
        <v>75418.028760001063</v>
      </c>
      <c r="I109" s="109">
        <f t="shared" si="24"/>
        <v>10774.00410857158</v>
      </c>
      <c r="J109" s="103">
        <f t="shared" si="20"/>
        <v>286798.50082200067</v>
      </c>
      <c r="K109" s="103">
        <f t="shared" si="16"/>
        <v>40971.214403142956</v>
      </c>
      <c r="L109" s="103">
        <f t="shared" si="21"/>
        <v>462948.89420700073</v>
      </c>
      <c r="M109" s="103">
        <f t="shared" si="17"/>
        <v>66135.556315285823</v>
      </c>
      <c r="N109" s="105">
        <f t="shared" si="22"/>
        <v>639099.28759200079</v>
      </c>
      <c r="O109" s="103">
        <f t="shared" si="17"/>
        <v>91299.898227428683</v>
      </c>
      <c r="P109" s="110">
        <f t="shared" si="25"/>
        <v>780019.60230000084</v>
      </c>
      <c r="Q109" s="109">
        <f t="shared" si="19"/>
        <v>111431.37175714297</v>
      </c>
    </row>
    <row r="110" spans="1:17" x14ac:dyDescent="0.2">
      <c r="A110" s="107">
        <v>107</v>
      </c>
      <c r="B110" s="108" t="s">
        <v>106</v>
      </c>
      <c r="C110" s="101" t="s">
        <v>1394</v>
      </c>
      <c r="D110" s="100" t="s">
        <v>1391</v>
      </c>
      <c r="E110" s="102">
        <v>7826988.284976189</v>
      </c>
      <c r="F110" s="103">
        <v>4254989.0967000015</v>
      </c>
      <c r="G110" s="104">
        <f t="shared" si="13"/>
        <v>0.54363044146461836</v>
      </c>
      <c r="H110" s="103">
        <f t="shared" si="23"/>
        <v>2006601.5312809497</v>
      </c>
      <c r="I110" s="109">
        <f t="shared" si="24"/>
        <v>286657.36161156424</v>
      </c>
      <c r="J110" s="103">
        <f t="shared" si="20"/>
        <v>2476220.8283795211</v>
      </c>
      <c r="K110" s="103">
        <f t="shared" si="16"/>
        <v>353745.83262564585</v>
      </c>
      <c r="L110" s="103">
        <f t="shared" si="21"/>
        <v>2867570.2426283304</v>
      </c>
      <c r="M110" s="103">
        <f t="shared" si="17"/>
        <v>409652.89180404722</v>
      </c>
      <c r="N110" s="105">
        <f t="shared" si="22"/>
        <v>3258919.6568771396</v>
      </c>
      <c r="O110" s="103">
        <f t="shared" si="17"/>
        <v>465559.95098244853</v>
      </c>
      <c r="P110" s="110">
        <f t="shared" si="25"/>
        <v>3571999.1882761875</v>
      </c>
      <c r="Q110" s="109">
        <f t="shared" si="19"/>
        <v>510285.59832516965</v>
      </c>
    </row>
    <row r="111" spans="1:17" x14ac:dyDescent="0.2">
      <c r="A111" s="107">
        <v>108</v>
      </c>
      <c r="B111" s="108" t="s">
        <v>121</v>
      </c>
      <c r="C111" s="101" t="s">
        <v>1394</v>
      </c>
      <c r="D111" s="100" t="s">
        <v>1391</v>
      </c>
      <c r="E111" s="102">
        <v>10020037.20444762</v>
      </c>
      <c r="F111" s="103">
        <v>6175699.556400001</v>
      </c>
      <c r="G111" s="104">
        <f t="shared" si="13"/>
        <v>0.61633499261447622</v>
      </c>
      <c r="H111" s="103">
        <f t="shared" si="23"/>
        <v>1840330.2071580952</v>
      </c>
      <c r="I111" s="109">
        <f t="shared" si="24"/>
        <v>262904.31530829932</v>
      </c>
      <c r="J111" s="103">
        <f t="shared" si="20"/>
        <v>2441532.4394249525</v>
      </c>
      <c r="K111" s="103">
        <f t="shared" si="16"/>
        <v>348790.34848927893</v>
      </c>
      <c r="L111" s="103">
        <f t="shared" si="21"/>
        <v>2942534.2996473331</v>
      </c>
      <c r="M111" s="103">
        <f t="shared" si="17"/>
        <v>420362.04280676186</v>
      </c>
      <c r="N111" s="105">
        <f t="shared" si="22"/>
        <v>3443536.1598697137</v>
      </c>
      <c r="O111" s="103">
        <f t="shared" si="17"/>
        <v>491933.7371242448</v>
      </c>
      <c r="P111" s="110">
        <f t="shared" si="25"/>
        <v>3844337.6480476186</v>
      </c>
      <c r="Q111" s="109">
        <f t="shared" si="19"/>
        <v>549191.09257823124</v>
      </c>
    </row>
    <row r="112" spans="1:17" x14ac:dyDescent="0.2">
      <c r="A112" s="99">
        <v>109</v>
      </c>
      <c r="B112" s="108" t="s">
        <v>1126</v>
      </c>
      <c r="C112" s="101" t="s">
        <v>1394</v>
      </c>
      <c r="D112" s="100" t="s">
        <v>1391</v>
      </c>
      <c r="E112" s="102">
        <v>6494866.6613523811</v>
      </c>
      <c r="F112" s="103">
        <v>4192128.503500001</v>
      </c>
      <c r="G112" s="104">
        <f t="shared" si="13"/>
        <v>0.64545258926487381</v>
      </c>
      <c r="H112" s="103">
        <f t="shared" si="23"/>
        <v>1003764.825581904</v>
      </c>
      <c r="I112" s="109">
        <f t="shared" si="24"/>
        <v>143394.97508312916</v>
      </c>
      <c r="J112" s="103">
        <f t="shared" si="20"/>
        <v>1393456.8252630462</v>
      </c>
      <c r="K112" s="103">
        <f t="shared" si="16"/>
        <v>199065.26075186374</v>
      </c>
      <c r="L112" s="103">
        <f t="shared" si="21"/>
        <v>1718200.1583306664</v>
      </c>
      <c r="M112" s="103">
        <f t="shared" si="17"/>
        <v>245457.16547580948</v>
      </c>
      <c r="N112" s="105">
        <f t="shared" si="22"/>
        <v>2042943.4913982847</v>
      </c>
      <c r="O112" s="103">
        <f t="shared" si="17"/>
        <v>291849.07019975496</v>
      </c>
      <c r="P112" s="110">
        <f t="shared" si="25"/>
        <v>2302738.1578523801</v>
      </c>
      <c r="Q112" s="109">
        <f t="shared" si="19"/>
        <v>328962.59397891146</v>
      </c>
    </row>
    <row r="113" spans="1:17" x14ac:dyDescent="0.2">
      <c r="A113" s="107">
        <v>110</v>
      </c>
      <c r="B113" s="108" t="s">
        <v>95</v>
      </c>
      <c r="C113" s="101" t="s">
        <v>1394</v>
      </c>
      <c r="D113" s="100" t="s">
        <v>1396</v>
      </c>
      <c r="E113" s="102">
        <v>5082212.2031190479</v>
      </c>
      <c r="F113" s="103">
        <v>2685098.1305</v>
      </c>
      <c r="G113" s="104">
        <f t="shared" si="13"/>
        <v>0.52833254952481234</v>
      </c>
      <c r="H113" s="103">
        <f t="shared" si="23"/>
        <v>1380671.6319952384</v>
      </c>
      <c r="I113" s="109">
        <f t="shared" si="24"/>
        <v>197238.80457074833</v>
      </c>
      <c r="J113" s="103">
        <f t="shared" si="20"/>
        <v>1685604.364182381</v>
      </c>
      <c r="K113" s="103">
        <f t="shared" si="16"/>
        <v>240800.62345462586</v>
      </c>
      <c r="L113" s="103">
        <f t="shared" si="21"/>
        <v>1939714.9743383341</v>
      </c>
      <c r="M113" s="103">
        <f t="shared" si="17"/>
        <v>277102.1391911906</v>
      </c>
      <c r="N113" s="105">
        <f t="shared" si="22"/>
        <v>2193825.5844942862</v>
      </c>
      <c r="O113" s="103">
        <f t="shared" si="17"/>
        <v>313403.65492775518</v>
      </c>
      <c r="P113" s="110">
        <f t="shared" si="25"/>
        <v>2397114.0726190479</v>
      </c>
      <c r="Q113" s="109">
        <f t="shared" si="19"/>
        <v>342444.86751700687</v>
      </c>
    </row>
    <row r="114" spans="1:17" x14ac:dyDescent="0.2">
      <c r="A114" s="107">
        <v>111</v>
      </c>
      <c r="B114" s="108" t="s">
        <v>110</v>
      </c>
      <c r="C114" s="101" t="s">
        <v>1394</v>
      </c>
      <c r="D114" s="100" t="s">
        <v>1392</v>
      </c>
      <c r="E114" s="102">
        <v>11727163.986004762</v>
      </c>
      <c r="F114" s="103">
        <v>6785983.1399000026</v>
      </c>
      <c r="G114" s="104">
        <f t="shared" si="13"/>
        <v>0.57865509069357413</v>
      </c>
      <c r="H114" s="103">
        <f t="shared" si="23"/>
        <v>2595748.048903808</v>
      </c>
      <c r="I114" s="109">
        <f t="shared" si="24"/>
        <v>370821.14984340116</v>
      </c>
      <c r="J114" s="103">
        <f t="shared" si="20"/>
        <v>3299377.888064092</v>
      </c>
      <c r="K114" s="103">
        <f t="shared" si="16"/>
        <v>471339.69829487026</v>
      </c>
      <c r="L114" s="103">
        <f t="shared" si="21"/>
        <v>3885736.0873643309</v>
      </c>
      <c r="M114" s="103">
        <f t="shared" si="17"/>
        <v>555105.15533776151</v>
      </c>
      <c r="N114" s="105">
        <f t="shared" si="22"/>
        <v>4472094.2866645679</v>
      </c>
      <c r="O114" s="103">
        <f t="shared" si="17"/>
        <v>638870.61238065257</v>
      </c>
      <c r="P114" s="110">
        <f t="shared" si="25"/>
        <v>4941180.8461047597</v>
      </c>
      <c r="Q114" s="109">
        <f t="shared" si="19"/>
        <v>705882.97801496566</v>
      </c>
    </row>
    <row r="115" spans="1:17" x14ac:dyDescent="0.2">
      <c r="A115" s="99">
        <v>112</v>
      </c>
      <c r="B115" s="108" t="s">
        <v>96</v>
      </c>
      <c r="C115" s="101" t="s">
        <v>1394</v>
      </c>
      <c r="D115" s="100" t="s">
        <v>1396</v>
      </c>
      <c r="E115" s="102">
        <v>16650089.371947622</v>
      </c>
      <c r="F115" s="103">
        <v>8499847.9441</v>
      </c>
      <c r="G115" s="104">
        <f t="shared" si="13"/>
        <v>0.51049863782837712</v>
      </c>
      <c r="H115" s="103">
        <f t="shared" si="23"/>
        <v>4820223.5534580983</v>
      </c>
      <c r="I115" s="109">
        <f t="shared" si="24"/>
        <v>688603.36477972835</v>
      </c>
      <c r="J115" s="103">
        <f t="shared" si="20"/>
        <v>5819228.9157749545</v>
      </c>
      <c r="K115" s="103">
        <f t="shared" si="16"/>
        <v>831318.41653927916</v>
      </c>
      <c r="L115" s="103">
        <f t="shared" si="21"/>
        <v>6651733.3843723368</v>
      </c>
      <c r="M115" s="103">
        <f t="shared" si="17"/>
        <v>950247.62633890531</v>
      </c>
      <c r="N115" s="105">
        <f t="shared" si="22"/>
        <v>7484237.8529697172</v>
      </c>
      <c r="O115" s="103">
        <f t="shared" si="17"/>
        <v>1069176.8361385311</v>
      </c>
      <c r="P115" s="110">
        <f t="shared" si="25"/>
        <v>8150241.427847622</v>
      </c>
      <c r="Q115" s="109">
        <f t="shared" si="19"/>
        <v>1164320.2039782316</v>
      </c>
    </row>
    <row r="116" spans="1:17" x14ac:dyDescent="0.2">
      <c r="A116" s="107">
        <v>113</v>
      </c>
      <c r="B116" s="108" t="s">
        <v>100</v>
      </c>
      <c r="C116" s="101" t="s">
        <v>27</v>
      </c>
      <c r="D116" s="100" t="s">
        <v>94</v>
      </c>
      <c r="E116" s="102">
        <v>8525479.228757143</v>
      </c>
      <c r="F116" s="103">
        <v>4660557.7636000011</v>
      </c>
      <c r="G116" s="104">
        <f t="shared" si="13"/>
        <v>0.54666226244262683</v>
      </c>
      <c r="H116" s="103">
        <f t="shared" si="23"/>
        <v>2159825.6194057139</v>
      </c>
      <c r="I116" s="109">
        <f t="shared" si="24"/>
        <v>308546.51705795911</v>
      </c>
      <c r="J116" s="103">
        <f t="shared" si="20"/>
        <v>2671354.373131142</v>
      </c>
      <c r="K116" s="103">
        <f t="shared" si="16"/>
        <v>381622.05330444884</v>
      </c>
      <c r="L116" s="103">
        <f t="shared" si="21"/>
        <v>3097628.3345689997</v>
      </c>
      <c r="M116" s="103">
        <f t="shared" si="17"/>
        <v>442518.33350985713</v>
      </c>
      <c r="N116" s="105">
        <f t="shared" si="22"/>
        <v>3523902.2960068556</v>
      </c>
      <c r="O116" s="103">
        <f t="shared" si="17"/>
        <v>503414.61371526506</v>
      </c>
      <c r="P116" s="110">
        <f t="shared" si="25"/>
        <v>3864921.4651571419</v>
      </c>
      <c r="Q116" s="109">
        <f t="shared" si="19"/>
        <v>552131.63787959167</v>
      </c>
    </row>
    <row r="117" spans="1:17" x14ac:dyDescent="0.2">
      <c r="A117" s="107">
        <v>114</v>
      </c>
      <c r="B117" s="108" t="s">
        <v>1387</v>
      </c>
      <c r="C117" s="101" t="s">
        <v>1394</v>
      </c>
      <c r="D117" s="100" t="s">
        <v>1392</v>
      </c>
      <c r="E117" s="102">
        <v>13438586.46135238</v>
      </c>
      <c r="F117" s="103">
        <v>6859848.993400001</v>
      </c>
      <c r="G117" s="104">
        <f t="shared" si="13"/>
        <v>0.51045911808716127</v>
      </c>
      <c r="H117" s="103">
        <f t="shared" si="23"/>
        <v>3891020.175681903</v>
      </c>
      <c r="I117" s="109">
        <f t="shared" si="24"/>
        <v>555860.02509741473</v>
      </c>
      <c r="J117" s="103">
        <f t="shared" si="20"/>
        <v>4697335.3633630453</v>
      </c>
      <c r="K117" s="103">
        <f t="shared" si="16"/>
        <v>671047.90905186359</v>
      </c>
      <c r="L117" s="103">
        <f t="shared" si="21"/>
        <v>5369264.6864306657</v>
      </c>
      <c r="M117" s="103">
        <f t="shared" si="17"/>
        <v>767037.81234723795</v>
      </c>
      <c r="N117" s="105">
        <f t="shared" si="22"/>
        <v>6041194.0094982842</v>
      </c>
      <c r="O117" s="103">
        <f t="shared" si="17"/>
        <v>863027.71564261208</v>
      </c>
      <c r="P117" s="110">
        <f t="shared" si="25"/>
        <v>6578737.467952379</v>
      </c>
      <c r="Q117" s="109">
        <f t="shared" si="19"/>
        <v>939819.63827891124</v>
      </c>
    </row>
    <row r="118" spans="1:17" x14ac:dyDescent="0.2">
      <c r="A118" s="99">
        <v>115</v>
      </c>
      <c r="B118" s="188" t="s">
        <v>116</v>
      </c>
      <c r="C118" s="101" t="s">
        <v>1394</v>
      </c>
      <c r="D118" s="100" t="s">
        <v>1391</v>
      </c>
      <c r="E118" s="102">
        <v>11313127.494628569</v>
      </c>
      <c r="F118" s="103">
        <v>6584383.6170000006</v>
      </c>
      <c r="G118" s="104">
        <f t="shared" si="13"/>
        <v>0.58201267687703873</v>
      </c>
      <c r="H118" s="103">
        <f t="shared" si="23"/>
        <v>2466118.3787028547</v>
      </c>
      <c r="I118" s="109">
        <f t="shared" si="24"/>
        <v>352302.62552897923</v>
      </c>
      <c r="J118" s="103">
        <f t="shared" si="20"/>
        <v>3144906.0283805691</v>
      </c>
      <c r="K118" s="103">
        <f t="shared" si="16"/>
        <v>449272.2897686527</v>
      </c>
      <c r="L118" s="103">
        <f t="shared" si="21"/>
        <v>3710562.403111998</v>
      </c>
      <c r="M118" s="103">
        <f t="shared" si="17"/>
        <v>530080.34330171405</v>
      </c>
      <c r="N118" s="105">
        <f t="shared" si="22"/>
        <v>4276218.7778434251</v>
      </c>
      <c r="O118" s="103">
        <f t="shared" si="17"/>
        <v>610888.39683477499</v>
      </c>
      <c r="P118" s="110">
        <f t="shared" si="25"/>
        <v>4728743.8776285686</v>
      </c>
      <c r="Q118" s="109">
        <f t="shared" si="19"/>
        <v>675534.83966122405</v>
      </c>
    </row>
    <row r="119" spans="1:17" x14ac:dyDescent="0.2">
      <c r="A119" s="107">
        <v>116</v>
      </c>
      <c r="B119" s="108" t="s">
        <v>93</v>
      </c>
      <c r="C119" s="101" t="s">
        <v>1394</v>
      </c>
      <c r="D119" s="100" t="s">
        <v>1396</v>
      </c>
      <c r="E119" s="102">
        <v>9266427.2017142847</v>
      </c>
      <c r="F119" s="103">
        <v>3830151.1786000002</v>
      </c>
      <c r="G119" s="104">
        <f t="shared" si="13"/>
        <v>0.41333634800383734</v>
      </c>
      <c r="H119" s="103">
        <f t="shared" si="23"/>
        <v>3582990.5827714279</v>
      </c>
      <c r="I119" s="109">
        <f t="shared" si="24"/>
        <v>511855.79753877543</v>
      </c>
      <c r="J119" s="103">
        <f t="shared" si="20"/>
        <v>4138976.2148742843</v>
      </c>
      <c r="K119" s="103">
        <f t="shared" si="16"/>
        <v>591282.31641061208</v>
      </c>
      <c r="L119" s="103">
        <f t="shared" si="21"/>
        <v>4602297.574959999</v>
      </c>
      <c r="M119" s="103">
        <f t="shared" si="17"/>
        <v>657471.08213714266</v>
      </c>
      <c r="N119" s="105">
        <f t="shared" si="22"/>
        <v>5065618.9350457136</v>
      </c>
      <c r="O119" s="103">
        <f t="shared" si="17"/>
        <v>723659.84786367335</v>
      </c>
      <c r="P119" s="110">
        <f t="shared" si="25"/>
        <v>5436276.0231142845</v>
      </c>
      <c r="Q119" s="109">
        <f t="shared" si="19"/>
        <v>776610.86044489779</v>
      </c>
    </row>
    <row r="120" spans="1:17" x14ac:dyDescent="0.2">
      <c r="A120" s="107">
        <v>117</v>
      </c>
      <c r="B120" s="108" t="s">
        <v>98</v>
      </c>
      <c r="C120" s="101" t="s">
        <v>27</v>
      </c>
      <c r="D120" s="100" t="s">
        <v>1515</v>
      </c>
      <c r="E120" s="102">
        <v>9631205.1537380964</v>
      </c>
      <c r="F120" s="103">
        <v>5078447.2317000004</v>
      </c>
      <c r="G120" s="104">
        <f t="shared" si="13"/>
        <v>0.52729094133447418</v>
      </c>
      <c r="H120" s="103">
        <f t="shared" si="23"/>
        <v>2626516.8912904775</v>
      </c>
      <c r="I120" s="109">
        <f t="shared" si="24"/>
        <v>375216.69875578251</v>
      </c>
      <c r="J120" s="103">
        <f t="shared" si="20"/>
        <v>3204389.2005147627</v>
      </c>
      <c r="K120" s="103">
        <f t="shared" si="16"/>
        <v>457769.88578782324</v>
      </c>
      <c r="L120" s="103">
        <f t="shared" si="21"/>
        <v>3685949.4582016682</v>
      </c>
      <c r="M120" s="103">
        <f t="shared" si="17"/>
        <v>526564.20831452403</v>
      </c>
      <c r="N120" s="105">
        <f t="shared" si="22"/>
        <v>4167509.7158885719</v>
      </c>
      <c r="O120" s="103">
        <f t="shared" si="17"/>
        <v>595358.53084122459</v>
      </c>
      <c r="P120" s="110">
        <f t="shared" si="25"/>
        <v>4552757.922038096</v>
      </c>
      <c r="Q120" s="109">
        <f t="shared" si="19"/>
        <v>650393.98886258516</v>
      </c>
    </row>
    <row r="121" spans="1:17" x14ac:dyDescent="0.2">
      <c r="A121" s="99">
        <v>118</v>
      </c>
      <c r="B121" s="108" t="s">
        <v>102</v>
      </c>
      <c r="C121" s="101" t="s">
        <v>27</v>
      </c>
      <c r="D121" s="100" t="s">
        <v>94</v>
      </c>
      <c r="E121" s="102">
        <v>19134025.148957141</v>
      </c>
      <c r="F121" s="103">
        <v>12956538.149099998</v>
      </c>
      <c r="G121" s="104">
        <f t="shared" si="13"/>
        <v>0.6771464994027232</v>
      </c>
      <c r="H121" s="103">
        <f t="shared" si="23"/>
        <v>2350681.9700657148</v>
      </c>
      <c r="I121" s="109">
        <f t="shared" si="24"/>
        <v>335811.71000938781</v>
      </c>
      <c r="J121" s="103">
        <f t="shared" si="20"/>
        <v>3498723.4790031426</v>
      </c>
      <c r="K121" s="103">
        <f t="shared" si="16"/>
        <v>499817.63985759177</v>
      </c>
      <c r="L121" s="103">
        <f t="shared" si="21"/>
        <v>4455424.736451</v>
      </c>
      <c r="M121" s="103">
        <f t="shared" si="17"/>
        <v>636489.24806442857</v>
      </c>
      <c r="N121" s="105">
        <f t="shared" si="22"/>
        <v>5412125.9938988574</v>
      </c>
      <c r="O121" s="103">
        <f t="shared" si="17"/>
        <v>773160.85627126531</v>
      </c>
      <c r="P121" s="110">
        <f t="shared" si="25"/>
        <v>6177486.9998571426</v>
      </c>
      <c r="Q121" s="109">
        <f t="shared" si="19"/>
        <v>882498.14283673465</v>
      </c>
    </row>
    <row r="122" spans="1:17" x14ac:dyDescent="0.2">
      <c r="A122" s="107">
        <v>119</v>
      </c>
      <c r="B122" s="108" t="s">
        <v>105</v>
      </c>
      <c r="C122" s="101" t="s">
        <v>27</v>
      </c>
      <c r="D122" s="100" t="s">
        <v>94</v>
      </c>
      <c r="E122" s="102">
        <v>6682164.8067952376</v>
      </c>
      <c r="F122" s="103">
        <v>4149359.4642000003</v>
      </c>
      <c r="G122" s="104">
        <f t="shared" si="13"/>
        <v>0.62096036002889765</v>
      </c>
      <c r="H122" s="103">
        <f t="shared" si="23"/>
        <v>1196372.38123619</v>
      </c>
      <c r="I122" s="109">
        <f t="shared" si="24"/>
        <v>170910.34017659858</v>
      </c>
      <c r="J122" s="103">
        <f t="shared" si="20"/>
        <v>1597302.2696439037</v>
      </c>
      <c r="K122" s="103">
        <f t="shared" si="16"/>
        <v>228186.03852055766</v>
      </c>
      <c r="L122" s="103">
        <f t="shared" si="21"/>
        <v>1931410.5099836662</v>
      </c>
      <c r="M122" s="103">
        <f t="shared" si="17"/>
        <v>275915.78714052372</v>
      </c>
      <c r="N122" s="105">
        <f t="shared" si="22"/>
        <v>2265518.7503234278</v>
      </c>
      <c r="O122" s="103">
        <f t="shared" si="17"/>
        <v>323645.5357604897</v>
      </c>
      <c r="P122" s="110">
        <f t="shared" si="25"/>
        <v>2532805.3425952373</v>
      </c>
      <c r="Q122" s="109">
        <f t="shared" si="19"/>
        <v>361829.33465646248</v>
      </c>
    </row>
    <row r="123" spans="1:17" x14ac:dyDescent="0.2">
      <c r="A123" s="107">
        <v>120</v>
      </c>
      <c r="B123" s="108" t="s">
        <v>99</v>
      </c>
      <c r="C123" s="101" t="s">
        <v>27</v>
      </c>
      <c r="D123" s="100" t="s">
        <v>1515</v>
      </c>
      <c r="E123" s="102">
        <v>10519115.573819049</v>
      </c>
      <c r="F123" s="103">
        <v>6649471.7358999997</v>
      </c>
      <c r="G123" s="104">
        <f t="shared" si="13"/>
        <v>0.63213220629021538</v>
      </c>
      <c r="H123" s="103">
        <f t="shared" si="23"/>
        <v>1765820.7231552396</v>
      </c>
      <c r="I123" s="109">
        <f t="shared" si="24"/>
        <v>252260.10330789138</v>
      </c>
      <c r="J123" s="103">
        <f t="shared" si="20"/>
        <v>2396967.6575843822</v>
      </c>
      <c r="K123" s="103">
        <f t="shared" si="16"/>
        <v>342423.95108348317</v>
      </c>
      <c r="L123" s="103">
        <f t="shared" si="21"/>
        <v>2922923.436275335</v>
      </c>
      <c r="M123" s="103">
        <f t="shared" si="17"/>
        <v>417560.49089647643</v>
      </c>
      <c r="N123" s="105">
        <f t="shared" si="22"/>
        <v>3448879.214966286</v>
      </c>
      <c r="O123" s="103">
        <f t="shared" si="17"/>
        <v>492697.0307094694</v>
      </c>
      <c r="P123" s="110">
        <f t="shared" si="25"/>
        <v>3869643.837919049</v>
      </c>
      <c r="Q123" s="109">
        <f t="shared" si="19"/>
        <v>552806.26255986409</v>
      </c>
    </row>
    <row r="124" spans="1:17" x14ac:dyDescent="0.2">
      <c r="A124" s="99">
        <v>121</v>
      </c>
      <c r="B124" s="125" t="s">
        <v>144</v>
      </c>
      <c r="C124" s="101" t="s">
        <v>1516</v>
      </c>
      <c r="D124" s="100" t="s">
        <v>144</v>
      </c>
      <c r="E124" s="102">
        <v>32154104.154938087</v>
      </c>
      <c r="F124" s="103">
        <v>14877502</v>
      </c>
      <c r="G124" s="104">
        <f t="shared" si="13"/>
        <v>0.46269371798732506</v>
      </c>
      <c r="H124" s="103">
        <f t="shared" si="23"/>
        <v>10845781.323950469</v>
      </c>
      <c r="I124" s="109">
        <f t="shared" si="24"/>
        <v>1549397.3319929242</v>
      </c>
      <c r="J124" s="103">
        <f t="shared" si="20"/>
        <v>12775027.573246755</v>
      </c>
      <c r="K124" s="103">
        <f t="shared" si="16"/>
        <v>1825003.9390352506</v>
      </c>
      <c r="L124" s="103">
        <f t="shared" si="21"/>
        <v>14382732.780993659</v>
      </c>
      <c r="M124" s="103">
        <f t="shared" si="17"/>
        <v>2054676.1115705227</v>
      </c>
      <c r="N124" s="105">
        <f t="shared" si="22"/>
        <v>15990437.988740563</v>
      </c>
      <c r="O124" s="103">
        <f t="shared" si="17"/>
        <v>2284348.284105795</v>
      </c>
      <c r="P124" s="110">
        <f t="shared" si="25"/>
        <v>17276602.154938087</v>
      </c>
      <c r="Q124" s="109">
        <f t="shared" si="19"/>
        <v>2468086.0221340125</v>
      </c>
    </row>
    <row r="125" spans="1:17" s="129" customFormat="1" x14ac:dyDescent="0.2">
      <c r="A125" s="254" t="s">
        <v>139</v>
      </c>
      <c r="B125" s="255"/>
      <c r="C125" s="255"/>
      <c r="D125" s="255"/>
      <c r="E125" s="126">
        <f>SUM(E4:E124)</f>
        <v>1550365810.6527905</v>
      </c>
      <c r="F125" s="126">
        <f>SUM(F4:F124)</f>
        <v>801068989.46509957</v>
      </c>
      <c r="G125" s="213">
        <f t="shared" ref="G125" si="26">IFERROR(F125/E125,0)</f>
        <v>0.51669675889447331</v>
      </c>
      <c r="H125" s="126">
        <f>(E125*0.9)-F125</f>
        <v>594260240.12241197</v>
      </c>
      <c r="I125" s="126">
        <f t="shared" si="24"/>
        <v>84894320.017487422</v>
      </c>
      <c r="J125" s="126">
        <f t="shared" ref="J125" si="27">(E125*0.85)-F125</f>
        <v>516741949.58977246</v>
      </c>
      <c r="K125" s="126">
        <f t="shared" si="16"/>
        <v>73820278.51282464</v>
      </c>
      <c r="L125" s="126">
        <f t="shared" ref="L125:N125" si="28">(E125*0.9)-F125</f>
        <v>594260240.12241197</v>
      </c>
      <c r="M125" s="126">
        <f t="shared" si="17"/>
        <v>84894320.017487422</v>
      </c>
      <c r="N125" s="126">
        <f t="shared" si="28"/>
        <v>-594260239.65738487</v>
      </c>
      <c r="O125" s="126">
        <f t="shared" si="17"/>
        <v>-84894319.951054975</v>
      </c>
      <c r="P125" s="127">
        <f t="shared" si="25"/>
        <v>749296821.18769097</v>
      </c>
      <c r="Q125" s="128">
        <f t="shared" si="19"/>
        <v>107042403.026813</v>
      </c>
    </row>
    <row r="127" spans="1:17" x14ac:dyDescent="0.2">
      <c r="E127" s="131"/>
    </row>
    <row r="129" spans="5:6" x14ac:dyDescent="0.2">
      <c r="F129" s="131"/>
    </row>
    <row r="130" spans="5:6" x14ac:dyDescent="0.2">
      <c r="E130" s="131"/>
    </row>
    <row r="132" spans="5:6" x14ac:dyDescent="0.2">
      <c r="F132" s="132"/>
    </row>
  </sheetData>
  <mergeCells count="2">
    <mergeCell ref="A125:D125"/>
    <mergeCell ref="A2:O2"/>
  </mergeCells>
  <conditionalFormatting sqref="G4:G125">
    <cfRule type="cellIs" dxfId="74" priority="1" operator="greaterThan">
      <formula>0.795</formula>
    </cfRule>
    <cfRule type="cellIs" dxfId="7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22 N125 N4:N38 P39:P66 J39:J73 L39:L73 M39:M73 N39:N73 P74:P90 J74:J90 L74:L85 M74:M90 N74:N90 L91:L124 P91:P124 J91:J124 M91:M124 N91:N124 P125 M125 M24:M3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1267</v>
      </c>
      <c r="B1" t="s">
        <v>2</v>
      </c>
    </row>
    <row r="2" spans="1:2" x14ac:dyDescent="0.25">
      <c r="A2" t="s">
        <v>4</v>
      </c>
      <c r="B2" t="s">
        <v>2</v>
      </c>
    </row>
    <row r="3" spans="1:2" x14ac:dyDescent="0.25">
      <c r="A3" t="s">
        <v>1225</v>
      </c>
      <c r="B3" t="s">
        <v>2</v>
      </c>
    </row>
    <row r="4" spans="1:2" x14ac:dyDescent="0.25">
      <c r="A4" t="s">
        <v>6</v>
      </c>
      <c r="B4" t="s">
        <v>2</v>
      </c>
    </row>
    <row r="5" spans="1:2" x14ac:dyDescent="0.25">
      <c r="A5" t="s">
        <v>10</v>
      </c>
      <c r="B5" t="s">
        <v>2</v>
      </c>
    </row>
    <row r="6" spans="1:2" x14ac:dyDescent="0.25">
      <c r="A6" t="s">
        <v>7</v>
      </c>
      <c r="B6" t="s">
        <v>2</v>
      </c>
    </row>
    <row r="7" spans="1:2" x14ac:dyDescent="0.25">
      <c r="A7" t="s">
        <v>11</v>
      </c>
      <c r="B7" t="s">
        <v>2</v>
      </c>
    </row>
    <row r="8" spans="1:2" x14ac:dyDescent="0.25">
      <c r="A8" t="s">
        <v>12</v>
      </c>
      <c r="B8" t="s">
        <v>2</v>
      </c>
    </row>
    <row r="9" spans="1:2" x14ac:dyDescent="0.25">
      <c r="A9" t="s">
        <v>8</v>
      </c>
      <c r="B9" t="s">
        <v>2</v>
      </c>
    </row>
    <row r="10" spans="1:2" x14ac:dyDescent="0.25">
      <c r="A10" t="s">
        <v>5</v>
      </c>
      <c r="B10" t="s">
        <v>2</v>
      </c>
    </row>
    <row r="11" spans="1:2" x14ac:dyDescent="0.25">
      <c r="A11" t="s">
        <v>3</v>
      </c>
      <c r="B11" t="s">
        <v>2</v>
      </c>
    </row>
    <row r="12" spans="1:2" x14ac:dyDescent="0.25">
      <c r="A12" t="s">
        <v>1</v>
      </c>
      <c r="B12" t="s">
        <v>2</v>
      </c>
    </row>
    <row r="13" spans="1:2" x14ac:dyDescent="0.25">
      <c r="A13" t="s">
        <v>9</v>
      </c>
      <c r="B13" t="s">
        <v>2</v>
      </c>
    </row>
    <row r="14" spans="1:2" x14ac:dyDescent="0.25">
      <c r="A14" t="s">
        <v>13</v>
      </c>
      <c r="B14" t="s">
        <v>2</v>
      </c>
    </row>
    <row r="15" spans="1:2" x14ac:dyDescent="0.25">
      <c r="A15" t="s">
        <v>1126</v>
      </c>
      <c r="B15" t="s">
        <v>138</v>
      </c>
    </row>
    <row r="16" spans="1:2" x14ac:dyDescent="0.25">
      <c r="A16" t="s">
        <v>1046</v>
      </c>
      <c r="B16" t="s">
        <v>138</v>
      </c>
    </row>
    <row r="17" spans="1:2" x14ac:dyDescent="0.25">
      <c r="A17" t="s">
        <v>111</v>
      </c>
      <c r="B17" t="s">
        <v>138</v>
      </c>
    </row>
    <row r="18" spans="1:2" x14ac:dyDescent="0.25">
      <c r="A18" t="s">
        <v>112</v>
      </c>
      <c r="B18" t="s">
        <v>138</v>
      </c>
    </row>
    <row r="19" spans="1:2" x14ac:dyDescent="0.25">
      <c r="A19" t="s">
        <v>109</v>
      </c>
      <c r="B19" t="s">
        <v>138</v>
      </c>
    </row>
    <row r="20" spans="1:2" x14ac:dyDescent="0.25">
      <c r="A20" t="s">
        <v>117</v>
      </c>
      <c r="B20" t="s">
        <v>138</v>
      </c>
    </row>
    <row r="21" spans="1:2" x14ac:dyDescent="0.25">
      <c r="A21" t="s">
        <v>107</v>
      </c>
      <c r="B21" t="s">
        <v>138</v>
      </c>
    </row>
    <row r="22" spans="1:2" x14ac:dyDescent="0.25">
      <c r="A22" t="s">
        <v>113</v>
      </c>
      <c r="B22" t="s">
        <v>138</v>
      </c>
    </row>
    <row r="23" spans="1:2" x14ac:dyDescent="0.25">
      <c r="A23" t="s">
        <v>120</v>
      </c>
      <c r="B23" t="s">
        <v>138</v>
      </c>
    </row>
    <row r="24" spans="1:2" x14ac:dyDescent="0.25">
      <c r="A24" t="s">
        <v>119</v>
      </c>
      <c r="B24" t="s">
        <v>138</v>
      </c>
    </row>
    <row r="25" spans="1:2" x14ac:dyDescent="0.25">
      <c r="A25" t="s">
        <v>118</v>
      </c>
      <c r="B25" t="s">
        <v>138</v>
      </c>
    </row>
    <row r="26" spans="1:2" x14ac:dyDescent="0.25">
      <c r="A26" t="s">
        <v>114</v>
      </c>
      <c r="B26" t="s">
        <v>138</v>
      </c>
    </row>
    <row r="27" spans="1:2" x14ac:dyDescent="0.25">
      <c r="A27" t="s">
        <v>121</v>
      </c>
      <c r="B27" t="s">
        <v>138</v>
      </c>
    </row>
    <row r="28" spans="1:2" x14ac:dyDescent="0.25">
      <c r="A28" t="s">
        <v>122</v>
      </c>
      <c r="B28" t="s">
        <v>138</v>
      </c>
    </row>
    <row r="29" spans="1:2" x14ac:dyDescent="0.25">
      <c r="A29" t="s">
        <v>115</v>
      </c>
      <c r="B29" t="s">
        <v>138</v>
      </c>
    </row>
    <row r="30" spans="1:2" x14ac:dyDescent="0.25">
      <c r="A30" t="s">
        <v>1290</v>
      </c>
      <c r="B30" t="s">
        <v>138</v>
      </c>
    </row>
    <row r="31" spans="1:2" x14ac:dyDescent="0.25">
      <c r="A31" t="s">
        <v>116</v>
      </c>
      <c r="B31" t="s">
        <v>138</v>
      </c>
    </row>
    <row r="32" spans="1:2" x14ac:dyDescent="0.25">
      <c r="A32" t="s">
        <v>110</v>
      </c>
      <c r="B32" t="s">
        <v>138</v>
      </c>
    </row>
    <row r="33" spans="1:2" x14ac:dyDescent="0.25">
      <c r="A33" t="s">
        <v>124</v>
      </c>
      <c r="B33" t="s">
        <v>138</v>
      </c>
    </row>
    <row r="34" spans="1:2" x14ac:dyDescent="0.25">
      <c r="A34" t="s">
        <v>123</v>
      </c>
      <c r="B34" t="s">
        <v>138</v>
      </c>
    </row>
    <row r="35" spans="1:2" x14ac:dyDescent="0.25">
      <c r="A35" t="s">
        <v>24</v>
      </c>
      <c r="B35" t="s">
        <v>16</v>
      </c>
    </row>
    <row r="36" spans="1:2" x14ac:dyDescent="0.25">
      <c r="A36" t="s">
        <v>18</v>
      </c>
      <c r="B36" t="s">
        <v>16</v>
      </c>
    </row>
    <row r="37" spans="1:2" x14ac:dyDescent="0.25">
      <c r="A37" t="s">
        <v>25</v>
      </c>
      <c r="B37" t="s">
        <v>16</v>
      </c>
    </row>
    <row r="38" spans="1:2" x14ac:dyDescent="0.25">
      <c r="A38" t="s">
        <v>17</v>
      </c>
      <c r="B38" t="s">
        <v>16</v>
      </c>
    </row>
    <row r="39" spans="1:2" x14ac:dyDescent="0.25">
      <c r="A39" t="s">
        <v>15</v>
      </c>
      <c r="B39" t="s">
        <v>16</v>
      </c>
    </row>
    <row r="40" spans="1:2" x14ac:dyDescent="0.25">
      <c r="A40" t="s">
        <v>23</v>
      </c>
      <c r="B40" t="s">
        <v>16</v>
      </c>
    </row>
    <row r="41" spans="1:2" x14ac:dyDescent="0.25">
      <c r="A41" t="s">
        <v>21</v>
      </c>
      <c r="B41" t="s">
        <v>16</v>
      </c>
    </row>
    <row r="42" spans="1:2" x14ac:dyDescent="0.25">
      <c r="A42" t="s">
        <v>20</v>
      </c>
      <c r="B42" t="s">
        <v>16</v>
      </c>
    </row>
    <row r="43" spans="1:2" x14ac:dyDescent="0.25">
      <c r="A43" t="s">
        <v>19</v>
      </c>
      <c r="B43" t="s">
        <v>16</v>
      </c>
    </row>
    <row r="44" spans="1:2" x14ac:dyDescent="0.25">
      <c r="A44" t="s">
        <v>143</v>
      </c>
      <c r="B44" t="s">
        <v>27</v>
      </c>
    </row>
    <row r="45" spans="1:2" x14ac:dyDescent="0.25">
      <c r="A45" t="s">
        <v>33</v>
      </c>
      <c r="B45" t="s">
        <v>27</v>
      </c>
    </row>
    <row r="46" spans="1:2" x14ac:dyDescent="0.25">
      <c r="A46" t="s">
        <v>39</v>
      </c>
      <c r="B46" t="s">
        <v>27</v>
      </c>
    </row>
    <row r="47" spans="1:2" x14ac:dyDescent="0.25">
      <c r="A47" t="s">
        <v>41</v>
      </c>
      <c r="B47" t="s">
        <v>27</v>
      </c>
    </row>
    <row r="48" spans="1:2" x14ac:dyDescent="0.25">
      <c r="A48" t="s">
        <v>35</v>
      </c>
      <c r="B48" t="s">
        <v>27</v>
      </c>
    </row>
    <row r="49" spans="1:2" x14ac:dyDescent="0.25">
      <c r="A49" t="s">
        <v>40</v>
      </c>
      <c r="B49" t="s">
        <v>27</v>
      </c>
    </row>
    <row r="50" spans="1:2" x14ac:dyDescent="0.25">
      <c r="A50" t="s">
        <v>1321</v>
      </c>
      <c r="B50" t="s">
        <v>27</v>
      </c>
    </row>
    <row r="51" spans="1:2" x14ac:dyDescent="0.25">
      <c r="A51" t="s">
        <v>32</v>
      </c>
      <c r="B51" t="s">
        <v>27</v>
      </c>
    </row>
    <row r="52" spans="1:2" x14ac:dyDescent="0.25">
      <c r="A52" t="s">
        <v>34</v>
      </c>
      <c r="B52" t="s">
        <v>27</v>
      </c>
    </row>
    <row r="53" spans="1:2" x14ac:dyDescent="0.25">
      <c r="A53" t="s">
        <v>28</v>
      </c>
      <c r="B53" t="s">
        <v>27</v>
      </c>
    </row>
    <row r="54" spans="1:2" x14ac:dyDescent="0.25">
      <c r="A54" t="s">
        <v>36</v>
      </c>
      <c r="B54" t="s">
        <v>27</v>
      </c>
    </row>
    <row r="55" spans="1:2" x14ac:dyDescent="0.25">
      <c r="A55" t="s">
        <v>38</v>
      </c>
      <c r="B55" t="s">
        <v>27</v>
      </c>
    </row>
    <row r="56" spans="1:2" x14ac:dyDescent="0.25">
      <c r="A56" t="s">
        <v>26</v>
      </c>
      <c r="B56" t="s">
        <v>27</v>
      </c>
    </row>
    <row r="57" spans="1:2" x14ac:dyDescent="0.25">
      <c r="A57" t="s">
        <v>131</v>
      </c>
      <c r="B57" t="s">
        <v>137</v>
      </c>
    </row>
    <row r="58" spans="1:2" x14ac:dyDescent="0.25">
      <c r="A58" t="s">
        <v>125</v>
      </c>
      <c r="B58" t="s">
        <v>137</v>
      </c>
    </row>
    <row r="59" spans="1:2" x14ac:dyDescent="0.25">
      <c r="A59" t="s">
        <v>128</v>
      </c>
      <c r="B59" t="s">
        <v>137</v>
      </c>
    </row>
    <row r="60" spans="1:2" x14ac:dyDescent="0.25">
      <c r="A60" t="s">
        <v>134</v>
      </c>
      <c r="B60" t="s">
        <v>137</v>
      </c>
    </row>
    <row r="61" spans="1:2" x14ac:dyDescent="0.25">
      <c r="A61" t="s">
        <v>135</v>
      </c>
      <c r="B61" t="s">
        <v>137</v>
      </c>
    </row>
    <row r="62" spans="1:2" x14ac:dyDescent="0.25">
      <c r="A62" t="s">
        <v>133</v>
      </c>
      <c r="B62" t="s">
        <v>137</v>
      </c>
    </row>
    <row r="63" spans="1:2" x14ac:dyDescent="0.25">
      <c r="A63" t="s">
        <v>132</v>
      </c>
      <c r="B63" t="s">
        <v>137</v>
      </c>
    </row>
    <row r="64" spans="1:2" x14ac:dyDescent="0.25">
      <c r="A64" t="s">
        <v>130</v>
      </c>
      <c r="B64" t="s">
        <v>137</v>
      </c>
    </row>
    <row r="65" spans="1:2" x14ac:dyDescent="0.25">
      <c r="A65" t="s">
        <v>127</v>
      </c>
      <c r="B65" t="s">
        <v>137</v>
      </c>
    </row>
    <row r="66" spans="1:2" x14ac:dyDescent="0.25">
      <c r="A66" t="s">
        <v>129</v>
      </c>
      <c r="B66" t="s">
        <v>137</v>
      </c>
    </row>
    <row r="67" spans="1:2" x14ac:dyDescent="0.25">
      <c r="A67" t="s">
        <v>126</v>
      </c>
      <c r="B67" t="s">
        <v>137</v>
      </c>
    </row>
    <row r="68" spans="1:2" x14ac:dyDescent="0.25">
      <c r="A68" t="s">
        <v>44</v>
      </c>
      <c r="B68" t="s">
        <v>43</v>
      </c>
    </row>
    <row r="69" spans="1:2" x14ac:dyDescent="0.25">
      <c r="A69" t="s">
        <v>57</v>
      </c>
      <c r="B69" t="s">
        <v>43</v>
      </c>
    </row>
    <row r="70" spans="1:2" x14ac:dyDescent="0.25">
      <c r="A70" t="s">
        <v>62</v>
      </c>
      <c r="B70" t="s">
        <v>43</v>
      </c>
    </row>
    <row r="71" spans="1:2" x14ac:dyDescent="0.25">
      <c r="A71" t="s">
        <v>55</v>
      </c>
      <c r="B71" t="s">
        <v>43</v>
      </c>
    </row>
    <row r="72" spans="1:2" x14ac:dyDescent="0.25">
      <c r="A72" t="s">
        <v>56</v>
      </c>
      <c r="B72" t="s">
        <v>43</v>
      </c>
    </row>
    <row r="73" spans="1:2" x14ac:dyDescent="0.25">
      <c r="A73" t="s">
        <v>52</v>
      </c>
      <c r="B73" t="s">
        <v>43</v>
      </c>
    </row>
    <row r="74" spans="1:2" x14ac:dyDescent="0.25">
      <c r="A74" t="s">
        <v>46</v>
      </c>
      <c r="B74" t="s">
        <v>43</v>
      </c>
    </row>
    <row r="75" spans="1:2" x14ac:dyDescent="0.25">
      <c r="A75" t="s">
        <v>42</v>
      </c>
      <c r="B75" t="s">
        <v>43</v>
      </c>
    </row>
    <row r="76" spans="1:2" x14ac:dyDescent="0.25">
      <c r="A76" t="s">
        <v>49</v>
      </c>
      <c r="B76" t="s">
        <v>43</v>
      </c>
    </row>
    <row r="77" spans="1:2" x14ac:dyDescent="0.25">
      <c r="A77" t="s">
        <v>61</v>
      </c>
      <c r="B77" t="s">
        <v>43</v>
      </c>
    </row>
    <row r="78" spans="1:2" x14ac:dyDescent="0.25">
      <c r="A78" t="s">
        <v>59</v>
      </c>
      <c r="B78" t="s">
        <v>43</v>
      </c>
    </row>
    <row r="79" spans="1:2" x14ac:dyDescent="0.25">
      <c r="A79" t="s">
        <v>54</v>
      </c>
      <c r="B79" t="s">
        <v>43</v>
      </c>
    </row>
    <row r="80" spans="1:2" x14ac:dyDescent="0.25">
      <c r="A80" t="s">
        <v>60</v>
      </c>
      <c r="B80" t="s">
        <v>43</v>
      </c>
    </row>
    <row r="81" spans="1:2" x14ac:dyDescent="0.25">
      <c r="A81" t="s">
        <v>50</v>
      </c>
      <c r="B81" t="s">
        <v>43</v>
      </c>
    </row>
    <row r="82" spans="1:2" x14ac:dyDescent="0.25">
      <c r="A82" t="s">
        <v>63</v>
      </c>
      <c r="B82" t="s">
        <v>43</v>
      </c>
    </row>
    <row r="83" spans="1:2" x14ac:dyDescent="0.25">
      <c r="A83" t="s">
        <v>48</v>
      </c>
      <c r="B83" t="s">
        <v>43</v>
      </c>
    </row>
    <row r="84" spans="1:2" x14ac:dyDescent="0.25">
      <c r="A84" t="s">
        <v>74</v>
      </c>
      <c r="B84" t="s">
        <v>65</v>
      </c>
    </row>
    <row r="85" spans="1:2" x14ac:dyDescent="0.25">
      <c r="A85" t="s">
        <v>1266</v>
      </c>
      <c r="B85" t="s">
        <v>65</v>
      </c>
    </row>
    <row r="86" spans="1:2" x14ac:dyDescent="0.25">
      <c r="A86" t="s">
        <v>71</v>
      </c>
      <c r="B86" t="s">
        <v>65</v>
      </c>
    </row>
    <row r="87" spans="1:2" x14ac:dyDescent="0.25">
      <c r="A87" t="s">
        <v>136</v>
      </c>
      <c r="B87" t="s">
        <v>65</v>
      </c>
    </row>
    <row r="88" spans="1:2" x14ac:dyDescent="0.25">
      <c r="A88" t="s">
        <v>66</v>
      </c>
      <c r="B88" t="s">
        <v>65</v>
      </c>
    </row>
    <row r="89" spans="1:2" x14ac:dyDescent="0.25">
      <c r="A89" t="s">
        <v>72</v>
      </c>
      <c r="B89" t="s">
        <v>65</v>
      </c>
    </row>
    <row r="90" spans="1:2" x14ac:dyDescent="0.25">
      <c r="A90" t="s">
        <v>76</v>
      </c>
      <c r="B90" t="s">
        <v>65</v>
      </c>
    </row>
    <row r="91" spans="1:2" x14ac:dyDescent="0.25">
      <c r="A91" t="s">
        <v>75</v>
      </c>
      <c r="B91" t="s">
        <v>65</v>
      </c>
    </row>
    <row r="92" spans="1:2" x14ac:dyDescent="0.25">
      <c r="A92" t="s">
        <v>67</v>
      </c>
      <c r="B92" t="s">
        <v>65</v>
      </c>
    </row>
    <row r="93" spans="1:2" x14ac:dyDescent="0.25">
      <c r="A93" t="s">
        <v>69</v>
      </c>
      <c r="B93" t="s">
        <v>65</v>
      </c>
    </row>
    <row r="94" spans="1:2" x14ac:dyDescent="0.25">
      <c r="A94" t="s">
        <v>73</v>
      </c>
      <c r="B94" t="s">
        <v>65</v>
      </c>
    </row>
    <row r="95" spans="1:2" x14ac:dyDescent="0.25">
      <c r="A95" t="s">
        <v>77</v>
      </c>
      <c r="B95" t="s">
        <v>65</v>
      </c>
    </row>
    <row r="96" spans="1:2" x14ac:dyDescent="0.25">
      <c r="A96" t="s">
        <v>64</v>
      </c>
      <c r="B96" t="s">
        <v>65</v>
      </c>
    </row>
    <row r="97" spans="1:2" x14ac:dyDescent="0.25">
      <c r="A97" t="s">
        <v>85</v>
      </c>
      <c r="B97" t="s">
        <v>80</v>
      </c>
    </row>
    <row r="98" spans="1:2" x14ac:dyDescent="0.25">
      <c r="A98" t="s">
        <v>90</v>
      </c>
      <c r="B98" t="s">
        <v>80</v>
      </c>
    </row>
    <row r="99" spans="1:2" x14ac:dyDescent="0.25">
      <c r="A99" t="s">
        <v>88</v>
      </c>
      <c r="B99" t="s">
        <v>80</v>
      </c>
    </row>
    <row r="100" spans="1:2" x14ac:dyDescent="0.25">
      <c r="A100" t="s">
        <v>89</v>
      </c>
      <c r="B100" t="s">
        <v>80</v>
      </c>
    </row>
    <row r="101" spans="1:2" x14ac:dyDescent="0.25">
      <c r="A101" t="s">
        <v>82</v>
      </c>
      <c r="B101" t="s">
        <v>80</v>
      </c>
    </row>
    <row r="102" spans="1:2" x14ac:dyDescent="0.25">
      <c r="A102" t="s">
        <v>79</v>
      </c>
      <c r="B102" t="s">
        <v>80</v>
      </c>
    </row>
    <row r="103" spans="1:2" x14ac:dyDescent="0.25">
      <c r="A103" t="s">
        <v>83</v>
      </c>
      <c r="B103" t="s">
        <v>80</v>
      </c>
    </row>
    <row r="104" spans="1:2" x14ac:dyDescent="0.25">
      <c r="A104" t="s">
        <v>81</v>
      </c>
      <c r="B104" t="s">
        <v>80</v>
      </c>
    </row>
    <row r="105" spans="1:2" x14ac:dyDescent="0.25">
      <c r="A105" t="s">
        <v>84</v>
      </c>
      <c r="B105" t="s">
        <v>80</v>
      </c>
    </row>
    <row r="106" spans="1:2" x14ac:dyDescent="0.25">
      <c r="A106" t="s">
        <v>92</v>
      </c>
      <c r="B106" t="s">
        <v>80</v>
      </c>
    </row>
    <row r="107" spans="1:2" x14ac:dyDescent="0.25">
      <c r="A107" t="s">
        <v>87</v>
      </c>
      <c r="B107" t="s">
        <v>80</v>
      </c>
    </row>
    <row r="108" spans="1:2" x14ac:dyDescent="0.25">
      <c r="A108" t="s">
        <v>86</v>
      </c>
      <c r="B108" t="s">
        <v>80</v>
      </c>
    </row>
    <row r="109" spans="1:2" x14ac:dyDescent="0.25">
      <c r="A109" t="s">
        <v>95</v>
      </c>
      <c r="B109" t="s">
        <v>94</v>
      </c>
    </row>
    <row r="110" spans="1:2" x14ac:dyDescent="0.25">
      <c r="A110" t="s">
        <v>105</v>
      </c>
      <c r="B110" t="s">
        <v>94</v>
      </c>
    </row>
    <row r="111" spans="1:2" x14ac:dyDescent="0.25">
      <c r="A111" t="s">
        <v>97</v>
      </c>
      <c r="B111" t="s">
        <v>94</v>
      </c>
    </row>
    <row r="112" spans="1:2" x14ac:dyDescent="0.25">
      <c r="A112" t="s">
        <v>99</v>
      </c>
      <c r="B112" t="s">
        <v>94</v>
      </c>
    </row>
    <row r="113" spans="1:2" x14ac:dyDescent="0.25">
      <c r="A113" t="s">
        <v>98</v>
      </c>
      <c r="B113" t="s">
        <v>94</v>
      </c>
    </row>
    <row r="114" spans="1:2" x14ac:dyDescent="0.25">
      <c r="A114" t="s">
        <v>93</v>
      </c>
      <c r="B114" t="s">
        <v>94</v>
      </c>
    </row>
    <row r="115" spans="1:2" x14ac:dyDescent="0.25">
      <c r="A115" t="s">
        <v>100</v>
      </c>
      <c r="B115" t="s">
        <v>94</v>
      </c>
    </row>
    <row r="116" spans="1:2" x14ac:dyDescent="0.25">
      <c r="A116" t="s">
        <v>101</v>
      </c>
      <c r="B116" t="s">
        <v>94</v>
      </c>
    </row>
    <row r="117" spans="1:2" x14ac:dyDescent="0.25">
      <c r="A117" t="s">
        <v>104</v>
      </c>
      <c r="B117" t="s">
        <v>94</v>
      </c>
    </row>
    <row r="118" spans="1:2" x14ac:dyDescent="0.25">
      <c r="A118" t="s">
        <v>96</v>
      </c>
      <c r="B118" t="s">
        <v>94</v>
      </c>
    </row>
    <row r="119" spans="1:2" x14ac:dyDescent="0.25">
      <c r="A119" t="s">
        <v>106</v>
      </c>
      <c r="B119" t="s">
        <v>94</v>
      </c>
    </row>
    <row r="120" spans="1:2" x14ac:dyDescent="0.25">
      <c r="A120" t="s">
        <v>53</v>
      </c>
      <c r="B120" t="s">
        <v>94</v>
      </c>
    </row>
    <row r="121" spans="1:2" x14ac:dyDescent="0.25">
      <c r="A121" t="s">
        <v>102</v>
      </c>
      <c r="B121" t="s">
        <v>94</v>
      </c>
    </row>
    <row r="122" spans="1:2" x14ac:dyDescent="0.25">
      <c r="A122" t="s">
        <v>144</v>
      </c>
      <c r="B122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zoomScale="90" zoomScaleNormal="90" workbookViewId="0">
      <selection activeCell="A2" sqref="A2:XFD3"/>
    </sheetView>
  </sheetViews>
  <sheetFormatPr defaultRowHeight="14.25" x14ac:dyDescent="0.2"/>
  <cols>
    <col min="1" max="1" width="21" style="91" bestFit="1" customWidth="1"/>
    <col min="2" max="2" width="15.28515625" style="91" bestFit="1" customWidth="1"/>
    <col min="3" max="3" width="14.7109375" style="91" bestFit="1" customWidth="1"/>
    <col min="4" max="4" width="16.42578125" style="91" customWidth="1"/>
    <col min="5" max="5" width="13.42578125" style="91" customWidth="1"/>
    <col min="6" max="10" width="15.28515625" style="91" customWidth="1"/>
    <col min="11" max="11" width="16.140625" style="91" bestFit="1" customWidth="1"/>
    <col min="12" max="12" width="15.28515625" style="91" customWidth="1"/>
    <col min="13" max="13" width="15.140625" style="91" bestFit="1" customWidth="1"/>
    <col min="14" max="14" width="14.7109375" style="91" customWidth="1"/>
    <col min="15" max="16384" width="9.140625" style="91"/>
  </cols>
  <sheetData>
    <row r="1" spans="1:14" ht="32.25" customHeight="1" x14ac:dyDescent="0.2">
      <c r="A1" s="133" t="str">
        <f>'Dealer Wise'!B1</f>
        <v xml:space="preserve">Up to 20.08.2020 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32.25" customHeight="1" x14ac:dyDescent="0.2">
      <c r="A2" s="260" t="s">
        <v>1521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92" t="s">
        <v>149</v>
      </c>
      <c r="N2" s="92">
        <f>'Dealer Wise'!Q2</f>
        <v>7</v>
      </c>
    </row>
    <row r="3" spans="1:14" ht="36.75" customHeight="1" x14ac:dyDescent="0.2">
      <c r="A3" s="134" t="s">
        <v>0</v>
      </c>
      <c r="B3" s="135" t="s">
        <v>1522</v>
      </c>
      <c r="C3" s="135" t="s">
        <v>1523</v>
      </c>
      <c r="D3" s="135" t="s">
        <v>1520</v>
      </c>
      <c r="E3" s="135" t="s">
        <v>146</v>
      </c>
      <c r="F3" s="135" t="s">
        <v>148</v>
      </c>
      <c r="G3" s="135" t="s">
        <v>1057</v>
      </c>
      <c r="H3" s="135" t="s">
        <v>1061</v>
      </c>
      <c r="I3" s="135" t="s">
        <v>1059</v>
      </c>
      <c r="J3" s="135" t="s">
        <v>1062</v>
      </c>
      <c r="K3" s="135" t="s">
        <v>1081</v>
      </c>
      <c r="L3" s="135" t="s">
        <v>1083</v>
      </c>
      <c r="M3" s="135" t="s">
        <v>140</v>
      </c>
      <c r="N3" s="136" t="s">
        <v>142</v>
      </c>
    </row>
    <row r="4" spans="1:14" x14ac:dyDescent="0.2">
      <c r="A4" s="86" t="s">
        <v>1394</v>
      </c>
      <c r="B4" s="109">
        <f>SUMIFS('Dealer Wise'!E$4:E$124,'Dealer Wise'!$C$4:$C$124,'Region Wise'!$A4)</f>
        <v>218757777.7791619</v>
      </c>
      <c r="C4" s="109">
        <f>SUMIFS('Dealer Wise'!F$4:F$124,'Dealer Wise'!$C$4:$C$124,'Region Wise'!$A4)</f>
        <v>116985456.40799999</v>
      </c>
      <c r="D4" s="137">
        <f t="shared" ref="D4:D10" si="0">C4/B4</f>
        <v>0.53477164375886987</v>
      </c>
      <c r="E4" s="109">
        <f t="shared" ref="E4:E8" si="1">(B4*0.8)-C4</f>
        <v>58020765.815329552</v>
      </c>
      <c r="F4" s="109">
        <f t="shared" ref="F4:F8" si="2">E4/$N$2</f>
        <v>8288680.8307613647</v>
      </c>
      <c r="G4" s="109">
        <f t="shared" ref="G4:G8" si="3">(B4*0.86)-C4</f>
        <v>71146232.482079238</v>
      </c>
      <c r="H4" s="109">
        <f t="shared" ref="H4:H8" si="4">G4/$N$2</f>
        <v>10163747.497439891</v>
      </c>
      <c r="I4" s="109">
        <f t="shared" ref="I4:I8" si="5">(B4*0.91)-C4</f>
        <v>82084121.371037334</v>
      </c>
      <c r="J4" s="109">
        <f t="shared" ref="J4:J8" si="6">I4/$N$2</f>
        <v>11726303.053005334</v>
      </c>
      <c r="K4" s="138">
        <f t="shared" ref="K4:K8" si="7">(B4*0.96)-C4</f>
        <v>93022010.259995431</v>
      </c>
      <c r="L4" s="109">
        <f t="shared" ref="L4:L8" si="8">K4/$N$2</f>
        <v>13288858.608570775</v>
      </c>
      <c r="M4" s="109">
        <f t="shared" ref="M4:M9" si="9">B4-C4</f>
        <v>101772321.37116191</v>
      </c>
      <c r="N4" s="109">
        <f t="shared" ref="N4:N8" si="10">M4/$N$2</f>
        <v>14538903.05302313</v>
      </c>
    </row>
    <row r="5" spans="1:14" x14ac:dyDescent="0.2">
      <c r="A5" s="86" t="s">
        <v>16</v>
      </c>
      <c r="B5" s="109">
        <f>SUMIFS('Dealer Wise'!E$4:E$124,'Dealer Wise'!$C$4:$C$124,'Region Wise'!$A5)</f>
        <v>362544490.45372379</v>
      </c>
      <c r="C5" s="109">
        <f>SUMIFS('Dealer Wise'!F$4:F$124,'Dealer Wise'!$C$4:$C$124,'Region Wise'!$A5)</f>
        <v>197221586.07429999</v>
      </c>
      <c r="D5" s="137">
        <f t="shared" si="0"/>
        <v>0.54399278231335835</v>
      </c>
      <c r="E5" s="109">
        <f t="shared" si="1"/>
        <v>92814006.288679063</v>
      </c>
      <c r="F5" s="109">
        <f t="shared" si="2"/>
        <v>13259143.75552558</v>
      </c>
      <c r="G5" s="109">
        <f t="shared" si="3"/>
        <v>114566675.71590245</v>
      </c>
      <c r="H5" s="109">
        <f t="shared" si="4"/>
        <v>16366667.959414635</v>
      </c>
      <c r="I5" s="109">
        <f t="shared" si="5"/>
        <v>132693900.23858869</v>
      </c>
      <c r="J5" s="109">
        <f t="shared" si="6"/>
        <v>18956271.462655526</v>
      </c>
      <c r="K5" s="138">
        <f t="shared" si="7"/>
        <v>150821124.76127481</v>
      </c>
      <c r="L5" s="109">
        <f t="shared" si="8"/>
        <v>21545874.965896402</v>
      </c>
      <c r="M5" s="109">
        <f t="shared" si="9"/>
        <v>165322904.3794238</v>
      </c>
      <c r="N5" s="109">
        <f t="shared" si="10"/>
        <v>23617557.768489115</v>
      </c>
    </row>
    <row r="6" spans="1:14" x14ac:dyDescent="0.2">
      <c r="A6" s="86" t="s">
        <v>27</v>
      </c>
      <c r="B6" s="109">
        <f>SUMIFS('Dealer Wise'!E$4:E$124,'Dealer Wise'!$C$4:$C$124,'Region Wise'!$A6)</f>
        <v>264654328.84910959</v>
      </c>
      <c r="C6" s="109">
        <f>SUMIFS('Dealer Wise'!F$4:F$124,'Dealer Wise'!$C$4:$C$124,'Region Wise'!$A6)</f>
        <v>144487077.70160002</v>
      </c>
      <c r="D6" s="137">
        <f t="shared" ref="D6" si="11">C6/B6</f>
        <v>0.54594639857176908</v>
      </c>
      <c r="E6" s="109">
        <f t="shared" si="1"/>
        <v>67236385.377687663</v>
      </c>
      <c r="F6" s="109">
        <f t="shared" si="2"/>
        <v>9605197.9110982381</v>
      </c>
      <c r="G6" s="109">
        <f t="shared" si="3"/>
        <v>83115645.108634233</v>
      </c>
      <c r="H6" s="109">
        <f t="shared" si="4"/>
        <v>11873663.586947748</v>
      </c>
      <c r="I6" s="109">
        <f t="shared" si="5"/>
        <v>96348361.551089734</v>
      </c>
      <c r="J6" s="109">
        <f t="shared" si="6"/>
        <v>13764051.650155677</v>
      </c>
      <c r="K6" s="138">
        <f t="shared" si="7"/>
        <v>109581077.99354517</v>
      </c>
      <c r="L6" s="109">
        <f t="shared" si="8"/>
        <v>15654439.713363597</v>
      </c>
      <c r="M6" s="109">
        <f t="shared" ref="M6" si="12">B6-C6</f>
        <v>120167251.14750957</v>
      </c>
      <c r="N6" s="109">
        <f t="shared" si="10"/>
        <v>17166750.163929939</v>
      </c>
    </row>
    <row r="7" spans="1:14" ht="11.25" customHeight="1" x14ac:dyDescent="0.2">
      <c r="A7" s="86" t="s">
        <v>137</v>
      </c>
      <c r="B7" s="109">
        <f>SUMIFS('Dealer Wise'!E$4:E$124,'Dealer Wise'!$C$4:$C$124,'Region Wise'!$A7)</f>
        <v>285454871.38188094</v>
      </c>
      <c r="C7" s="109">
        <f>SUMIFS('Dealer Wise'!F$4:F$124,'Dealer Wise'!$C$4:$C$124,'Region Wise'!$A7)</f>
        <v>142153299.26230001</v>
      </c>
      <c r="D7" s="137">
        <f t="shared" si="0"/>
        <v>0.49798869633626824</v>
      </c>
      <c r="E7" s="109">
        <f t="shared" si="1"/>
        <v>86210597.843204737</v>
      </c>
      <c r="F7" s="109">
        <f t="shared" si="2"/>
        <v>12315799.691886391</v>
      </c>
      <c r="G7" s="109">
        <f t="shared" si="3"/>
        <v>103337890.12611759</v>
      </c>
      <c r="H7" s="109">
        <f t="shared" si="4"/>
        <v>14762555.732302513</v>
      </c>
      <c r="I7" s="109">
        <f t="shared" si="5"/>
        <v>117610633.69521165</v>
      </c>
      <c r="J7" s="109">
        <f t="shared" si="6"/>
        <v>16801519.099315949</v>
      </c>
      <c r="K7" s="138">
        <f t="shared" si="7"/>
        <v>131883377.26430565</v>
      </c>
      <c r="L7" s="109">
        <f t="shared" si="8"/>
        <v>18840482.466329377</v>
      </c>
      <c r="M7" s="109">
        <f t="shared" si="9"/>
        <v>143301572.11958092</v>
      </c>
      <c r="N7" s="109">
        <f t="shared" si="10"/>
        <v>20471653.159940131</v>
      </c>
    </row>
    <row r="8" spans="1:14" ht="11.25" customHeight="1" x14ac:dyDescent="0.2">
      <c r="A8" s="86" t="s">
        <v>65</v>
      </c>
      <c r="B8" s="109">
        <f>SUMIFS('Dealer Wise'!E$4:E$124,'Dealer Wise'!$C$4:$C$124,'Region Wise'!$A8)</f>
        <v>210571742.55632377</v>
      </c>
      <c r="C8" s="109">
        <f>SUMIFS('Dealer Wise'!F$4:F$124,'Dealer Wise'!$C$4:$C$124,'Region Wise'!$A8)</f>
        <v>103407121.71180001</v>
      </c>
      <c r="D8" s="137">
        <f t="shared" ref="D8" si="13">C8/B8</f>
        <v>0.4910778647526301</v>
      </c>
      <c r="E8" s="109">
        <f t="shared" si="1"/>
        <v>65050272.333259016</v>
      </c>
      <c r="F8" s="109">
        <f t="shared" si="2"/>
        <v>9292896.0476084314</v>
      </c>
      <c r="G8" s="109">
        <f t="shared" si="3"/>
        <v>77684576.886638433</v>
      </c>
      <c r="H8" s="109">
        <f t="shared" si="4"/>
        <v>11097796.698091205</v>
      </c>
      <c r="I8" s="109">
        <f t="shared" si="5"/>
        <v>88213164.014454633</v>
      </c>
      <c r="J8" s="109">
        <f t="shared" si="6"/>
        <v>12601880.57349352</v>
      </c>
      <c r="K8" s="138">
        <f t="shared" si="7"/>
        <v>98741751.142270803</v>
      </c>
      <c r="L8" s="109">
        <f t="shared" si="8"/>
        <v>14105964.448895829</v>
      </c>
      <c r="M8" s="109">
        <f t="shared" ref="M8" si="14">B8-C8</f>
        <v>107164620.84452376</v>
      </c>
      <c r="N8" s="109">
        <f t="shared" si="10"/>
        <v>15309231.54921768</v>
      </c>
    </row>
    <row r="9" spans="1:14" x14ac:dyDescent="0.2">
      <c r="A9" s="86" t="s">
        <v>80</v>
      </c>
      <c r="B9" s="109">
        <f>SUMIFS('Dealer Wise'!E$4:E$124,'Dealer Wise'!$C$4:$C$124,'Region Wise'!$A9)</f>
        <v>176228495.47765237</v>
      </c>
      <c r="C9" s="109">
        <f>SUMIFS('Dealer Wise'!F$4:F$124,'Dealer Wise'!$C$4:$C$124,'Region Wise'!$A9)</f>
        <v>81936946.307099998</v>
      </c>
      <c r="D9" s="137">
        <f t="shared" si="0"/>
        <v>0.46494720439516246</v>
      </c>
      <c r="E9" s="109">
        <f t="shared" ref="E9" si="15">(B9*0.8)-C9</f>
        <v>59045850.075021893</v>
      </c>
      <c r="F9" s="109">
        <f t="shared" ref="F9" si="16">E9/$N$2</f>
        <v>8435121.4392888416</v>
      </c>
      <c r="G9" s="109">
        <f t="shared" ref="G9" si="17">(B9*0.86)-C9</f>
        <v>69619559.803681046</v>
      </c>
      <c r="H9" s="109">
        <f t="shared" ref="H9" si="18">G9/$N$2</f>
        <v>9945651.4005258642</v>
      </c>
      <c r="I9" s="109">
        <f t="shared" ref="I9" si="19">(B9*0.91)-C9</f>
        <v>78430984.577563673</v>
      </c>
      <c r="J9" s="109">
        <f t="shared" ref="J9:J10" si="20">I9/$N$2</f>
        <v>11204426.368223382</v>
      </c>
      <c r="K9" s="138">
        <f t="shared" ref="K9" si="21">(B9*0.96)-C9</f>
        <v>87242409.351446271</v>
      </c>
      <c r="L9" s="109">
        <f t="shared" ref="L9:L10" si="22">K9/$N$2</f>
        <v>12463201.335920896</v>
      </c>
      <c r="M9" s="109">
        <f t="shared" si="9"/>
        <v>94291549.170552373</v>
      </c>
      <c r="N9" s="109">
        <f t="shared" ref="N9" si="23">M9/$N$2</f>
        <v>13470221.31007891</v>
      </c>
    </row>
    <row r="10" spans="1:14" x14ac:dyDescent="0.2">
      <c r="A10" s="139" t="s">
        <v>139</v>
      </c>
      <c r="B10" s="140">
        <f>SUM(B4:B9)</f>
        <v>1518211706.4978523</v>
      </c>
      <c r="C10" s="140">
        <f>SUM(C4:C9)</f>
        <v>786191487.46510005</v>
      </c>
      <c r="D10" s="141">
        <f t="shared" si="0"/>
        <v>0.51784048568473617</v>
      </c>
      <c r="E10" s="142">
        <f>SUM(E4:E9)</f>
        <v>428377877.73318183</v>
      </c>
      <c r="F10" s="142">
        <f>SUM(F4:F9)</f>
        <v>61196839.676168844</v>
      </c>
      <c r="G10" s="142">
        <f>SUM(G4:G9)</f>
        <v>519470580.12305295</v>
      </c>
      <c r="H10" s="142">
        <f>SUM(H4:H9)</f>
        <v>74210082.87472187</v>
      </c>
      <c r="I10" s="142">
        <f>SUM(I4:I9)</f>
        <v>595381165.44794571</v>
      </c>
      <c r="J10" s="142">
        <f t="shared" si="20"/>
        <v>85054452.206849381</v>
      </c>
      <c r="K10" s="142">
        <f>SUM(K4:K9)</f>
        <v>671291750.77283823</v>
      </c>
      <c r="L10" s="142">
        <f t="shared" si="22"/>
        <v>95898821.538976893</v>
      </c>
      <c r="M10" s="140">
        <f>SUM(M4:M9)</f>
        <v>732020219.03275228</v>
      </c>
      <c r="N10" s="143">
        <f>M10/N2</f>
        <v>104574317.00467889</v>
      </c>
    </row>
    <row r="11" spans="1:14" x14ac:dyDescent="0.2">
      <c r="N11" s="131"/>
    </row>
    <row r="12" spans="1:14" x14ac:dyDescent="0.2">
      <c r="B12" s="131"/>
      <c r="C12" s="131"/>
      <c r="F12" s="144"/>
      <c r="G12" s="144"/>
      <c r="H12" s="144"/>
      <c r="I12" s="144"/>
      <c r="J12" s="144"/>
      <c r="K12" s="144"/>
      <c r="L12" s="144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tabSelected="1" zoomScale="80" zoomScaleNormal="80" workbookViewId="0">
      <pane ySplit="3" topLeftCell="A4" activePane="bottomLeft" state="frozen"/>
      <selection activeCell="C1" sqref="C1"/>
      <selection pane="bottomLeft"/>
    </sheetView>
  </sheetViews>
  <sheetFormatPr defaultRowHeight="14.25" x14ac:dyDescent="0.2"/>
  <cols>
    <col min="1" max="1" width="3.85546875" style="91" bestFit="1" customWidth="1"/>
    <col min="2" max="2" width="17.140625" style="91" bestFit="1" customWidth="1"/>
    <col min="3" max="3" width="15.85546875" style="91" bestFit="1" customWidth="1"/>
    <col min="4" max="4" width="16" style="91" bestFit="1" customWidth="1"/>
    <col min="5" max="5" width="15.28515625" style="91" bestFit="1" customWidth="1"/>
    <col min="6" max="6" width="13.42578125" style="91" bestFit="1" customWidth="1"/>
    <col min="7" max="7" width="16" style="91" bestFit="1" customWidth="1"/>
    <col min="8" max="8" width="17" style="91" bestFit="1" customWidth="1"/>
    <col min="9" max="9" width="16" style="91" bestFit="1" customWidth="1"/>
    <col min="10" max="10" width="17" style="91" bestFit="1" customWidth="1"/>
    <col min="11" max="11" width="16" style="91" bestFit="1" customWidth="1"/>
    <col min="12" max="12" width="15" style="91" bestFit="1" customWidth="1"/>
    <col min="13" max="13" width="16.5703125" style="91" bestFit="1" customWidth="1"/>
    <col min="14" max="14" width="15" style="91" bestFit="1" customWidth="1"/>
    <col min="15" max="15" width="17.140625" style="91" bestFit="1" customWidth="1"/>
    <col min="16" max="16" width="15" style="91" bestFit="1" customWidth="1"/>
    <col min="17" max="16384" width="9.140625" style="91"/>
  </cols>
  <sheetData>
    <row r="1" spans="1:16" ht="32.25" customHeight="1" x14ac:dyDescent="0.2">
      <c r="B1" s="145" t="str">
        <f>'Dealer Wise'!B1</f>
        <v xml:space="preserve">Up to 20.08.2020 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33"/>
      <c r="P1" s="133"/>
    </row>
    <row r="2" spans="1:16" ht="32.25" customHeight="1" x14ac:dyDescent="0.2">
      <c r="A2" s="264" t="s">
        <v>1524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92" t="s">
        <v>149</v>
      </c>
      <c r="P2" s="92">
        <f>'Dealer Wise'!Q2</f>
        <v>7</v>
      </c>
    </row>
    <row r="3" spans="1:16" ht="60.75" customHeight="1" thickBot="1" x14ac:dyDescent="0.25">
      <c r="A3" s="146" t="s">
        <v>1226</v>
      </c>
      <c r="B3" s="147" t="s">
        <v>1388</v>
      </c>
      <c r="C3" s="148" t="s">
        <v>1399</v>
      </c>
      <c r="D3" s="148" t="s">
        <v>1518</v>
      </c>
      <c r="E3" s="148" t="s">
        <v>1519</v>
      </c>
      <c r="F3" s="148" t="s">
        <v>1520</v>
      </c>
      <c r="G3" s="148" t="s">
        <v>146</v>
      </c>
      <c r="H3" s="148" t="s">
        <v>148</v>
      </c>
      <c r="I3" s="148" t="s">
        <v>1057</v>
      </c>
      <c r="J3" s="148" t="s">
        <v>1061</v>
      </c>
      <c r="K3" s="148" t="s">
        <v>1059</v>
      </c>
      <c r="L3" s="148" t="s">
        <v>1062</v>
      </c>
      <c r="M3" s="148" t="s">
        <v>1081</v>
      </c>
      <c r="N3" s="148" t="s">
        <v>1083</v>
      </c>
      <c r="O3" s="149" t="s">
        <v>140</v>
      </c>
      <c r="P3" s="150" t="s">
        <v>142</v>
      </c>
    </row>
    <row r="4" spans="1:16" x14ac:dyDescent="0.2">
      <c r="A4" s="186">
        <v>1</v>
      </c>
      <c r="B4" s="108" t="s">
        <v>1394</v>
      </c>
      <c r="C4" s="108" t="s">
        <v>1391</v>
      </c>
      <c r="D4" s="151">
        <f>SUMIFS('Dealer Wise'!E$4:E$124,'Dealer Wise'!$D$4:$D$124,'Zone Wise'!$C4)</f>
        <v>35655019.645404756</v>
      </c>
      <c r="E4" s="151">
        <f>SUMIFS('Dealer Wise'!F$4:F$124,'Dealer Wise'!$D$4:$D$124,'Zone Wise'!$C4)</f>
        <v>21207200.773600005</v>
      </c>
      <c r="F4" s="152">
        <f t="shared" ref="F4:F31" si="0">E4/D4</f>
        <v>0.59478864363304884</v>
      </c>
      <c r="G4" s="153">
        <f>(D4*0.8)-E4</f>
        <v>7316814.9427238032</v>
      </c>
      <c r="H4" s="151">
        <f t="shared" ref="H4:H31" si="1">G4/$P$2</f>
        <v>1045259.2775319719</v>
      </c>
      <c r="I4" s="153">
        <f>(D4*0.86)-E4</f>
        <v>9456116.1214480847</v>
      </c>
      <c r="J4" s="151">
        <f t="shared" ref="J4:J31" si="2">I4/$P$2</f>
        <v>1350873.7316354406</v>
      </c>
      <c r="K4" s="151">
        <f>(D4*0.91)-E4</f>
        <v>11238867.103718325</v>
      </c>
      <c r="L4" s="151">
        <f t="shared" ref="L4:L31" si="3">K4/$P$2</f>
        <v>1605552.4433883321</v>
      </c>
      <c r="M4" s="154">
        <f>(D4*0.96)-E4</f>
        <v>13021618.085988559</v>
      </c>
      <c r="N4" s="151">
        <f t="shared" ref="N4:N31" si="4">M4/$P$2</f>
        <v>1860231.1551412228</v>
      </c>
      <c r="O4" s="151">
        <f t="shared" ref="O4:O31" si="5">D4-E4</f>
        <v>14447818.871804751</v>
      </c>
      <c r="P4" s="151">
        <f t="shared" ref="P4:P31" si="6">O4/$P$2</f>
        <v>2063974.124543536</v>
      </c>
    </row>
    <row r="5" spans="1:16" x14ac:dyDescent="0.2">
      <c r="A5" s="187">
        <v>2</v>
      </c>
      <c r="B5" s="108" t="s">
        <v>1394</v>
      </c>
      <c r="C5" s="108" t="s">
        <v>1394</v>
      </c>
      <c r="D5" s="151">
        <f>SUMIFS('Dealer Wise'!E$4:E$124,'Dealer Wise'!$D$4:$D$124,'Zone Wise'!$C5)</f>
        <v>60788553.079652384</v>
      </c>
      <c r="E5" s="151">
        <f>SUMIFS('Dealer Wise'!F$4:F$124,'Dealer Wise'!$D$4:$D$124,'Zone Wise'!$C5)</f>
        <v>32458309.505499996</v>
      </c>
      <c r="F5" s="152">
        <f t="shared" si="0"/>
        <v>0.53395430325458249</v>
      </c>
      <c r="G5" s="153">
        <f t="shared" ref="G5:G31" si="7">(D5*0.8)-E5</f>
        <v>16172532.958221912</v>
      </c>
      <c r="H5" s="151">
        <f t="shared" si="1"/>
        <v>2310361.851174559</v>
      </c>
      <c r="I5" s="153">
        <f t="shared" ref="I5:I31" si="8">(D5*0.86)-E5</f>
        <v>19819846.14300105</v>
      </c>
      <c r="J5" s="151">
        <f t="shared" si="2"/>
        <v>2831406.5918572927</v>
      </c>
      <c r="K5" s="151">
        <f t="shared" ref="K5:K31" si="9">(D5*0.91)-E5</f>
        <v>22859273.796983674</v>
      </c>
      <c r="L5" s="151">
        <f t="shared" si="3"/>
        <v>3265610.5424262392</v>
      </c>
      <c r="M5" s="154">
        <f t="shared" ref="M5:M31" si="10">(D5*0.96)-E5</f>
        <v>25898701.450966291</v>
      </c>
      <c r="N5" s="151">
        <f t="shared" si="4"/>
        <v>3699814.4929951844</v>
      </c>
      <c r="O5" s="151">
        <f t="shared" si="5"/>
        <v>28330243.574152388</v>
      </c>
      <c r="P5" s="151">
        <f t="shared" si="6"/>
        <v>4047177.653450341</v>
      </c>
    </row>
    <row r="6" spans="1:16" x14ac:dyDescent="0.2">
      <c r="A6" s="187">
        <v>3</v>
      </c>
      <c r="B6" s="108" t="s">
        <v>1394</v>
      </c>
      <c r="C6" s="108" t="s">
        <v>1393</v>
      </c>
      <c r="D6" s="151">
        <f>SUMIFS('Dealer Wise'!E$4:E$124,'Dealer Wise'!$D$4:$D$124,'Zone Wise'!$C6)</f>
        <v>26347266.253223807</v>
      </c>
      <c r="E6" s="151">
        <f>SUMIFS('Dealer Wise'!F$4:F$124,'Dealer Wise'!$D$4:$D$124,'Zone Wise'!$C6)</f>
        <v>13909493.4091</v>
      </c>
      <c r="F6" s="152">
        <f t="shared" si="0"/>
        <v>0.52792928402574058</v>
      </c>
      <c r="G6" s="153">
        <f t="shared" si="7"/>
        <v>7168319.5934790485</v>
      </c>
      <c r="H6" s="151">
        <f t="shared" si="1"/>
        <v>1024045.6562112926</v>
      </c>
      <c r="I6" s="153">
        <f t="shared" si="8"/>
        <v>8749155.5686724745</v>
      </c>
      <c r="J6" s="151">
        <f t="shared" si="2"/>
        <v>1249879.3669532107</v>
      </c>
      <c r="K6" s="151">
        <f t="shared" si="9"/>
        <v>10066518.881333664</v>
      </c>
      <c r="L6" s="151">
        <f t="shared" si="3"/>
        <v>1438074.1259048092</v>
      </c>
      <c r="M6" s="154">
        <f t="shared" si="10"/>
        <v>11383882.193994854</v>
      </c>
      <c r="N6" s="151">
        <f t="shared" si="4"/>
        <v>1626268.8848564078</v>
      </c>
      <c r="O6" s="151">
        <f t="shared" si="5"/>
        <v>12437772.844123807</v>
      </c>
      <c r="P6" s="151">
        <f t="shared" si="6"/>
        <v>1776824.6920176868</v>
      </c>
    </row>
    <row r="7" spans="1:16" ht="15" thickBot="1" x14ac:dyDescent="0.25">
      <c r="A7" s="187">
        <v>4</v>
      </c>
      <c r="B7" s="108" t="s">
        <v>1394</v>
      </c>
      <c r="C7" s="108" t="s">
        <v>1396</v>
      </c>
      <c r="D7" s="151">
        <f>SUMIFS('Dealer Wise'!E$4:E$124,'Dealer Wise'!$D$4:$D$124,'Zone Wise'!$C7)</f>
        <v>30998728.776780955</v>
      </c>
      <c r="E7" s="151">
        <f>SUMIFS('Dealer Wise'!F$4:F$124,'Dealer Wise'!$D$4:$D$124,'Zone Wise'!$C7)</f>
        <v>15015097.2532</v>
      </c>
      <c r="F7" s="152">
        <f t="shared" si="0"/>
        <v>0.48437783888888986</v>
      </c>
      <c r="G7" s="153">
        <f t="shared" si="7"/>
        <v>9783885.7682247665</v>
      </c>
      <c r="H7" s="151">
        <f t="shared" si="1"/>
        <v>1397697.9668892524</v>
      </c>
      <c r="I7" s="153">
        <f t="shared" si="8"/>
        <v>11643809.49483162</v>
      </c>
      <c r="J7" s="151">
        <f t="shared" si="2"/>
        <v>1663401.3564045171</v>
      </c>
      <c r="K7" s="151">
        <f t="shared" si="9"/>
        <v>13193745.933670672</v>
      </c>
      <c r="L7" s="151">
        <f t="shared" si="3"/>
        <v>1884820.8476672389</v>
      </c>
      <c r="M7" s="154">
        <f t="shared" si="10"/>
        <v>14743682.372509716</v>
      </c>
      <c r="N7" s="151">
        <f t="shared" si="4"/>
        <v>2106240.3389299596</v>
      </c>
      <c r="O7" s="151">
        <f t="shared" si="5"/>
        <v>15983631.523580955</v>
      </c>
      <c r="P7" s="151">
        <f t="shared" si="6"/>
        <v>2283375.9319401365</v>
      </c>
    </row>
    <row r="8" spans="1:16" x14ac:dyDescent="0.2">
      <c r="A8" s="186">
        <v>5</v>
      </c>
      <c r="B8" s="108" t="s">
        <v>1394</v>
      </c>
      <c r="C8" s="108" t="s">
        <v>1392</v>
      </c>
      <c r="D8" s="151">
        <f>SUMIFS('Dealer Wise'!E$4:E$124,'Dealer Wise'!$D$4:$D$124,'Zone Wise'!$C8)</f>
        <v>37376589.941776194</v>
      </c>
      <c r="E8" s="151">
        <f>SUMIFS('Dealer Wise'!F$4:F$124,'Dealer Wise'!$D$4:$D$124,'Zone Wise'!$C8)</f>
        <v>20817169.003500003</v>
      </c>
      <c r="F8" s="152">
        <f t="shared" si="0"/>
        <v>0.55695741735477167</v>
      </c>
      <c r="G8" s="153">
        <f t="shared" si="7"/>
        <v>9084102.9499209523</v>
      </c>
      <c r="H8" s="151">
        <f t="shared" si="1"/>
        <v>1297728.9928458503</v>
      </c>
      <c r="I8" s="153">
        <f t="shared" si="8"/>
        <v>11326698.346427523</v>
      </c>
      <c r="J8" s="151">
        <f t="shared" si="2"/>
        <v>1618099.7637753603</v>
      </c>
      <c r="K8" s="151">
        <f t="shared" si="9"/>
        <v>13195527.843516331</v>
      </c>
      <c r="L8" s="151">
        <f t="shared" si="3"/>
        <v>1885075.4062166188</v>
      </c>
      <c r="M8" s="154">
        <f t="shared" si="10"/>
        <v>15064357.340605143</v>
      </c>
      <c r="N8" s="151">
        <f t="shared" si="4"/>
        <v>2152051.0486578778</v>
      </c>
      <c r="O8" s="151">
        <f t="shared" si="5"/>
        <v>16559420.93827619</v>
      </c>
      <c r="P8" s="151">
        <f t="shared" si="6"/>
        <v>2365631.5626108842</v>
      </c>
    </row>
    <row r="9" spans="1:16" x14ac:dyDescent="0.2">
      <c r="A9" s="187">
        <v>6</v>
      </c>
      <c r="B9" s="108" t="s">
        <v>1394</v>
      </c>
      <c r="C9" s="108" t="s">
        <v>1442</v>
      </c>
      <c r="D9" s="151">
        <f>SUMIFS('Dealer Wise'!E$4:E$124,'Dealer Wise'!$D$4:$D$124,'Zone Wise'!$C9)</f>
        <v>27591620.082323808</v>
      </c>
      <c r="E9" s="151">
        <f>SUMIFS('Dealer Wise'!F$4:F$124,'Dealer Wise'!$D$4:$D$124,'Zone Wise'!$C9)</f>
        <v>13578186.463100001</v>
      </c>
      <c r="F9" s="152">
        <f t="shared" si="0"/>
        <v>0.49211269300560861</v>
      </c>
      <c r="G9" s="153">
        <f t="shared" si="7"/>
        <v>8495109.6027590483</v>
      </c>
      <c r="H9" s="151">
        <f t="shared" si="1"/>
        <v>1213587.0861084354</v>
      </c>
      <c r="I9" s="153">
        <f t="shared" si="8"/>
        <v>10150606.807698473</v>
      </c>
      <c r="J9" s="151">
        <f t="shared" si="2"/>
        <v>1450086.6868140677</v>
      </c>
      <c r="K9" s="151">
        <f t="shared" si="9"/>
        <v>11530187.811814666</v>
      </c>
      <c r="L9" s="151">
        <f t="shared" si="3"/>
        <v>1647169.6874020952</v>
      </c>
      <c r="M9" s="154">
        <f t="shared" si="10"/>
        <v>12909768.815930855</v>
      </c>
      <c r="N9" s="151">
        <f t="shared" si="4"/>
        <v>1844252.687990122</v>
      </c>
      <c r="O9" s="151">
        <f t="shared" si="5"/>
        <v>14013433.619223807</v>
      </c>
      <c r="P9" s="151">
        <f t="shared" si="6"/>
        <v>2001919.0884605439</v>
      </c>
    </row>
    <row r="10" spans="1:16" x14ac:dyDescent="0.2">
      <c r="A10" s="187">
        <v>7</v>
      </c>
      <c r="B10" s="108" t="s">
        <v>16</v>
      </c>
      <c r="C10" s="108" t="s">
        <v>47</v>
      </c>
      <c r="D10" s="151">
        <f>SUMIFS('Dealer Wise'!E$4:E$124,'Dealer Wise'!$D$4:$D$124,'Zone Wise'!$C10)</f>
        <v>57247469.323185712</v>
      </c>
      <c r="E10" s="151">
        <f>SUMIFS('Dealer Wise'!F$4:F$124,'Dealer Wise'!$D$4:$D$124,'Zone Wise'!$C10)</f>
        <v>30295686.604200002</v>
      </c>
      <c r="F10" s="152">
        <f t="shared" si="0"/>
        <v>0.52920569175151277</v>
      </c>
      <c r="G10" s="153">
        <f t="shared" si="7"/>
        <v>15502288.854348574</v>
      </c>
      <c r="H10" s="151">
        <f t="shared" si="1"/>
        <v>2214612.6934783678</v>
      </c>
      <c r="I10" s="153">
        <f t="shared" si="8"/>
        <v>18937137.013739709</v>
      </c>
      <c r="J10" s="151">
        <f t="shared" si="2"/>
        <v>2705305.2876771013</v>
      </c>
      <c r="K10" s="151">
        <f t="shared" si="9"/>
        <v>21799510.479899</v>
      </c>
      <c r="L10" s="151">
        <f t="shared" si="3"/>
        <v>3114215.7828427143</v>
      </c>
      <c r="M10" s="154">
        <f t="shared" si="10"/>
        <v>24661883.946058277</v>
      </c>
      <c r="N10" s="151">
        <f t="shared" si="4"/>
        <v>3523126.2780083255</v>
      </c>
      <c r="O10" s="151">
        <f t="shared" si="5"/>
        <v>26951782.71898571</v>
      </c>
      <c r="P10" s="151">
        <f t="shared" si="6"/>
        <v>3850254.6741408156</v>
      </c>
    </row>
    <row r="11" spans="1:16" ht="15" thickBot="1" x14ac:dyDescent="0.25">
      <c r="A11" s="187">
        <v>8</v>
      </c>
      <c r="B11" s="108" t="s">
        <v>16</v>
      </c>
      <c r="C11" s="108" t="s">
        <v>1445</v>
      </c>
      <c r="D11" s="151">
        <f>SUMIFS('Dealer Wise'!E$4:E$124,'Dealer Wise'!$D$4:$D$124,'Zone Wise'!$C11)</f>
        <v>31208094.919404767</v>
      </c>
      <c r="E11" s="151">
        <f>SUMIFS('Dealer Wise'!F$4:F$124,'Dealer Wise'!$D$4:$D$124,'Zone Wise'!$C11)</f>
        <v>13722476.081200002</v>
      </c>
      <c r="F11" s="152">
        <f t="shared" si="0"/>
        <v>0.43970886773570894</v>
      </c>
      <c r="G11" s="153">
        <f t="shared" si="7"/>
        <v>11243999.854323814</v>
      </c>
      <c r="H11" s="151">
        <f t="shared" si="1"/>
        <v>1606285.6934748306</v>
      </c>
      <c r="I11" s="153">
        <f t="shared" si="8"/>
        <v>13116485.549488099</v>
      </c>
      <c r="J11" s="151">
        <f t="shared" si="2"/>
        <v>1873783.6499268713</v>
      </c>
      <c r="K11" s="151">
        <f t="shared" si="9"/>
        <v>14676890.295458337</v>
      </c>
      <c r="L11" s="151">
        <f t="shared" si="3"/>
        <v>2096698.6136369053</v>
      </c>
      <c r="M11" s="154">
        <f t="shared" si="10"/>
        <v>16237295.041428575</v>
      </c>
      <c r="N11" s="151">
        <f t="shared" si="4"/>
        <v>2319613.5773469391</v>
      </c>
      <c r="O11" s="151">
        <f t="shared" si="5"/>
        <v>17485618.838204764</v>
      </c>
      <c r="P11" s="151">
        <f t="shared" si="6"/>
        <v>2497945.5483149663</v>
      </c>
    </row>
    <row r="12" spans="1:16" x14ac:dyDescent="0.2">
      <c r="A12" s="186">
        <v>9</v>
      </c>
      <c r="B12" s="108" t="s">
        <v>16</v>
      </c>
      <c r="C12" s="108" t="s">
        <v>51</v>
      </c>
      <c r="D12" s="151">
        <f>SUMIFS('Dealer Wise'!E$4:E$124,'Dealer Wise'!$D$4:$D$124,'Zone Wise'!$C12)</f>
        <v>44395850.061190486</v>
      </c>
      <c r="E12" s="151">
        <f>SUMIFS('Dealer Wise'!F$4:F$124,'Dealer Wise'!$D$4:$D$124,'Zone Wise'!$C12)</f>
        <v>28772934.948700003</v>
      </c>
      <c r="F12" s="152">
        <f t="shared" si="0"/>
        <v>0.64809965140981585</v>
      </c>
      <c r="G12" s="153">
        <f t="shared" si="7"/>
        <v>6743745.1002523899</v>
      </c>
      <c r="H12" s="151">
        <f t="shared" si="1"/>
        <v>963392.15717891289</v>
      </c>
      <c r="I12" s="153">
        <f t="shared" si="8"/>
        <v>9407496.1039238125</v>
      </c>
      <c r="J12" s="151">
        <f t="shared" si="2"/>
        <v>1343928.014846259</v>
      </c>
      <c r="K12" s="151">
        <f t="shared" si="9"/>
        <v>11627288.606983341</v>
      </c>
      <c r="L12" s="151">
        <f t="shared" si="3"/>
        <v>1661041.2295690489</v>
      </c>
      <c r="M12" s="154">
        <f t="shared" si="10"/>
        <v>13847081.110042863</v>
      </c>
      <c r="N12" s="151">
        <f t="shared" si="4"/>
        <v>1978154.4442918375</v>
      </c>
      <c r="O12" s="151">
        <f t="shared" si="5"/>
        <v>15622915.112490483</v>
      </c>
      <c r="P12" s="151">
        <f t="shared" si="6"/>
        <v>2231845.0160700688</v>
      </c>
    </row>
    <row r="13" spans="1:16" x14ac:dyDescent="0.2">
      <c r="A13" s="187">
        <v>10</v>
      </c>
      <c r="B13" s="108" t="s">
        <v>16</v>
      </c>
      <c r="C13" s="108" t="s">
        <v>1507</v>
      </c>
      <c r="D13" s="151">
        <f>SUMIFS('Dealer Wise'!E$4:E$124,'Dealer Wise'!$D$4:$D$124,'Zone Wise'!$C13)</f>
        <v>44008899.134623811</v>
      </c>
      <c r="E13" s="151">
        <f>SUMIFS('Dealer Wise'!F$4:F$124,'Dealer Wise'!$D$4:$D$124,'Zone Wise'!$C13)</f>
        <v>26430504.2786</v>
      </c>
      <c r="F13" s="152">
        <f t="shared" si="0"/>
        <v>0.60057181157267159</v>
      </c>
      <c r="G13" s="153">
        <f t="shared" si="7"/>
        <v>8776615.0290990472</v>
      </c>
      <c r="H13" s="151">
        <f t="shared" si="1"/>
        <v>1253802.1470141497</v>
      </c>
      <c r="I13" s="153">
        <f t="shared" si="8"/>
        <v>11417148.97717648</v>
      </c>
      <c r="J13" s="151">
        <f t="shared" si="2"/>
        <v>1631021.2824537829</v>
      </c>
      <c r="K13" s="151">
        <f t="shared" si="9"/>
        <v>13617593.933907673</v>
      </c>
      <c r="L13" s="151">
        <f t="shared" si="3"/>
        <v>1945370.5619868103</v>
      </c>
      <c r="M13" s="154">
        <f t="shared" si="10"/>
        <v>15818038.890638858</v>
      </c>
      <c r="N13" s="151">
        <f t="shared" si="4"/>
        <v>2259719.8415198368</v>
      </c>
      <c r="O13" s="151">
        <f t="shared" si="5"/>
        <v>17578394.856023811</v>
      </c>
      <c r="P13" s="151">
        <f t="shared" si="6"/>
        <v>2511199.2651462588</v>
      </c>
    </row>
    <row r="14" spans="1:16" x14ac:dyDescent="0.2">
      <c r="A14" s="187">
        <v>11</v>
      </c>
      <c r="B14" s="108" t="s">
        <v>16</v>
      </c>
      <c r="C14" s="108" t="s">
        <v>1506</v>
      </c>
      <c r="D14" s="151">
        <f>SUMIFS('Dealer Wise'!E$4:E$124,'Dealer Wise'!$D$4:$D$124,'Zone Wise'!$C14)</f>
        <v>26566128.075985715</v>
      </c>
      <c r="E14" s="151">
        <f>SUMIFS('Dealer Wise'!F$4:F$124,'Dealer Wise'!$D$4:$D$124,'Zone Wise'!$C14)</f>
        <v>11531838.8684</v>
      </c>
      <c r="F14" s="152">
        <f t="shared" si="0"/>
        <v>0.43408052672998043</v>
      </c>
      <c r="G14" s="153">
        <f t="shared" si="7"/>
        <v>9721063.592388574</v>
      </c>
      <c r="H14" s="151">
        <f t="shared" si="1"/>
        <v>1388723.3703412248</v>
      </c>
      <c r="I14" s="153">
        <f t="shared" si="8"/>
        <v>11315031.276947714</v>
      </c>
      <c r="J14" s="151">
        <f t="shared" si="2"/>
        <v>1616433.0395639592</v>
      </c>
      <c r="K14" s="151">
        <f t="shared" si="9"/>
        <v>12643337.680747002</v>
      </c>
      <c r="L14" s="151">
        <f t="shared" si="3"/>
        <v>1806191.0972495717</v>
      </c>
      <c r="M14" s="154">
        <f t="shared" si="10"/>
        <v>13971644.084546287</v>
      </c>
      <c r="N14" s="151">
        <f t="shared" si="4"/>
        <v>1995949.1549351837</v>
      </c>
      <c r="O14" s="151">
        <f t="shared" si="5"/>
        <v>15034289.207585715</v>
      </c>
      <c r="P14" s="151">
        <f t="shared" si="6"/>
        <v>2147755.6010836735</v>
      </c>
    </row>
    <row r="15" spans="1:16" ht="15" thickBot="1" x14ac:dyDescent="0.25">
      <c r="A15" s="187">
        <v>12</v>
      </c>
      <c r="B15" s="108" t="s">
        <v>16</v>
      </c>
      <c r="C15" s="108" t="s">
        <v>1443</v>
      </c>
      <c r="D15" s="151">
        <f>SUMIFS('Dealer Wise'!E$4:E$124,'Dealer Wise'!$D$4:$D$124,'Zone Wise'!$C15)</f>
        <v>38590257.525809526</v>
      </c>
      <c r="E15" s="151">
        <f>SUMIFS('Dealer Wise'!F$4:F$124,'Dealer Wise'!$D$4:$D$124,'Zone Wise'!$C15)</f>
        <v>22464702.097000007</v>
      </c>
      <c r="F15" s="152">
        <f t="shared" si="0"/>
        <v>0.5821340290868855</v>
      </c>
      <c r="G15" s="153">
        <f t="shared" si="7"/>
        <v>8407503.9236476161</v>
      </c>
      <c r="H15" s="151">
        <f t="shared" si="1"/>
        <v>1201071.9890925165</v>
      </c>
      <c r="I15" s="153">
        <f t="shared" si="8"/>
        <v>10722919.375196185</v>
      </c>
      <c r="J15" s="151">
        <f t="shared" si="2"/>
        <v>1531845.6250280265</v>
      </c>
      <c r="K15" s="151">
        <f t="shared" si="9"/>
        <v>12652432.251486663</v>
      </c>
      <c r="L15" s="151">
        <f t="shared" si="3"/>
        <v>1807490.3216409518</v>
      </c>
      <c r="M15" s="154">
        <f t="shared" si="10"/>
        <v>14581945.127777141</v>
      </c>
      <c r="N15" s="151">
        <f t="shared" si="4"/>
        <v>2083135.0182538773</v>
      </c>
      <c r="O15" s="151">
        <f t="shared" si="5"/>
        <v>16125555.42880952</v>
      </c>
      <c r="P15" s="151">
        <f t="shared" si="6"/>
        <v>2303650.7755442173</v>
      </c>
    </row>
    <row r="16" spans="1:16" x14ac:dyDescent="0.2">
      <c r="A16" s="186">
        <v>13</v>
      </c>
      <c r="B16" s="108" t="s">
        <v>16</v>
      </c>
      <c r="C16" s="108" t="s">
        <v>43</v>
      </c>
      <c r="D16" s="151">
        <f>SUMIFS('Dealer Wise'!E$4:E$124,'Dealer Wise'!$D$4:$D$124,'Zone Wise'!$C16)</f>
        <v>40537649.055442847</v>
      </c>
      <c r="E16" s="151">
        <f>SUMIFS('Dealer Wise'!F$4:F$124,'Dealer Wise'!$D$4:$D$124,'Zone Wise'!$C16)</f>
        <v>23572172.271599993</v>
      </c>
      <c r="F16" s="152">
        <f t="shared" si="0"/>
        <v>0.58148838970312811</v>
      </c>
      <c r="G16" s="153">
        <f t="shared" si="7"/>
        <v>8857946.9727542847</v>
      </c>
      <c r="H16" s="151">
        <f t="shared" si="1"/>
        <v>1265420.996107755</v>
      </c>
      <c r="I16" s="153">
        <f t="shared" si="8"/>
        <v>11290205.916080855</v>
      </c>
      <c r="J16" s="151">
        <f t="shared" si="2"/>
        <v>1612886.5594401222</v>
      </c>
      <c r="K16" s="151">
        <f t="shared" si="9"/>
        <v>13317088.368853003</v>
      </c>
      <c r="L16" s="151">
        <f t="shared" si="3"/>
        <v>1902441.1955504289</v>
      </c>
      <c r="M16" s="154">
        <f t="shared" si="10"/>
        <v>15343970.821625136</v>
      </c>
      <c r="N16" s="151">
        <f t="shared" si="4"/>
        <v>2191995.8316607336</v>
      </c>
      <c r="O16" s="151">
        <f t="shared" si="5"/>
        <v>16965476.783842854</v>
      </c>
      <c r="P16" s="151">
        <f t="shared" si="6"/>
        <v>2423639.5405489793</v>
      </c>
    </row>
    <row r="17" spans="1:16" x14ac:dyDescent="0.2">
      <c r="A17" s="187">
        <v>14</v>
      </c>
      <c r="B17" s="108" t="s">
        <v>16</v>
      </c>
      <c r="C17" s="108" t="s">
        <v>22</v>
      </c>
      <c r="D17" s="151">
        <f>SUMIFS('Dealer Wise'!E$4:E$124,'Dealer Wise'!$D$4:$D$124,'Zone Wise'!$C17)</f>
        <v>44863013.530871429</v>
      </c>
      <c r="E17" s="151">
        <f>SUMIFS('Dealer Wise'!F$4:F$124,'Dealer Wise'!$D$4:$D$124,'Zone Wise'!$C17)</f>
        <v>26201535.641300004</v>
      </c>
      <c r="F17" s="152">
        <f t="shared" si="0"/>
        <v>0.58403423174571256</v>
      </c>
      <c r="G17" s="153">
        <f t="shared" si="7"/>
        <v>9688875.1833971404</v>
      </c>
      <c r="H17" s="151">
        <f t="shared" si="1"/>
        <v>1384125.0261995916</v>
      </c>
      <c r="I17" s="153">
        <f t="shared" si="8"/>
        <v>12380655.995249424</v>
      </c>
      <c r="J17" s="151">
        <f t="shared" si="2"/>
        <v>1768665.1421784891</v>
      </c>
      <c r="K17" s="151">
        <f t="shared" si="9"/>
        <v>14623806.671792995</v>
      </c>
      <c r="L17" s="151">
        <f t="shared" si="3"/>
        <v>2089115.2388275708</v>
      </c>
      <c r="M17" s="154">
        <f t="shared" si="10"/>
        <v>16866957.348336566</v>
      </c>
      <c r="N17" s="151">
        <f t="shared" si="4"/>
        <v>2409565.3354766523</v>
      </c>
      <c r="O17" s="151">
        <f t="shared" si="5"/>
        <v>18661477.889571425</v>
      </c>
      <c r="P17" s="151">
        <f t="shared" si="6"/>
        <v>2665925.4127959176</v>
      </c>
    </row>
    <row r="18" spans="1:16" x14ac:dyDescent="0.2">
      <c r="A18" s="187">
        <v>15</v>
      </c>
      <c r="B18" s="108" t="s">
        <v>16</v>
      </c>
      <c r="C18" s="108" t="s">
        <v>1444</v>
      </c>
      <c r="D18" s="151">
        <f>SUMIFS('Dealer Wise'!E$4:E$124,'Dealer Wise'!$D$4:$D$124,'Zone Wise'!$C18)</f>
        <v>35127128.827209525</v>
      </c>
      <c r="E18" s="151">
        <f>SUMIFS('Dealer Wise'!F$4:F$124,'Dealer Wise'!$D$4:$D$124,'Zone Wise'!$C18)</f>
        <v>14229735.283299999</v>
      </c>
      <c r="F18" s="152">
        <f t="shared" si="0"/>
        <v>0.40509246722942027</v>
      </c>
      <c r="G18" s="153">
        <f t="shared" si="7"/>
        <v>13871967.778467624</v>
      </c>
      <c r="H18" s="151">
        <f t="shared" si="1"/>
        <v>1981709.6826382319</v>
      </c>
      <c r="I18" s="153">
        <f t="shared" si="8"/>
        <v>15979595.508100191</v>
      </c>
      <c r="J18" s="151">
        <f t="shared" si="2"/>
        <v>2282799.3583000274</v>
      </c>
      <c r="K18" s="151">
        <f t="shared" si="9"/>
        <v>17735951.94946067</v>
      </c>
      <c r="L18" s="151">
        <f t="shared" si="3"/>
        <v>2533707.4213515245</v>
      </c>
      <c r="M18" s="154">
        <f t="shared" si="10"/>
        <v>19492308.390821144</v>
      </c>
      <c r="N18" s="151">
        <f t="shared" si="4"/>
        <v>2784615.4844030207</v>
      </c>
      <c r="O18" s="151">
        <f t="shared" si="5"/>
        <v>20897393.543909527</v>
      </c>
      <c r="P18" s="151">
        <f t="shared" si="6"/>
        <v>2985341.9348442182</v>
      </c>
    </row>
    <row r="19" spans="1:16" ht="15" thickBot="1" x14ac:dyDescent="0.25">
      <c r="A19" s="187">
        <v>16</v>
      </c>
      <c r="B19" s="108" t="s">
        <v>27</v>
      </c>
      <c r="C19" s="108" t="s">
        <v>1509</v>
      </c>
      <c r="D19" s="151">
        <f>SUMIFS('Dealer Wise'!E$4:E$124,'Dealer Wise'!$D$4:$D$124,'Zone Wise'!$C19)</f>
        <v>27818453.571266666</v>
      </c>
      <c r="E19" s="151">
        <f>SUMIFS('Dealer Wise'!F$4:F$124,'Dealer Wise'!$D$4:$D$124,'Zone Wise'!$C19)</f>
        <v>14587577.598499998</v>
      </c>
      <c r="F19" s="152">
        <f t="shared" si="0"/>
        <v>0.52438492172574702</v>
      </c>
      <c r="G19" s="153">
        <f t="shared" si="7"/>
        <v>7667185.2585133351</v>
      </c>
      <c r="H19" s="151">
        <f t="shared" si="1"/>
        <v>1095312.1797876193</v>
      </c>
      <c r="I19" s="153">
        <f t="shared" si="8"/>
        <v>9336292.4727893323</v>
      </c>
      <c r="J19" s="151">
        <f t="shared" si="2"/>
        <v>1333756.0675413331</v>
      </c>
      <c r="K19" s="151">
        <f t="shared" si="9"/>
        <v>10727215.15135267</v>
      </c>
      <c r="L19" s="151">
        <f t="shared" si="3"/>
        <v>1532459.3073360957</v>
      </c>
      <c r="M19" s="154">
        <f t="shared" si="10"/>
        <v>12118137.829916</v>
      </c>
      <c r="N19" s="151">
        <f t="shared" si="4"/>
        <v>1731162.5471308571</v>
      </c>
      <c r="O19" s="151">
        <f t="shared" si="5"/>
        <v>13230875.972766668</v>
      </c>
      <c r="P19" s="151">
        <f t="shared" si="6"/>
        <v>1890125.1389666668</v>
      </c>
    </row>
    <row r="20" spans="1:16" x14ac:dyDescent="0.2">
      <c r="A20" s="186">
        <v>17</v>
      </c>
      <c r="B20" s="108" t="s">
        <v>27</v>
      </c>
      <c r="C20" s="108" t="s">
        <v>29</v>
      </c>
      <c r="D20" s="151">
        <f>SUMIFS('Dealer Wise'!E$4:E$124,'Dealer Wise'!$D$4:$D$124,'Zone Wise'!$C20)</f>
        <v>43014668.336499996</v>
      </c>
      <c r="E20" s="151">
        <f>SUMIFS('Dealer Wise'!F$4:F$124,'Dealer Wise'!$D$4:$D$124,'Zone Wise'!$C20)</f>
        <v>22126013.361700002</v>
      </c>
      <c r="F20" s="152">
        <f t="shared" si="0"/>
        <v>0.51438298183796582</v>
      </c>
      <c r="G20" s="153">
        <f t="shared" si="7"/>
        <v>12285721.307499994</v>
      </c>
      <c r="H20" s="151">
        <f t="shared" si="1"/>
        <v>1755103.0439285706</v>
      </c>
      <c r="I20" s="153">
        <f t="shared" si="8"/>
        <v>14866601.407689992</v>
      </c>
      <c r="J20" s="151">
        <f t="shared" si="2"/>
        <v>2123800.2010985701</v>
      </c>
      <c r="K20" s="151">
        <f t="shared" si="9"/>
        <v>17017334.824514996</v>
      </c>
      <c r="L20" s="151">
        <f t="shared" si="3"/>
        <v>2431047.8320735707</v>
      </c>
      <c r="M20" s="154">
        <f t="shared" si="10"/>
        <v>19168068.241339993</v>
      </c>
      <c r="N20" s="151">
        <f t="shared" si="4"/>
        <v>2738295.4630485703</v>
      </c>
      <c r="O20" s="151">
        <f t="shared" si="5"/>
        <v>20888654.974799994</v>
      </c>
      <c r="P20" s="151">
        <f t="shared" si="6"/>
        <v>2984093.5678285705</v>
      </c>
    </row>
    <row r="21" spans="1:16" x14ac:dyDescent="0.2">
      <c r="A21" s="187">
        <v>18</v>
      </c>
      <c r="B21" s="86" t="s">
        <v>27</v>
      </c>
      <c r="C21" s="108" t="s">
        <v>1515</v>
      </c>
      <c r="D21" s="151">
        <f>SUMIFS('Dealer Wise'!E$4:E$124,'Dealer Wise'!$D$4:$D$124,'Zone Wise'!$C21)</f>
        <v>20150320.727557145</v>
      </c>
      <c r="E21" s="151">
        <f>SUMIFS('Dealer Wise'!F$4:F$124,'Dealer Wise'!$D$4:$D$124,'Zone Wise'!$C21)</f>
        <v>11727918.967599999</v>
      </c>
      <c r="F21" s="152">
        <f t="shared" si="0"/>
        <v>0.58202145395934812</v>
      </c>
      <c r="G21" s="153">
        <f t="shared" si="7"/>
        <v>4392337.614445718</v>
      </c>
      <c r="H21" s="151">
        <f t="shared" si="1"/>
        <v>627476.80206367397</v>
      </c>
      <c r="I21" s="153">
        <f t="shared" si="8"/>
        <v>5601356.858099144</v>
      </c>
      <c r="J21" s="151">
        <f t="shared" si="2"/>
        <v>800193.8368713063</v>
      </c>
      <c r="K21" s="151">
        <f t="shared" si="9"/>
        <v>6608872.8944770023</v>
      </c>
      <c r="L21" s="151">
        <f t="shared" si="3"/>
        <v>944124.69921100035</v>
      </c>
      <c r="M21" s="154">
        <f t="shared" si="10"/>
        <v>7616388.9308548607</v>
      </c>
      <c r="N21" s="151">
        <f t="shared" si="4"/>
        <v>1088055.5615506943</v>
      </c>
      <c r="O21" s="151">
        <f t="shared" si="5"/>
        <v>8422401.7599571459</v>
      </c>
      <c r="P21" s="151">
        <f t="shared" si="6"/>
        <v>1203200.2514224495</v>
      </c>
    </row>
    <row r="22" spans="1:16" x14ac:dyDescent="0.2">
      <c r="A22" s="187">
        <v>19</v>
      </c>
      <c r="B22" s="108" t="s">
        <v>27</v>
      </c>
      <c r="C22" s="108" t="s">
        <v>1508</v>
      </c>
      <c r="D22" s="151">
        <f>SUMIFS('Dealer Wise'!E$4:E$124,'Dealer Wise'!$D$4:$D$124,'Zone Wise'!$C22)</f>
        <v>32835322.100219049</v>
      </c>
      <c r="E22" s="151">
        <f>SUMIFS('Dealer Wise'!F$4:F$124,'Dealer Wise'!$D$4:$D$124,'Zone Wise'!$C22)</f>
        <v>16720654.673700005</v>
      </c>
      <c r="F22" s="152">
        <f t="shared" si="0"/>
        <v>0.50922767325582163</v>
      </c>
      <c r="G22" s="153">
        <f t="shared" si="7"/>
        <v>9547603.0064752363</v>
      </c>
      <c r="H22" s="151">
        <f t="shared" si="1"/>
        <v>1363943.2866393195</v>
      </c>
      <c r="I22" s="153">
        <f t="shared" si="8"/>
        <v>11517722.332488377</v>
      </c>
      <c r="J22" s="151">
        <f t="shared" si="2"/>
        <v>1645388.9046411966</v>
      </c>
      <c r="K22" s="151">
        <f t="shared" si="9"/>
        <v>13159488.437499329</v>
      </c>
      <c r="L22" s="151">
        <f t="shared" si="3"/>
        <v>1879926.9196427613</v>
      </c>
      <c r="M22" s="154">
        <f t="shared" si="10"/>
        <v>14801254.542510282</v>
      </c>
      <c r="N22" s="151">
        <f t="shared" si="4"/>
        <v>2114464.9346443261</v>
      </c>
      <c r="O22" s="151">
        <f t="shared" si="5"/>
        <v>16114667.426519044</v>
      </c>
      <c r="P22" s="151">
        <f t="shared" si="6"/>
        <v>2302095.3466455778</v>
      </c>
    </row>
    <row r="23" spans="1:16" ht="15" thickBot="1" x14ac:dyDescent="0.25">
      <c r="A23" s="187">
        <v>20</v>
      </c>
      <c r="B23" s="108" t="s">
        <v>27</v>
      </c>
      <c r="C23" s="108" t="s">
        <v>1511</v>
      </c>
      <c r="D23" s="151">
        <f>SUMIFS('Dealer Wise'!E$4:E$124,'Dealer Wise'!$D$4:$D$124,'Zone Wise'!$C23)</f>
        <v>24774626.112276189</v>
      </c>
      <c r="E23" s="151">
        <f>SUMIFS('Dealer Wise'!F$4:F$124,'Dealer Wise'!$D$4:$D$124,'Zone Wise'!$C23)</f>
        <v>13041169.163100004</v>
      </c>
      <c r="F23" s="152">
        <f t="shared" si="0"/>
        <v>0.5263921685033186</v>
      </c>
      <c r="G23" s="153">
        <f t="shared" si="7"/>
        <v>6778531.7267209478</v>
      </c>
      <c r="H23" s="151">
        <f t="shared" si="1"/>
        <v>968361.67524584965</v>
      </c>
      <c r="I23" s="153">
        <f t="shared" si="8"/>
        <v>8265009.2934575193</v>
      </c>
      <c r="J23" s="151">
        <f t="shared" si="2"/>
        <v>1180715.6133510743</v>
      </c>
      <c r="K23" s="151">
        <f t="shared" si="9"/>
        <v>9503740.5990713276</v>
      </c>
      <c r="L23" s="151">
        <f t="shared" si="3"/>
        <v>1357677.2284387611</v>
      </c>
      <c r="M23" s="154">
        <f t="shared" si="10"/>
        <v>10742471.904685136</v>
      </c>
      <c r="N23" s="151">
        <f t="shared" si="4"/>
        <v>1534638.8435264479</v>
      </c>
      <c r="O23" s="151">
        <f t="shared" si="5"/>
        <v>11733456.949176185</v>
      </c>
      <c r="P23" s="151">
        <f t="shared" si="6"/>
        <v>1676208.1355965978</v>
      </c>
    </row>
    <row r="24" spans="1:16" x14ac:dyDescent="0.2">
      <c r="A24" s="186">
        <v>21</v>
      </c>
      <c r="B24" s="108" t="s">
        <v>27</v>
      </c>
      <c r="C24" s="108" t="s">
        <v>1510</v>
      </c>
      <c r="D24" s="151">
        <f>SUMIFS('Dealer Wise'!E$4:E$124,'Dealer Wise'!$D$4:$D$124,'Zone Wise'!$C24)</f>
        <v>28122196.271566674</v>
      </c>
      <c r="E24" s="151">
        <f>SUMIFS('Dealer Wise'!F$4:F$124,'Dealer Wise'!$D$4:$D$124,'Zone Wise'!$C24)</f>
        <v>13585702.1349</v>
      </c>
      <c r="F24" s="152">
        <f t="shared" si="0"/>
        <v>0.48309534588648068</v>
      </c>
      <c r="G24" s="153">
        <f t="shared" si="7"/>
        <v>8912054.8823533393</v>
      </c>
      <c r="H24" s="151">
        <f t="shared" si="1"/>
        <v>1273150.6974790485</v>
      </c>
      <c r="I24" s="153">
        <f t="shared" si="8"/>
        <v>10599386.65864734</v>
      </c>
      <c r="J24" s="151">
        <f t="shared" si="2"/>
        <v>1514198.0940924771</v>
      </c>
      <c r="K24" s="151">
        <f t="shared" si="9"/>
        <v>12005496.472225673</v>
      </c>
      <c r="L24" s="151">
        <f t="shared" si="3"/>
        <v>1715070.9246036676</v>
      </c>
      <c r="M24" s="154">
        <f t="shared" si="10"/>
        <v>13411606.285804007</v>
      </c>
      <c r="N24" s="151">
        <f t="shared" si="4"/>
        <v>1915943.7551148583</v>
      </c>
      <c r="O24" s="151">
        <f t="shared" si="5"/>
        <v>14536494.136666674</v>
      </c>
      <c r="P24" s="151">
        <f t="shared" si="6"/>
        <v>2076642.0195238106</v>
      </c>
    </row>
    <row r="25" spans="1:16" x14ac:dyDescent="0.2">
      <c r="A25" s="187">
        <v>22</v>
      </c>
      <c r="B25" s="108" t="s">
        <v>27</v>
      </c>
      <c r="C25" s="108" t="s">
        <v>1449</v>
      </c>
      <c r="D25" s="151">
        <f>SUMIFS('Dealer Wise'!E$4:E$124,'Dealer Wise'!$D$4:$D$124,'Zone Wise'!$C25)</f>
        <v>38969996.355642855</v>
      </c>
      <c r="E25" s="151">
        <f>SUMIFS('Dealer Wise'!F$4:F$124,'Dealer Wise'!$D$4:$D$124,'Zone Wise'!$C25)</f>
        <v>22826406.813600004</v>
      </c>
      <c r="F25" s="152">
        <f t="shared" si="0"/>
        <v>0.58574310875691782</v>
      </c>
      <c r="G25" s="153">
        <f t="shared" si="7"/>
        <v>8349590.2709142826</v>
      </c>
      <c r="H25" s="151">
        <f t="shared" si="1"/>
        <v>1192798.6101306118</v>
      </c>
      <c r="I25" s="153">
        <f t="shared" si="8"/>
        <v>10687790.052252851</v>
      </c>
      <c r="J25" s="151">
        <f t="shared" si="2"/>
        <v>1526827.1503218359</v>
      </c>
      <c r="K25" s="151">
        <f t="shared" si="9"/>
        <v>12636289.870034993</v>
      </c>
      <c r="L25" s="151">
        <f t="shared" si="3"/>
        <v>1805184.2671478561</v>
      </c>
      <c r="M25" s="154">
        <f t="shared" si="10"/>
        <v>14584789.687817134</v>
      </c>
      <c r="N25" s="151">
        <f t="shared" si="4"/>
        <v>2083541.3839738762</v>
      </c>
      <c r="O25" s="151">
        <f t="shared" si="5"/>
        <v>16143589.542042851</v>
      </c>
      <c r="P25" s="151">
        <f t="shared" si="6"/>
        <v>2306227.077434693</v>
      </c>
    </row>
    <row r="26" spans="1:16" x14ac:dyDescent="0.2">
      <c r="A26" s="187">
        <v>23</v>
      </c>
      <c r="B26" s="86" t="s">
        <v>27</v>
      </c>
      <c r="C26" s="108" t="s">
        <v>94</v>
      </c>
      <c r="D26" s="151">
        <f>SUMIFS('Dealer Wise'!E$4:E$124,'Dealer Wise'!$D$4:$D$124,'Zone Wise'!$C26)</f>
        <v>48968745.374080956</v>
      </c>
      <c r="E26" s="151">
        <f>SUMIFS('Dealer Wise'!F$4:F$124,'Dealer Wise'!$D$4:$D$124,'Zone Wise'!$C26)</f>
        <v>29871634.988499999</v>
      </c>
      <c r="F26" s="152">
        <f t="shared" si="0"/>
        <v>0.61001430116914912</v>
      </c>
      <c r="G26" s="153">
        <f t="shared" si="7"/>
        <v>9303361.3107647672</v>
      </c>
      <c r="H26" s="151">
        <f t="shared" si="1"/>
        <v>1329051.6158235383</v>
      </c>
      <c r="I26" s="153">
        <f t="shared" si="8"/>
        <v>12241486.033209622</v>
      </c>
      <c r="J26" s="151">
        <f t="shared" si="2"/>
        <v>1748783.719029946</v>
      </c>
      <c r="K26" s="151">
        <f t="shared" si="9"/>
        <v>14689923.301913671</v>
      </c>
      <c r="L26" s="151">
        <f t="shared" si="3"/>
        <v>2098560.4717019531</v>
      </c>
      <c r="M26" s="154">
        <f t="shared" si="10"/>
        <v>17138360.57061772</v>
      </c>
      <c r="N26" s="151">
        <f t="shared" si="4"/>
        <v>2448337.2243739599</v>
      </c>
      <c r="O26" s="151">
        <f t="shared" si="5"/>
        <v>19097110.385580957</v>
      </c>
      <c r="P26" s="151">
        <f t="shared" si="6"/>
        <v>2728158.6265115654</v>
      </c>
    </row>
    <row r="27" spans="1:16" ht="15" thickBot="1" x14ac:dyDescent="0.25">
      <c r="A27" s="187">
        <v>24</v>
      </c>
      <c r="B27" s="108" t="s">
        <v>137</v>
      </c>
      <c r="C27" s="108" t="s">
        <v>1505</v>
      </c>
      <c r="D27" s="151">
        <f>SUMIFS('Dealer Wise'!E$4:E$124,'Dealer Wise'!$D$4:$D$124,'Zone Wise'!$C27)</f>
        <v>28504639.809266664</v>
      </c>
      <c r="E27" s="151">
        <f>SUMIFS('Dealer Wise'!F$4:F$124,'Dealer Wise'!$D$4:$D$124,'Zone Wise'!$C27)</f>
        <v>13879928.961800003</v>
      </c>
      <c r="F27" s="152">
        <f t="shared" si="0"/>
        <v>0.48693577798824644</v>
      </c>
      <c r="G27" s="153">
        <f t="shared" si="7"/>
        <v>8923782.8856133278</v>
      </c>
      <c r="H27" s="151">
        <f t="shared" si="1"/>
        <v>1274826.1265161897</v>
      </c>
      <c r="I27" s="153">
        <f t="shared" si="8"/>
        <v>10634061.274169328</v>
      </c>
      <c r="J27" s="151">
        <f t="shared" si="2"/>
        <v>1519151.6105956181</v>
      </c>
      <c r="K27" s="151">
        <f t="shared" si="9"/>
        <v>12059293.264632663</v>
      </c>
      <c r="L27" s="151">
        <f t="shared" si="3"/>
        <v>1722756.1806618089</v>
      </c>
      <c r="M27" s="154">
        <f t="shared" si="10"/>
        <v>13484525.255095994</v>
      </c>
      <c r="N27" s="151">
        <f t="shared" si="4"/>
        <v>1926360.7507279993</v>
      </c>
      <c r="O27" s="151">
        <f t="shared" si="5"/>
        <v>14624710.847466661</v>
      </c>
      <c r="P27" s="151">
        <f t="shared" si="6"/>
        <v>2089244.4067809514</v>
      </c>
    </row>
    <row r="28" spans="1:16" x14ac:dyDescent="0.2">
      <c r="A28" s="186">
        <v>25</v>
      </c>
      <c r="B28" s="108" t="s">
        <v>137</v>
      </c>
      <c r="C28" s="108" t="s">
        <v>1440</v>
      </c>
      <c r="D28" s="151">
        <f>SUMIFS('Dealer Wise'!E$4:E$124,'Dealer Wise'!$D$4:$D$124,'Zone Wise'!$C28)</f>
        <v>37266315.211066663</v>
      </c>
      <c r="E28" s="151">
        <f>SUMIFS('Dealer Wise'!F$4:F$124,'Dealer Wise'!$D$4:$D$124,'Zone Wise'!$C28)</f>
        <v>20328247.695499998</v>
      </c>
      <c r="F28" s="152">
        <f t="shared" si="0"/>
        <v>0.54548585177703024</v>
      </c>
      <c r="G28" s="153">
        <f t="shared" si="7"/>
        <v>9484804.4733533338</v>
      </c>
      <c r="H28" s="151">
        <f t="shared" si="1"/>
        <v>1354972.0676219049</v>
      </c>
      <c r="I28" s="153">
        <f t="shared" si="8"/>
        <v>11720783.386017334</v>
      </c>
      <c r="J28" s="151">
        <f t="shared" si="2"/>
        <v>1674397.6265739049</v>
      </c>
      <c r="K28" s="151">
        <f t="shared" si="9"/>
        <v>13584099.146570664</v>
      </c>
      <c r="L28" s="151">
        <f t="shared" si="3"/>
        <v>1940585.5923672377</v>
      </c>
      <c r="M28" s="154">
        <f t="shared" si="10"/>
        <v>15447414.907124002</v>
      </c>
      <c r="N28" s="151">
        <f t="shared" si="4"/>
        <v>2206773.5581605718</v>
      </c>
      <c r="O28" s="151">
        <f t="shared" si="5"/>
        <v>16938067.515566666</v>
      </c>
      <c r="P28" s="151">
        <f t="shared" si="6"/>
        <v>2419723.9307952379</v>
      </c>
    </row>
    <row r="29" spans="1:16" x14ac:dyDescent="0.2">
      <c r="A29" s="187">
        <v>26</v>
      </c>
      <c r="B29" s="108" t="s">
        <v>137</v>
      </c>
      <c r="C29" s="108" t="s">
        <v>1512</v>
      </c>
      <c r="D29" s="151">
        <f>SUMIFS('Dealer Wise'!E$4:E$124,'Dealer Wise'!$D$4:$D$124,'Zone Wise'!$C29)</f>
        <v>39202496.999466673</v>
      </c>
      <c r="E29" s="151">
        <f>SUMIFS('Dealer Wise'!F$4:F$124,'Dealer Wise'!$D$4:$D$124,'Zone Wise'!$C29)</f>
        <v>18605599.802299999</v>
      </c>
      <c r="F29" s="152">
        <f t="shared" si="0"/>
        <v>0.47460241633468186</v>
      </c>
      <c r="G29" s="153">
        <f t="shared" si="7"/>
        <v>12756397.797273342</v>
      </c>
      <c r="H29" s="151">
        <f t="shared" si="1"/>
        <v>1822342.5424676202</v>
      </c>
      <c r="I29" s="153">
        <f t="shared" si="8"/>
        <v>15108547.617241338</v>
      </c>
      <c r="J29" s="151">
        <f t="shared" si="2"/>
        <v>2158363.9453201913</v>
      </c>
      <c r="K29" s="151">
        <f t="shared" si="9"/>
        <v>17068672.467214674</v>
      </c>
      <c r="L29" s="151">
        <f t="shared" si="3"/>
        <v>2438381.7810306675</v>
      </c>
      <c r="M29" s="154">
        <f t="shared" si="10"/>
        <v>19028797.317188002</v>
      </c>
      <c r="N29" s="151">
        <f t="shared" si="4"/>
        <v>2718399.6167411432</v>
      </c>
      <c r="O29" s="151">
        <f t="shared" si="5"/>
        <v>20596897.197166674</v>
      </c>
      <c r="P29" s="151">
        <f t="shared" si="6"/>
        <v>2942413.8853095248</v>
      </c>
    </row>
    <row r="30" spans="1:16" x14ac:dyDescent="0.2">
      <c r="A30" s="187">
        <v>27</v>
      </c>
      <c r="B30" s="108" t="s">
        <v>137</v>
      </c>
      <c r="C30" s="108" t="s">
        <v>1513</v>
      </c>
      <c r="D30" s="151">
        <f>SUMIFS('Dealer Wise'!E$4:E$124,'Dealer Wise'!$D$4:$D$124,'Zone Wise'!$C30)</f>
        <v>37460386.384333342</v>
      </c>
      <c r="E30" s="151">
        <f>SUMIFS('Dealer Wise'!F$4:F$124,'Dealer Wise'!$D$4:$D$124,'Zone Wise'!$C30)</f>
        <v>17570047.994600005</v>
      </c>
      <c r="F30" s="152">
        <f t="shared" si="0"/>
        <v>0.46903007925054768</v>
      </c>
      <c r="G30" s="153">
        <f t="shared" si="7"/>
        <v>12398261.11286667</v>
      </c>
      <c r="H30" s="151">
        <f t="shared" si="1"/>
        <v>1771180.1589809528</v>
      </c>
      <c r="I30" s="153">
        <f t="shared" si="8"/>
        <v>14645884.295926668</v>
      </c>
      <c r="J30" s="151">
        <f t="shared" si="2"/>
        <v>2092269.185132381</v>
      </c>
      <c r="K30" s="151">
        <f t="shared" si="9"/>
        <v>16518903.615143336</v>
      </c>
      <c r="L30" s="151">
        <f t="shared" si="3"/>
        <v>2359843.373591905</v>
      </c>
      <c r="M30" s="154">
        <f t="shared" si="10"/>
        <v>18391922.934360005</v>
      </c>
      <c r="N30" s="151">
        <f t="shared" si="4"/>
        <v>2627417.5620514294</v>
      </c>
      <c r="O30" s="151">
        <f t="shared" si="5"/>
        <v>19890338.389733337</v>
      </c>
      <c r="P30" s="151">
        <f t="shared" si="6"/>
        <v>2841476.9128190479</v>
      </c>
    </row>
    <row r="31" spans="1:16" ht="15" thickBot="1" x14ac:dyDescent="0.25">
      <c r="A31" s="187">
        <v>28</v>
      </c>
      <c r="B31" s="86" t="s">
        <v>137</v>
      </c>
      <c r="C31" s="108" t="s">
        <v>137</v>
      </c>
      <c r="D31" s="151">
        <f>SUMIFS('Dealer Wise'!E$4:E$124,'Dealer Wise'!$D$4:$D$124,'Zone Wise'!$C31)</f>
        <v>52938797.957885712</v>
      </c>
      <c r="E31" s="151">
        <f>SUMIFS('Dealer Wise'!F$4:F$124,'Dealer Wise'!$D$4:$D$124,'Zone Wise'!$C31)</f>
        <v>27961281.990700003</v>
      </c>
      <c r="F31" s="152">
        <f t="shared" si="0"/>
        <v>0.52818127855762764</v>
      </c>
      <c r="G31" s="153">
        <f t="shared" si="7"/>
        <v>14389756.375608567</v>
      </c>
      <c r="H31" s="151">
        <f t="shared" si="1"/>
        <v>2055679.4822297953</v>
      </c>
      <c r="I31" s="153">
        <f t="shared" si="8"/>
        <v>17566084.253081713</v>
      </c>
      <c r="J31" s="151">
        <f t="shared" si="2"/>
        <v>2509440.6075831018</v>
      </c>
      <c r="K31" s="151">
        <f t="shared" si="9"/>
        <v>20213024.150975998</v>
      </c>
      <c r="L31" s="151">
        <f t="shared" si="3"/>
        <v>2887574.8787108571</v>
      </c>
      <c r="M31" s="154">
        <f t="shared" si="10"/>
        <v>22859964.048870277</v>
      </c>
      <c r="N31" s="151">
        <f t="shared" si="4"/>
        <v>3265709.149838611</v>
      </c>
      <c r="O31" s="151">
        <f t="shared" si="5"/>
        <v>24977515.96718571</v>
      </c>
      <c r="P31" s="151">
        <f t="shared" si="6"/>
        <v>3568216.5667408155</v>
      </c>
    </row>
    <row r="32" spans="1:16" x14ac:dyDescent="0.2">
      <c r="A32" s="186">
        <v>29</v>
      </c>
      <c r="B32" s="86" t="s">
        <v>137</v>
      </c>
      <c r="C32" s="108" t="s">
        <v>1389</v>
      </c>
      <c r="D32" s="151">
        <f>SUMIFS('Dealer Wise'!E$4:E$124,'Dealer Wise'!$D$4:$D$124,'Zone Wise'!$C32)</f>
        <v>26747440.732447617</v>
      </c>
      <c r="E32" s="151">
        <f>SUMIFS('Dealer Wise'!F$4:F$124,'Dealer Wise'!$D$4:$D$124,'Zone Wise'!$C32)</f>
        <v>13154621.2654</v>
      </c>
      <c r="F32" s="152">
        <f t="shared" ref="F32:F44" si="11">E32/D32</f>
        <v>0.49180859570770008</v>
      </c>
      <c r="G32" s="153">
        <f t="shared" ref="G32:G44" si="12">(D32*0.8)-E32</f>
        <v>8243331.3205580935</v>
      </c>
      <c r="H32" s="151">
        <f t="shared" ref="H32:H44" si="13">G32/$P$2</f>
        <v>1177618.7600797277</v>
      </c>
      <c r="I32" s="153">
        <f t="shared" ref="I32:I44" si="14">(D32*0.86)-E32</f>
        <v>9848177.7645049505</v>
      </c>
      <c r="J32" s="151">
        <f t="shared" ref="J32:J44" si="15">I32/$P$2</f>
        <v>1406882.5377864216</v>
      </c>
      <c r="K32" s="151">
        <f t="shared" ref="K32:K44" si="16">(D32*0.91)-E32</f>
        <v>11185549.801127333</v>
      </c>
      <c r="L32" s="151">
        <f t="shared" ref="L32:L44" si="17">K32/$P$2</f>
        <v>1597935.6858753334</v>
      </c>
      <c r="M32" s="154">
        <f t="shared" ref="M32:M44" si="18">(D32*0.96)-E32</f>
        <v>12522921.837749712</v>
      </c>
      <c r="N32" s="151">
        <f t="shared" ref="N32:N44" si="19">M32/$P$2</f>
        <v>1788988.8339642447</v>
      </c>
      <c r="O32" s="151">
        <f t="shared" ref="O32:O44" si="20">D32-E32</f>
        <v>13592819.467047617</v>
      </c>
      <c r="P32" s="151">
        <f t="shared" ref="P32:P44" si="21">O32/$P$2</f>
        <v>1941831.3524353739</v>
      </c>
    </row>
    <row r="33" spans="1:16" x14ac:dyDescent="0.2">
      <c r="A33" s="187">
        <v>30</v>
      </c>
      <c r="B33" s="86" t="s">
        <v>137</v>
      </c>
      <c r="C33" s="108" t="s">
        <v>1441</v>
      </c>
      <c r="D33" s="151">
        <f>SUMIFS('Dealer Wise'!E$4:E$124,'Dealer Wise'!$D$4:$D$124,'Zone Wise'!$C33)</f>
        <v>40413303.539385714</v>
      </c>
      <c r="E33" s="151">
        <f>SUMIFS('Dealer Wise'!F$4:F$124,'Dealer Wise'!$D$4:$D$124,'Zone Wise'!$C33)</f>
        <v>20323255.000700004</v>
      </c>
      <c r="F33" s="152">
        <f t="shared" si="11"/>
        <v>0.50288526848327331</v>
      </c>
      <c r="G33" s="153">
        <f t="shared" si="12"/>
        <v>12007387.830808569</v>
      </c>
      <c r="H33" s="151">
        <f t="shared" si="13"/>
        <v>1715341.1186869384</v>
      </c>
      <c r="I33" s="153">
        <f t="shared" si="14"/>
        <v>14432186.043171711</v>
      </c>
      <c r="J33" s="151">
        <f t="shared" si="15"/>
        <v>2061740.8633102444</v>
      </c>
      <c r="K33" s="151">
        <f t="shared" si="16"/>
        <v>16452851.220140994</v>
      </c>
      <c r="L33" s="151">
        <f t="shared" si="17"/>
        <v>2350407.317162999</v>
      </c>
      <c r="M33" s="154">
        <f t="shared" si="18"/>
        <v>18473516.397110276</v>
      </c>
      <c r="N33" s="151">
        <f t="shared" si="19"/>
        <v>2639073.7710157535</v>
      </c>
      <c r="O33" s="151">
        <f t="shared" si="20"/>
        <v>20090048.538685709</v>
      </c>
      <c r="P33" s="151">
        <f t="shared" si="21"/>
        <v>2870006.9340979583</v>
      </c>
    </row>
    <row r="34" spans="1:16" x14ac:dyDescent="0.2">
      <c r="A34" s="187">
        <v>31</v>
      </c>
      <c r="B34" s="86" t="s">
        <v>137</v>
      </c>
      <c r="C34" s="108" t="s">
        <v>1514</v>
      </c>
      <c r="D34" s="151">
        <f>SUMIFS('Dealer Wise'!E$4:E$124,'Dealer Wise'!$D$4:$D$124,'Zone Wise'!$C34)</f>
        <v>22921490.748028573</v>
      </c>
      <c r="E34" s="151">
        <f>SUMIFS('Dealer Wise'!F$4:F$124,'Dealer Wise'!$D$4:$D$124,'Zone Wise'!$C34)</f>
        <v>10330316.5513</v>
      </c>
      <c r="F34" s="152">
        <f t="shared" si="11"/>
        <v>0.45068257840901943</v>
      </c>
      <c r="G34" s="153">
        <f t="shared" si="12"/>
        <v>8006876.0471228585</v>
      </c>
      <c r="H34" s="151">
        <f t="shared" si="13"/>
        <v>1143839.4353032655</v>
      </c>
      <c r="I34" s="153">
        <f t="shared" si="14"/>
        <v>9382165.4920045733</v>
      </c>
      <c r="J34" s="151">
        <f t="shared" si="15"/>
        <v>1340309.3560006532</v>
      </c>
      <c r="K34" s="151">
        <f t="shared" si="16"/>
        <v>10528240.029406</v>
      </c>
      <c r="L34" s="151">
        <f t="shared" si="17"/>
        <v>1504034.2899151428</v>
      </c>
      <c r="M34" s="154">
        <f t="shared" si="18"/>
        <v>11674314.56680743</v>
      </c>
      <c r="N34" s="151">
        <f t="shared" si="19"/>
        <v>1667759.2238296329</v>
      </c>
      <c r="O34" s="151">
        <f t="shared" si="20"/>
        <v>12591174.196728572</v>
      </c>
      <c r="P34" s="151">
        <f t="shared" si="21"/>
        <v>1798739.1709612247</v>
      </c>
    </row>
    <row r="35" spans="1:16" ht="15" thickBot="1" x14ac:dyDescent="0.25">
      <c r="A35" s="187">
        <v>32</v>
      </c>
      <c r="B35" s="86" t="s">
        <v>65</v>
      </c>
      <c r="C35" s="108" t="s">
        <v>1395</v>
      </c>
      <c r="D35" s="151">
        <f>SUMIFS('Dealer Wise'!E$4:E$124,'Dealer Wise'!$D$4:$D$124,'Zone Wise'!$C35)</f>
        <v>42499803.272657141</v>
      </c>
      <c r="E35" s="151">
        <f>SUMIFS('Dealer Wise'!F$4:F$124,'Dealer Wise'!$D$4:$D$124,'Zone Wise'!$C35)</f>
        <v>23745704.417300005</v>
      </c>
      <c r="F35" s="152">
        <f t="shared" si="11"/>
        <v>0.5587250431480737</v>
      </c>
      <c r="G35" s="153">
        <f t="shared" si="12"/>
        <v>10254138.20082571</v>
      </c>
      <c r="H35" s="151">
        <f t="shared" si="13"/>
        <v>1464876.8858322443</v>
      </c>
      <c r="I35" s="153">
        <f t="shared" si="14"/>
        <v>12804126.397185136</v>
      </c>
      <c r="J35" s="151">
        <f t="shared" si="15"/>
        <v>1829160.9138835908</v>
      </c>
      <c r="K35" s="151">
        <f t="shared" si="16"/>
        <v>14929116.560817998</v>
      </c>
      <c r="L35" s="151">
        <f t="shared" si="17"/>
        <v>2132730.9372597141</v>
      </c>
      <c r="M35" s="154">
        <f t="shared" si="18"/>
        <v>17054106.724450853</v>
      </c>
      <c r="N35" s="151">
        <f t="shared" si="19"/>
        <v>2436300.9606358362</v>
      </c>
      <c r="O35" s="151">
        <f t="shared" si="20"/>
        <v>18754098.855357137</v>
      </c>
      <c r="P35" s="151">
        <f t="shared" si="21"/>
        <v>2679156.9793367339</v>
      </c>
    </row>
    <row r="36" spans="1:16" x14ac:dyDescent="0.2">
      <c r="A36" s="186">
        <v>33</v>
      </c>
      <c r="B36" s="86" t="s">
        <v>65</v>
      </c>
      <c r="C36" s="108" t="s">
        <v>1390</v>
      </c>
      <c r="D36" s="151">
        <f>SUMIFS('Dealer Wise'!E$4:E$124,'Dealer Wise'!$D$4:$D$124,'Zone Wise'!$C36)</f>
        <v>35071855.359461904</v>
      </c>
      <c r="E36" s="151">
        <f>SUMIFS('Dealer Wise'!F$4:F$124,'Dealer Wise'!$D$4:$D$124,'Zone Wise'!$C36)</f>
        <v>16480959.757299997</v>
      </c>
      <c r="F36" s="152">
        <f t="shared" si="11"/>
        <v>0.46991981428931334</v>
      </c>
      <c r="G36" s="153">
        <f t="shared" si="12"/>
        <v>11576524.530269526</v>
      </c>
      <c r="H36" s="151">
        <f t="shared" si="13"/>
        <v>1653789.2186099323</v>
      </c>
      <c r="I36" s="153">
        <f t="shared" si="14"/>
        <v>13680835.85183724</v>
      </c>
      <c r="J36" s="151">
        <f t="shared" si="15"/>
        <v>1954405.1216910344</v>
      </c>
      <c r="K36" s="151">
        <f t="shared" si="16"/>
        <v>15434428.619810335</v>
      </c>
      <c r="L36" s="151">
        <f t="shared" si="17"/>
        <v>2204918.3742586193</v>
      </c>
      <c r="M36" s="154">
        <f t="shared" si="18"/>
        <v>17188021.387783431</v>
      </c>
      <c r="N36" s="151">
        <f t="shared" si="19"/>
        <v>2455431.6268262044</v>
      </c>
      <c r="O36" s="151">
        <f t="shared" si="20"/>
        <v>18590895.602161907</v>
      </c>
      <c r="P36" s="151">
        <f t="shared" si="21"/>
        <v>2655842.2288802722</v>
      </c>
    </row>
    <row r="37" spans="1:16" x14ac:dyDescent="0.2">
      <c r="A37" s="187">
        <v>34</v>
      </c>
      <c r="B37" s="86" t="s">
        <v>65</v>
      </c>
      <c r="C37" s="108" t="s">
        <v>1455</v>
      </c>
      <c r="D37" s="151">
        <f>SUMIFS('Dealer Wise'!E$4:E$124,'Dealer Wise'!$D$4:$D$124,'Zone Wise'!$C37)</f>
        <v>26335431.946709521</v>
      </c>
      <c r="E37" s="151">
        <f>SUMIFS('Dealer Wise'!F$4:F$124,'Dealer Wise'!$D$4:$D$124,'Zone Wise'!$C37)</f>
        <v>11372445.693400001</v>
      </c>
      <c r="F37" s="152">
        <f t="shared" si="11"/>
        <v>0.4318306119456275</v>
      </c>
      <c r="G37" s="153">
        <f t="shared" si="12"/>
        <v>9695899.863967618</v>
      </c>
      <c r="H37" s="151">
        <f t="shared" si="13"/>
        <v>1385128.551995374</v>
      </c>
      <c r="I37" s="153">
        <f t="shared" si="14"/>
        <v>11276025.780770188</v>
      </c>
      <c r="J37" s="151">
        <f t="shared" si="15"/>
        <v>1610860.8258243126</v>
      </c>
      <c r="K37" s="151">
        <f t="shared" si="16"/>
        <v>12592797.378105665</v>
      </c>
      <c r="L37" s="151">
        <f t="shared" si="17"/>
        <v>1798971.0540150949</v>
      </c>
      <c r="M37" s="154">
        <f t="shared" si="18"/>
        <v>13909568.975441137</v>
      </c>
      <c r="N37" s="151">
        <f t="shared" si="19"/>
        <v>1987081.2822058767</v>
      </c>
      <c r="O37" s="151">
        <f t="shared" si="20"/>
        <v>14962986.25330952</v>
      </c>
      <c r="P37" s="151">
        <f t="shared" si="21"/>
        <v>2137569.4647585028</v>
      </c>
    </row>
    <row r="38" spans="1:16" x14ac:dyDescent="0.2">
      <c r="A38" s="187">
        <v>35</v>
      </c>
      <c r="B38" s="86" t="s">
        <v>65</v>
      </c>
      <c r="C38" s="108" t="s">
        <v>70</v>
      </c>
      <c r="D38" s="151">
        <f>SUMIFS('Dealer Wise'!E$4:E$124,'Dealer Wise'!$D$4:$D$124,'Zone Wise'!$C38)</f>
        <v>41108600.89967142</v>
      </c>
      <c r="E38" s="151">
        <f>SUMIFS('Dealer Wise'!F$4:F$124,'Dealer Wise'!$D$4:$D$124,'Zone Wise'!$C38)</f>
        <v>20794489.8552</v>
      </c>
      <c r="F38" s="152">
        <f t="shared" si="11"/>
        <v>0.50584280175213192</v>
      </c>
      <c r="G38" s="153">
        <f t="shared" si="12"/>
        <v>12092390.864537138</v>
      </c>
      <c r="H38" s="151">
        <f t="shared" si="13"/>
        <v>1727484.4092195912</v>
      </c>
      <c r="I38" s="153">
        <f t="shared" si="14"/>
        <v>14558906.918517418</v>
      </c>
      <c r="J38" s="151">
        <f t="shared" si="15"/>
        <v>2079843.8455024883</v>
      </c>
      <c r="K38" s="151">
        <f t="shared" si="16"/>
        <v>16614336.963500991</v>
      </c>
      <c r="L38" s="151">
        <f t="shared" si="17"/>
        <v>2373476.7090715701</v>
      </c>
      <c r="M38" s="154">
        <f t="shared" si="18"/>
        <v>18669767.008484565</v>
      </c>
      <c r="N38" s="151">
        <f t="shared" si="19"/>
        <v>2667109.5726406523</v>
      </c>
      <c r="O38" s="151">
        <f t="shared" si="20"/>
        <v>20314111.04447142</v>
      </c>
      <c r="P38" s="151">
        <f t="shared" si="21"/>
        <v>2902015.8634959171</v>
      </c>
    </row>
    <row r="39" spans="1:16" ht="15" thickBot="1" x14ac:dyDescent="0.25">
      <c r="A39" s="187">
        <v>36</v>
      </c>
      <c r="B39" s="86" t="s">
        <v>65</v>
      </c>
      <c r="C39" s="108" t="s">
        <v>65</v>
      </c>
      <c r="D39" s="151">
        <f>SUMIFS('Dealer Wise'!E$4:E$124,'Dealer Wise'!$D$4:$D$124,'Zone Wise'!$C39)</f>
        <v>36795314.590400003</v>
      </c>
      <c r="E39" s="151">
        <f>SUMIFS('Dealer Wise'!F$4:F$124,'Dealer Wise'!$D$4:$D$124,'Zone Wise'!$C39)</f>
        <v>17310195.745600004</v>
      </c>
      <c r="F39" s="152">
        <f t="shared" si="11"/>
        <v>0.47044565152641149</v>
      </c>
      <c r="G39" s="153">
        <f t="shared" si="12"/>
        <v>12126055.926720001</v>
      </c>
      <c r="H39" s="151">
        <f t="shared" si="13"/>
        <v>1732293.7038171429</v>
      </c>
      <c r="I39" s="153">
        <f t="shared" si="14"/>
        <v>14333774.802143998</v>
      </c>
      <c r="J39" s="151">
        <f t="shared" si="15"/>
        <v>2047682.1145919997</v>
      </c>
      <c r="K39" s="151">
        <f t="shared" si="16"/>
        <v>16173540.531663999</v>
      </c>
      <c r="L39" s="151">
        <f t="shared" si="17"/>
        <v>2310505.7902377141</v>
      </c>
      <c r="M39" s="154">
        <f t="shared" si="18"/>
        <v>18013306.261183996</v>
      </c>
      <c r="N39" s="151">
        <f t="shared" si="19"/>
        <v>2573329.4658834278</v>
      </c>
      <c r="O39" s="151">
        <f t="shared" si="20"/>
        <v>19485118.844799999</v>
      </c>
      <c r="P39" s="151">
        <f t="shared" si="21"/>
        <v>2783588.4063999997</v>
      </c>
    </row>
    <row r="40" spans="1:16" x14ac:dyDescent="0.2">
      <c r="A40" s="186">
        <v>37</v>
      </c>
      <c r="B40" s="86" t="s">
        <v>65</v>
      </c>
      <c r="C40" s="108" t="s">
        <v>1454</v>
      </c>
      <c r="D40" s="151">
        <f>SUMIFS('Dealer Wise'!E$4:E$124,'Dealer Wise'!$D$4:$D$124,'Zone Wise'!$C40)</f>
        <v>28760736.487423807</v>
      </c>
      <c r="E40" s="151">
        <f>SUMIFS('Dealer Wise'!F$4:F$124,'Dealer Wise'!$D$4:$D$124,'Zone Wise'!$C40)</f>
        <v>13703326.243000003</v>
      </c>
      <c r="F40" s="152">
        <f t="shared" si="11"/>
        <v>0.4764595040531055</v>
      </c>
      <c r="G40" s="153">
        <f t="shared" si="12"/>
        <v>9305262.9469390456</v>
      </c>
      <c r="H40" s="151">
        <f t="shared" si="13"/>
        <v>1329323.2781341493</v>
      </c>
      <c r="I40" s="153">
        <f t="shared" si="14"/>
        <v>11030907.136184471</v>
      </c>
      <c r="J40" s="151">
        <f t="shared" si="15"/>
        <v>1575843.8765977814</v>
      </c>
      <c r="K40" s="151">
        <f t="shared" si="16"/>
        <v>12468943.960555663</v>
      </c>
      <c r="L40" s="151">
        <f t="shared" si="17"/>
        <v>1781277.708650809</v>
      </c>
      <c r="M40" s="154">
        <f t="shared" si="18"/>
        <v>13906980.784926852</v>
      </c>
      <c r="N40" s="151">
        <f t="shared" si="19"/>
        <v>1986711.5407038361</v>
      </c>
      <c r="O40" s="151">
        <f t="shared" si="20"/>
        <v>15057410.244423805</v>
      </c>
      <c r="P40" s="151">
        <f t="shared" si="21"/>
        <v>2151058.606346258</v>
      </c>
    </row>
    <row r="41" spans="1:16" x14ac:dyDescent="0.2">
      <c r="A41" s="187">
        <v>38</v>
      </c>
      <c r="B41" s="86" t="s">
        <v>80</v>
      </c>
      <c r="C41" s="108" t="s">
        <v>91</v>
      </c>
      <c r="D41" s="151">
        <f>SUMIFS('Dealer Wise'!E$4:E$124,'Dealer Wise'!$D$4:$D$124,'Zone Wise'!$C41)</f>
        <v>61507132.060204759</v>
      </c>
      <c r="E41" s="151">
        <f>SUMIFS('Dealer Wise'!F$4:F$124,'Dealer Wise'!$D$4:$D$124,'Zone Wise'!$C41)</f>
        <v>26907879.812900007</v>
      </c>
      <c r="F41" s="152">
        <f t="shared" si="11"/>
        <v>0.43747576763231105</v>
      </c>
      <c r="G41" s="153">
        <f t="shared" si="12"/>
        <v>22297825.835263804</v>
      </c>
      <c r="H41" s="151">
        <f t="shared" si="13"/>
        <v>3185403.6907519721</v>
      </c>
      <c r="I41" s="153">
        <f t="shared" si="14"/>
        <v>25988253.758876085</v>
      </c>
      <c r="J41" s="151">
        <f t="shared" si="15"/>
        <v>3712607.6798394406</v>
      </c>
      <c r="K41" s="151">
        <f t="shared" si="16"/>
        <v>29063610.361886322</v>
      </c>
      <c r="L41" s="151">
        <f t="shared" si="17"/>
        <v>4151944.3374123317</v>
      </c>
      <c r="M41" s="154">
        <f t="shared" si="18"/>
        <v>32138966.96489656</v>
      </c>
      <c r="N41" s="151">
        <f t="shared" si="19"/>
        <v>4591280.9949852228</v>
      </c>
      <c r="O41" s="151">
        <f t="shared" si="20"/>
        <v>34599252.247304752</v>
      </c>
      <c r="P41" s="151">
        <f t="shared" si="21"/>
        <v>4942750.3210435361</v>
      </c>
    </row>
    <row r="42" spans="1:16" x14ac:dyDescent="0.2">
      <c r="A42" s="187">
        <v>39</v>
      </c>
      <c r="B42" s="86" t="s">
        <v>80</v>
      </c>
      <c r="C42" s="108" t="s">
        <v>1458</v>
      </c>
      <c r="D42" s="151">
        <f>SUMIFS('Dealer Wise'!E$4:E$124,'Dealer Wise'!$D$4:$D$124,'Zone Wise'!$C42)</f>
        <v>27238586.928533331</v>
      </c>
      <c r="E42" s="151">
        <f>SUMIFS('Dealer Wise'!F$4:F$124,'Dealer Wise'!$D$4:$D$124,'Zone Wise'!$C42)</f>
        <v>13066406.773800004</v>
      </c>
      <c r="F42" s="152">
        <f t="shared" si="11"/>
        <v>0.47970207882232341</v>
      </c>
      <c r="G42" s="153">
        <f t="shared" si="12"/>
        <v>8724462.7690266632</v>
      </c>
      <c r="H42" s="151">
        <f t="shared" si="13"/>
        <v>1246351.8241466661</v>
      </c>
      <c r="I42" s="153">
        <f t="shared" si="14"/>
        <v>10358777.984738659</v>
      </c>
      <c r="J42" s="151">
        <f t="shared" si="15"/>
        <v>1479825.4263912369</v>
      </c>
      <c r="K42" s="151">
        <f t="shared" si="16"/>
        <v>11720707.331165329</v>
      </c>
      <c r="L42" s="151">
        <f t="shared" si="17"/>
        <v>1674386.7615950468</v>
      </c>
      <c r="M42" s="154">
        <f t="shared" si="18"/>
        <v>13082636.677591991</v>
      </c>
      <c r="N42" s="151">
        <f t="shared" si="19"/>
        <v>1868948.0967988558</v>
      </c>
      <c r="O42" s="151">
        <f t="shared" si="20"/>
        <v>14172180.154733326</v>
      </c>
      <c r="P42" s="151">
        <f t="shared" si="21"/>
        <v>2024597.1649619038</v>
      </c>
    </row>
    <row r="43" spans="1:16" ht="15" thickBot="1" x14ac:dyDescent="0.25">
      <c r="A43" s="187">
        <v>40</v>
      </c>
      <c r="B43" s="86" t="s">
        <v>80</v>
      </c>
      <c r="C43" s="108" t="s">
        <v>80</v>
      </c>
      <c r="D43" s="151">
        <f>SUMIFS('Dealer Wise'!E$4:E$124,'Dealer Wise'!$D$4:$D$124,'Zone Wise'!$C43)</f>
        <v>54441333.399485707</v>
      </c>
      <c r="E43" s="151">
        <f>SUMIFS('Dealer Wise'!F$4:F$124,'Dealer Wise'!$D$4:$D$124,'Zone Wise'!$C43)</f>
        <v>25947044.216300003</v>
      </c>
      <c r="F43" s="152">
        <f t="shared" si="11"/>
        <v>0.47660559718298739</v>
      </c>
      <c r="G43" s="153">
        <f t="shared" si="12"/>
        <v>17606022.503288567</v>
      </c>
      <c r="H43" s="151">
        <f t="shared" si="13"/>
        <v>2515146.0718983668</v>
      </c>
      <c r="I43" s="153">
        <f t="shared" si="14"/>
        <v>20872502.507257707</v>
      </c>
      <c r="J43" s="151">
        <f t="shared" si="15"/>
        <v>2981786.0724653867</v>
      </c>
      <c r="K43" s="151">
        <f t="shared" si="16"/>
        <v>23594569.17723199</v>
      </c>
      <c r="L43" s="151">
        <f t="shared" si="17"/>
        <v>3370652.73960457</v>
      </c>
      <c r="M43" s="154">
        <f t="shared" si="18"/>
        <v>26316635.847206272</v>
      </c>
      <c r="N43" s="151">
        <f t="shared" si="19"/>
        <v>3759519.4067437532</v>
      </c>
      <c r="O43" s="151">
        <f t="shared" si="20"/>
        <v>28494289.183185704</v>
      </c>
      <c r="P43" s="151">
        <f t="shared" si="21"/>
        <v>4070612.7404551008</v>
      </c>
    </row>
    <row r="44" spans="1:16" x14ac:dyDescent="0.2">
      <c r="A44" s="186">
        <v>41</v>
      </c>
      <c r="B44" s="86" t="s">
        <v>80</v>
      </c>
      <c r="C44" s="108" t="s">
        <v>1457</v>
      </c>
      <c r="D44" s="151">
        <f>SUMIFS('Dealer Wise'!E$4:E$124,'Dealer Wise'!$D$4:$D$124,'Zone Wise'!$C44)</f>
        <v>33041443.089428574</v>
      </c>
      <c r="E44" s="151">
        <f>SUMIFS('Dealer Wise'!F$4:F$124,'Dealer Wise'!$D$4:$D$124,'Zone Wise'!$C44)</f>
        <v>16015615.504100002</v>
      </c>
      <c r="F44" s="152">
        <f t="shared" si="11"/>
        <v>0.48471295459925323</v>
      </c>
      <c r="G44" s="153">
        <f t="shared" si="12"/>
        <v>10417538.967442859</v>
      </c>
      <c r="H44" s="151">
        <f t="shared" si="13"/>
        <v>1488219.852491837</v>
      </c>
      <c r="I44" s="153">
        <f t="shared" si="14"/>
        <v>12400025.552808572</v>
      </c>
      <c r="J44" s="151">
        <f t="shared" si="15"/>
        <v>1771432.221829796</v>
      </c>
      <c r="K44" s="151">
        <f t="shared" si="16"/>
        <v>14052097.707280003</v>
      </c>
      <c r="L44" s="151">
        <f t="shared" si="17"/>
        <v>2007442.529611429</v>
      </c>
      <c r="M44" s="154">
        <f t="shared" si="18"/>
        <v>15704169.861751426</v>
      </c>
      <c r="N44" s="151">
        <f t="shared" si="19"/>
        <v>2243452.8373930608</v>
      </c>
      <c r="O44" s="151">
        <f t="shared" si="20"/>
        <v>17025827.585328571</v>
      </c>
      <c r="P44" s="151">
        <f t="shared" si="21"/>
        <v>2432261.0836183676</v>
      </c>
    </row>
    <row r="45" spans="1:16" x14ac:dyDescent="0.2">
      <c r="A45" s="262" t="s">
        <v>139</v>
      </c>
      <c r="B45" s="262"/>
      <c r="C45" s="263"/>
      <c r="D45" s="155">
        <f>SUM(D4:D44)</f>
        <v>1518211706.4978526</v>
      </c>
      <c r="E45" s="155">
        <f>SUM(E4:E44)</f>
        <v>786191487.46510029</v>
      </c>
      <c r="F45" s="156">
        <f t="shared" ref="F45" si="22">E45/D45</f>
        <v>0.51784048568473628</v>
      </c>
      <c r="G45" s="155">
        <f t="shared" ref="G45:P45" si="23">SUM(G4:G44)</f>
        <v>428377877.73318177</v>
      </c>
      <c r="H45" s="155">
        <f t="shared" si="23"/>
        <v>61196839.676168829</v>
      </c>
      <c r="I45" s="155">
        <f t="shared" si="23"/>
        <v>519470580.1230529</v>
      </c>
      <c r="J45" s="155">
        <f t="shared" si="23"/>
        <v>74210082.874721885</v>
      </c>
      <c r="K45" s="155">
        <f t="shared" si="23"/>
        <v>595381165.44794571</v>
      </c>
      <c r="L45" s="155">
        <f t="shared" si="23"/>
        <v>85054452.206849381</v>
      </c>
      <c r="M45" s="155">
        <f t="shared" si="23"/>
        <v>671291750.77283835</v>
      </c>
      <c r="N45" s="155">
        <f t="shared" si="23"/>
        <v>95898821.538976893</v>
      </c>
      <c r="O45" s="155">
        <f t="shared" si="23"/>
        <v>732020219.03275216</v>
      </c>
      <c r="P45" s="155">
        <f t="shared" si="23"/>
        <v>104574317.00467893</v>
      </c>
    </row>
    <row r="49" spans="4:4" x14ac:dyDescent="0.2">
      <c r="D49" s="1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4"/>
  <sheetViews>
    <sheetView showGridLines="0" zoomScale="90" zoomScaleNormal="90" workbookViewId="0">
      <pane ySplit="6" topLeftCell="A7" activePane="bottomLeft" state="frozen"/>
      <selection pane="bottomLeft" activeCell="I336" sqref="I336"/>
    </sheetView>
  </sheetViews>
  <sheetFormatPr defaultRowHeight="14.25" x14ac:dyDescent="0.2"/>
  <cols>
    <col min="1" max="1" width="4.85546875" style="130" customWidth="1"/>
    <col min="2" max="2" width="32.28515625" style="120" customWidth="1"/>
    <col min="3" max="3" width="14.28515625" style="120" customWidth="1"/>
    <col min="4" max="4" width="10.7109375" style="164" customWidth="1"/>
    <col min="5" max="5" width="28.42578125" style="120" customWidth="1"/>
    <col min="6" max="6" width="12.28515625" style="120" bestFit="1" customWidth="1"/>
    <col min="7" max="7" width="16.28515625" style="91" customWidth="1"/>
    <col min="8" max="8" width="10.140625" style="91" bestFit="1" customWidth="1"/>
    <col min="9" max="9" width="15" style="91" bestFit="1" customWidth="1"/>
    <col min="10" max="10" width="8.7109375" style="91" bestFit="1" customWidth="1"/>
    <col min="11" max="11" width="13" style="91" bestFit="1" customWidth="1"/>
    <col min="12" max="12" width="15" style="91" bestFit="1" customWidth="1"/>
    <col min="13" max="13" width="12.28515625" style="91" bestFit="1" customWidth="1"/>
    <col min="14" max="14" width="8.5703125" style="91" bestFit="1" customWidth="1"/>
    <col min="15" max="16384" width="9.140625" style="91"/>
  </cols>
  <sheetData>
    <row r="1" spans="1:16" x14ac:dyDescent="0.2">
      <c r="F1" s="91"/>
    </row>
    <row r="2" spans="1:16" x14ac:dyDescent="0.2">
      <c r="F2" s="91"/>
    </row>
    <row r="3" spans="1:16" x14ac:dyDescent="0.2">
      <c r="F3" s="91"/>
    </row>
    <row r="4" spans="1:16" s="98" customFormat="1" x14ac:dyDescent="0.25">
      <c r="A4" s="274" t="s">
        <v>1045</v>
      </c>
      <c r="B4" s="273" t="s">
        <v>150</v>
      </c>
      <c r="C4" s="273" t="s">
        <v>0</v>
      </c>
      <c r="D4" s="278" t="s">
        <v>151</v>
      </c>
      <c r="E4" s="273" t="s">
        <v>152</v>
      </c>
      <c r="F4" s="273" t="s">
        <v>1558</v>
      </c>
      <c r="G4" s="273"/>
      <c r="H4" s="273"/>
      <c r="I4" s="273"/>
      <c r="J4" s="273"/>
      <c r="K4" s="273"/>
      <c r="L4" s="266" t="s">
        <v>153</v>
      </c>
      <c r="M4" s="266"/>
      <c r="N4" s="268" t="s">
        <v>154</v>
      </c>
    </row>
    <row r="5" spans="1:16" s="98" customFormat="1" ht="13.5" customHeight="1" x14ac:dyDescent="0.25">
      <c r="A5" s="275"/>
      <c r="B5" s="271"/>
      <c r="C5" s="271"/>
      <c r="D5" s="279"/>
      <c r="E5" s="271"/>
      <c r="F5" s="271" t="s">
        <v>1525</v>
      </c>
      <c r="G5" s="271"/>
      <c r="H5" s="272" t="s">
        <v>1526</v>
      </c>
      <c r="I5" s="272"/>
      <c r="J5" s="271" t="s">
        <v>155</v>
      </c>
      <c r="K5" s="271"/>
      <c r="L5" s="267"/>
      <c r="M5" s="267"/>
      <c r="N5" s="269"/>
    </row>
    <row r="6" spans="1:16" s="98" customFormat="1" x14ac:dyDescent="0.25">
      <c r="A6" s="276"/>
      <c r="B6" s="277"/>
      <c r="C6" s="277"/>
      <c r="D6" s="280"/>
      <c r="E6" s="277"/>
      <c r="F6" s="157" t="s">
        <v>156</v>
      </c>
      <c r="G6" s="157" t="s">
        <v>157</v>
      </c>
      <c r="H6" s="158" t="s">
        <v>156</v>
      </c>
      <c r="I6" s="158" t="s">
        <v>157</v>
      </c>
      <c r="J6" s="157" t="s">
        <v>156</v>
      </c>
      <c r="K6" s="157" t="s">
        <v>157</v>
      </c>
      <c r="L6" s="157" t="s">
        <v>158</v>
      </c>
      <c r="M6" s="157" t="s">
        <v>159</v>
      </c>
      <c r="N6" s="270"/>
    </row>
    <row r="7" spans="1:16" x14ac:dyDescent="0.2">
      <c r="A7" s="165">
        <v>1</v>
      </c>
      <c r="B7" s="216" t="s">
        <v>123</v>
      </c>
      <c r="C7" s="217" t="s">
        <v>1394</v>
      </c>
      <c r="D7" s="217" t="s">
        <v>252</v>
      </c>
      <c r="E7" s="217" t="s">
        <v>1129</v>
      </c>
      <c r="F7" s="191">
        <v>9620</v>
      </c>
      <c r="G7" s="191">
        <v>14661930</v>
      </c>
      <c r="H7" s="109">
        <v>5855</v>
      </c>
      <c r="I7" s="109">
        <v>7543400</v>
      </c>
      <c r="J7" s="159">
        <f t="shared" ref="J7:J70" si="0">IFERROR(H7/F7,0)</f>
        <v>0.60862785862785862</v>
      </c>
      <c r="K7" s="159">
        <f t="shared" ref="K7:K70" si="1">IFERROR(I7/G7,0)</f>
        <v>0.51448888379633517</v>
      </c>
      <c r="L7" s="159">
        <f>IF((J7*0.3)&gt;30%,30%,(J7*0.3))</f>
        <v>0.18258835758835759</v>
      </c>
      <c r="M7" s="159">
        <f>IF((K7*0.7)&gt;70%,70%,(K7*0.7))</f>
        <v>0.36014221865743462</v>
      </c>
      <c r="N7" s="160">
        <f>L7+M7</f>
        <v>0.54273057624579224</v>
      </c>
      <c r="O7" s="161"/>
      <c r="P7" s="161"/>
    </row>
    <row r="8" spans="1:16" x14ac:dyDescent="0.2">
      <c r="A8" s="165">
        <v>2</v>
      </c>
      <c r="B8" s="216" t="s">
        <v>123</v>
      </c>
      <c r="C8" s="217" t="s">
        <v>1394</v>
      </c>
      <c r="D8" s="217" t="s">
        <v>253</v>
      </c>
      <c r="E8" s="217" t="s">
        <v>254</v>
      </c>
      <c r="F8" s="191">
        <v>8482</v>
      </c>
      <c r="G8" s="191">
        <v>12922023</v>
      </c>
      <c r="H8" s="109">
        <v>4932</v>
      </c>
      <c r="I8" s="109">
        <v>6780165</v>
      </c>
      <c r="J8" s="159">
        <f t="shared" si="0"/>
        <v>0.58146663522754072</v>
      </c>
      <c r="K8" s="159">
        <f t="shared" si="1"/>
        <v>0.52469841602975009</v>
      </c>
      <c r="L8" s="159">
        <f t="shared" ref="L8:L71" si="2">IF((J8*0.3)&gt;30%,30%,(J8*0.3))</f>
        <v>0.1744399905682622</v>
      </c>
      <c r="M8" s="159">
        <f t="shared" ref="M8:M71" si="3">IF((K8*0.7)&gt;70%,70%,(K8*0.7))</f>
        <v>0.36728889122082503</v>
      </c>
      <c r="N8" s="160">
        <f t="shared" ref="N8:N71" si="4">L8+M8</f>
        <v>0.54172888178908729</v>
      </c>
      <c r="O8" s="161"/>
      <c r="P8" s="161"/>
    </row>
    <row r="9" spans="1:16" x14ac:dyDescent="0.2">
      <c r="A9" s="165">
        <v>3</v>
      </c>
      <c r="B9" s="217" t="s">
        <v>123</v>
      </c>
      <c r="C9" s="217" t="s">
        <v>1394</v>
      </c>
      <c r="D9" s="217" t="s">
        <v>255</v>
      </c>
      <c r="E9" s="217" t="s">
        <v>1304</v>
      </c>
      <c r="F9" s="191">
        <v>508</v>
      </c>
      <c r="G9" s="191">
        <v>770210</v>
      </c>
      <c r="H9" s="109">
        <v>164</v>
      </c>
      <c r="I9" s="109">
        <v>239050</v>
      </c>
      <c r="J9" s="159">
        <f t="shared" si="0"/>
        <v>0.32283464566929132</v>
      </c>
      <c r="K9" s="159">
        <f t="shared" si="1"/>
        <v>0.31036989911842222</v>
      </c>
      <c r="L9" s="159">
        <f t="shared" si="2"/>
        <v>9.6850393700787393E-2</v>
      </c>
      <c r="M9" s="159">
        <f t="shared" si="3"/>
        <v>0.21725892938289554</v>
      </c>
      <c r="N9" s="160">
        <f t="shared" si="4"/>
        <v>0.31410932308368295</v>
      </c>
      <c r="O9" s="161"/>
      <c r="P9" s="161"/>
    </row>
    <row r="10" spans="1:16" x14ac:dyDescent="0.2">
      <c r="A10" s="165">
        <v>4</v>
      </c>
      <c r="B10" s="217" t="s">
        <v>123</v>
      </c>
      <c r="C10" s="217" t="s">
        <v>1394</v>
      </c>
      <c r="D10" s="217" t="s">
        <v>259</v>
      </c>
      <c r="E10" s="217" t="s">
        <v>1527</v>
      </c>
      <c r="F10" s="191">
        <v>2913</v>
      </c>
      <c r="G10" s="191">
        <v>4435558</v>
      </c>
      <c r="H10" s="109">
        <v>1658</v>
      </c>
      <c r="I10" s="109">
        <v>3007420</v>
      </c>
      <c r="J10" s="159">
        <f t="shared" si="0"/>
        <v>0.56917267421901818</v>
      </c>
      <c r="K10" s="159">
        <f t="shared" si="1"/>
        <v>0.67802517744103452</v>
      </c>
      <c r="L10" s="159">
        <f t="shared" si="2"/>
        <v>0.17075180226570544</v>
      </c>
      <c r="M10" s="159">
        <f t="shared" si="3"/>
        <v>0.47461762420872411</v>
      </c>
      <c r="N10" s="160">
        <f t="shared" si="4"/>
        <v>0.64536942647442952</v>
      </c>
      <c r="O10" s="161"/>
      <c r="P10" s="161"/>
    </row>
    <row r="11" spans="1:16" x14ac:dyDescent="0.2">
      <c r="A11" s="165">
        <v>5</v>
      </c>
      <c r="B11" s="216" t="s">
        <v>123</v>
      </c>
      <c r="C11" s="217" t="s">
        <v>1394</v>
      </c>
      <c r="D11" s="217" t="s">
        <v>257</v>
      </c>
      <c r="E11" s="217" t="s">
        <v>640</v>
      </c>
      <c r="F11" s="191">
        <v>2280</v>
      </c>
      <c r="G11" s="191">
        <v>3478474</v>
      </c>
      <c r="H11" s="109">
        <v>296</v>
      </c>
      <c r="I11" s="109">
        <v>443700</v>
      </c>
      <c r="J11" s="159">
        <f t="shared" si="0"/>
        <v>0.12982456140350876</v>
      </c>
      <c r="K11" s="159">
        <f t="shared" si="1"/>
        <v>0.12755593401014353</v>
      </c>
      <c r="L11" s="159">
        <f t="shared" si="2"/>
        <v>3.8947368421052626E-2</v>
      </c>
      <c r="M11" s="159">
        <f t="shared" si="3"/>
        <v>8.9289153807100466E-2</v>
      </c>
      <c r="N11" s="160">
        <f t="shared" si="4"/>
        <v>0.1282365222281531</v>
      </c>
      <c r="O11" s="161"/>
      <c r="P11" s="161"/>
    </row>
    <row r="12" spans="1:16" x14ac:dyDescent="0.2">
      <c r="A12" s="165">
        <v>6</v>
      </c>
      <c r="B12" s="217" t="s">
        <v>123</v>
      </c>
      <c r="C12" s="217" t="s">
        <v>1394</v>
      </c>
      <c r="D12" s="217" t="s">
        <v>260</v>
      </c>
      <c r="E12" s="217" t="s">
        <v>1356</v>
      </c>
      <c r="F12" s="191">
        <v>1520</v>
      </c>
      <c r="G12" s="191">
        <v>2316935</v>
      </c>
      <c r="H12" s="109">
        <v>526</v>
      </c>
      <c r="I12" s="109">
        <v>784000</v>
      </c>
      <c r="J12" s="159">
        <f t="shared" si="0"/>
        <v>0.34605263157894739</v>
      </c>
      <c r="K12" s="159">
        <f t="shared" si="1"/>
        <v>0.33837807275560167</v>
      </c>
      <c r="L12" s="159">
        <f t="shared" si="2"/>
        <v>0.10381578947368421</v>
      </c>
      <c r="M12" s="159">
        <f t="shared" si="3"/>
        <v>0.23686465092892114</v>
      </c>
      <c r="N12" s="160">
        <f t="shared" si="4"/>
        <v>0.34068044040260537</v>
      </c>
      <c r="O12" s="161"/>
      <c r="P12" s="161"/>
    </row>
    <row r="13" spans="1:16" x14ac:dyDescent="0.2">
      <c r="A13" s="165">
        <v>7</v>
      </c>
      <c r="B13" s="216" t="s">
        <v>124</v>
      </c>
      <c r="C13" s="217" t="s">
        <v>1394</v>
      </c>
      <c r="D13" s="217" t="s">
        <v>250</v>
      </c>
      <c r="E13" s="217" t="s">
        <v>251</v>
      </c>
      <c r="F13" s="191">
        <v>3972</v>
      </c>
      <c r="G13" s="191">
        <v>7058204</v>
      </c>
      <c r="H13" s="109">
        <v>1799</v>
      </c>
      <c r="I13" s="109">
        <v>2750450</v>
      </c>
      <c r="J13" s="159">
        <f t="shared" si="0"/>
        <v>0.45292044310171198</v>
      </c>
      <c r="K13" s="159">
        <f t="shared" si="1"/>
        <v>0.38968128436072408</v>
      </c>
      <c r="L13" s="159">
        <f t="shared" si="2"/>
        <v>0.13587613293051359</v>
      </c>
      <c r="M13" s="159">
        <f t="shared" si="3"/>
        <v>0.27277689905250685</v>
      </c>
      <c r="N13" s="160">
        <f t="shared" si="4"/>
        <v>0.40865303198302044</v>
      </c>
      <c r="O13" s="161"/>
      <c r="P13" s="161"/>
    </row>
    <row r="14" spans="1:16" x14ac:dyDescent="0.2">
      <c r="A14" s="165">
        <v>8</v>
      </c>
      <c r="B14" s="217" t="s">
        <v>124</v>
      </c>
      <c r="C14" s="217" t="s">
        <v>1394</v>
      </c>
      <c r="D14" s="217" t="s">
        <v>248</v>
      </c>
      <c r="E14" s="217" t="s">
        <v>249</v>
      </c>
      <c r="F14" s="191">
        <v>1505</v>
      </c>
      <c r="G14" s="191">
        <v>2682208</v>
      </c>
      <c r="H14" s="109">
        <v>629</v>
      </c>
      <c r="I14" s="109">
        <v>1182580</v>
      </c>
      <c r="J14" s="159">
        <f t="shared" si="0"/>
        <v>0.41794019933554816</v>
      </c>
      <c r="K14" s="159">
        <f t="shared" si="1"/>
        <v>0.44089794676624633</v>
      </c>
      <c r="L14" s="159">
        <f t="shared" si="2"/>
        <v>0.12538205980066444</v>
      </c>
      <c r="M14" s="159">
        <f t="shared" si="3"/>
        <v>0.3086285627363724</v>
      </c>
      <c r="N14" s="160">
        <f t="shared" si="4"/>
        <v>0.43401062253703682</v>
      </c>
      <c r="O14" s="161"/>
      <c r="P14" s="161"/>
    </row>
    <row r="15" spans="1:16" x14ac:dyDescent="0.2">
      <c r="A15" s="165">
        <v>9</v>
      </c>
      <c r="B15" s="217" t="s">
        <v>124</v>
      </c>
      <c r="C15" s="217" t="s">
        <v>1394</v>
      </c>
      <c r="D15" s="217" t="s">
        <v>246</v>
      </c>
      <c r="E15" s="217" t="s">
        <v>247</v>
      </c>
      <c r="F15" s="191">
        <v>3003</v>
      </c>
      <c r="G15" s="191">
        <v>5340781</v>
      </c>
      <c r="H15" s="109">
        <v>2169</v>
      </c>
      <c r="I15" s="109">
        <v>2974965</v>
      </c>
      <c r="J15" s="159">
        <f t="shared" si="0"/>
        <v>0.72227772227772225</v>
      </c>
      <c r="K15" s="159">
        <f t="shared" si="1"/>
        <v>0.55702808259690861</v>
      </c>
      <c r="L15" s="159">
        <f t="shared" si="2"/>
        <v>0.21668331668331667</v>
      </c>
      <c r="M15" s="159">
        <f t="shared" si="3"/>
        <v>0.389919657817836</v>
      </c>
      <c r="N15" s="160">
        <f t="shared" si="4"/>
        <v>0.60660297450115264</v>
      </c>
      <c r="O15" s="161"/>
      <c r="P15" s="161"/>
    </row>
    <row r="16" spans="1:16" x14ac:dyDescent="0.2">
      <c r="A16" s="165">
        <v>10</v>
      </c>
      <c r="B16" s="217" t="s">
        <v>124</v>
      </c>
      <c r="C16" s="217" t="s">
        <v>1394</v>
      </c>
      <c r="D16" s="217" t="s">
        <v>972</v>
      </c>
      <c r="E16" s="217" t="s">
        <v>973</v>
      </c>
      <c r="F16" s="191">
        <v>700</v>
      </c>
      <c r="G16" s="191">
        <v>1249048</v>
      </c>
      <c r="H16" s="109">
        <v>695</v>
      </c>
      <c r="I16" s="109">
        <v>1127670</v>
      </c>
      <c r="J16" s="159">
        <f t="shared" si="0"/>
        <v>0.99285714285714288</v>
      </c>
      <c r="K16" s="159">
        <f t="shared" si="1"/>
        <v>0.90282359044648408</v>
      </c>
      <c r="L16" s="159">
        <f t="shared" si="2"/>
        <v>0.29785714285714288</v>
      </c>
      <c r="M16" s="159">
        <f t="shared" si="3"/>
        <v>0.63197651331253879</v>
      </c>
      <c r="N16" s="160">
        <f t="shared" si="4"/>
        <v>0.92983365616968161</v>
      </c>
      <c r="O16" s="161"/>
      <c r="P16" s="161"/>
    </row>
    <row r="17" spans="1:16" x14ac:dyDescent="0.2">
      <c r="A17" s="165">
        <v>11</v>
      </c>
      <c r="B17" s="217" t="s">
        <v>124</v>
      </c>
      <c r="C17" s="217" t="s">
        <v>1394</v>
      </c>
      <c r="D17" s="217" t="s">
        <v>245</v>
      </c>
      <c r="E17" s="217" t="s">
        <v>1098</v>
      </c>
      <c r="F17" s="191">
        <v>589</v>
      </c>
      <c r="G17" s="191">
        <v>1044228</v>
      </c>
      <c r="H17" s="109">
        <v>301</v>
      </c>
      <c r="I17" s="109">
        <v>463320</v>
      </c>
      <c r="J17" s="159">
        <f t="shared" si="0"/>
        <v>0.51103565365025472</v>
      </c>
      <c r="K17" s="159">
        <f t="shared" si="1"/>
        <v>0.44369620427722684</v>
      </c>
      <c r="L17" s="159">
        <f t="shared" si="2"/>
        <v>0.15331069609507642</v>
      </c>
      <c r="M17" s="159">
        <f t="shared" si="3"/>
        <v>0.31058734299405877</v>
      </c>
      <c r="N17" s="160">
        <f t="shared" si="4"/>
        <v>0.46389803908913518</v>
      </c>
      <c r="O17" s="161"/>
      <c r="P17" s="161"/>
    </row>
    <row r="18" spans="1:16" x14ac:dyDescent="0.2">
      <c r="A18" s="165">
        <v>12</v>
      </c>
      <c r="B18" s="217" t="s">
        <v>124</v>
      </c>
      <c r="C18" s="217" t="s">
        <v>1394</v>
      </c>
      <c r="D18" s="217" t="s">
        <v>244</v>
      </c>
      <c r="E18" s="217" t="s">
        <v>1099</v>
      </c>
      <c r="F18" s="191">
        <v>970</v>
      </c>
      <c r="G18" s="191">
        <v>1728140</v>
      </c>
      <c r="H18" s="109">
        <v>617</v>
      </c>
      <c r="I18" s="109">
        <v>1159430</v>
      </c>
      <c r="J18" s="159">
        <f t="shared" si="0"/>
        <v>0.63608247422680408</v>
      </c>
      <c r="K18" s="159">
        <f t="shared" si="1"/>
        <v>0.67091207888249793</v>
      </c>
      <c r="L18" s="159">
        <f t="shared" si="2"/>
        <v>0.19082474226804122</v>
      </c>
      <c r="M18" s="159">
        <f t="shared" si="3"/>
        <v>0.4696384552177485</v>
      </c>
      <c r="N18" s="160">
        <f t="shared" si="4"/>
        <v>0.66046319748578974</v>
      </c>
      <c r="O18" s="161"/>
      <c r="P18" s="161"/>
    </row>
    <row r="19" spans="1:16" x14ac:dyDescent="0.2">
      <c r="A19" s="165">
        <v>13</v>
      </c>
      <c r="B19" s="217" t="s">
        <v>112</v>
      </c>
      <c r="C19" s="217" t="s">
        <v>1394</v>
      </c>
      <c r="D19" s="217" t="s">
        <v>301</v>
      </c>
      <c r="E19" s="217" t="s">
        <v>1305</v>
      </c>
      <c r="F19" s="191">
        <v>1346</v>
      </c>
      <c r="G19" s="191">
        <v>2381391</v>
      </c>
      <c r="H19" s="109">
        <v>805</v>
      </c>
      <c r="I19" s="109">
        <v>1095270</v>
      </c>
      <c r="J19" s="159">
        <f t="shared" si="0"/>
        <v>0.59806835066864783</v>
      </c>
      <c r="K19" s="159">
        <f t="shared" si="1"/>
        <v>0.45992867194005521</v>
      </c>
      <c r="L19" s="159">
        <f t="shared" si="2"/>
        <v>0.17942050520059435</v>
      </c>
      <c r="M19" s="159">
        <f t="shared" si="3"/>
        <v>0.32195007035803863</v>
      </c>
      <c r="N19" s="160">
        <f t="shared" si="4"/>
        <v>0.50137057555863296</v>
      </c>
      <c r="O19" s="161"/>
      <c r="P19" s="161"/>
    </row>
    <row r="20" spans="1:16" x14ac:dyDescent="0.2">
      <c r="A20" s="165">
        <v>14</v>
      </c>
      <c r="B20" s="217" t="s">
        <v>112</v>
      </c>
      <c r="C20" s="217" t="s">
        <v>1394</v>
      </c>
      <c r="D20" s="217" t="s">
        <v>303</v>
      </c>
      <c r="E20" s="217" t="s">
        <v>304</v>
      </c>
      <c r="F20" s="191">
        <v>1468</v>
      </c>
      <c r="G20" s="191">
        <v>2131765</v>
      </c>
      <c r="H20" s="109">
        <v>963</v>
      </c>
      <c r="I20" s="109">
        <v>1238860</v>
      </c>
      <c r="J20" s="159">
        <f t="shared" si="0"/>
        <v>0.65599455040871935</v>
      </c>
      <c r="K20" s="159">
        <f t="shared" si="1"/>
        <v>0.58114285580258607</v>
      </c>
      <c r="L20" s="159">
        <f t="shared" si="2"/>
        <v>0.19679836512261581</v>
      </c>
      <c r="M20" s="159">
        <f t="shared" si="3"/>
        <v>0.40679999906181025</v>
      </c>
      <c r="N20" s="160">
        <f t="shared" si="4"/>
        <v>0.60359836418442603</v>
      </c>
      <c r="O20" s="161"/>
      <c r="P20" s="161"/>
    </row>
    <row r="21" spans="1:16" x14ac:dyDescent="0.2">
      <c r="A21" s="165">
        <v>15</v>
      </c>
      <c r="B21" s="217" t="s">
        <v>1290</v>
      </c>
      <c r="C21" s="217" t="s">
        <v>1394</v>
      </c>
      <c r="D21" s="217" t="s">
        <v>1306</v>
      </c>
      <c r="E21" s="217" t="s">
        <v>1307</v>
      </c>
      <c r="F21" s="191">
        <v>2194</v>
      </c>
      <c r="G21" s="191">
        <v>2651807</v>
      </c>
      <c r="H21" s="109">
        <v>1442</v>
      </c>
      <c r="I21" s="109">
        <v>1650080</v>
      </c>
      <c r="J21" s="159">
        <f t="shared" si="0"/>
        <v>0.65724703737465817</v>
      </c>
      <c r="K21" s="159">
        <f t="shared" si="1"/>
        <v>0.62224739583235134</v>
      </c>
      <c r="L21" s="159">
        <f t="shared" si="2"/>
        <v>0.19717411121239745</v>
      </c>
      <c r="M21" s="159">
        <f t="shared" si="3"/>
        <v>0.43557317708264592</v>
      </c>
      <c r="N21" s="160">
        <f t="shared" si="4"/>
        <v>0.63274728829504334</v>
      </c>
      <c r="O21" s="161"/>
      <c r="P21" s="161"/>
    </row>
    <row r="22" spans="1:16" x14ac:dyDescent="0.2">
      <c r="A22" s="165">
        <v>16</v>
      </c>
      <c r="B22" s="217" t="s">
        <v>1290</v>
      </c>
      <c r="C22" s="217" t="s">
        <v>1394</v>
      </c>
      <c r="D22" s="217" t="s">
        <v>271</v>
      </c>
      <c r="E22" s="217" t="s">
        <v>1296</v>
      </c>
      <c r="F22" s="191">
        <v>2536</v>
      </c>
      <c r="G22" s="191">
        <v>3085769</v>
      </c>
      <c r="H22" s="109">
        <v>1190</v>
      </c>
      <c r="I22" s="109">
        <v>1535520</v>
      </c>
      <c r="J22" s="159">
        <f t="shared" si="0"/>
        <v>0.46924290220820192</v>
      </c>
      <c r="K22" s="159">
        <f t="shared" si="1"/>
        <v>0.49761339879945649</v>
      </c>
      <c r="L22" s="159">
        <f t="shared" si="2"/>
        <v>0.14077287066246058</v>
      </c>
      <c r="M22" s="159">
        <f t="shared" si="3"/>
        <v>0.34832937915961953</v>
      </c>
      <c r="N22" s="160">
        <f t="shared" si="4"/>
        <v>0.48910224982208012</v>
      </c>
      <c r="O22" s="161"/>
      <c r="P22" s="161"/>
    </row>
    <row r="23" spans="1:16" x14ac:dyDescent="0.2">
      <c r="A23" s="165">
        <v>17</v>
      </c>
      <c r="B23" s="217" t="s">
        <v>1290</v>
      </c>
      <c r="C23" s="217" t="s">
        <v>1394</v>
      </c>
      <c r="D23" s="217" t="s">
        <v>276</v>
      </c>
      <c r="E23" s="217" t="s">
        <v>277</v>
      </c>
      <c r="F23" s="191">
        <v>1274</v>
      </c>
      <c r="G23" s="191">
        <v>1535657</v>
      </c>
      <c r="H23" s="109">
        <v>401</v>
      </c>
      <c r="I23" s="109">
        <v>578240</v>
      </c>
      <c r="J23" s="159">
        <f t="shared" si="0"/>
        <v>0.31475667189952905</v>
      </c>
      <c r="K23" s="159">
        <f t="shared" si="1"/>
        <v>0.37654241800089472</v>
      </c>
      <c r="L23" s="159">
        <f t="shared" si="2"/>
        <v>9.4427001569858712E-2</v>
      </c>
      <c r="M23" s="159">
        <f t="shared" si="3"/>
        <v>0.2635796926006263</v>
      </c>
      <c r="N23" s="160">
        <f t="shared" si="4"/>
        <v>0.35800669417048503</v>
      </c>
      <c r="O23" s="161"/>
      <c r="P23" s="161"/>
    </row>
    <row r="24" spans="1:16" x14ac:dyDescent="0.2">
      <c r="A24" s="165">
        <v>18</v>
      </c>
      <c r="B24" s="217" t="s">
        <v>1290</v>
      </c>
      <c r="C24" s="217" t="s">
        <v>1394</v>
      </c>
      <c r="D24" s="217" t="s">
        <v>272</v>
      </c>
      <c r="E24" s="217" t="s">
        <v>273</v>
      </c>
      <c r="F24" s="191">
        <v>1971</v>
      </c>
      <c r="G24" s="191">
        <v>3091347</v>
      </c>
      <c r="H24" s="109">
        <v>2064</v>
      </c>
      <c r="I24" s="109">
        <v>2364100</v>
      </c>
      <c r="J24" s="159">
        <f t="shared" si="0"/>
        <v>1.0471841704718416</v>
      </c>
      <c r="K24" s="159">
        <f t="shared" si="1"/>
        <v>0.76474753562120334</v>
      </c>
      <c r="L24" s="159">
        <f t="shared" si="2"/>
        <v>0.3</v>
      </c>
      <c r="M24" s="159">
        <f t="shared" si="3"/>
        <v>0.53532327493484233</v>
      </c>
      <c r="N24" s="160">
        <f t="shared" si="4"/>
        <v>0.83532327493484226</v>
      </c>
      <c r="O24" s="161"/>
      <c r="P24" s="161"/>
    </row>
    <row r="25" spans="1:16" x14ac:dyDescent="0.2">
      <c r="A25" s="165">
        <v>19</v>
      </c>
      <c r="B25" s="217" t="s">
        <v>120</v>
      </c>
      <c r="C25" s="217" t="s">
        <v>1394</v>
      </c>
      <c r="D25" s="217" t="s">
        <v>278</v>
      </c>
      <c r="E25" s="217" t="s">
        <v>1460</v>
      </c>
      <c r="F25" s="191">
        <v>1059</v>
      </c>
      <c r="G25" s="191">
        <v>1602575</v>
      </c>
      <c r="H25" s="109">
        <v>476</v>
      </c>
      <c r="I25" s="109">
        <v>586530</v>
      </c>
      <c r="J25" s="159">
        <f t="shared" si="0"/>
        <v>0.449480642115203</v>
      </c>
      <c r="K25" s="159">
        <f t="shared" si="1"/>
        <v>0.36599223125282748</v>
      </c>
      <c r="L25" s="159">
        <f t="shared" si="2"/>
        <v>0.13484419263456091</v>
      </c>
      <c r="M25" s="159">
        <f t="shared" si="3"/>
        <v>0.2561945618769792</v>
      </c>
      <c r="N25" s="160">
        <f t="shared" si="4"/>
        <v>0.39103875451154013</v>
      </c>
      <c r="O25" s="161"/>
      <c r="P25" s="161"/>
    </row>
    <row r="26" spans="1:16" x14ac:dyDescent="0.2">
      <c r="A26" s="165">
        <v>20</v>
      </c>
      <c r="B26" s="217" t="s">
        <v>120</v>
      </c>
      <c r="C26" s="217" t="s">
        <v>1394</v>
      </c>
      <c r="D26" s="217" t="s">
        <v>282</v>
      </c>
      <c r="E26" s="217" t="s">
        <v>283</v>
      </c>
      <c r="F26" s="191">
        <v>781</v>
      </c>
      <c r="G26" s="191">
        <v>1054449</v>
      </c>
      <c r="H26" s="109">
        <v>251</v>
      </c>
      <c r="I26" s="109">
        <v>292350</v>
      </c>
      <c r="J26" s="159">
        <f t="shared" si="0"/>
        <v>0.32138284250960308</v>
      </c>
      <c r="K26" s="159">
        <f t="shared" si="1"/>
        <v>0.2772538074387666</v>
      </c>
      <c r="L26" s="159">
        <f t="shared" si="2"/>
        <v>9.641485275288092E-2</v>
      </c>
      <c r="M26" s="159">
        <f t="shared" si="3"/>
        <v>0.1940776652071366</v>
      </c>
      <c r="N26" s="160">
        <f t="shared" si="4"/>
        <v>0.29049251796001752</v>
      </c>
      <c r="O26" s="161"/>
      <c r="P26" s="161"/>
    </row>
    <row r="27" spans="1:16" x14ac:dyDescent="0.2">
      <c r="A27" s="165">
        <v>21</v>
      </c>
      <c r="B27" s="217" t="s">
        <v>120</v>
      </c>
      <c r="C27" s="217" t="s">
        <v>1394</v>
      </c>
      <c r="D27" s="217" t="s">
        <v>280</v>
      </c>
      <c r="E27" s="217" t="s">
        <v>1461</v>
      </c>
      <c r="F27" s="191">
        <v>815</v>
      </c>
      <c r="G27" s="191">
        <v>1167009</v>
      </c>
      <c r="H27" s="109">
        <v>222</v>
      </c>
      <c r="I27" s="109">
        <v>212345</v>
      </c>
      <c r="J27" s="159">
        <f t="shared" si="0"/>
        <v>0.2723926380368098</v>
      </c>
      <c r="K27" s="159">
        <f t="shared" si="1"/>
        <v>0.18195660873223771</v>
      </c>
      <c r="L27" s="159">
        <f t="shared" si="2"/>
        <v>8.1717791411042934E-2</v>
      </c>
      <c r="M27" s="159">
        <f t="shared" si="3"/>
        <v>0.12736962611256639</v>
      </c>
      <c r="N27" s="160">
        <f t="shared" si="4"/>
        <v>0.20908741752360932</v>
      </c>
      <c r="O27" s="161"/>
      <c r="P27" s="161"/>
    </row>
    <row r="28" spans="1:16" x14ac:dyDescent="0.2">
      <c r="A28" s="165">
        <v>22</v>
      </c>
      <c r="B28" s="217" t="s">
        <v>107</v>
      </c>
      <c r="C28" s="217" t="s">
        <v>1394</v>
      </c>
      <c r="D28" s="217" t="s">
        <v>264</v>
      </c>
      <c r="E28" s="217" t="s">
        <v>265</v>
      </c>
      <c r="F28" s="191">
        <v>781</v>
      </c>
      <c r="G28" s="191">
        <v>1124972</v>
      </c>
      <c r="H28" s="109">
        <v>611</v>
      </c>
      <c r="I28" s="109">
        <v>730240</v>
      </c>
      <c r="J28" s="159">
        <f t="shared" si="0"/>
        <v>0.78233034571062743</v>
      </c>
      <c r="K28" s="159">
        <f t="shared" si="1"/>
        <v>0.64911837805740946</v>
      </c>
      <c r="L28" s="159">
        <f t="shared" si="2"/>
        <v>0.23469910371318822</v>
      </c>
      <c r="M28" s="159">
        <f t="shared" si="3"/>
        <v>0.45438286464018657</v>
      </c>
      <c r="N28" s="160">
        <f t="shared" si="4"/>
        <v>0.68908196835337476</v>
      </c>
      <c r="O28" s="161"/>
      <c r="P28" s="161"/>
    </row>
    <row r="29" spans="1:16" x14ac:dyDescent="0.2">
      <c r="A29" s="165">
        <v>23</v>
      </c>
      <c r="B29" s="218" t="s">
        <v>107</v>
      </c>
      <c r="C29" s="218" t="s">
        <v>1394</v>
      </c>
      <c r="D29" s="217" t="s">
        <v>268</v>
      </c>
      <c r="E29" s="218" t="s">
        <v>269</v>
      </c>
      <c r="F29" s="191">
        <v>1205</v>
      </c>
      <c r="G29" s="191">
        <v>1652249</v>
      </c>
      <c r="H29" s="109">
        <v>695</v>
      </c>
      <c r="I29" s="109">
        <v>1031460</v>
      </c>
      <c r="J29" s="159">
        <f t="shared" si="0"/>
        <v>0.57676348547717837</v>
      </c>
      <c r="K29" s="159">
        <f t="shared" si="1"/>
        <v>0.62427636512414286</v>
      </c>
      <c r="L29" s="159">
        <f t="shared" si="2"/>
        <v>0.1730290456431535</v>
      </c>
      <c r="M29" s="159">
        <f t="shared" si="3"/>
        <v>0.4369934555869</v>
      </c>
      <c r="N29" s="160">
        <f t="shared" si="4"/>
        <v>0.61002250123005353</v>
      </c>
      <c r="O29" s="161"/>
      <c r="P29" s="161"/>
    </row>
    <row r="30" spans="1:16" x14ac:dyDescent="0.2">
      <c r="A30" s="165">
        <v>24</v>
      </c>
      <c r="B30" s="218" t="s">
        <v>107</v>
      </c>
      <c r="C30" s="218" t="s">
        <v>1394</v>
      </c>
      <c r="D30" s="217" t="s">
        <v>262</v>
      </c>
      <c r="E30" s="218" t="s">
        <v>263</v>
      </c>
      <c r="F30" s="191">
        <v>731</v>
      </c>
      <c r="G30" s="191">
        <v>994308</v>
      </c>
      <c r="H30" s="109">
        <v>569</v>
      </c>
      <c r="I30" s="109">
        <v>612610</v>
      </c>
      <c r="J30" s="159">
        <f t="shared" si="0"/>
        <v>0.77838577291381672</v>
      </c>
      <c r="K30" s="159">
        <f t="shared" si="1"/>
        <v>0.61611693760886965</v>
      </c>
      <c r="L30" s="159">
        <f t="shared" si="2"/>
        <v>0.23351573187414501</v>
      </c>
      <c r="M30" s="159">
        <f t="shared" si="3"/>
        <v>0.43128185632620875</v>
      </c>
      <c r="N30" s="160">
        <f t="shared" si="4"/>
        <v>0.66479758820035373</v>
      </c>
      <c r="O30" s="161"/>
      <c r="P30" s="161"/>
    </row>
    <row r="31" spans="1:16" x14ac:dyDescent="0.2">
      <c r="A31" s="165">
        <v>25</v>
      </c>
      <c r="B31" s="218" t="s">
        <v>107</v>
      </c>
      <c r="C31" s="218" t="s">
        <v>1394</v>
      </c>
      <c r="D31" s="217" t="s">
        <v>266</v>
      </c>
      <c r="E31" s="218" t="s">
        <v>267</v>
      </c>
      <c r="F31" s="191">
        <v>937</v>
      </c>
      <c r="G31" s="191">
        <v>1216583</v>
      </c>
      <c r="H31" s="109">
        <v>623</v>
      </c>
      <c r="I31" s="109">
        <v>629240</v>
      </c>
      <c r="J31" s="159">
        <f t="shared" si="0"/>
        <v>0.66488794023479192</v>
      </c>
      <c r="K31" s="159">
        <f t="shared" si="1"/>
        <v>0.51721912931546798</v>
      </c>
      <c r="L31" s="159">
        <f t="shared" si="2"/>
        <v>0.19946638207043757</v>
      </c>
      <c r="M31" s="159">
        <f t="shared" si="3"/>
        <v>0.36205339052082758</v>
      </c>
      <c r="N31" s="160">
        <f t="shared" si="4"/>
        <v>0.56151977259126518</v>
      </c>
      <c r="O31" s="161"/>
      <c r="P31" s="161"/>
    </row>
    <row r="32" spans="1:16" x14ac:dyDescent="0.2">
      <c r="A32" s="165">
        <v>26</v>
      </c>
      <c r="B32" s="218" t="s">
        <v>113</v>
      </c>
      <c r="C32" s="218" t="s">
        <v>1394</v>
      </c>
      <c r="D32" s="217" t="s">
        <v>309</v>
      </c>
      <c r="E32" s="218" t="s">
        <v>1295</v>
      </c>
      <c r="F32" s="191">
        <v>941</v>
      </c>
      <c r="G32" s="191">
        <v>1421746</v>
      </c>
      <c r="H32" s="109">
        <v>383</v>
      </c>
      <c r="I32" s="109">
        <v>518740</v>
      </c>
      <c r="J32" s="159">
        <f t="shared" si="0"/>
        <v>0.40701381509032941</v>
      </c>
      <c r="K32" s="159">
        <f t="shared" si="1"/>
        <v>0.36486123400382348</v>
      </c>
      <c r="L32" s="159">
        <f t="shared" si="2"/>
        <v>0.12210414452709882</v>
      </c>
      <c r="M32" s="159">
        <f t="shared" si="3"/>
        <v>0.25540286380267641</v>
      </c>
      <c r="N32" s="160">
        <f t="shared" si="4"/>
        <v>0.37750700832977524</v>
      </c>
      <c r="O32" s="161"/>
      <c r="P32" s="161"/>
    </row>
    <row r="33" spans="1:16" x14ac:dyDescent="0.2">
      <c r="A33" s="165">
        <v>27</v>
      </c>
      <c r="B33" s="217" t="s">
        <v>113</v>
      </c>
      <c r="C33" s="217" t="s">
        <v>1394</v>
      </c>
      <c r="D33" s="217" t="s">
        <v>310</v>
      </c>
      <c r="E33" s="217" t="s">
        <v>311</v>
      </c>
      <c r="F33" s="191">
        <v>1467</v>
      </c>
      <c r="G33" s="191">
        <v>2624643</v>
      </c>
      <c r="H33" s="109">
        <v>2347</v>
      </c>
      <c r="I33" s="109">
        <v>3731150</v>
      </c>
      <c r="J33" s="159">
        <f t="shared" si="0"/>
        <v>1.59986366734833</v>
      </c>
      <c r="K33" s="159">
        <f t="shared" si="1"/>
        <v>1.4215838115888522</v>
      </c>
      <c r="L33" s="159">
        <f t="shared" si="2"/>
        <v>0.3</v>
      </c>
      <c r="M33" s="159">
        <f t="shared" si="3"/>
        <v>0.7</v>
      </c>
      <c r="N33" s="160">
        <f t="shared" si="4"/>
        <v>1</v>
      </c>
      <c r="O33" s="161"/>
      <c r="P33" s="161"/>
    </row>
    <row r="34" spans="1:16" x14ac:dyDescent="0.2">
      <c r="A34" s="165">
        <v>28</v>
      </c>
      <c r="B34" s="217" t="s">
        <v>113</v>
      </c>
      <c r="C34" s="217" t="s">
        <v>1394</v>
      </c>
      <c r="D34" s="217" t="s">
        <v>307</v>
      </c>
      <c r="E34" s="217" t="s">
        <v>308</v>
      </c>
      <c r="F34" s="191">
        <v>697</v>
      </c>
      <c r="G34" s="191">
        <v>902669</v>
      </c>
      <c r="H34" s="109">
        <v>43</v>
      </c>
      <c r="I34" s="109">
        <v>44800</v>
      </c>
      <c r="J34" s="159">
        <f t="shared" si="0"/>
        <v>6.1692969870875178E-2</v>
      </c>
      <c r="K34" s="159">
        <f t="shared" si="1"/>
        <v>4.963059548959807E-2</v>
      </c>
      <c r="L34" s="159">
        <f t="shared" si="2"/>
        <v>1.8507890961262551E-2</v>
      </c>
      <c r="M34" s="159">
        <f t="shared" si="3"/>
        <v>3.4741416842718649E-2</v>
      </c>
      <c r="N34" s="160">
        <f t="shared" si="4"/>
        <v>5.3249307803981197E-2</v>
      </c>
      <c r="O34" s="161"/>
      <c r="P34" s="161"/>
    </row>
    <row r="35" spans="1:16" x14ac:dyDescent="0.2">
      <c r="A35" s="165">
        <v>29</v>
      </c>
      <c r="B35" s="217" t="s">
        <v>111</v>
      </c>
      <c r="C35" s="217" t="s">
        <v>1394</v>
      </c>
      <c r="D35" s="217" t="s">
        <v>298</v>
      </c>
      <c r="E35" s="217" t="s">
        <v>1462</v>
      </c>
      <c r="F35" s="191">
        <v>1738</v>
      </c>
      <c r="G35" s="191">
        <v>2889984</v>
      </c>
      <c r="H35" s="109">
        <v>1010</v>
      </c>
      <c r="I35" s="109">
        <v>1715660</v>
      </c>
      <c r="J35" s="159">
        <f t="shared" si="0"/>
        <v>0.58112773302646725</v>
      </c>
      <c r="K35" s="159">
        <f t="shared" si="1"/>
        <v>0.5936572659225795</v>
      </c>
      <c r="L35" s="159">
        <f t="shared" si="2"/>
        <v>0.17433831990794016</v>
      </c>
      <c r="M35" s="159">
        <f t="shared" si="3"/>
        <v>0.41556008614580564</v>
      </c>
      <c r="N35" s="160">
        <f t="shared" si="4"/>
        <v>0.58989840605374577</v>
      </c>
      <c r="O35" s="161"/>
      <c r="P35" s="161"/>
    </row>
    <row r="36" spans="1:16" x14ac:dyDescent="0.2">
      <c r="A36" s="165">
        <v>30</v>
      </c>
      <c r="B36" s="217" t="s">
        <v>109</v>
      </c>
      <c r="C36" s="217" t="s">
        <v>1394</v>
      </c>
      <c r="D36" s="217" t="s">
        <v>285</v>
      </c>
      <c r="E36" s="217" t="s">
        <v>286</v>
      </c>
      <c r="F36" s="191">
        <v>1766</v>
      </c>
      <c r="G36" s="191">
        <v>2870253</v>
      </c>
      <c r="H36" s="109">
        <v>955</v>
      </c>
      <c r="I36" s="109">
        <v>1659190</v>
      </c>
      <c r="J36" s="159">
        <f t="shared" si="0"/>
        <v>0.54077010192525476</v>
      </c>
      <c r="K36" s="159">
        <f t="shared" si="1"/>
        <v>0.57806402432120096</v>
      </c>
      <c r="L36" s="159">
        <f t="shared" si="2"/>
        <v>0.16223103057757643</v>
      </c>
      <c r="M36" s="159">
        <f t="shared" si="3"/>
        <v>0.40464481702484068</v>
      </c>
      <c r="N36" s="160">
        <f t="shared" si="4"/>
        <v>0.56687584760241716</v>
      </c>
      <c r="O36" s="161"/>
      <c r="P36" s="161"/>
    </row>
    <row r="37" spans="1:16" x14ac:dyDescent="0.2">
      <c r="A37" s="165">
        <v>31</v>
      </c>
      <c r="B37" s="217" t="s">
        <v>109</v>
      </c>
      <c r="C37" s="217" t="s">
        <v>1394</v>
      </c>
      <c r="D37" s="217" t="s">
        <v>284</v>
      </c>
      <c r="E37" s="217" t="s">
        <v>971</v>
      </c>
      <c r="F37" s="191">
        <v>1495</v>
      </c>
      <c r="G37" s="191">
        <v>2384652</v>
      </c>
      <c r="H37" s="109">
        <v>608</v>
      </c>
      <c r="I37" s="109">
        <v>675440</v>
      </c>
      <c r="J37" s="159">
        <f t="shared" si="0"/>
        <v>0.40668896321070236</v>
      </c>
      <c r="K37" s="159">
        <f t="shared" si="1"/>
        <v>0.28324468308164041</v>
      </c>
      <c r="L37" s="159">
        <f t="shared" si="2"/>
        <v>0.12200668896321071</v>
      </c>
      <c r="M37" s="159">
        <f t="shared" si="3"/>
        <v>0.19827127815714829</v>
      </c>
      <c r="N37" s="160">
        <f t="shared" si="4"/>
        <v>0.320277967120359</v>
      </c>
      <c r="O37" s="161"/>
      <c r="P37" s="161"/>
    </row>
    <row r="38" spans="1:16" x14ac:dyDescent="0.2">
      <c r="A38" s="165">
        <v>32</v>
      </c>
      <c r="B38" s="217" t="s">
        <v>117</v>
      </c>
      <c r="C38" s="217" t="s">
        <v>1394</v>
      </c>
      <c r="D38" s="217" t="s">
        <v>314</v>
      </c>
      <c r="E38" s="217" t="s">
        <v>315</v>
      </c>
      <c r="F38" s="191">
        <v>1027</v>
      </c>
      <c r="G38" s="191">
        <v>1618920</v>
      </c>
      <c r="H38" s="109">
        <v>261</v>
      </c>
      <c r="I38" s="109">
        <v>285320</v>
      </c>
      <c r="J38" s="159">
        <f t="shared" si="0"/>
        <v>0.25413826679649465</v>
      </c>
      <c r="K38" s="159">
        <f t="shared" si="1"/>
        <v>0.17624095075729498</v>
      </c>
      <c r="L38" s="159">
        <f t="shared" si="2"/>
        <v>7.6241480038948387E-2</v>
      </c>
      <c r="M38" s="159">
        <f t="shared" si="3"/>
        <v>0.12336866553010647</v>
      </c>
      <c r="N38" s="160">
        <f t="shared" si="4"/>
        <v>0.19961014556905488</v>
      </c>
      <c r="O38" s="161"/>
      <c r="P38" s="161"/>
    </row>
    <row r="39" spans="1:16" x14ac:dyDescent="0.2">
      <c r="A39" s="165">
        <v>33</v>
      </c>
      <c r="B39" s="217" t="s">
        <v>117</v>
      </c>
      <c r="C39" s="217" t="s">
        <v>1394</v>
      </c>
      <c r="D39" s="217" t="s">
        <v>318</v>
      </c>
      <c r="E39" s="217" t="s">
        <v>317</v>
      </c>
      <c r="F39" s="191">
        <v>956</v>
      </c>
      <c r="G39" s="191">
        <v>1536568</v>
      </c>
      <c r="H39" s="109">
        <v>233</v>
      </c>
      <c r="I39" s="109">
        <v>287010</v>
      </c>
      <c r="J39" s="159">
        <f t="shared" si="0"/>
        <v>0.24372384937238495</v>
      </c>
      <c r="K39" s="159">
        <f t="shared" si="1"/>
        <v>0.18678639669705474</v>
      </c>
      <c r="L39" s="159">
        <f t="shared" si="2"/>
        <v>7.3117154811715476E-2</v>
      </c>
      <c r="M39" s="159">
        <f t="shared" si="3"/>
        <v>0.13075047768793832</v>
      </c>
      <c r="N39" s="160">
        <f t="shared" si="4"/>
        <v>0.20386763249965378</v>
      </c>
      <c r="O39" s="161"/>
      <c r="P39" s="161"/>
    </row>
    <row r="40" spans="1:16" x14ac:dyDescent="0.2">
      <c r="A40" s="165">
        <v>34</v>
      </c>
      <c r="B40" s="217" t="s">
        <v>117</v>
      </c>
      <c r="C40" s="217" t="s">
        <v>1394</v>
      </c>
      <c r="D40" s="217" t="s">
        <v>316</v>
      </c>
      <c r="E40" s="217" t="s">
        <v>1335</v>
      </c>
      <c r="F40" s="191">
        <v>1259</v>
      </c>
      <c r="G40" s="191">
        <v>2079983</v>
      </c>
      <c r="H40" s="109">
        <v>352</v>
      </c>
      <c r="I40" s="109">
        <v>699850</v>
      </c>
      <c r="J40" s="159">
        <f t="shared" si="0"/>
        <v>0.27958697378872122</v>
      </c>
      <c r="K40" s="159">
        <f t="shared" si="1"/>
        <v>0.33646909614165116</v>
      </c>
      <c r="L40" s="159">
        <f t="shared" si="2"/>
        <v>8.3876092136616356E-2</v>
      </c>
      <c r="M40" s="159">
        <f t="shared" si="3"/>
        <v>0.2355283672991558</v>
      </c>
      <c r="N40" s="160">
        <f t="shared" si="4"/>
        <v>0.31940445943577217</v>
      </c>
      <c r="O40" s="161"/>
      <c r="P40" s="161"/>
    </row>
    <row r="41" spans="1:16" x14ac:dyDescent="0.2">
      <c r="A41" s="165">
        <v>35</v>
      </c>
      <c r="B41" s="217" t="s">
        <v>119</v>
      </c>
      <c r="C41" s="217" t="s">
        <v>1394</v>
      </c>
      <c r="D41" s="217" t="s">
        <v>325</v>
      </c>
      <c r="E41" s="217" t="s">
        <v>1231</v>
      </c>
      <c r="F41" s="191">
        <v>3187</v>
      </c>
      <c r="G41" s="191">
        <v>4430928</v>
      </c>
      <c r="H41" s="109">
        <v>1527</v>
      </c>
      <c r="I41" s="109">
        <v>2196840</v>
      </c>
      <c r="J41" s="159">
        <f t="shared" si="0"/>
        <v>0.47913398180106681</v>
      </c>
      <c r="K41" s="159">
        <f t="shared" si="1"/>
        <v>0.49579681728071412</v>
      </c>
      <c r="L41" s="159">
        <f t="shared" si="2"/>
        <v>0.14374019454032003</v>
      </c>
      <c r="M41" s="159">
        <f t="shared" si="3"/>
        <v>0.34705777209649985</v>
      </c>
      <c r="N41" s="160">
        <f t="shared" si="4"/>
        <v>0.49079796663681985</v>
      </c>
      <c r="O41" s="161"/>
      <c r="P41" s="161"/>
    </row>
    <row r="42" spans="1:16" x14ac:dyDescent="0.2">
      <c r="A42" s="165">
        <v>36</v>
      </c>
      <c r="B42" s="217" t="s">
        <v>119</v>
      </c>
      <c r="C42" s="217" t="s">
        <v>1394</v>
      </c>
      <c r="D42" s="217" t="s">
        <v>327</v>
      </c>
      <c r="E42" s="217" t="s">
        <v>1323</v>
      </c>
      <c r="F42" s="191">
        <v>1042</v>
      </c>
      <c r="G42" s="191">
        <v>1361420</v>
      </c>
      <c r="H42" s="109">
        <v>257</v>
      </c>
      <c r="I42" s="109">
        <v>373940</v>
      </c>
      <c r="J42" s="159">
        <f t="shared" si="0"/>
        <v>0.24664107485604606</v>
      </c>
      <c r="K42" s="159">
        <f t="shared" si="1"/>
        <v>0.27466909550322455</v>
      </c>
      <c r="L42" s="159">
        <f t="shared" si="2"/>
        <v>7.3992322456813808E-2</v>
      </c>
      <c r="M42" s="159">
        <f t="shared" si="3"/>
        <v>0.19226836685225718</v>
      </c>
      <c r="N42" s="160">
        <f t="shared" si="4"/>
        <v>0.26626068930907099</v>
      </c>
      <c r="O42" s="161"/>
      <c r="P42" s="161"/>
    </row>
    <row r="43" spans="1:16" x14ac:dyDescent="0.2">
      <c r="A43" s="165">
        <v>37</v>
      </c>
      <c r="B43" s="217" t="s">
        <v>119</v>
      </c>
      <c r="C43" s="217" t="s">
        <v>1394</v>
      </c>
      <c r="D43" s="217" t="s">
        <v>328</v>
      </c>
      <c r="E43" s="217" t="s">
        <v>1232</v>
      </c>
      <c r="F43" s="191">
        <v>1042</v>
      </c>
      <c r="G43" s="191">
        <v>1361420</v>
      </c>
      <c r="H43" s="109">
        <v>568</v>
      </c>
      <c r="I43" s="109">
        <v>709920</v>
      </c>
      <c r="J43" s="159">
        <f t="shared" si="0"/>
        <v>0.54510556621881001</v>
      </c>
      <c r="K43" s="159">
        <f t="shared" si="1"/>
        <v>0.52145553906950093</v>
      </c>
      <c r="L43" s="159">
        <f t="shared" si="2"/>
        <v>0.16353166986564299</v>
      </c>
      <c r="M43" s="159">
        <f t="shared" si="3"/>
        <v>0.36501887734865063</v>
      </c>
      <c r="N43" s="160">
        <f t="shared" si="4"/>
        <v>0.52855054721429362</v>
      </c>
      <c r="O43" s="161"/>
      <c r="P43" s="161"/>
    </row>
    <row r="44" spans="1:16" x14ac:dyDescent="0.2">
      <c r="A44" s="165">
        <v>38</v>
      </c>
      <c r="B44" s="217" t="s">
        <v>118</v>
      </c>
      <c r="C44" s="217" t="s">
        <v>1394</v>
      </c>
      <c r="D44" s="217" t="s">
        <v>319</v>
      </c>
      <c r="E44" s="217" t="s">
        <v>320</v>
      </c>
      <c r="F44" s="191">
        <v>1616</v>
      </c>
      <c r="G44" s="191">
        <v>2613436</v>
      </c>
      <c r="H44" s="109">
        <v>846</v>
      </c>
      <c r="I44" s="109">
        <v>1247995</v>
      </c>
      <c r="J44" s="159">
        <f t="shared" si="0"/>
        <v>0.52351485148514854</v>
      </c>
      <c r="K44" s="159">
        <f t="shared" si="1"/>
        <v>0.4775303470220813</v>
      </c>
      <c r="L44" s="159">
        <f t="shared" si="2"/>
        <v>0.15705445544554456</v>
      </c>
      <c r="M44" s="159">
        <f t="shared" si="3"/>
        <v>0.3342712429154569</v>
      </c>
      <c r="N44" s="160">
        <f t="shared" si="4"/>
        <v>0.49132569836100148</v>
      </c>
      <c r="O44" s="161"/>
      <c r="P44" s="161"/>
    </row>
    <row r="45" spans="1:16" x14ac:dyDescent="0.2">
      <c r="A45" s="165">
        <v>39</v>
      </c>
      <c r="B45" s="219" t="s">
        <v>118</v>
      </c>
      <c r="C45" s="220" t="s">
        <v>1394</v>
      </c>
      <c r="D45" s="217" t="s">
        <v>321</v>
      </c>
      <c r="E45" s="221" t="s">
        <v>1336</v>
      </c>
      <c r="F45" s="192">
        <v>2604</v>
      </c>
      <c r="G45" s="191">
        <v>3916173</v>
      </c>
      <c r="H45" s="109">
        <v>1593</v>
      </c>
      <c r="I45" s="109">
        <v>2260440</v>
      </c>
      <c r="J45" s="159">
        <f t="shared" si="0"/>
        <v>0.61175115207373276</v>
      </c>
      <c r="K45" s="159">
        <f t="shared" si="1"/>
        <v>0.57720636958581761</v>
      </c>
      <c r="L45" s="159">
        <f t="shared" si="2"/>
        <v>0.18352534562211983</v>
      </c>
      <c r="M45" s="159">
        <f t="shared" si="3"/>
        <v>0.40404445871007233</v>
      </c>
      <c r="N45" s="160">
        <f t="shared" si="4"/>
        <v>0.58756980433219219</v>
      </c>
      <c r="O45" s="161"/>
      <c r="P45" s="161"/>
    </row>
    <row r="46" spans="1:16" x14ac:dyDescent="0.2">
      <c r="A46" s="165">
        <v>40</v>
      </c>
      <c r="B46" s="219" t="s">
        <v>118</v>
      </c>
      <c r="C46" s="220" t="s">
        <v>1394</v>
      </c>
      <c r="D46" s="217" t="s">
        <v>323</v>
      </c>
      <c r="E46" s="221" t="s">
        <v>324</v>
      </c>
      <c r="F46" s="192">
        <v>2671</v>
      </c>
      <c r="G46" s="191">
        <v>4020834</v>
      </c>
      <c r="H46" s="109">
        <v>2216</v>
      </c>
      <c r="I46" s="109">
        <v>2982530</v>
      </c>
      <c r="J46" s="159">
        <f t="shared" si="0"/>
        <v>0.82965181579932612</v>
      </c>
      <c r="K46" s="159">
        <f t="shared" si="1"/>
        <v>0.74176899618337888</v>
      </c>
      <c r="L46" s="159">
        <f t="shared" si="2"/>
        <v>0.24889554473979783</v>
      </c>
      <c r="M46" s="159">
        <f t="shared" si="3"/>
        <v>0.51923829732836524</v>
      </c>
      <c r="N46" s="160">
        <f t="shared" si="4"/>
        <v>0.76813384206816304</v>
      </c>
      <c r="O46" s="161"/>
      <c r="P46" s="161"/>
    </row>
    <row r="47" spans="1:16" x14ac:dyDescent="0.2">
      <c r="A47" s="165">
        <v>41</v>
      </c>
      <c r="B47" s="219" t="s">
        <v>1387</v>
      </c>
      <c r="C47" s="220" t="s">
        <v>1394</v>
      </c>
      <c r="D47" s="217" t="s">
        <v>1159</v>
      </c>
      <c r="E47" s="221" t="s">
        <v>361</v>
      </c>
      <c r="F47" s="192">
        <v>1884</v>
      </c>
      <c r="G47" s="191">
        <v>3512264</v>
      </c>
      <c r="H47" s="109">
        <v>664</v>
      </c>
      <c r="I47" s="109">
        <v>954260</v>
      </c>
      <c r="J47" s="159">
        <f t="shared" si="0"/>
        <v>0.35244161358811038</v>
      </c>
      <c r="K47" s="159">
        <f t="shared" si="1"/>
        <v>0.27169369956244749</v>
      </c>
      <c r="L47" s="159">
        <f t="shared" si="2"/>
        <v>0.10573248407643311</v>
      </c>
      <c r="M47" s="159">
        <f t="shared" si="3"/>
        <v>0.19018558969371324</v>
      </c>
      <c r="N47" s="160">
        <f t="shared" si="4"/>
        <v>0.29591807377014634</v>
      </c>
      <c r="O47" s="161"/>
      <c r="P47" s="161"/>
    </row>
    <row r="48" spans="1:16" x14ac:dyDescent="0.2">
      <c r="A48" s="165">
        <v>42</v>
      </c>
      <c r="B48" s="219" t="s">
        <v>1387</v>
      </c>
      <c r="C48" s="220" t="s">
        <v>1394</v>
      </c>
      <c r="D48" s="217" t="s">
        <v>1160</v>
      </c>
      <c r="E48" s="221" t="s">
        <v>985</v>
      </c>
      <c r="F48" s="192">
        <v>1682</v>
      </c>
      <c r="G48" s="191">
        <v>2939310</v>
      </c>
      <c r="H48" s="109">
        <v>894</v>
      </c>
      <c r="I48" s="109">
        <v>1225250</v>
      </c>
      <c r="J48" s="159">
        <f t="shared" si="0"/>
        <v>0.53151010701545776</v>
      </c>
      <c r="K48" s="159">
        <f t="shared" si="1"/>
        <v>0.41684953271345998</v>
      </c>
      <c r="L48" s="159">
        <f t="shared" si="2"/>
        <v>0.15945303210463732</v>
      </c>
      <c r="M48" s="159">
        <f t="shared" si="3"/>
        <v>0.29179467289942196</v>
      </c>
      <c r="N48" s="160">
        <f t="shared" si="4"/>
        <v>0.45124770500405931</v>
      </c>
      <c r="O48" s="161"/>
      <c r="P48" s="161"/>
    </row>
    <row r="49" spans="1:16" x14ac:dyDescent="0.2">
      <c r="A49" s="165">
        <v>43</v>
      </c>
      <c r="B49" s="219" t="s">
        <v>1387</v>
      </c>
      <c r="C49" s="220" t="s">
        <v>1394</v>
      </c>
      <c r="D49" s="217" t="s">
        <v>1158</v>
      </c>
      <c r="E49" s="221" t="s">
        <v>1238</v>
      </c>
      <c r="F49" s="192">
        <v>1948</v>
      </c>
      <c r="G49" s="191">
        <v>4789674</v>
      </c>
      <c r="H49" s="109">
        <v>1040</v>
      </c>
      <c r="I49" s="109">
        <v>1734790</v>
      </c>
      <c r="J49" s="159">
        <f t="shared" si="0"/>
        <v>0.53388090349075978</v>
      </c>
      <c r="K49" s="159">
        <f t="shared" si="1"/>
        <v>0.36219375264370812</v>
      </c>
      <c r="L49" s="159">
        <f t="shared" si="2"/>
        <v>0.16016427104722794</v>
      </c>
      <c r="M49" s="159">
        <f t="shared" si="3"/>
        <v>0.25353562685059566</v>
      </c>
      <c r="N49" s="160">
        <f t="shared" si="4"/>
        <v>0.41369989789782358</v>
      </c>
      <c r="O49" s="161"/>
      <c r="P49" s="161"/>
    </row>
    <row r="50" spans="1:16" x14ac:dyDescent="0.2">
      <c r="A50" s="165">
        <v>44</v>
      </c>
      <c r="B50" s="219" t="s">
        <v>1387</v>
      </c>
      <c r="C50" s="220" t="s">
        <v>1394</v>
      </c>
      <c r="D50" s="217" t="s">
        <v>1528</v>
      </c>
      <c r="E50" s="221" t="s">
        <v>1529</v>
      </c>
      <c r="F50" s="192">
        <v>1966</v>
      </c>
      <c r="G50" s="191">
        <v>2520462</v>
      </c>
      <c r="H50" s="109">
        <v>925</v>
      </c>
      <c r="I50" s="109">
        <v>1319710</v>
      </c>
      <c r="J50" s="159">
        <f t="shared" si="0"/>
        <v>0.47049847405900302</v>
      </c>
      <c r="K50" s="159">
        <f t="shared" si="1"/>
        <v>0.52359845139502204</v>
      </c>
      <c r="L50" s="159">
        <f t="shared" si="2"/>
        <v>0.1411495422177009</v>
      </c>
      <c r="M50" s="159">
        <f t="shared" si="3"/>
        <v>0.36651891597651542</v>
      </c>
      <c r="N50" s="160">
        <f t="shared" si="4"/>
        <v>0.50766845819421635</v>
      </c>
      <c r="O50" s="161"/>
      <c r="P50" s="161"/>
    </row>
    <row r="51" spans="1:16" x14ac:dyDescent="0.2">
      <c r="A51" s="165">
        <v>45</v>
      </c>
      <c r="B51" s="221" t="s">
        <v>110</v>
      </c>
      <c r="C51" s="220" t="s">
        <v>1394</v>
      </c>
      <c r="D51" s="217" t="s">
        <v>287</v>
      </c>
      <c r="E51" s="221" t="s">
        <v>288</v>
      </c>
      <c r="F51" s="192">
        <v>1415</v>
      </c>
      <c r="G51" s="191">
        <v>2445472</v>
      </c>
      <c r="H51" s="109">
        <v>986</v>
      </c>
      <c r="I51" s="109">
        <v>1498270</v>
      </c>
      <c r="J51" s="159">
        <f t="shared" si="0"/>
        <v>0.69681978798586575</v>
      </c>
      <c r="K51" s="159">
        <f t="shared" si="1"/>
        <v>0.61267109171562795</v>
      </c>
      <c r="L51" s="159">
        <f t="shared" si="2"/>
        <v>0.20904593639575972</v>
      </c>
      <c r="M51" s="159">
        <f t="shared" si="3"/>
        <v>0.42886976420093953</v>
      </c>
      <c r="N51" s="160">
        <f t="shared" si="4"/>
        <v>0.63791570059669922</v>
      </c>
      <c r="O51" s="161"/>
      <c r="P51" s="161"/>
    </row>
    <row r="52" spans="1:16" x14ac:dyDescent="0.2">
      <c r="A52" s="165">
        <v>46</v>
      </c>
      <c r="B52" s="221" t="s">
        <v>110</v>
      </c>
      <c r="C52" s="220" t="s">
        <v>1394</v>
      </c>
      <c r="D52" s="217" t="s">
        <v>291</v>
      </c>
      <c r="E52" s="221" t="s">
        <v>1282</v>
      </c>
      <c r="F52" s="192">
        <v>1607</v>
      </c>
      <c r="G52" s="191">
        <v>2756118</v>
      </c>
      <c r="H52" s="109">
        <v>932</v>
      </c>
      <c r="I52" s="109">
        <v>1343345</v>
      </c>
      <c r="J52" s="159">
        <f t="shared" si="0"/>
        <v>0.57996266334785318</v>
      </c>
      <c r="K52" s="159">
        <f t="shared" si="1"/>
        <v>0.48740474827275176</v>
      </c>
      <c r="L52" s="159">
        <f t="shared" si="2"/>
        <v>0.17398879900435596</v>
      </c>
      <c r="M52" s="159">
        <f t="shared" si="3"/>
        <v>0.3411833237909262</v>
      </c>
      <c r="N52" s="160">
        <f t="shared" si="4"/>
        <v>0.51517212279528213</v>
      </c>
      <c r="O52" s="161"/>
      <c r="P52" s="161"/>
    </row>
    <row r="53" spans="1:16" x14ac:dyDescent="0.2">
      <c r="A53" s="165">
        <v>47</v>
      </c>
      <c r="B53" s="221" t="s">
        <v>110</v>
      </c>
      <c r="C53" s="220" t="s">
        <v>1394</v>
      </c>
      <c r="D53" s="217" t="s">
        <v>295</v>
      </c>
      <c r="E53" s="221" t="s">
        <v>1484</v>
      </c>
      <c r="F53" s="192">
        <v>895</v>
      </c>
      <c r="G53" s="191">
        <v>1617876</v>
      </c>
      <c r="H53" s="109">
        <v>542</v>
      </c>
      <c r="I53" s="109">
        <v>770745</v>
      </c>
      <c r="J53" s="159">
        <f t="shared" si="0"/>
        <v>0.60558659217877098</v>
      </c>
      <c r="K53" s="159">
        <f t="shared" si="1"/>
        <v>0.47639312283512458</v>
      </c>
      <c r="L53" s="159">
        <f t="shared" si="2"/>
        <v>0.18167597765363128</v>
      </c>
      <c r="M53" s="159">
        <f t="shared" si="3"/>
        <v>0.3334751859845872</v>
      </c>
      <c r="N53" s="160">
        <f t="shared" si="4"/>
        <v>0.51515116363821845</v>
      </c>
      <c r="O53" s="161"/>
      <c r="P53" s="161"/>
    </row>
    <row r="54" spans="1:16" x14ac:dyDescent="0.2">
      <c r="A54" s="165">
        <v>48</v>
      </c>
      <c r="B54" s="221" t="s">
        <v>110</v>
      </c>
      <c r="C54" s="220" t="s">
        <v>1394</v>
      </c>
      <c r="D54" s="217" t="s">
        <v>297</v>
      </c>
      <c r="E54" s="221" t="s">
        <v>1131</v>
      </c>
      <c r="F54" s="192">
        <v>1024</v>
      </c>
      <c r="G54" s="191">
        <v>1817392</v>
      </c>
      <c r="H54" s="109">
        <v>729</v>
      </c>
      <c r="I54" s="109">
        <v>1045030</v>
      </c>
      <c r="J54" s="159">
        <f t="shared" si="0"/>
        <v>0.7119140625</v>
      </c>
      <c r="K54" s="159">
        <f t="shared" si="1"/>
        <v>0.57501628707510544</v>
      </c>
      <c r="L54" s="159">
        <f t="shared" si="2"/>
        <v>0.21357421874999999</v>
      </c>
      <c r="M54" s="159">
        <f t="shared" si="3"/>
        <v>0.40251140095257376</v>
      </c>
      <c r="N54" s="160">
        <f t="shared" si="4"/>
        <v>0.61608561970257369</v>
      </c>
      <c r="O54" s="161"/>
      <c r="P54" s="161"/>
    </row>
    <row r="55" spans="1:16" x14ac:dyDescent="0.2">
      <c r="A55" s="165">
        <v>49</v>
      </c>
      <c r="B55" s="221" t="s">
        <v>110</v>
      </c>
      <c r="C55" s="220" t="s">
        <v>1394</v>
      </c>
      <c r="D55" s="217" t="s">
        <v>289</v>
      </c>
      <c r="E55" s="221" t="s">
        <v>1318</v>
      </c>
      <c r="F55" s="192">
        <v>949</v>
      </c>
      <c r="G55" s="191">
        <v>1673783</v>
      </c>
      <c r="H55" s="109">
        <v>628</v>
      </c>
      <c r="I55" s="109">
        <v>1095095</v>
      </c>
      <c r="J55" s="159">
        <f t="shared" si="0"/>
        <v>0.6617492096944152</v>
      </c>
      <c r="K55" s="159">
        <f t="shared" si="1"/>
        <v>0.65426342602356458</v>
      </c>
      <c r="L55" s="159">
        <f t="shared" si="2"/>
        <v>0.19852476290832455</v>
      </c>
      <c r="M55" s="159">
        <f t="shared" si="3"/>
        <v>0.45798439821649517</v>
      </c>
      <c r="N55" s="160">
        <f t="shared" si="4"/>
        <v>0.65650916112481972</v>
      </c>
      <c r="O55" s="161"/>
      <c r="P55" s="161"/>
    </row>
    <row r="56" spans="1:16" x14ac:dyDescent="0.2">
      <c r="A56" s="165">
        <v>50</v>
      </c>
      <c r="B56" s="221" t="s">
        <v>110</v>
      </c>
      <c r="C56" s="220" t="s">
        <v>1394</v>
      </c>
      <c r="D56" s="217" t="s">
        <v>293</v>
      </c>
      <c r="E56" s="221" t="s">
        <v>1370</v>
      </c>
      <c r="F56" s="192">
        <v>910</v>
      </c>
      <c r="G56" s="191">
        <v>1705137</v>
      </c>
      <c r="H56" s="109">
        <v>712</v>
      </c>
      <c r="I56" s="109">
        <v>1005700</v>
      </c>
      <c r="J56" s="159">
        <f t="shared" si="0"/>
        <v>0.78241758241758241</v>
      </c>
      <c r="K56" s="159">
        <f t="shared" si="1"/>
        <v>0.58980598039922894</v>
      </c>
      <c r="L56" s="159">
        <f t="shared" si="2"/>
        <v>0.23472527472527471</v>
      </c>
      <c r="M56" s="159">
        <f t="shared" si="3"/>
        <v>0.41286418627946025</v>
      </c>
      <c r="N56" s="160">
        <f t="shared" si="4"/>
        <v>0.64758946100473502</v>
      </c>
      <c r="O56" s="161"/>
      <c r="P56" s="161"/>
    </row>
    <row r="57" spans="1:16" x14ac:dyDescent="0.2">
      <c r="A57" s="165">
        <v>51</v>
      </c>
      <c r="B57" s="221" t="s">
        <v>114</v>
      </c>
      <c r="C57" s="220" t="s">
        <v>1394</v>
      </c>
      <c r="D57" s="217" t="s">
        <v>1297</v>
      </c>
      <c r="E57" s="221" t="s">
        <v>1298</v>
      </c>
      <c r="F57" s="192">
        <v>1681</v>
      </c>
      <c r="G57" s="191">
        <v>3944884</v>
      </c>
      <c r="H57" s="109">
        <v>1383</v>
      </c>
      <c r="I57" s="109">
        <v>2293890</v>
      </c>
      <c r="J57" s="159">
        <f t="shared" si="0"/>
        <v>0.82272456870910171</v>
      </c>
      <c r="K57" s="159">
        <f t="shared" si="1"/>
        <v>0.5814847787666253</v>
      </c>
      <c r="L57" s="159">
        <f t="shared" si="2"/>
        <v>0.24681737061273051</v>
      </c>
      <c r="M57" s="159">
        <f t="shared" si="3"/>
        <v>0.4070393451366377</v>
      </c>
      <c r="N57" s="160">
        <f t="shared" si="4"/>
        <v>0.65385671574936821</v>
      </c>
      <c r="O57" s="161"/>
      <c r="P57" s="161"/>
    </row>
    <row r="58" spans="1:16" x14ac:dyDescent="0.2">
      <c r="A58" s="165">
        <v>52</v>
      </c>
      <c r="B58" s="221" t="s">
        <v>114</v>
      </c>
      <c r="C58" s="220" t="s">
        <v>1394</v>
      </c>
      <c r="D58" s="217" t="s">
        <v>1044</v>
      </c>
      <c r="E58" s="221" t="s">
        <v>312</v>
      </c>
      <c r="F58" s="192">
        <v>1457</v>
      </c>
      <c r="G58" s="191">
        <v>2222566</v>
      </c>
      <c r="H58" s="109">
        <v>606</v>
      </c>
      <c r="I58" s="109">
        <v>1132150</v>
      </c>
      <c r="J58" s="159">
        <f t="shared" si="0"/>
        <v>0.41592312971859985</v>
      </c>
      <c r="K58" s="159">
        <f t="shared" si="1"/>
        <v>0.50938869756848615</v>
      </c>
      <c r="L58" s="159">
        <f t="shared" si="2"/>
        <v>0.12477693891557995</v>
      </c>
      <c r="M58" s="159">
        <f t="shared" si="3"/>
        <v>0.35657208829794029</v>
      </c>
      <c r="N58" s="160">
        <f t="shared" si="4"/>
        <v>0.48134902721352024</v>
      </c>
      <c r="O58" s="161"/>
      <c r="P58" s="161"/>
    </row>
    <row r="59" spans="1:16" x14ac:dyDescent="0.2">
      <c r="A59" s="165">
        <v>53</v>
      </c>
      <c r="B59" s="221" t="s">
        <v>114</v>
      </c>
      <c r="C59" s="220" t="s">
        <v>1394</v>
      </c>
      <c r="D59" s="217" t="s">
        <v>1043</v>
      </c>
      <c r="E59" s="221" t="s">
        <v>1280</v>
      </c>
      <c r="F59" s="192">
        <v>1743</v>
      </c>
      <c r="G59" s="191">
        <v>2720393</v>
      </c>
      <c r="H59" s="109">
        <v>581</v>
      </c>
      <c r="I59" s="109">
        <v>1308170</v>
      </c>
      <c r="J59" s="159">
        <f t="shared" si="0"/>
        <v>0.33333333333333331</v>
      </c>
      <c r="K59" s="159">
        <f t="shared" si="1"/>
        <v>0.48087537352139931</v>
      </c>
      <c r="L59" s="159">
        <f t="shared" si="2"/>
        <v>9.9999999999999992E-2</v>
      </c>
      <c r="M59" s="159">
        <f t="shared" si="3"/>
        <v>0.33661276146497948</v>
      </c>
      <c r="N59" s="160">
        <f t="shared" si="4"/>
        <v>0.43661276146497946</v>
      </c>
      <c r="O59" s="161"/>
      <c r="P59" s="161"/>
    </row>
    <row r="60" spans="1:16" x14ac:dyDescent="0.2">
      <c r="A60" s="165">
        <v>54</v>
      </c>
      <c r="B60" s="221" t="s">
        <v>1046</v>
      </c>
      <c r="C60" s="220" t="s">
        <v>1394</v>
      </c>
      <c r="D60" s="217" t="s">
        <v>1156</v>
      </c>
      <c r="E60" s="221" t="s">
        <v>1299</v>
      </c>
      <c r="F60" s="192">
        <v>1217</v>
      </c>
      <c r="G60" s="191">
        <v>1678547</v>
      </c>
      <c r="H60" s="109">
        <v>1060</v>
      </c>
      <c r="I60" s="109">
        <v>1308740</v>
      </c>
      <c r="J60" s="159">
        <f t="shared" si="0"/>
        <v>0.87099424815119142</v>
      </c>
      <c r="K60" s="159">
        <f t="shared" si="1"/>
        <v>0.77968624054018143</v>
      </c>
      <c r="L60" s="159">
        <f t="shared" si="2"/>
        <v>0.26129827444535741</v>
      </c>
      <c r="M60" s="159">
        <f t="shared" si="3"/>
        <v>0.54578036837812693</v>
      </c>
      <c r="N60" s="160">
        <f t="shared" si="4"/>
        <v>0.8070786428234844</v>
      </c>
      <c r="O60" s="161"/>
      <c r="P60" s="161"/>
    </row>
    <row r="61" spans="1:16" x14ac:dyDescent="0.2">
      <c r="A61" s="165">
        <v>55</v>
      </c>
      <c r="B61" s="221" t="s">
        <v>1046</v>
      </c>
      <c r="C61" s="220" t="s">
        <v>1394</v>
      </c>
      <c r="D61" s="217" t="s">
        <v>1157</v>
      </c>
      <c r="E61" s="221" t="s">
        <v>1281</v>
      </c>
      <c r="F61" s="192">
        <v>1191</v>
      </c>
      <c r="G61" s="191">
        <v>1922041</v>
      </c>
      <c r="H61" s="109">
        <v>724</v>
      </c>
      <c r="I61" s="109">
        <v>846430</v>
      </c>
      <c r="J61" s="159">
        <f t="shared" si="0"/>
        <v>0.60789252728799326</v>
      </c>
      <c r="K61" s="159">
        <f t="shared" si="1"/>
        <v>0.44038082434245679</v>
      </c>
      <c r="L61" s="159">
        <f t="shared" si="2"/>
        <v>0.18236775818639797</v>
      </c>
      <c r="M61" s="159">
        <f t="shared" si="3"/>
        <v>0.30826657703971971</v>
      </c>
      <c r="N61" s="160">
        <f t="shared" si="4"/>
        <v>0.49063433522611766</v>
      </c>
      <c r="O61" s="161"/>
      <c r="P61" s="161"/>
    </row>
    <row r="62" spans="1:16" x14ac:dyDescent="0.2">
      <c r="A62" s="165">
        <v>56</v>
      </c>
      <c r="B62" s="221" t="s">
        <v>1126</v>
      </c>
      <c r="C62" s="220" t="s">
        <v>1394</v>
      </c>
      <c r="D62" s="217" t="s">
        <v>242</v>
      </c>
      <c r="E62" s="221" t="s">
        <v>1466</v>
      </c>
      <c r="F62" s="192">
        <v>1504</v>
      </c>
      <c r="G62" s="191">
        <v>2567594</v>
      </c>
      <c r="H62" s="109">
        <v>703</v>
      </c>
      <c r="I62" s="109">
        <v>1248740</v>
      </c>
      <c r="J62" s="159">
        <f t="shared" si="0"/>
        <v>0.46742021276595747</v>
      </c>
      <c r="K62" s="159">
        <f t="shared" si="1"/>
        <v>0.48634636161324568</v>
      </c>
      <c r="L62" s="159">
        <f t="shared" si="2"/>
        <v>0.14022606382978722</v>
      </c>
      <c r="M62" s="159">
        <f t="shared" si="3"/>
        <v>0.34044245312927196</v>
      </c>
      <c r="N62" s="160">
        <f t="shared" si="4"/>
        <v>0.48066851695905921</v>
      </c>
      <c r="O62" s="161"/>
      <c r="P62" s="161"/>
    </row>
    <row r="63" spans="1:16" x14ac:dyDescent="0.2">
      <c r="A63" s="165">
        <v>57</v>
      </c>
      <c r="B63" s="221" t="s">
        <v>1126</v>
      </c>
      <c r="C63" s="220" t="s">
        <v>1394</v>
      </c>
      <c r="D63" s="217" t="s">
        <v>243</v>
      </c>
      <c r="E63" s="221" t="s">
        <v>1275</v>
      </c>
      <c r="F63" s="192">
        <v>1300</v>
      </c>
      <c r="G63" s="191">
        <v>2294860</v>
      </c>
      <c r="H63" s="109">
        <v>626</v>
      </c>
      <c r="I63" s="109">
        <v>1136430</v>
      </c>
      <c r="J63" s="159">
        <f t="shared" si="0"/>
        <v>0.48153846153846153</v>
      </c>
      <c r="K63" s="159">
        <f t="shared" si="1"/>
        <v>0.4952066792745527</v>
      </c>
      <c r="L63" s="159">
        <f t="shared" si="2"/>
        <v>0.14446153846153845</v>
      </c>
      <c r="M63" s="159">
        <f t="shared" si="3"/>
        <v>0.34664467549218686</v>
      </c>
      <c r="N63" s="160">
        <f t="shared" si="4"/>
        <v>0.49110621395372533</v>
      </c>
      <c r="O63" s="161"/>
      <c r="P63" s="161"/>
    </row>
    <row r="64" spans="1:16" x14ac:dyDescent="0.2">
      <c r="A64" s="165">
        <v>58</v>
      </c>
      <c r="B64" s="221" t="s">
        <v>1126</v>
      </c>
      <c r="C64" s="220" t="s">
        <v>1394</v>
      </c>
      <c r="D64" s="217" t="s">
        <v>241</v>
      </c>
      <c r="E64" s="221" t="s">
        <v>1276</v>
      </c>
      <c r="F64" s="192">
        <v>1131</v>
      </c>
      <c r="G64" s="191">
        <v>1766614</v>
      </c>
      <c r="H64" s="109">
        <v>619</v>
      </c>
      <c r="I64" s="109">
        <v>1000355</v>
      </c>
      <c r="J64" s="159">
        <f t="shared" si="0"/>
        <v>0.5473032714412025</v>
      </c>
      <c r="K64" s="159">
        <f t="shared" si="1"/>
        <v>0.56625556007141342</v>
      </c>
      <c r="L64" s="159">
        <f t="shared" si="2"/>
        <v>0.16419098143236074</v>
      </c>
      <c r="M64" s="159">
        <f t="shared" si="3"/>
        <v>0.39637889204998938</v>
      </c>
      <c r="N64" s="160">
        <f t="shared" si="4"/>
        <v>0.5605698734823501</v>
      </c>
      <c r="O64" s="161"/>
      <c r="P64" s="161"/>
    </row>
    <row r="65" spans="1:16" x14ac:dyDescent="0.2">
      <c r="A65" s="165">
        <v>59</v>
      </c>
      <c r="B65" s="221" t="s">
        <v>121</v>
      </c>
      <c r="C65" s="220" t="s">
        <v>1394</v>
      </c>
      <c r="D65" s="217" t="s">
        <v>235</v>
      </c>
      <c r="E65" s="221" t="s">
        <v>1274</v>
      </c>
      <c r="F65" s="192">
        <v>2318</v>
      </c>
      <c r="G65" s="191">
        <v>4371848</v>
      </c>
      <c r="H65" s="109">
        <v>1171</v>
      </c>
      <c r="I65" s="109">
        <v>2061860</v>
      </c>
      <c r="J65" s="159">
        <f t="shared" si="0"/>
        <v>0.505176876617774</v>
      </c>
      <c r="K65" s="159">
        <f t="shared" si="1"/>
        <v>0.47162206920277194</v>
      </c>
      <c r="L65" s="159">
        <f t="shared" si="2"/>
        <v>0.15155306298533219</v>
      </c>
      <c r="M65" s="159">
        <f t="shared" si="3"/>
        <v>0.33013544844194032</v>
      </c>
      <c r="N65" s="160">
        <f t="shared" si="4"/>
        <v>0.48168851142727254</v>
      </c>
      <c r="O65" s="161"/>
      <c r="P65" s="161"/>
    </row>
    <row r="66" spans="1:16" x14ac:dyDescent="0.2">
      <c r="A66" s="165">
        <v>60</v>
      </c>
      <c r="B66" s="221" t="s">
        <v>121</v>
      </c>
      <c r="C66" s="220" t="s">
        <v>1394</v>
      </c>
      <c r="D66" s="217" t="s">
        <v>238</v>
      </c>
      <c r="E66" s="221" t="s">
        <v>1294</v>
      </c>
      <c r="F66" s="192">
        <v>1146</v>
      </c>
      <c r="G66" s="191">
        <v>2091697</v>
      </c>
      <c r="H66" s="109">
        <v>1098</v>
      </c>
      <c r="I66" s="109">
        <v>1697105</v>
      </c>
      <c r="J66" s="159">
        <f t="shared" si="0"/>
        <v>0.95811518324607325</v>
      </c>
      <c r="K66" s="159">
        <f t="shared" si="1"/>
        <v>0.81135317400177942</v>
      </c>
      <c r="L66" s="159">
        <f t="shared" si="2"/>
        <v>0.28743455497382198</v>
      </c>
      <c r="M66" s="159">
        <f t="shared" si="3"/>
        <v>0.56794722180124557</v>
      </c>
      <c r="N66" s="160">
        <f t="shared" si="4"/>
        <v>0.85538177677506755</v>
      </c>
      <c r="O66" s="161"/>
      <c r="P66" s="161"/>
    </row>
    <row r="67" spans="1:16" x14ac:dyDescent="0.2">
      <c r="A67" s="165">
        <v>61</v>
      </c>
      <c r="B67" s="221" t="s">
        <v>121</v>
      </c>
      <c r="C67" s="220" t="s">
        <v>1394</v>
      </c>
      <c r="D67" s="217" t="s">
        <v>240</v>
      </c>
      <c r="E67" s="221" t="s">
        <v>1322</v>
      </c>
      <c r="F67" s="192">
        <v>1042</v>
      </c>
      <c r="G67" s="191">
        <v>1959004</v>
      </c>
      <c r="H67" s="109">
        <v>596</v>
      </c>
      <c r="I67" s="109">
        <v>1060500</v>
      </c>
      <c r="J67" s="159">
        <f t="shared" si="0"/>
        <v>0.57197696737044146</v>
      </c>
      <c r="K67" s="159">
        <f t="shared" si="1"/>
        <v>0.54134652098719549</v>
      </c>
      <c r="L67" s="159">
        <f t="shared" si="2"/>
        <v>0.17159309021113242</v>
      </c>
      <c r="M67" s="159">
        <f t="shared" si="3"/>
        <v>0.37894256469103682</v>
      </c>
      <c r="N67" s="160">
        <f t="shared" si="4"/>
        <v>0.55053565490216927</v>
      </c>
      <c r="O67" s="161"/>
      <c r="P67" s="161"/>
    </row>
    <row r="68" spans="1:16" x14ac:dyDescent="0.2">
      <c r="A68" s="165">
        <v>62</v>
      </c>
      <c r="B68" s="221" t="s">
        <v>121</v>
      </c>
      <c r="C68" s="220" t="s">
        <v>1394</v>
      </c>
      <c r="D68" s="217" t="s">
        <v>237</v>
      </c>
      <c r="E68" s="221" t="s">
        <v>982</v>
      </c>
      <c r="F68" s="192">
        <v>1013</v>
      </c>
      <c r="G68" s="191">
        <v>1961599</v>
      </c>
      <c r="H68" s="109">
        <v>902</v>
      </c>
      <c r="I68" s="109">
        <v>1734300</v>
      </c>
      <c r="J68" s="159">
        <f t="shared" si="0"/>
        <v>0.89042448173741362</v>
      </c>
      <c r="K68" s="159">
        <f t="shared" si="1"/>
        <v>0.88412565463175707</v>
      </c>
      <c r="L68" s="159">
        <f t="shared" si="2"/>
        <v>0.26712734452122405</v>
      </c>
      <c r="M68" s="159">
        <f t="shared" si="3"/>
        <v>0.61888795824222986</v>
      </c>
      <c r="N68" s="160">
        <f t="shared" si="4"/>
        <v>0.88601530276345386</v>
      </c>
      <c r="O68" s="161"/>
      <c r="P68" s="161"/>
    </row>
    <row r="69" spans="1:16" x14ac:dyDescent="0.2">
      <c r="A69" s="165">
        <v>63</v>
      </c>
      <c r="B69" s="221" t="s">
        <v>116</v>
      </c>
      <c r="C69" s="220" t="s">
        <v>1394</v>
      </c>
      <c r="D69" s="217" t="s">
        <v>1161</v>
      </c>
      <c r="E69" s="221" t="s">
        <v>1277</v>
      </c>
      <c r="F69" s="192">
        <v>1741</v>
      </c>
      <c r="G69" s="191">
        <v>2883873</v>
      </c>
      <c r="H69" s="109">
        <v>318</v>
      </c>
      <c r="I69" s="109">
        <v>341780</v>
      </c>
      <c r="J69" s="159">
        <f t="shared" si="0"/>
        <v>0.1826536473291212</v>
      </c>
      <c r="K69" s="159">
        <f t="shared" si="1"/>
        <v>0.11851423415663588</v>
      </c>
      <c r="L69" s="159">
        <f t="shared" si="2"/>
        <v>5.4796094198736357E-2</v>
      </c>
      <c r="M69" s="159">
        <f t="shared" si="3"/>
        <v>8.2959963909645107E-2</v>
      </c>
      <c r="N69" s="160">
        <f t="shared" si="4"/>
        <v>0.13775605810838146</v>
      </c>
      <c r="O69" s="161"/>
      <c r="P69" s="161"/>
    </row>
    <row r="70" spans="1:16" x14ac:dyDescent="0.2">
      <c r="A70" s="165">
        <v>64</v>
      </c>
      <c r="B70" s="221" t="s">
        <v>116</v>
      </c>
      <c r="C70" s="220" t="s">
        <v>1394</v>
      </c>
      <c r="D70" s="217" t="s">
        <v>1162</v>
      </c>
      <c r="E70" s="221" t="s">
        <v>1278</v>
      </c>
      <c r="F70" s="192">
        <v>2324</v>
      </c>
      <c r="G70" s="191">
        <v>4194094</v>
      </c>
      <c r="H70" s="109">
        <v>825</v>
      </c>
      <c r="I70" s="109">
        <v>1163510</v>
      </c>
      <c r="J70" s="159">
        <f t="shared" si="0"/>
        <v>0.35499139414802067</v>
      </c>
      <c r="K70" s="159">
        <f t="shared" si="1"/>
        <v>0.27741629062200324</v>
      </c>
      <c r="L70" s="159">
        <f t="shared" si="2"/>
        <v>0.1064974182444062</v>
      </c>
      <c r="M70" s="159">
        <f t="shared" si="3"/>
        <v>0.19419140343540225</v>
      </c>
      <c r="N70" s="160">
        <f t="shared" si="4"/>
        <v>0.30068882167980848</v>
      </c>
      <c r="O70" s="161"/>
      <c r="P70" s="161"/>
    </row>
    <row r="71" spans="1:16" x14ac:dyDescent="0.2">
      <c r="A71" s="165">
        <v>65</v>
      </c>
      <c r="B71" s="221" t="s">
        <v>116</v>
      </c>
      <c r="C71" s="220" t="s">
        <v>1394</v>
      </c>
      <c r="D71" s="217" t="s">
        <v>1163</v>
      </c>
      <c r="E71" s="221" t="s">
        <v>1279</v>
      </c>
      <c r="F71" s="192">
        <v>2714</v>
      </c>
      <c r="G71" s="191">
        <v>4484671</v>
      </c>
      <c r="H71" s="109">
        <v>910</v>
      </c>
      <c r="I71" s="109">
        <v>1046480</v>
      </c>
      <c r="J71" s="159">
        <f t="shared" ref="J71:J133" si="5">IFERROR(H71/F71,0)</f>
        <v>0.3352984524686809</v>
      </c>
      <c r="K71" s="159">
        <f t="shared" ref="K71:K133" si="6">IFERROR(I71/G71,0)</f>
        <v>0.23334599126669492</v>
      </c>
      <c r="L71" s="159">
        <f t="shared" si="2"/>
        <v>0.10058953574060427</v>
      </c>
      <c r="M71" s="159">
        <f t="shared" si="3"/>
        <v>0.16334219388668644</v>
      </c>
      <c r="N71" s="160">
        <f t="shared" si="4"/>
        <v>0.26393172962729072</v>
      </c>
      <c r="O71" s="161"/>
      <c r="P71" s="161"/>
    </row>
    <row r="72" spans="1:16" x14ac:dyDescent="0.2">
      <c r="A72" s="165">
        <v>66</v>
      </c>
      <c r="B72" s="221" t="s">
        <v>106</v>
      </c>
      <c r="C72" s="220" t="s">
        <v>1394</v>
      </c>
      <c r="D72" s="217" t="s">
        <v>232</v>
      </c>
      <c r="E72" s="221" t="s">
        <v>1355</v>
      </c>
      <c r="F72" s="192">
        <v>988</v>
      </c>
      <c r="G72" s="191">
        <v>1594117</v>
      </c>
      <c r="H72" s="109">
        <v>320</v>
      </c>
      <c r="I72" s="109">
        <v>519760</v>
      </c>
      <c r="J72" s="159">
        <f t="shared" si="5"/>
        <v>0.32388663967611336</v>
      </c>
      <c r="K72" s="159">
        <f t="shared" si="6"/>
        <v>0.32604884083163282</v>
      </c>
      <c r="L72" s="159">
        <f t="shared" ref="L72:L134" si="7">IF((J72*0.3)&gt;30%,30%,(J72*0.3))</f>
        <v>9.7165991902834009E-2</v>
      </c>
      <c r="M72" s="159">
        <f t="shared" ref="M72:M134" si="8">IF((K72*0.7)&gt;70%,70%,(K72*0.7))</f>
        <v>0.22823418858214295</v>
      </c>
      <c r="N72" s="160">
        <f t="shared" ref="N72:N134" si="9">L72+M72</f>
        <v>0.32540018048497699</v>
      </c>
      <c r="O72" s="161"/>
      <c r="P72" s="161"/>
    </row>
    <row r="73" spans="1:16" x14ac:dyDescent="0.2">
      <c r="A73" s="165">
        <v>67</v>
      </c>
      <c r="B73" s="221" t="s">
        <v>106</v>
      </c>
      <c r="C73" s="220" t="s">
        <v>1394</v>
      </c>
      <c r="D73" s="217" t="s">
        <v>234</v>
      </c>
      <c r="E73" s="221" t="s">
        <v>1356</v>
      </c>
      <c r="F73" s="192">
        <v>1181</v>
      </c>
      <c r="G73" s="191">
        <v>1908939</v>
      </c>
      <c r="H73" s="109">
        <v>542</v>
      </c>
      <c r="I73" s="109">
        <v>825200</v>
      </c>
      <c r="J73" s="159">
        <f t="shared" si="5"/>
        <v>0.45893310753598643</v>
      </c>
      <c r="K73" s="159">
        <f t="shared" si="6"/>
        <v>0.43228201634520536</v>
      </c>
      <c r="L73" s="159">
        <f t="shared" si="7"/>
        <v>0.13767993226079592</v>
      </c>
      <c r="M73" s="159">
        <f t="shared" si="8"/>
        <v>0.3025974114416437</v>
      </c>
      <c r="N73" s="160">
        <f t="shared" si="9"/>
        <v>0.44027734370243965</v>
      </c>
      <c r="O73" s="161"/>
      <c r="P73" s="161"/>
    </row>
    <row r="74" spans="1:16" x14ac:dyDescent="0.2">
      <c r="A74" s="165">
        <v>68</v>
      </c>
      <c r="B74" s="221" t="s">
        <v>106</v>
      </c>
      <c r="C74" s="220" t="s">
        <v>1394</v>
      </c>
      <c r="D74" s="217" t="s">
        <v>233</v>
      </c>
      <c r="E74" s="221" t="s">
        <v>1357</v>
      </c>
      <c r="F74" s="192">
        <v>1084</v>
      </c>
      <c r="G74" s="191">
        <v>1750284</v>
      </c>
      <c r="H74" s="109">
        <v>501</v>
      </c>
      <c r="I74" s="109">
        <v>721120</v>
      </c>
      <c r="J74" s="159">
        <f t="shared" si="5"/>
        <v>0.46217712177121772</v>
      </c>
      <c r="K74" s="159">
        <f t="shared" si="6"/>
        <v>0.41200170943686854</v>
      </c>
      <c r="L74" s="159">
        <f t="shared" si="7"/>
        <v>0.13865313653136532</v>
      </c>
      <c r="M74" s="159">
        <f t="shared" si="8"/>
        <v>0.28840119660580793</v>
      </c>
      <c r="N74" s="160">
        <f t="shared" si="9"/>
        <v>0.42705433313717323</v>
      </c>
      <c r="O74" s="161"/>
      <c r="P74" s="161"/>
    </row>
    <row r="75" spans="1:16" x14ac:dyDescent="0.2">
      <c r="A75" s="165">
        <v>69</v>
      </c>
      <c r="B75" s="221" t="s">
        <v>106</v>
      </c>
      <c r="C75" s="220" t="s">
        <v>1394</v>
      </c>
      <c r="D75" s="217" t="s">
        <v>231</v>
      </c>
      <c r="E75" s="221" t="s">
        <v>1358</v>
      </c>
      <c r="F75" s="192">
        <v>1532</v>
      </c>
      <c r="G75" s="191">
        <v>2746811</v>
      </c>
      <c r="H75" s="109">
        <v>1045</v>
      </c>
      <c r="I75" s="109">
        <v>1637870</v>
      </c>
      <c r="J75" s="159">
        <f t="shared" si="5"/>
        <v>0.68211488250652741</v>
      </c>
      <c r="K75" s="159">
        <f t="shared" si="6"/>
        <v>0.59628055952884995</v>
      </c>
      <c r="L75" s="159">
        <f t="shared" si="7"/>
        <v>0.20463446475195821</v>
      </c>
      <c r="M75" s="159">
        <f t="shared" si="8"/>
        <v>0.41739639167019493</v>
      </c>
      <c r="N75" s="160">
        <f t="shared" si="9"/>
        <v>0.62203085642215317</v>
      </c>
      <c r="O75" s="161"/>
      <c r="P75" s="161"/>
    </row>
    <row r="76" spans="1:16" x14ac:dyDescent="0.2">
      <c r="A76" s="165">
        <v>70</v>
      </c>
      <c r="B76" s="221" t="s">
        <v>96</v>
      </c>
      <c r="C76" s="220" t="s">
        <v>1394</v>
      </c>
      <c r="D76" s="217" t="s">
        <v>889</v>
      </c>
      <c r="E76" s="221" t="s">
        <v>1404</v>
      </c>
      <c r="F76" s="192">
        <v>1175</v>
      </c>
      <c r="G76" s="191">
        <v>1729938</v>
      </c>
      <c r="H76" s="109">
        <v>409</v>
      </c>
      <c r="I76" s="109">
        <v>513030</v>
      </c>
      <c r="J76" s="159">
        <f t="shared" si="5"/>
        <v>0.34808510638297874</v>
      </c>
      <c r="K76" s="159">
        <f t="shared" si="6"/>
        <v>0.29655976110126492</v>
      </c>
      <c r="L76" s="159">
        <f t="shared" si="7"/>
        <v>0.10442553191489362</v>
      </c>
      <c r="M76" s="159">
        <f t="shared" si="8"/>
        <v>0.20759183277088544</v>
      </c>
      <c r="N76" s="160">
        <f t="shared" si="9"/>
        <v>0.31201736468577906</v>
      </c>
      <c r="O76" s="161"/>
      <c r="P76" s="161"/>
    </row>
    <row r="77" spans="1:16" x14ac:dyDescent="0.2">
      <c r="A77" s="165">
        <v>71</v>
      </c>
      <c r="B77" s="221" t="s">
        <v>96</v>
      </c>
      <c r="C77" s="220" t="s">
        <v>1394</v>
      </c>
      <c r="D77" s="217" t="s">
        <v>886</v>
      </c>
      <c r="E77" s="221" t="s">
        <v>1352</v>
      </c>
      <c r="F77" s="192">
        <v>1508</v>
      </c>
      <c r="G77" s="191">
        <v>2776257</v>
      </c>
      <c r="H77" s="109">
        <v>398</v>
      </c>
      <c r="I77" s="109">
        <v>757970</v>
      </c>
      <c r="J77" s="159">
        <f t="shared" si="5"/>
        <v>0.26392572944297082</v>
      </c>
      <c r="K77" s="159">
        <f t="shared" si="6"/>
        <v>0.27301867226269039</v>
      </c>
      <c r="L77" s="159">
        <f t="shared" si="7"/>
        <v>7.917771883289125E-2</v>
      </c>
      <c r="M77" s="159">
        <f t="shared" si="8"/>
        <v>0.19111307058388327</v>
      </c>
      <c r="N77" s="160">
        <f t="shared" si="9"/>
        <v>0.27029078941677454</v>
      </c>
      <c r="O77" s="161"/>
      <c r="P77" s="161"/>
    </row>
    <row r="78" spans="1:16" x14ac:dyDescent="0.2">
      <c r="A78" s="165">
        <v>72</v>
      </c>
      <c r="B78" s="221" t="s">
        <v>96</v>
      </c>
      <c r="C78" s="220" t="s">
        <v>1394</v>
      </c>
      <c r="D78" s="217" t="s">
        <v>887</v>
      </c>
      <c r="E78" s="221" t="s">
        <v>1194</v>
      </c>
      <c r="F78" s="192">
        <v>1704</v>
      </c>
      <c r="G78" s="191">
        <v>2642035</v>
      </c>
      <c r="H78" s="109">
        <v>1003</v>
      </c>
      <c r="I78" s="109">
        <v>1473260</v>
      </c>
      <c r="J78" s="159">
        <f t="shared" si="5"/>
        <v>0.58861502347417838</v>
      </c>
      <c r="K78" s="159">
        <f t="shared" si="6"/>
        <v>0.55762319575630148</v>
      </c>
      <c r="L78" s="159">
        <f t="shared" si="7"/>
        <v>0.17658450704225351</v>
      </c>
      <c r="M78" s="159">
        <f t="shared" si="8"/>
        <v>0.390336237029411</v>
      </c>
      <c r="N78" s="160">
        <f t="shared" si="9"/>
        <v>0.56692074407166448</v>
      </c>
      <c r="O78" s="161"/>
      <c r="P78" s="161"/>
    </row>
    <row r="79" spans="1:16" x14ac:dyDescent="0.2">
      <c r="A79" s="165">
        <v>73</v>
      </c>
      <c r="B79" s="221" t="s">
        <v>96</v>
      </c>
      <c r="C79" s="220" t="s">
        <v>1394</v>
      </c>
      <c r="D79" s="217" t="s">
        <v>888</v>
      </c>
      <c r="E79" s="221" t="s">
        <v>1353</v>
      </c>
      <c r="F79" s="192">
        <v>1427</v>
      </c>
      <c r="G79" s="191">
        <v>2716142</v>
      </c>
      <c r="H79" s="109">
        <v>954</v>
      </c>
      <c r="I79" s="109">
        <v>2004830</v>
      </c>
      <c r="J79" s="159">
        <f t="shared" si="5"/>
        <v>0.66853538892782061</v>
      </c>
      <c r="K79" s="159">
        <f t="shared" si="6"/>
        <v>0.73811678476309417</v>
      </c>
      <c r="L79" s="159">
        <f t="shared" si="7"/>
        <v>0.20056061667834618</v>
      </c>
      <c r="M79" s="159">
        <f t="shared" si="8"/>
        <v>0.51668174933416589</v>
      </c>
      <c r="N79" s="160">
        <f t="shared" si="9"/>
        <v>0.71724236601251201</v>
      </c>
      <c r="O79" s="161"/>
      <c r="P79" s="161"/>
    </row>
    <row r="80" spans="1:16" x14ac:dyDescent="0.2">
      <c r="A80" s="165">
        <v>74</v>
      </c>
      <c r="B80" s="221" t="s">
        <v>96</v>
      </c>
      <c r="C80" s="220" t="s">
        <v>1394</v>
      </c>
      <c r="D80" s="217" t="s">
        <v>1123</v>
      </c>
      <c r="E80" s="221" t="s">
        <v>1354</v>
      </c>
      <c r="F80" s="192">
        <v>1695</v>
      </c>
      <c r="G80" s="191">
        <v>2590967</v>
      </c>
      <c r="H80" s="109">
        <v>969</v>
      </c>
      <c r="I80" s="109">
        <v>1481460</v>
      </c>
      <c r="J80" s="159">
        <f t="shared" si="5"/>
        <v>0.57168141592920352</v>
      </c>
      <c r="K80" s="159">
        <f t="shared" si="6"/>
        <v>0.57177879918964614</v>
      </c>
      <c r="L80" s="159">
        <f t="shared" si="7"/>
        <v>0.17150442477876104</v>
      </c>
      <c r="M80" s="159">
        <f t="shared" si="8"/>
        <v>0.4002451594327523</v>
      </c>
      <c r="N80" s="160">
        <f t="shared" si="9"/>
        <v>0.57174958421151334</v>
      </c>
      <c r="O80" s="161"/>
      <c r="P80" s="161"/>
    </row>
    <row r="81" spans="1:16" x14ac:dyDescent="0.2">
      <c r="A81" s="165">
        <v>75</v>
      </c>
      <c r="B81" s="221" t="s">
        <v>96</v>
      </c>
      <c r="C81" s="220" t="s">
        <v>1394</v>
      </c>
      <c r="D81" s="217" t="s">
        <v>891</v>
      </c>
      <c r="E81" s="221" t="s">
        <v>770</v>
      </c>
      <c r="F81" s="192">
        <v>1392</v>
      </c>
      <c r="G81" s="191">
        <v>2514570</v>
      </c>
      <c r="H81" s="109">
        <v>972</v>
      </c>
      <c r="I81" s="109">
        <v>1307895</v>
      </c>
      <c r="J81" s="159">
        <f t="shared" si="5"/>
        <v>0.69827586206896552</v>
      </c>
      <c r="K81" s="159">
        <f t="shared" si="6"/>
        <v>0.52012670158317331</v>
      </c>
      <c r="L81" s="159">
        <f t="shared" si="7"/>
        <v>0.20948275862068966</v>
      </c>
      <c r="M81" s="159">
        <f t="shared" si="8"/>
        <v>0.36408869110822129</v>
      </c>
      <c r="N81" s="160">
        <f t="shared" si="9"/>
        <v>0.57357144972891094</v>
      </c>
      <c r="O81" s="161"/>
      <c r="P81" s="161"/>
    </row>
    <row r="82" spans="1:16" s="163" customFormat="1" x14ac:dyDescent="0.2">
      <c r="A82" s="165">
        <v>76</v>
      </c>
      <c r="B82" s="221" t="s">
        <v>96</v>
      </c>
      <c r="C82" s="220" t="s">
        <v>1394</v>
      </c>
      <c r="D82" s="217" t="s">
        <v>892</v>
      </c>
      <c r="E82" s="221" t="s">
        <v>1193</v>
      </c>
      <c r="F82" s="192">
        <v>1384</v>
      </c>
      <c r="G82" s="191">
        <v>2078229</v>
      </c>
      <c r="H82" s="109">
        <v>742</v>
      </c>
      <c r="I82" s="109">
        <v>1050850</v>
      </c>
      <c r="J82" s="159">
        <f t="shared" si="5"/>
        <v>0.53612716763005785</v>
      </c>
      <c r="K82" s="159">
        <f t="shared" si="6"/>
        <v>0.50564687529622576</v>
      </c>
      <c r="L82" s="159">
        <f t="shared" si="7"/>
        <v>0.16083815028901735</v>
      </c>
      <c r="M82" s="159">
        <f t="shared" si="8"/>
        <v>0.35395281270735801</v>
      </c>
      <c r="N82" s="160">
        <f t="shared" si="9"/>
        <v>0.51479096299637539</v>
      </c>
      <c r="O82" s="162"/>
      <c r="P82" s="162"/>
    </row>
    <row r="83" spans="1:16" x14ac:dyDescent="0.2">
      <c r="A83" s="165">
        <v>77</v>
      </c>
      <c r="B83" s="221" t="s">
        <v>93</v>
      </c>
      <c r="C83" s="220" t="s">
        <v>1394</v>
      </c>
      <c r="D83" s="217" t="s">
        <v>894</v>
      </c>
      <c r="E83" s="221" t="s">
        <v>895</v>
      </c>
      <c r="F83" s="192">
        <v>592</v>
      </c>
      <c r="G83" s="191">
        <v>994176</v>
      </c>
      <c r="H83" s="109">
        <v>3</v>
      </c>
      <c r="I83" s="109">
        <v>2220</v>
      </c>
      <c r="J83" s="159">
        <f t="shared" si="5"/>
        <v>5.0675675675675678E-3</v>
      </c>
      <c r="K83" s="159">
        <f t="shared" si="6"/>
        <v>2.2330050212437235E-3</v>
      </c>
      <c r="L83" s="159">
        <f t="shared" si="7"/>
        <v>1.5202702702702704E-3</v>
      </c>
      <c r="M83" s="159">
        <f t="shared" si="8"/>
        <v>1.5631035148706064E-3</v>
      </c>
      <c r="N83" s="160">
        <f t="shared" si="9"/>
        <v>3.0833737851408767E-3</v>
      </c>
      <c r="O83" s="161"/>
      <c r="P83" s="161"/>
    </row>
    <row r="84" spans="1:16" x14ac:dyDescent="0.2">
      <c r="A84" s="165">
        <v>78</v>
      </c>
      <c r="B84" s="221" t="s">
        <v>93</v>
      </c>
      <c r="C84" s="220" t="s">
        <v>1394</v>
      </c>
      <c r="D84" s="217" t="s">
        <v>898</v>
      </c>
      <c r="E84" s="221" t="s">
        <v>899</v>
      </c>
      <c r="F84" s="192">
        <v>1382</v>
      </c>
      <c r="G84" s="191">
        <v>2473335</v>
      </c>
      <c r="H84" s="109">
        <v>379</v>
      </c>
      <c r="I84" s="109">
        <v>862340</v>
      </c>
      <c r="J84" s="159">
        <f t="shared" si="5"/>
        <v>0.27424023154848048</v>
      </c>
      <c r="K84" s="159">
        <f t="shared" si="6"/>
        <v>0.34865475158035608</v>
      </c>
      <c r="L84" s="159">
        <f t="shared" si="7"/>
        <v>8.2272069464544142E-2</v>
      </c>
      <c r="M84" s="159">
        <f t="shared" si="8"/>
        <v>0.24405832610624925</v>
      </c>
      <c r="N84" s="160">
        <f t="shared" si="9"/>
        <v>0.32633039557079341</v>
      </c>
      <c r="O84" s="161"/>
      <c r="P84" s="161"/>
    </row>
    <row r="85" spans="1:16" x14ac:dyDescent="0.2">
      <c r="A85" s="165">
        <v>79</v>
      </c>
      <c r="B85" s="221" t="s">
        <v>93</v>
      </c>
      <c r="C85" s="220" t="s">
        <v>1394</v>
      </c>
      <c r="D85" s="217" t="s">
        <v>896</v>
      </c>
      <c r="E85" s="221" t="s">
        <v>1077</v>
      </c>
      <c r="F85" s="193">
        <v>1309</v>
      </c>
      <c r="G85" s="191">
        <v>2270674</v>
      </c>
      <c r="H85" s="109">
        <v>256</v>
      </c>
      <c r="I85" s="109">
        <v>391730</v>
      </c>
      <c r="J85" s="159">
        <f t="shared" si="5"/>
        <v>0.19556913674560733</v>
      </c>
      <c r="K85" s="159">
        <f t="shared" si="6"/>
        <v>0.17251705881161275</v>
      </c>
      <c r="L85" s="159">
        <f t="shared" si="7"/>
        <v>5.8670741023682194E-2</v>
      </c>
      <c r="M85" s="159">
        <f t="shared" si="8"/>
        <v>0.12076194116812891</v>
      </c>
      <c r="N85" s="160">
        <f t="shared" si="9"/>
        <v>0.1794326821918111</v>
      </c>
      <c r="O85" s="161"/>
      <c r="P85" s="161"/>
    </row>
    <row r="86" spans="1:16" x14ac:dyDescent="0.2">
      <c r="A86" s="165">
        <v>80</v>
      </c>
      <c r="B86" s="221" t="s">
        <v>93</v>
      </c>
      <c r="C86" s="220" t="s">
        <v>1394</v>
      </c>
      <c r="D86" s="217" t="s">
        <v>893</v>
      </c>
      <c r="E86" s="221" t="s">
        <v>1351</v>
      </c>
      <c r="F86" s="193">
        <v>1644</v>
      </c>
      <c r="G86" s="191">
        <v>2901688</v>
      </c>
      <c r="H86" s="109">
        <v>268</v>
      </c>
      <c r="I86" s="109">
        <v>380100</v>
      </c>
      <c r="J86" s="159">
        <f t="shared" si="5"/>
        <v>0.16301703163017031</v>
      </c>
      <c r="K86" s="159">
        <f t="shared" si="6"/>
        <v>0.13099271872096518</v>
      </c>
      <c r="L86" s="159">
        <f t="shared" si="7"/>
        <v>4.8905109489051093E-2</v>
      </c>
      <c r="M86" s="159">
        <f t="shared" si="8"/>
        <v>9.1694903104675624E-2</v>
      </c>
      <c r="N86" s="160">
        <f t="shared" si="9"/>
        <v>0.14060001259372673</v>
      </c>
      <c r="O86" s="161"/>
      <c r="P86" s="161"/>
    </row>
    <row r="87" spans="1:16" x14ac:dyDescent="0.2">
      <c r="A87" s="165">
        <v>81</v>
      </c>
      <c r="B87" s="221" t="s">
        <v>93</v>
      </c>
      <c r="C87" s="220" t="s">
        <v>1394</v>
      </c>
      <c r="D87" s="217" t="s">
        <v>897</v>
      </c>
      <c r="E87" s="221" t="s">
        <v>463</v>
      </c>
      <c r="F87" s="193">
        <v>527</v>
      </c>
      <c r="G87" s="191">
        <v>841263</v>
      </c>
      <c r="H87" s="109">
        <v>337</v>
      </c>
      <c r="I87" s="109">
        <v>426030</v>
      </c>
      <c r="J87" s="159">
        <f t="shared" si="5"/>
        <v>0.63946869070208734</v>
      </c>
      <c r="K87" s="159">
        <f t="shared" si="6"/>
        <v>0.50641713709030356</v>
      </c>
      <c r="L87" s="159">
        <f t="shared" si="7"/>
        <v>0.19184060721062621</v>
      </c>
      <c r="M87" s="159">
        <f t="shared" si="8"/>
        <v>0.35449199596321246</v>
      </c>
      <c r="N87" s="160">
        <f t="shared" si="9"/>
        <v>0.54633260317383869</v>
      </c>
      <c r="O87" s="161"/>
      <c r="P87" s="161"/>
    </row>
    <row r="88" spans="1:16" x14ac:dyDescent="0.2">
      <c r="A88" s="165">
        <v>82</v>
      </c>
      <c r="B88" s="221" t="s">
        <v>95</v>
      </c>
      <c r="C88" s="220" t="s">
        <v>1394</v>
      </c>
      <c r="D88" s="217" t="s">
        <v>880</v>
      </c>
      <c r="E88" s="221" t="s">
        <v>806</v>
      </c>
      <c r="F88" s="193">
        <v>2196</v>
      </c>
      <c r="G88" s="191">
        <v>3607296</v>
      </c>
      <c r="H88" s="109">
        <v>936</v>
      </c>
      <c r="I88" s="109">
        <v>1355270</v>
      </c>
      <c r="J88" s="159">
        <f t="shared" si="5"/>
        <v>0.42622950819672129</v>
      </c>
      <c r="K88" s="159">
        <f t="shared" si="6"/>
        <v>0.37570246522603079</v>
      </c>
      <c r="L88" s="159">
        <f t="shared" si="7"/>
        <v>0.12786885245901639</v>
      </c>
      <c r="M88" s="159">
        <f t="shared" si="8"/>
        <v>0.26299172565822154</v>
      </c>
      <c r="N88" s="160">
        <f t="shared" si="9"/>
        <v>0.39086057811723796</v>
      </c>
      <c r="O88" s="161"/>
      <c r="P88" s="161"/>
    </row>
    <row r="89" spans="1:16" x14ac:dyDescent="0.2">
      <c r="A89" s="165">
        <v>84</v>
      </c>
      <c r="B89" s="221" t="s">
        <v>95</v>
      </c>
      <c r="C89" s="220" t="s">
        <v>1394</v>
      </c>
      <c r="D89" s="217" t="s">
        <v>878</v>
      </c>
      <c r="E89" s="221" t="s">
        <v>879</v>
      </c>
      <c r="F89" s="193">
        <v>1048</v>
      </c>
      <c r="G89" s="191">
        <v>1587847</v>
      </c>
      <c r="H89" s="109">
        <v>465</v>
      </c>
      <c r="I89" s="109">
        <v>795310</v>
      </c>
      <c r="J89" s="159">
        <f t="shared" si="5"/>
        <v>0.44370229007633588</v>
      </c>
      <c r="K89" s="159">
        <f t="shared" si="6"/>
        <v>0.50087319496147931</v>
      </c>
      <c r="L89" s="159">
        <f t="shared" si="7"/>
        <v>0.13311068702290077</v>
      </c>
      <c r="M89" s="159">
        <f t="shared" si="8"/>
        <v>0.35061123647303549</v>
      </c>
      <c r="N89" s="160">
        <f t="shared" si="9"/>
        <v>0.48372192349593623</v>
      </c>
      <c r="O89" s="161"/>
      <c r="P89" s="161"/>
    </row>
    <row r="90" spans="1:16" x14ac:dyDescent="0.2">
      <c r="A90" s="165">
        <v>85</v>
      </c>
      <c r="B90" s="221" t="s">
        <v>48</v>
      </c>
      <c r="C90" s="220" t="s">
        <v>16</v>
      </c>
      <c r="D90" s="217" t="s">
        <v>618</v>
      </c>
      <c r="E90" s="221" t="s">
        <v>1253</v>
      </c>
      <c r="F90" s="193">
        <v>1868</v>
      </c>
      <c r="G90" s="191">
        <v>3087551</v>
      </c>
      <c r="H90" s="109">
        <v>1059</v>
      </c>
      <c r="I90" s="109">
        <v>1480710</v>
      </c>
      <c r="J90" s="159">
        <f t="shared" si="5"/>
        <v>0.56691648822269802</v>
      </c>
      <c r="K90" s="159">
        <f t="shared" si="6"/>
        <v>0.47957426452227025</v>
      </c>
      <c r="L90" s="159">
        <f t="shared" si="7"/>
        <v>0.1700749464668094</v>
      </c>
      <c r="M90" s="159">
        <f t="shared" si="8"/>
        <v>0.33570198516558913</v>
      </c>
      <c r="N90" s="160">
        <f t="shared" si="9"/>
        <v>0.50577693163239856</v>
      </c>
      <c r="O90" s="161"/>
      <c r="P90" s="161"/>
    </row>
    <row r="91" spans="1:16" x14ac:dyDescent="0.2">
      <c r="A91" s="165">
        <v>86</v>
      </c>
      <c r="B91" s="221" t="s">
        <v>48</v>
      </c>
      <c r="C91" s="220" t="s">
        <v>16</v>
      </c>
      <c r="D91" s="217" t="s">
        <v>615</v>
      </c>
      <c r="E91" s="221" t="s">
        <v>616</v>
      </c>
      <c r="F91" s="193">
        <v>1559</v>
      </c>
      <c r="G91" s="191">
        <v>2578089</v>
      </c>
      <c r="H91" s="109">
        <v>801</v>
      </c>
      <c r="I91" s="109">
        <v>1421040</v>
      </c>
      <c r="J91" s="159">
        <f t="shared" si="5"/>
        <v>0.51379089159717772</v>
      </c>
      <c r="K91" s="159">
        <f t="shared" si="6"/>
        <v>0.5511989694692464</v>
      </c>
      <c r="L91" s="159">
        <f t="shared" si="7"/>
        <v>0.15413726747915332</v>
      </c>
      <c r="M91" s="159">
        <f t="shared" si="8"/>
        <v>0.38583927862847245</v>
      </c>
      <c r="N91" s="160">
        <f t="shared" si="9"/>
        <v>0.5399765461076258</v>
      </c>
      <c r="O91" s="161"/>
      <c r="P91" s="161"/>
    </row>
    <row r="92" spans="1:16" x14ac:dyDescent="0.2">
      <c r="A92" s="165">
        <v>87</v>
      </c>
      <c r="B92" s="221" t="s">
        <v>48</v>
      </c>
      <c r="C92" s="220" t="s">
        <v>16</v>
      </c>
      <c r="D92" s="217" t="s">
        <v>605</v>
      </c>
      <c r="E92" s="221" t="s">
        <v>1530</v>
      </c>
      <c r="F92" s="193">
        <v>2491</v>
      </c>
      <c r="G92" s="191">
        <v>4112845</v>
      </c>
      <c r="H92" s="109">
        <v>1144</v>
      </c>
      <c r="I92" s="109">
        <v>1850580</v>
      </c>
      <c r="J92" s="159">
        <f t="shared" si="5"/>
        <v>0.45925331192292251</v>
      </c>
      <c r="K92" s="159">
        <f t="shared" si="6"/>
        <v>0.44995131107542347</v>
      </c>
      <c r="L92" s="159">
        <f t="shared" si="7"/>
        <v>0.13777599357687675</v>
      </c>
      <c r="M92" s="159">
        <f t="shared" si="8"/>
        <v>0.31496591775279642</v>
      </c>
      <c r="N92" s="160">
        <f t="shared" si="9"/>
        <v>0.45274191132967317</v>
      </c>
      <c r="O92" s="161"/>
      <c r="P92" s="161"/>
    </row>
    <row r="93" spans="1:16" x14ac:dyDescent="0.2">
      <c r="A93" s="165">
        <v>88</v>
      </c>
      <c r="B93" s="221" t="s">
        <v>48</v>
      </c>
      <c r="C93" s="220" t="s">
        <v>16</v>
      </c>
      <c r="D93" s="217" t="s">
        <v>622</v>
      </c>
      <c r="E93" s="221" t="s">
        <v>623</v>
      </c>
      <c r="F93" s="193">
        <v>2209</v>
      </c>
      <c r="G93" s="191">
        <v>3641714</v>
      </c>
      <c r="H93" s="109">
        <v>967</v>
      </c>
      <c r="I93" s="109">
        <v>1567200</v>
      </c>
      <c r="J93" s="159">
        <f t="shared" si="5"/>
        <v>0.43775464010864645</v>
      </c>
      <c r="K93" s="159">
        <f t="shared" si="6"/>
        <v>0.43034680922225083</v>
      </c>
      <c r="L93" s="159">
        <f t="shared" si="7"/>
        <v>0.13132639203259394</v>
      </c>
      <c r="M93" s="159">
        <f t="shared" si="8"/>
        <v>0.30124276645557557</v>
      </c>
      <c r="N93" s="160">
        <f t="shared" si="9"/>
        <v>0.43256915848816951</v>
      </c>
      <c r="O93" s="161"/>
      <c r="P93" s="161"/>
    </row>
    <row r="94" spans="1:16" x14ac:dyDescent="0.2">
      <c r="A94" s="165">
        <v>89</v>
      </c>
      <c r="B94" s="221" t="s">
        <v>48</v>
      </c>
      <c r="C94" s="220" t="s">
        <v>16</v>
      </c>
      <c r="D94" s="217" t="s">
        <v>612</v>
      </c>
      <c r="E94" s="221" t="s">
        <v>613</v>
      </c>
      <c r="F94" s="193">
        <v>1559</v>
      </c>
      <c r="G94" s="191">
        <v>2578089</v>
      </c>
      <c r="H94" s="109">
        <v>879</v>
      </c>
      <c r="I94" s="109">
        <v>1153420</v>
      </c>
      <c r="J94" s="159">
        <f t="shared" si="5"/>
        <v>0.56382296343810134</v>
      </c>
      <c r="K94" s="159">
        <f t="shared" si="6"/>
        <v>0.44739339875388323</v>
      </c>
      <c r="L94" s="159">
        <f t="shared" si="7"/>
        <v>0.16914688903143041</v>
      </c>
      <c r="M94" s="159">
        <f t="shared" si="8"/>
        <v>0.31317537912771826</v>
      </c>
      <c r="N94" s="160">
        <f t="shared" si="9"/>
        <v>0.48232226815914869</v>
      </c>
      <c r="O94" s="161"/>
      <c r="P94" s="161"/>
    </row>
    <row r="95" spans="1:16" x14ac:dyDescent="0.2">
      <c r="A95" s="165">
        <v>90</v>
      </c>
      <c r="B95" s="221" t="s">
        <v>48</v>
      </c>
      <c r="C95" s="220" t="s">
        <v>16</v>
      </c>
      <c r="D95" s="217" t="s">
        <v>620</v>
      </c>
      <c r="E95" s="221" t="s">
        <v>621</v>
      </c>
      <c r="F95" s="193">
        <v>4902</v>
      </c>
      <c r="G95" s="191">
        <v>9045515</v>
      </c>
      <c r="H95" s="109">
        <v>2438</v>
      </c>
      <c r="I95" s="109">
        <v>4585220</v>
      </c>
      <c r="J95" s="159">
        <f t="shared" si="5"/>
        <v>0.49734802121583027</v>
      </c>
      <c r="K95" s="159">
        <f t="shared" si="6"/>
        <v>0.50690535585867691</v>
      </c>
      <c r="L95" s="159">
        <f t="shared" si="7"/>
        <v>0.14920440636474908</v>
      </c>
      <c r="M95" s="159">
        <f t="shared" si="8"/>
        <v>0.35483374910107379</v>
      </c>
      <c r="N95" s="160">
        <f t="shared" si="9"/>
        <v>0.50403815546582287</v>
      </c>
      <c r="O95" s="161"/>
      <c r="P95" s="161"/>
    </row>
    <row r="96" spans="1:16" x14ac:dyDescent="0.2">
      <c r="A96" s="165">
        <v>91</v>
      </c>
      <c r="B96" s="221" t="s">
        <v>48</v>
      </c>
      <c r="C96" s="220" t="s">
        <v>16</v>
      </c>
      <c r="D96" s="217" t="s">
        <v>603</v>
      </c>
      <c r="E96" s="221" t="s">
        <v>604</v>
      </c>
      <c r="F96" s="193">
        <v>1525</v>
      </c>
      <c r="G96" s="191">
        <v>2319793</v>
      </c>
      <c r="H96" s="109">
        <v>889</v>
      </c>
      <c r="I96" s="109">
        <v>1113720</v>
      </c>
      <c r="J96" s="159">
        <f t="shared" si="5"/>
        <v>0.58295081967213114</v>
      </c>
      <c r="K96" s="159">
        <f t="shared" si="6"/>
        <v>0.48009456016118679</v>
      </c>
      <c r="L96" s="159">
        <f t="shared" si="7"/>
        <v>0.17488524590163934</v>
      </c>
      <c r="M96" s="159">
        <f t="shared" si="8"/>
        <v>0.33606619211283073</v>
      </c>
      <c r="N96" s="160">
        <f t="shared" si="9"/>
        <v>0.51095143801447007</v>
      </c>
      <c r="O96" s="161"/>
      <c r="P96" s="161"/>
    </row>
    <row r="97" spans="1:16" x14ac:dyDescent="0.2">
      <c r="A97" s="165">
        <v>92</v>
      </c>
      <c r="B97" s="221" t="s">
        <v>48</v>
      </c>
      <c r="C97" s="220" t="s">
        <v>16</v>
      </c>
      <c r="D97" s="217" t="s">
        <v>619</v>
      </c>
      <c r="E97" s="221" t="s">
        <v>1254</v>
      </c>
      <c r="F97" s="193">
        <v>2184</v>
      </c>
      <c r="G97" s="191">
        <v>3608935</v>
      </c>
      <c r="H97" s="109">
        <v>1252</v>
      </c>
      <c r="I97" s="109">
        <v>2032890</v>
      </c>
      <c r="J97" s="159">
        <f t="shared" si="5"/>
        <v>0.57326007326007322</v>
      </c>
      <c r="K97" s="159">
        <f t="shared" si="6"/>
        <v>0.5632936032375202</v>
      </c>
      <c r="L97" s="159">
        <f t="shared" si="7"/>
        <v>0.17197802197802195</v>
      </c>
      <c r="M97" s="159">
        <f t="shared" si="8"/>
        <v>0.39430552226626414</v>
      </c>
      <c r="N97" s="160">
        <f t="shared" si="9"/>
        <v>0.56628354424428606</v>
      </c>
      <c r="O97" s="161"/>
      <c r="P97" s="161"/>
    </row>
    <row r="98" spans="1:16" x14ac:dyDescent="0.2">
      <c r="A98" s="165">
        <v>93</v>
      </c>
      <c r="B98" s="221" t="s">
        <v>48</v>
      </c>
      <c r="C98" s="220" t="s">
        <v>16</v>
      </c>
      <c r="D98" s="217" t="s">
        <v>617</v>
      </c>
      <c r="E98" s="221" t="s">
        <v>1255</v>
      </c>
      <c r="F98" s="193">
        <v>1248</v>
      </c>
      <c r="G98" s="191">
        <v>2060816</v>
      </c>
      <c r="H98" s="109">
        <v>769</v>
      </c>
      <c r="I98" s="109">
        <v>1004600</v>
      </c>
      <c r="J98" s="159">
        <f t="shared" si="5"/>
        <v>0.61618589743589747</v>
      </c>
      <c r="K98" s="159">
        <f t="shared" si="6"/>
        <v>0.48747680530430665</v>
      </c>
      <c r="L98" s="159">
        <f t="shared" si="7"/>
        <v>0.18485576923076924</v>
      </c>
      <c r="M98" s="159">
        <f t="shared" si="8"/>
        <v>0.34123376371301462</v>
      </c>
      <c r="N98" s="160">
        <f t="shared" si="9"/>
        <v>0.5260895329437838</v>
      </c>
      <c r="O98" s="161"/>
      <c r="P98" s="161"/>
    </row>
    <row r="99" spans="1:16" x14ac:dyDescent="0.2">
      <c r="A99" s="165">
        <v>94</v>
      </c>
      <c r="B99" s="221" t="s">
        <v>48</v>
      </c>
      <c r="C99" s="220" t="s">
        <v>16</v>
      </c>
      <c r="D99" s="217" t="s">
        <v>606</v>
      </c>
      <c r="E99" s="221" t="s">
        <v>657</v>
      </c>
      <c r="F99" s="193">
        <v>1602</v>
      </c>
      <c r="G99" s="191">
        <v>2836964</v>
      </c>
      <c r="H99" s="109">
        <v>622</v>
      </c>
      <c r="I99" s="109">
        <v>1238680</v>
      </c>
      <c r="J99" s="159">
        <f t="shared" si="5"/>
        <v>0.38826466916354557</v>
      </c>
      <c r="K99" s="159">
        <f t="shared" si="6"/>
        <v>0.4366216843075908</v>
      </c>
      <c r="L99" s="159">
        <f t="shared" si="7"/>
        <v>0.11647940074906367</v>
      </c>
      <c r="M99" s="159">
        <f t="shared" si="8"/>
        <v>0.30563517901531356</v>
      </c>
      <c r="N99" s="160">
        <f t="shared" si="9"/>
        <v>0.42211457976437722</v>
      </c>
      <c r="O99" s="161"/>
      <c r="P99" s="161"/>
    </row>
    <row r="100" spans="1:16" x14ac:dyDescent="0.2">
      <c r="A100" s="165">
        <v>95</v>
      </c>
      <c r="B100" s="221" t="s">
        <v>48</v>
      </c>
      <c r="C100" s="220" t="s">
        <v>16</v>
      </c>
      <c r="D100" s="217" t="s">
        <v>614</v>
      </c>
      <c r="E100" s="221" t="s">
        <v>1256</v>
      </c>
      <c r="F100" s="193">
        <v>2137</v>
      </c>
      <c r="G100" s="191">
        <v>4664401</v>
      </c>
      <c r="H100" s="109">
        <v>761</v>
      </c>
      <c r="I100" s="109">
        <v>1624690</v>
      </c>
      <c r="J100" s="159">
        <f t="shared" si="5"/>
        <v>0.35610669162377162</v>
      </c>
      <c r="K100" s="159">
        <f t="shared" si="6"/>
        <v>0.34831696502937892</v>
      </c>
      <c r="L100" s="159">
        <f t="shared" si="7"/>
        <v>0.10683200748713148</v>
      </c>
      <c r="M100" s="159">
        <f t="shared" si="8"/>
        <v>0.24382187552056522</v>
      </c>
      <c r="N100" s="160">
        <f t="shared" si="9"/>
        <v>0.35065388300769673</v>
      </c>
      <c r="O100" s="161"/>
      <c r="P100" s="161"/>
    </row>
    <row r="101" spans="1:16" x14ac:dyDescent="0.2">
      <c r="A101" s="165">
        <v>96</v>
      </c>
      <c r="B101" s="221" t="s">
        <v>48</v>
      </c>
      <c r="C101" s="220" t="s">
        <v>16</v>
      </c>
      <c r="D101" s="217" t="s">
        <v>610</v>
      </c>
      <c r="E101" s="221" t="s">
        <v>463</v>
      </c>
      <c r="F101" s="193">
        <v>1466</v>
      </c>
      <c r="G101" s="191">
        <v>2032609</v>
      </c>
      <c r="H101" s="109">
        <v>843</v>
      </c>
      <c r="I101" s="109">
        <v>947000</v>
      </c>
      <c r="J101" s="159">
        <f t="shared" si="5"/>
        <v>0.57503410641200547</v>
      </c>
      <c r="K101" s="159">
        <f t="shared" si="6"/>
        <v>0.46590367355453016</v>
      </c>
      <c r="L101" s="159">
        <f t="shared" si="7"/>
        <v>0.17251023192360163</v>
      </c>
      <c r="M101" s="159">
        <f t="shared" si="8"/>
        <v>0.3261325714881711</v>
      </c>
      <c r="N101" s="160">
        <f t="shared" si="9"/>
        <v>0.49864280341177269</v>
      </c>
      <c r="O101" s="161"/>
      <c r="P101" s="161"/>
    </row>
    <row r="102" spans="1:16" x14ac:dyDescent="0.2">
      <c r="A102" s="165">
        <v>97</v>
      </c>
      <c r="B102" s="221" t="s">
        <v>48</v>
      </c>
      <c r="C102" s="220" t="s">
        <v>16</v>
      </c>
      <c r="D102" s="217" t="s">
        <v>601</v>
      </c>
      <c r="E102" s="221" t="s">
        <v>602</v>
      </c>
      <c r="F102" s="193">
        <v>2753</v>
      </c>
      <c r="G102" s="191">
        <v>3040706</v>
      </c>
      <c r="H102" s="109">
        <v>1223</v>
      </c>
      <c r="I102" s="109">
        <v>1616345</v>
      </c>
      <c r="J102" s="159">
        <f t="shared" si="5"/>
        <v>0.44424264438794042</v>
      </c>
      <c r="K102" s="159">
        <f t="shared" si="6"/>
        <v>0.5315689843082495</v>
      </c>
      <c r="L102" s="159">
        <f t="shared" si="7"/>
        <v>0.13327279331638212</v>
      </c>
      <c r="M102" s="159">
        <f t="shared" si="8"/>
        <v>0.37209828901577463</v>
      </c>
      <c r="N102" s="160">
        <f t="shared" si="9"/>
        <v>0.50537108233215677</v>
      </c>
      <c r="O102" s="161"/>
      <c r="P102" s="161"/>
    </row>
    <row r="103" spans="1:16" x14ac:dyDescent="0.2">
      <c r="A103" s="165">
        <v>98</v>
      </c>
      <c r="B103" s="221" t="s">
        <v>48</v>
      </c>
      <c r="C103" s="220" t="s">
        <v>16</v>
      </c>
      <c r="D103" s="217" t="s">
        <v>608</v>
      </c>
      <c r="E103" s="221" t="s">
        <v>609</v>
      </c>
      <c r="F103" s="193">
        <v>932</v>
      </c>
      <c r="G103" s="191">
        <v>1524884</v>
      </c>
      <c r="H103" s="109">
        <v>575</v>
      </c>
      <c r="I103" s="109">
        <v>795200</v>
      </c>
      <c r="J103" s="159">
        <f t="shared" si="5"/>
        <v>0.61695278969957079</v>
      </c>
      <c r="K103" s="159">
        <f t="shared" si="6"/>
        <v>0.52148228980040445</v>
      </c>
      <c r="L103" s="159">
        <f t="shared" si="7"/>
        <v>0.18508583690987124</v>
      </c>
      <c r="M103" s="159">
        <f t="shared" si="8"/>
        <v>0.36503760286028308</v>
      </c>
      <c r="N103" s="160">
        <f t="shared" si="9"/>
        <v>0.55012343977015432</v>
      </c>
      <c r="O103" s="161"/>
      <c r="P103" s="161"/>
    </row>
    <row r="104" spans="1:16" x14ac:dyDescent="0.2">
      <c r="A104" s="165">
        <v>99</v>
      </c>
      <c r="B104" s="221" t="s">
        <v>48</v>
      </c>
      <c r="C104" s="220" t="s">
        <v>16</v>
      </c>
      <c r="D104" s="217" t="s">
        <v>1379</v>
      </c>
      <c r="E104" s="221" t="s">
        <v>1492</v>
      </c>
      <c r="F104" s="193">
        <v>578</v>
      </c>
      <c r="G104" s="191">
        <v>775355</v>
      </c>
      <c r="H104" s="109">
        <v>265</v>
      </c>
      <c r="I104" s="109">
        <v>299990</v>
      </c>
      <c r="J104" s="159">
        <f t="shared" si="5"/>
        <v>0.45847750865051901</v>
      </c>
      <c r="K104" s="159">
        <f t="shared" si="6"/>
        <v>0.38690664276363729</v>
      </c>
      <c r="L104" s="159">
        <f t="shared" si="7"/>
        <v>0.13754325259515571</v>
      </c>
      <c r="M104" s="159">
        <f t="shared" si="8"/>
        <v>0.27083464993454609</v>
      </c>
      <c r="N104" s="160">
        <f t="shared" si="9"/>
        <v>0.4083779025297018</v>
      </c>
      <c r="O104" s="161"/>
      <c r="P104" s="161"/>
    </row>
    <row r="105" spans="1:16" x14ac:dyDescent="0.2">
      <c r="A105" s="165">
        <v>100</v>
      </c>
      <c r="B105" s="221" t="s">
        <v>48</v>
      </c>
      <c r="C105" s="220" t="s">
        <v>16</v>
      </c>
      <c r="D105" s="217" t="s">
        <v>596</v>
      </c>
      <c r="E105" s="221" t="s">
        <v>1493</v>
      </c>
      <c r="F105" s="193">
        <v>1247</v>
      </c>
      <c r="G105" s="191">
        <v>2055066</v>
      </c>
      <c r="H105" s="109">
        <v>785</v>
      </c>
      <c r="I105" s="109">
        <v>1071620</v>
      </c>
      <c r="J105" s="159">
        <f t="shared" si="5"/>
        <v>0.62951082598235764</v>
      </c>
      <c r="K105" s="159">
        <f t="shared" si="6"/>
        <v>0.52145283898424677</v>
      </c>
      <c r="L105" s="159">
        <f t="shared" si="7"/>
        <v>0.18885324779470727</v>
      </c>
      <c r="M105" s="159">
        <f t="shared" si="8"/>
        <v>0.36501698728897269</v>
      </c>
      <c r="N105" s="160">
        <f t="shared" si="9"/>
        <v>0.55387023508367994</v>
      </c>
      <c r="O105" s="161"/>
      <c r="P105" s="161"/>
    </row>
    <row r="106" spans="1:16" x14ac:dyDescent="0.2">
      <c r="A106" s="165">
        <v>101</v>
      </c>
      <c r="B106" s="221" t="s">
        <v>48</v>
      </c>
      <c r="C106" s="220" t="s">
        <v>16</v>
      </c>
      <c r="D106" s="217" t="s">
        <v>594</v>
      </c>
      <c r="E106" s="221" t="s">
        <v>1293</v>
      </c>
      <c r="F106" s="193">
        <v>933</v>
      </c>
      <c r="G106" s="191">
        <v>1530634</v>
      </c>
      <c r="H106" s="109">
        <v>396</v>
      </c>
      <c r="I106" s="109">
        <v>621510</v>
      </c>
      <c r="J106" s="159">
        <f t="shared" si="5"/>
        <v>0.42443729903536975</v>
      </c>
      <c r="K106" s="159">
        <f t="shared" si="6"/>
        <v>0.40604742871254657</v>
      </c>
      <c r="L106" s="159">
        <f t="shared" si="7"/>
        <v>0.12733118971061091</v>
      </c>
      <c r="M106" s="159">
        <f t="shared" si="8"/>
        <v>0.28423320009878256</v>
      </c>
      <c r="N106" s="160">
        <f t="shared" si="9"/>
        <v>0.41156438980939347</v>
      </c>
      <c r="O106" s="161"/>
      <c r="P106" s="161"/>
    </row>
    <row r="107" spans="1:16" x14ac:dyDescent="0.2">
      <c r="A107" s="165">
        <v>102</v>
      </c>
      <c r="B107" s="221" t="s">
        <v>597</v>
      </c>
      <c r="C107" s="220" t="s">
        <v>16</v>
      </c>
      <c r="D107" s="217" t="s">
        <v>599</v>
      </c>
      <c r="E107" s="221" t="s">
        <v>600</v>
      </c>
      <c r="F107" s="193">
        <v>2324</v>
      </c>
      <c r="G107" s="191">
        <v>3517797</v>
      </c>
      <c r="H107" s="109">
        <v>1106</v>
      </c>
      <c r="I107" s="109">
        <v>1507025</v>
      </c>
      <c r="J107" s="159">
        <f t="shared" si="5"/>
        <v>0.4759036144578313</v>
      </c>
      <c r="K107" s="159">
        <f t="shared" si="6"/>
        <v>0.42840021752250057</v>
      </c>
      <c r="L107" s="159">
        <f t="shared" si="7"/>
        <v>0.14277108433734939</v>
      </c>
      <c r="M107" s="159">
        <f t="shared" si="8"/>
        <v>0.29988015226575038</v>
      </c>
      <c r="N107" s="160">
        <f t="shared" si="9"/>
        <v>0.4426512366030998</v>
      </c>
      <c r="O107" s="161"/>
      <c r="P107" s="161"/>
    </row>
    <row r="108" spans="1:16" x14ac:dyDescent="0.2">
      <c r="A108" s="165">
        <v>103</v>
      </c>
      <c r="B108" s="221" t="s">
        <v>597</v>
      </c>
      <c r="C108" s="220" t="s">
        <v>16</v>
      </c>
      <c r="D108" s="217" t="s">
        <v>598</v>
      </c>
      <c r="E108" s="221" t="s">
        <v>1252</v>
      </c>
      <c r="F108" s="193">
        <v>2008</v>
      </c>
      <c r="G108" s="191">
        <v>3528147</v>
      </c>
      <c r="H108" s="109">
        <v>909</v>
      </c>
      <c r="I108" s="109">
        <v>1402165</v>
      </c>
      <c r="J108" s="159">
        <f t="shared" si="5"/>
        <v>0.45268924302788843</v>
      </c>
      <c r="K108" s="159">
        <f t="shared" si="6"/>
        <v>0.39742249968609583</v>
      </c>
      <c r="L108" s="159">
        <f t="shared" si="7"/>
        <v>0.13580677290836651</v>
      </c>
      <c r="M108" s="159">
        <f t="shared" si="8"/>
        <v>0.27819574978026707</v>
      </c>
      <c r="N108" s="160">
        <f t="shared" si="9"/>
        <v>0.41400252268863358</v>
      </c>
      <c r="O108" s="161"/>
      <c r="P108" s="161"/>
    </row>
    <row r="109" spans="1:16" x14ac:dyDescent="0.2">
      <c r="A109" s="165">
        <v>104</v>
      </c>
      <c r="B109" s="221" t="s">
        <v>60</v>
      </c>
      <c r="C109" s="220" t="s">
        <v>16</v>
      </c>
      <c r="D109" s="217" t="s">
        <v>667</v>
      </c>
      <c r="E109" s="221" t="s">
        <v>1328</v>
      </c>
      <c r="F109" s="193">
        <v>1486</v>
      </c>
      <c r="G109" s="191">
        <v>2179377</v>
      </c>
      <c r="H109" s="109">
        <v>879</v>
      </c>
      <c r="I109" s="109">
        <v>1010030</v>
      </c>
      <c r="J109" s="159">
        <f t="shared" si="5"/>
        <v>0.5915208613728129</v>
      </c>
      <c r="K109" s="159">
        <f t="shared" si="6"/>
        <v>0.46344895811968284</v>
      </c>
      <c r="L109" s="159">
        <f t="shared" si="7"/>
        <v>0.17745625841184387</v>
      </c>
      <c r="M109" s="159">
        <f t="shared" si="8"/>
        <v>0.32441427068377798</v>
      </c>
      <c r="N109" s="160">
        <f t="shared" si="9"/>
        <v>0.5018705290956218</v>
      </c>
      <c r="O109" s="161"/>
      <c r="P109" s="161"/>
    </row>
    <row r="110" spans="1:16" x14ac:dyDescent="0.2">
      <c r="A110" s="165">
        <v>105</v>
      </c>
      <c r="B110" s="221" t="s">
        <v>60</v>
      </c>
      <c r="C110" s="220" t="s">
        <v>16</v>
      </c>
      <c r="D110" s="217" t="s">
        <v>669</v>
      </c>
      <c r="E110" s="221" t="s">
        <v>670</v>
      </c>
      <c r="F110" s="193">
        <v>1811</v>
      </c>
      <c r="G110" s="191">
        <v>3046935</v>
      </c>
      <c r="H110" s="109">
        <v>957</v>
      </c>
      <c r="I110" s="109">
        <v>1554590</v>
      </c>
      <c r="J110" s="159">
        <f t="shared" si="5"/>
        <v>0.52843732744340144</v>
      </c>
      <c r="K110" s="159">
        <f t="shared" si="6"/>
        <v>0.5102143629581859</v>
      </c>
      <c r="L110" s="159">
        <f t="shared" si="7"/>
        <v>0.15853119823302042</v>
      </c>
      <c r="M110" s="159">
        <f t="shared" si="8"/>
        <v>0.35715005407073008</v>
      </c>
      <c r="N110" s="160">
        <f t="shared" si="9"/>
        <v>0.5156812523037505</v>
      </c>
      <c r="O110" s="161"/>
      <c r="P110" s="161"/>
    </row>
    <row r="111" spans="1:16" x14ac:dyDescent="0.2">
      <c r="A111" s="165">
        <v>106</v>
      </c>
      <c r="B111" s="221" t="s">
        <v>60</v>
      </c>
      <c r="C111" s="220" t="s">
        <v>16</v>
      </c>
      <c r="D111" s="217" t="s">
        <v>671</v>
      </c>
      <c r="E111" s="221" t="s">
        <v>1494</v>
      </c>
      <c r="F111" s="193">
        <v>2132</v>
      </c>
      <c r="G111" s="191">
        <v>3472990</v>
      </c>
      <c r="H111" s="109">
        <v>968</v>
      </c>
      <c r="I111" s="109">
        <v>1257490</v>
      </c>
      <c r="J111" s="159">
        <f t="shared" si="5"/>
        <v>0.45403377110694182</v>
      </c>
      <c r="K111" s="159">
        <f t="shared" si="6"/>
        <v>0.36207705752104097</v>
      </c>
      <c r="L111" s="159">
        <f t="shared" si="7"/>
        <v>0.13621013133208254</v>
      </c>
      <c r="M111" s="159">
        <f t="shared" si="8"/>
        <v>0.25345394026472867</v>
      </c>
      <c r="N111" s="160">
        <f t="shared" si="9"/>
        <v>0.38966407159681121</v>
      </c>
      <c r="O111" s="161"/>
      <c r="P111" s="161"/>
    </row>
    <row r="112" spans="1:16" x14ac:dyDescent="0.2">
      <c r="A112" s="165">
        <v>107</v>
      </c>
      <c r="B112" s="221" t="s">
        <v>60</v>
      </c>
      <c r="C112" s="220" t="s">
        <v>16</v>
      </c>
      <c r="D112" s="217" t="s">
        <v>665</v>
      </c>
      <c r="E112" s="221" t="s">
        <v>1018</v>
      </c>
      <c r="F112" s="193">
        <v>2647</v>
      </c>
      <c r="G112" s="191">
        <v>4680102</v>
      </c>
      <c r="H112" s="109">
        <v>1038</v>
      </c>
      <c r="I112" s="109">
        <v>2051880</v>
      </c>
      <c r="J112" s="159">
        <f t="shared" si="5"/>
        <v>0.39214204760105781</v>
      </c>
      <c r="K112" s="159">
        <f t="shared" si="6"/>
        <v>0.43842634198998226</v>
      </c>
      <c r="L112" s="159">
        <f t="shared" si="7"/>
        <v>0.11764261428031733</v>
      </c>
      <c r="M112" s="159">
        <f t="shared" si="8"/>
        <v>0.30689843939298755</v>
      </c>
      <c r="N112" s="160">
        <f t="shared" si="9"/>
        <v>0.42454105367330486</v>
      </c>
      <c r="O112" s="161"/>
      <c r="P112" s="161"/>
    </row>
    <row r="113" spans="1:16" x14ac:dyDescent="0.2">
      <c r="A113" s="165">
        <v>108</v>
      </c>
      <c r="B113" s="221" t="s">
        <v>60</v>
      </c>
      <c r="C113" s="220" t="s">
        <v>16</v>
      </c>
      <c r="D113" s="217" t="s">
        <v>666</v>
      </c>
      <c r="E113" s="221" t="s">
        <v>1019</v>
      </c>
      <c r="F113" s="193">
        <v>1909</v>
      </c>
      <c r="G113" s="191">
        <v>3144255</v>
      </c>
      <c r="H113" s="109">
        <v>1086</v>
      </c>
      <c r="I113" s="109">
        <v>1484550</v>
      </c>
      <c r="J113" s="159">
        <f t="shared" si="5"/>
        <v>0.56888423258250398</v>
      </c>
      <c r="K113" s="159">
        <f t="shared" si="6"/>
        <v>0.47214682015294562</v>
      </c>
      <c r="L113" s="159">
        <f t="shared" si="7"/>
        <v>0.17066526977475119</v>
      </c>
      <c r="M113" s="159">
        <f t="shared" si="8"/>
        <v>0.33050277410706191</v>
      </c>
      <c r="N113" s="160">
        <f t="shared" si="9"/>
        <v>0.50116804388181313</v>
      </c>
      <c r="O113" s="161"/>
      <c r="P113" s="161"/>
    </row>
    <row r="114" spans="1:16" x14ac:dyDescent="0.2">
      <c r="A114" s="165">
        <v>109</v>
      </c>
      <c r="B114" s="221" t="s">
        <v>60</v>
      </c>
      <c r="C114" s="220" t="s">
        <v>16</v>
      </c>
      <c r="D114" s="217" t="s">
        <v>672</v>
      </c>
      <c r="E114" s="221" t="s">
        <v>1463</v>
      </c>
      <c r="F114" s="193">
        <v>1033</v>
      </c>
      <c r="G114" s="191">
        <v>1525449</v>
      </c>
      <c r="H114" s="109">
        <v>521</v>
      </c>
      <c r="I114" s="109">
        <v>552380</v>
      </c>
      <c r="J114" s="159">
        <f t="shared" si="5"/>
        <v>0.50435624394966116</v>
      </c>
      <c r="K114" s="159">
        <f t="shared" si="6"/>
        <v>0.36210977882577522</v>
      </c>
      <c r="L114" s="159">
        <f t="shared" si="7"/>
        <v>0.15130687318489836</v>
      </c>
      <c r="M114" s="159">
        <f t="shared" si="8"/>
        <v>0.25347684517804264</v>
      </c>
      <c r="N114" s="160">
        <f t="shared" si="9"/>
        <v>0.40478371836294103</v>
      </c>
      <c r="O114" s="161"/>
      <c r="P114" s="161"/>
    </row>
    <row r="115" spans="1:16" x14ac:dyDescent="0.2">
      <c r="A115" s="165">
        <v>110</v>
      </c>
      <c r="B115" s="221" t="s">
        <v>60</v>
      </c>
      <c r="C115" s="220" t="s">
        <v>16</v>
      </c>
      <c r="D115" s="217" t="s">
        <v>1495</v>
      </c>
      <c r="E115" s="221" t="s">
        <v>1496</v>
      </c>
      <c r="F115" s="193">
        <v>808</v>
      </c>
      <c r="G115" s="191">
        <v>1222694</v>
      </c>
      <c r="H115" s="109">
        <v>665</v>
      </c>
      <c r="I115" s="109">
        <v>962680</v>
      </c>
      <c r="J115" s="159">
        <f t="shared" si="5"/>
        <v>0.82301980198019797</v>
      </c>
      <c r="K115" s="159">
        <f t="shared" si="6"/>
        <v>0.78734335819101098</v>
      </c>
      <c r="L115" s="159">
        <f t="shared" si="7"/>
        <v>0.24690594059405938</v>
      </c>
      <c r="M115" s="159">
        <f t="shared" si="8"/>
        <v>0.5511403507337076</v>
      </c>
      <c r="N115" s="160">
        <f t="shared" si="9"/>
        <v>0.79804629132776694</v>
      </c>
      <c r="O115" s="161"/>
      <c r="P115" s="161"/>
    </row>
    <row r="116" spans="1:16" x14ac:dyDescent="0.2">
      <c r="A116" s="165">
        <v>111</v>
      </c>
      <c r="B116" s="221" t="s">
        <v>56</v>
      </c>
      <c r="C116" s="220" t="s">
        <v>16</v>
      </c>
      <c r="D116" s="217" t="s">
        <v>681</v>
      </c>
      <c r="E116" s="221" t="s">
        <v>1053</v>
      </c>
      <c r="F116" s="193">
        <v>1939</v>
      </c>
      <c r="G116" s="191">
        <v>3286742</v>
      </c>
      <c r="H116" s="109">
        <v>1402</v>
      </c>
      <c r="I116" s="109">
        <v>2342070</v>
      </c>
      <c r="J116" s="159">
        <f t="shared" si="5"/>
        <v>0.72305312016503354</v>
      </c>
      <c r="K116" s="159">
        <f t="shared" si="6"/>
        <v>0.71258103008997964</v>
      </c>
      <c r="L116" s="159">
        <f t="shared" si="7"/>
        <v>0.21691593604951007</v>
      </c>
      <c r="M116" s="159">
        <f t="shared" si="8"/>
        <v>0.49880672106298574</v>
      </c>
      <c r="N116" s="160">
        <f t="shared" si="9"/>
        <v>0.71572265711249583</v>
      </c>
      <c r="O116" s="161"/>
      <c r="P116" s="161"/>
    </row>
    <row r="117" spans="1:16" x14ac:dyDescent="0.2">
      <c r="A117" s="165">
        <v>112</v>
      </c>
      <c r="B117" s="221" t="s">
        <v>56</v>
      </c>
      <c r="C117" s="220" t="s">
        <v>16</v>
      </c>
      <c r="D117" s="217" t="s">
        <v>682</v>
      </c>
      <c r="E117" s="221" t="s">
        <v>683</v>
      </c>
      <c r="F117" s="193">
        <v>806</v>
      </c>
      <c r="G117" s="191">
        <v>1313579</v>
      </c>
      <c r="H117" s="109">
        <v>670</v>
      </c>
      <c r="I117" s="109">
        <v>802970</v>
      </c>
      <c r="J117" s="159">
        <f t="shared" si="5"/>
        <v>0.83126550868486349</v>
      </c>
      <c r="K117" s="159">
        <f t="shared" si="6"/>
        <v>0.61128413289189309</v>
      </c>
      <c r="L117" s="159">
        <f t="shared" si="7"/>
        <v>0.24937965260545902</v>
      </c>
      <c r="M117" s="159">
        <f t="shared" si="8"/>
        <v>0.42789889302432516</v>
      </c>
      <c r="N117" s="160">
        <f t="shared" si="9"/>
        <v>0.67727854562978418</v>
      </c>
      <c r="O117" s="161"/>
      <c r="P117" s="161"/>
    </row>
    <row r="118" spans="1:16" x14ac:dyDescent="0.2">
      <c r="A118" s="165">
        <v>113</v>
      </c>
      <c r="B118" s="221" t="s">
        <v>56</v>
      </c>
      <c r="C118" s="220" t="s">
        <v>16</v>
      </c>
      <c r="D118" s="217" t="s">
        <v>684</v>
      </c>
      <c r="E118" s="221" t="s">
        <v>685</v>
      </c>
      <c r="F118" s="193">
        <v>403</v>
      </c>
      <c r="G118" s="191">
        <v>672908</v>
      </c>
      <c r="H118" s="109">
        <v>298</v>
      </c>
      <c r="I118" s="109">
        <v>364890</v>
      </c>
      <c r="J118" s="159">
        <f t="shared" si="5"/>
        <v>0.73945409429280395</v>
      </c>
      <c r="K118" s="159">
        <f t="shared" si="6"/>
        <v>0.54225837707383473</v>
      </c>
      <c r="L118" s="159">
        <f t="shared" si="7"/>
        <v>0.22183622828784119</v>
      </c>
      <c r="M118" s="159">
        <f t="shared" si="8"/>
        <v>0.37958086395168428</v>
      </c>
      <c r="N118" s="160">
        <f t="shared" si="9"/>
        <v>0.60141709223952544</v>
      </c>
      <c r="O118" s="161"/>
      <c r="P118" s="161"/>
    </row>
    <row r="119" spans="1:16" x14ac:dyDescent="0.2">
      <c r="A119" s="165">
        <v>114</v>
      </c>
      <c r="B119" s="221" t="s">
        <v>56</v>
      </c>
      <c r="C119" s="220" t="s">
        <v>16</v>
      </c>
      <c r="D119" s="217" t="s">
        <v>686</v>
      </c>
      <c r="E119" s="221" t="s">
        <v>687</v>
      </c>
      <c r="F119" s="193">
        <v>1350</v>
      </c>
      <c r="G119" s="191">
        <v>2273933</v>
      </c>
      <c r="H119" s="109">
        <v>1049</v>
      </c>
      <c r="I119" s="109">
        <v>1332580</v>
      </c>
      <c r="J119" s="159">
        <f t="shared" si="5"/>
        <v>0.77703703703703708</v>
      </c>
      <c r="K119" s="159">
        <f t="shared" si="6"/>
        <v>0.58602430238709757</v>
      </c>
      <c r="L119" s="159">
        <f t="shared" si="7"/>
        <v>0.2331111111111111</v>
      </c>
      <c r="M119" s="159">
        <f t="shared" si="8"/>
        <v>0.4102170116709683</v>
      </c>
      <c r="N119" s="160">
        <f t="shared" si="9"/>
        <v>0.6433281227820794</v>
      </c>
      <c r="O119" s="161"/>
      <c r="P119" s="161"/>
    </row>
    <row r="120" spans="1:16" x14ac:dyDescent="0.2">
      <c r="A120" s="165">
        <v>115</v>
      </c>
      <c r="B120" s="221" t="s">
        <v>61</v>
      </c>
      <c r="C120" s="220" t="s">
        <v>16</v>
      </c>
      <c r="D120" s="217" t="s">
        <v>677</v>
      </c>
      <c r="E120" s="221" t="s">
        <v>1054</v>
      </c>
      <c r="F120" s="193">
        <v>1318</v>
      </c>
      <c r="G120" s="191">
        <v>2154369</v>
      </c>
      <c r="H120" s="109">
        <v>1151</v>
      </c>
      <c r="I120" s="109">
        <v>1820670</v>
      </c>
      <c r="J120" s="159">
        <f t="shared" si="5"/>
        <v>0.87329286798179062</v>
      </c>
      <c r="K120" s="159">
        <f t="shared" si="6"/>
        <v>0.8451059219660142</v>
      </c>
      <c r="L120" s="159">
        <f t="shared" si="7"/>
        <v>0.2619878603945372</v>
      </c>
      <c r="M120" s="159">
        <f t="shared" si="8"/>
        <v>0.59157414537620989</v>
      </c>
      <c r="N120" s="160">
        <f t="shared" si="9"/>
        <v>0.85356200577074715</v>
      </c>
      <c r="O120" s="161"/>
      <c r="P120" s="161"/>
    </row>
    <row r="121" spans="1:16" x14ac:dyDescent="0.2">
      <c r="A121" s="165">
        <v>116</v>
      </c>
      <c r="B121" s="221" t="s">
        <v>61</v>
      </c>
      <c r="C121" s="220" t="s">
        <v>16</v>
      </c>
      <c r="D121" s="217" t="s">
        <v>679</v>
      </c>
      <c r="E121" s="224" t="s">
        <v>1385</v>
      </c>
      <c r="F121" s="193">
        <v>1398</v>
      </c>
      <c r="G121" s="191">
        <v>2291167</v>
      </c>
      <c r="H121" s="109">
        <v>999</v>
      </c>
      <c r="I121" s="109">
        <v>1345050</v>
      </c>
      <c r="J121" s="159">
        <f t="shared" si="5"/>
        <v>0.71459227467811159</v>
      </c>
      <c r="K121" s="159">
        <f t="shared" si="6"/>
        <v>0.58705890928072901</v>
      </c>
      <c r="L121" s="159">
        <f t="shared" si="7"/>
        <v>0.21437768240343347</v>
      </c>
      <c r="M121" s="159">
        <f t="shared" si="8"/>
        <v>0.41094123649651026</v>
      </c>
      <c r="N121" s="160">
        <f t="shared" si="9"/>
        <v>0.62531891889994373</v>
      </c>
      <c r="O121" s="161"/>
      <c r="P121" s="161"/>
    </row>
    <row r="122" spans="1:16" x14ac:dyDescent="0.2">
      <c r="A122" s="165">
        <v>117</v>
      </c>
      <c r="B122" s="221" t="s">
        <v>61</v>
      </c>
      <c r="C122" s="220" t="s">
        <v>16</v>
      </c>
      <c r="D122" s="217" t="s">
        <v>678</v>
      </c>
      <c r="E122" s="221" t="s">
        <v>1055</v>
      </c>
      <c r="F122" s="193">
        <v>1338</v>
      </c>
      <c r="G122" s="191">
        <v>2272942</v>
      </c>
      <c r="H122" s="109">
        <v>1250</v>
      </c>
      <c r="I122" s="109">
        <v>1664980</v>
      </c>
      <c r="J122" s="159">
        <f t="shared" si="5"/>
        <v>0.93423019431988041</v>
      </c>
      <c r="K122" s="159">
        <f t="shared" si="6"/>
        <v>0.73252199132225992</v>
      </c>
      <c r="L122" s="159">
        <f t="shared" si="7"/>
        <v>0.2802690582959641</v>
      </c>
      <c r="M122" s="159">
        <f t="shared" si="8"/>
        <v>0.51276539392558196</v>
      </c>
      <c r="N122" s="160">
        <f t="shared" si="9"/>
        <v>0.793034452221546</v>
      </c>
      <c r="O122" s="161"/>
      <c r="P122" s="161"/>
    </row>
    <row r="123" spans="1:16" x14ac:dyDescent="0.2">
      <c r="A123" s="165">
        <v>118</v>
      </c>
      <c r="B123" s="221" t="s">
        <v>61</v>
      </c>
      <c r="C123" s="220" t="s">
        <v>16</v>
      </c>
      <c r="D123" s="217" t="s">
        <v>675</v>
      </c>
      <c r="E123" s="221" t="s">
        <v>1386</v>
      </c>
      <c r="F123" s="193">
        <v>1385</v>
      </c>
      <c r="G123" s="191">
        <v>2200766</v>
      </c>
      <c r="H123" s="109">
        <v>1095</v>
      </c>
      <c r="I123" s="109">
        <v>1508710</v>
      </c>
      <c r="J123" s="159">
        <f t="shared" si="5"/>
        <v>0.79061371841155237</v>
      </c>
      <c r="K123" s="159">
        <f t="shared" si="6"/>
        <v>0.68553858065782547</v>
      </c>
      <c r="L123" s="159">
        <f t="shared" si="7"/>
        <v>0.23718411552346569</v>
      </c>
      <c r="M123" s="159">
        <f t="shared" si="8"/>
        <v>0.47987700646047782</v>
      </c>
      <c r="N123" s="160">
        <f t="shared" si="9"/>
        <v>0.71706112198394356</v>
      </c>
      <c r="O123" s="161"/>
      <c r="P123" s="161"/>
    </row>
    <row r="124" spans="1:16" x14ac:dyDescent="0.2">
      <c r="A124" s="165">
        <v>119</v>
      </c>
      <c r="B124" s="221" t="s">
        <v>61</v>
      </c>
      <c r="C124" s="220" t="s">
        <v>16</v>
      </c>
      <c r="D124" s="217" t="s">
        <v>680</v>
      </c>
      <c r="E124" s="221" t="s">
        <v>1056</v>
      </c>
      <c r="F124" s="193">
        <v>2755</v>
      </c>
      <c r="G124" s="191">
        <v>4400057</v>
      </c>
      <c r="H124" s="109">
        <v>2597</v>
      </c>
      <c r="I124" s="109">
        <v>3530670</v>
      </c>
      <c r="J124" s="159">
        <f t="shared" si="5"/>
        <v>0.94264972776769507</v>
      </c>
      <c r="K124" s="159">
        <f t="shared" si="6"/>
        <v>0.80241460508352502</v>
      </c>
      <c r="L124" s="159">
        <f t="shared" si="7"/>
        <v>0.28279491833030851</v>
      </c>
      <c r="M124" s="159">
        <f t="shared" si="8"/>
        <v>0.56169022355846743</v>
      </c>
      <c r="N124" s="160">
        <f t="shared" si="9"/>
        <v>0.84448514188877599</v>
      </c>
      <c r="O124" s="161"/>
      <c r="P124" s="161"/>
    </row>
    <row r="125" spans="1:16" x14ac:dyDescent="0.2">
      <c r="A125" s="165">
        <v>120</v>
      </c>
      <c r="B125" s="221" t="s">
        <v>50</v>
      </c>
      <c r="C125" s="220" t="s">
        <v>16</v>
      </c>
      <c r="D125" s="217" t="s">
        <v>638</v>
      </c>
      <c r="E125" s="221" t="s">
        <v>644</v>
      </c>
      <c r="F125" s="193">
        <v>1783</v>
      </c>
      <c r="G125" s="191">
        <v>3586915</v>
      </c>
      <c r="H125" s="109">
        <v>852</v>
      </c>
      <c r="I125" s="109">
        <v>1188470</v>
      </c>
      <c r="J125" s="159">
        <f t="shared" si="5"/>
        <v>0.47784632641615254</v>
      </c>
      <c r="K125" s="159">
        <f t="shared" si="6"/>
        <v>0.33133486575511267</v>
      </c>
      <c r="L125" s="159">
        <f t="shared" si="7"/>
        <v>0.14335389792484576</v>
      </c>
      <c r="M125" s="159">
        <f t="shared" si="8"/>
        <v>0.23193440602857884</v>
      </c>
      <c r="N125" s="160">
        <f t="shared" si="9"/>
        <v>0.37528830395342461</v>
      </c>
      <c r="O125" s="161"/>
      <c r="P125" s="161"/>
    </row>
    <row r="126" spans="1:16" x14ac:dyDescent="0.2">
      <c r="A126" s="165">
        <v>121</v>
      </c>
      <c r="B126" s="221" t="s">
        <v>50</v>
      </c>
      <c r="C126" s="220" t="s">
        <v>16</v>
      </c>
      <c r="D126" s="217" t="s">
        <v>636</v>
      </c>
      <c r="E126" s="221" t="s">
        <v>637</v>
      </c>
      <c r="F126" s="193">
        <v>1141</v>
      </c>
      <c r="G126" s="191">
        <v>1792839</v>
      </c>
      <c r="H126" s="109">
        <v>232</v>
      </c>
      <c r="I126" s="109">
        <v>225530</v>
      </c>
      <c r="J126" s="159">
        <f t="shared" si="5"/>
        <v>0.20333041191936899</v>
      </c>
      <c r="K126" s="159">
        <f t="shared" si="6"/>
        <v>0.12579489848223963</v>
      </c>
      <c r="L126" s="159">
        <f t="shared" si="7"/>
        <v>6.0999123575810693E-2</v>
      </c>
      <c r="M126" s="159">
        <f t="shared" si="8"/>
        <v>8.8056428937567738E-2</v>
      </c>
      <c r="N126" s="160">
        <f t="shared" si="9"/>
        <v>0.14905555251337843</v>
      </c>
      <c r="O126" s="161"/>
      <c r="P126" s="161"/>
    </row>
    <row r="127" spans="1:16" x14ac:dyDescent="0.2">
      <c r="A127" s="165">
        <v>122</v>
      </c>
      <c r="B127" s="221" t="s">
        <v>50</v>
      </c>
      <c r="C127" s="220" t="s">
        <v>16</v>
      </c>
      <c r="D127" s="217" t="s">
        <v>632</v>
      </c>
      <c r="E127" s="221" t="s">
        <v>633</v>
      </c>
      <c r="F127" s="193">
        <v>1811</v>
      </c>
      <c r="G127" s="191">
        <v>2572854</v>
      </c>
      <c r="H127" s="109">
        <v>501</v>
      </c>
      <c r="I127" s="109">
        <v>512310</v>
      </c>
      <c r="J127" s="159">
        <f t="shared" si="5"/>
        <v>0.2766427388183324</v>
      </c>
      <c r="K127" s="159">
        <f t="shared" si="6"/>
        <v>0.19912128709985097</v>
      </c>
      <c r="L127" s="159">
        <f t="shared" si="7"/>
        <v>8.2992821645499718E-2</v>
      </c>
      <c r="M127" s="159">
        <f t="shared" si="8"/>
        <v>0.13938490096989567</v>
      </c>
      <c r="N127" s="160">
        <f t="shared" si="9"/>
        <v>0.2223777226153954</v>
      </c>
      <c r="O127" s="161"/>
      <c r="P127" s="161"/>
    </row>
    <row r="128" spans="1:16" x14ac:dyDescent="0.2">
      <c r="A128" s="165">
        <v>123</v>
      </c>
      <c r="B128" s="221" t="s">
        <v>50</v>
      </c>
      <c r="C128" s="220" t="s">
        <v>16</v>
      </c>
      <c r="D128" s="217" t="s">
        <v>643</v>
      </c>
      <c r="E128" s="221" t="s">
        <v>1052</v>
      </c>
      <c r="F128" s="193">
        <v>1629</v>
      </c>
      <c r="G128" s="191">
        <v>2693414</v>
      </c>
      <c r="H128" s="109">
        <v>664</v>
      </c>
      <c r="I128" s="109">
        <v>809310</v>
      </c>
      <c r="J128" s="159">
        <f t="shared" si="5"/>
        <v>0.4076120319214242</v>
      </c>
      <c r="K128" s="159">
        <f t="shared" si="6"/>
        <v>0.30047738669213125</v>
      </c>
      <c r="L128" s="159">
        <f t="shared" si="7"/>
        <v>0.12228360957642725</v>
      </c>
      <c r="M128" s="159">
        <f t="shared" si="8"/>
        <v>0.21033417068449187</v>
      </c>
      <c r="N128" s="160">
        <f t="shared" si="9"/>
        <v>0.33261778026091915</v>
      </c>
      <c r="O128" s="161"/>
      <c r="P128" s="161"/>
    </row>
    <row r="129" spans="1:16" x14ac:dyDescent="0.2">
      <c r="A129" s="165">
        <v>124</v>
      </c>
      <c r="B129" s="221" t="s">
        <v>50</v>
      </c>
      <c r="C129" s="220" t="s">
        <v>16</v>
      </c>
      <c r="D129" s="217" t="s">
        <v>639</v>
      </c>
      <c r="E129" s="221" t="s">
        <v>1373</v>
      </c>
      <c r="F129" s="193">
        <v>2219</v>
      </c>
      <c r="G129" s="191">
        <v>2707435</v>
      </c>
      <c r="H129" s="109">
        <v>547</v>
      </c>
      <c r="I129" s="109">
        <v>572160</v>
      </c>
      <c r="J129" s="159">
        <f t="shared" si="5"/>
        <v>0.24650743578188372</v>
      </c>
      <c r="K129" s="159">
        <f t="shared" si="6"/>
        <v>0.2113291731842131</v>
      </c>
      <c r="L129" s="159">
        <f t="shared" si="7"/>
        <v>7.3952230734565111E-2</v>
      </c>
      <c r="M129" s="159">
        <f t="shared" si="8"/>
        <v>0.14793042122894917</v>
      </c>
      <c r="N129" s="160">
        <f t="shared" si="9"/>
        <v>0.22188265196351428</v>
      </c>
      <c r="O129" s="161"/>
      <c r="P129" s="161"/>
    </row>
    <row r="130" spans="1:16" x14ac:dyDescent="0.2">
      <c r="A130" s="165">
        <v>125</v>
      </c>
      <c r="B130" s="221" t="s">
        <v>50</v>
      </c>
      <c r="C130" s="220" t="s">
        <v>16</v>
      </c>
      <c r="D130" s="217" t="s">
        <v>641</v>
      </c>
      <c r="E130" s="221" t="s">
        <v>1301</v>
      </c>
      <c r="F130" s="193">
        <v>1911</v>
      </c>
      <c r="G130" s="191">
        <v>3052963</v>
      </c>
      <c r="H130" s="109">
        <v>724</v>
      </c>
      <c r="I130" s="109">
        <v>896460</v>
      </c>
      <c r="J130" s="159">
        <f t="shared" si="5"/>
        <v>0.37885923600209315</v>
      </c>
      <c r="K130" s="159">
        <f t="shared" si="6"/>
        <v>0.29363605127215758</v>
      </c>
      <c r="L130" s="159">
        <f t="shared" si="7"/>
        <v>0.11365777080062794</v>
      </c>
      <c r="M130" s="159">
        <f t="shared" si="8"/>
        <v>0.2055452358905103</v>
      </c>
      <c r="N130" s="160">
        <f t="shared" si="9"/>
        <v>0.31920300669113821</v>
      </c>
      <c r="O130" s="161"/>
      <c r="P130" s="161"/>
    </row>
    <row r="131" spans="1:16" x14ac:dyDescent="0.2">
      <c r="A131" s="165">
        <v>126</v>
      </c>
      <c r="B131" s="221" t="s">
        <v>50</v>
      </c>
      <c r="C131" s="220" t="s">
        <v>16</v>
      </c>
      <c r="D131" s="217" t="s">
        <v>634</v>
      </c>
      <c r="E131" s="221" t="s">
        <v>635</v>
      </c>
      <c r="F131" s="193">
        <v>2178</v>
      </c>
      <c r="G131" s="191">
        <v>3296822</v>
      </c>
      <c r="H131" s="109">
        <v>689</v>
      </c>
      <c r="I131" s="109">
        <v>781140</v>
      </c>
      <c r="J131" s="159">
        <f t="shared" si="5"/>
        <v>0.31634527089072545</v>
      </c>
      <c r="K131" s="159">
        <f t="shared" si="6"/>
        <v>0.23693726867874576</v>
      </c>
      <c r="L131" s="159">
        <f t="shared" si="7"/>
        <v>9.4903581267217638E-2</v>
      </c>
      <c r="M131" s="159">
        <f t="shared" si="8"/>
        <v>0.16585608807512203</v>
      </c>
      <c r="N131" s="160">
        <f t="shared" si="9"/>
        <v>0.26075966934233968</v>
      </c>
      <c r="O131" s="161"/>
      <c r="P131" s="161"/>
    </row>
    <row r="132" spans="1:16" x14ac:dyDescent="0.2">
      <c r="A132" s="165">
        <v>127</v>
      </c>
      <c r="B132" s="221" t="s">
        <v>50</v>
      </c>
      <c r="C132" s="220" t="s">
        <v>16</v>
      </c>
      <c r="D132" s="217" t="s">
        <v>642</v>
      </c>
      <c r="E132" s="221" t="s">
        <v>1531</v>
      </c>
      <c r="F132" s="193">
        <v>2361</v>
      </c>
      <c r="G132" s="191">
        <v>4709873</v>
      </c>
      <c r="H132" s="109">
        <v>722</v>
      </c>
      <c r="I132" s="109">
        <v>1114130</v>
      </c>
      <c r="J132" s="159">
        <f t="shared" si="5"/>
        <v>0.30580262600592967</v>
      </c>
      <c r="K132" s="159">
        <f t="shared" si="6"/>
        <v>0.23655202592511518</v>
      </c>
      <c r="L132" s="159">
        <f t="shared" si="7"/>
        <v>9.1740787801778897E-2</v>
      </c>
      <c r="M132" s="159">
        <f t="shared" si="8"/>
        <v>0.16558641814758063</v>
      </c>
      <c r="N132" s="160">
        <f t="shared" si="9"/>
        <v>0.25732720594935954</v>
      </c>
      <c r="O132" s="161"/>
      <c r="P132" s="161"/>
    </row>
    <row r="133" spans="1:16" x14ac:dyDescent="0.2">
      <c r="A133" s="165">
        <v>128</v>
      </c>
      <c r="B133" s="221" t="s">
        <v>50</v>
      </c>
      <c r="C133" s="220" t="s">
        <v>16</v>
      </c>
      <c r="D133" s="217" t="s">
        <v>1350</v>
      </c>
      <c r="E133" s="221" t="s">
        <v>1072</v>
      </c>
      <c r="F133" s="193">
        <v>451</v>
      </c>
      <c r="G133" s="191">
        <v>772616</v>
      </c>
      <c r="H133" s="109">
        <v>73</v>
      </c>
      <c r="I133" s="109">
        <v>66200</v>
      </c>
      <c r="J133" s="159">
        <f t="shared" si="5"/>
        <v>0.16186252771618626</v>
      </c>
      <c r="K133" s="159">
        <f t="shared" si="6"/>
        <v>8.5682926576721163E-2</v>
      </c>
      <c r="L133" s="159">
        <f t="shared" si="7"/>
        <v>4.8558758314855878E-2</v>
      </c>
      <c r="M133" s="159">
        <f t="shared" si="8"/>
        <v>5.9978048603704807E-2</v>
      </c>
      <c r="N133" s="160">
        <f t="shared" si="9"/>
        <v>0.10853680691856069</v>
      </c>
      <c r="O133" s="161"/>
      <c r="P133" s="161"/>
    </row>
    <row r="134" spans="1:16" x14ac:dyDescent="0.2">
      <c r="A134" s="165">
        <v>129</v>
      </c>
      <c r="B134" s="221" t="s">
        <v>52</v>
      </c>
      <c r="C134" s="220" t="s">
        <v>16</v>
      </c>
      <c r="D134" s="217" t="s">
        <v>647</v>
      </c>
      <c r="E134" s="221" t="s">
        <v>1383</v>
      </c>
      <c r="F134" s="193">
        <v>3218</v>
      </c>
      <c r="G134" s="191">
        <v>4363755</v>
      </c>
      <c r="H134" s="109">
        <v>1850</v>
      </c>
      <c r="I134" s="109">
        <v>2349530</v>
      </c>
      <c r="J134" s="159">
        <f t="shared" ref="J134:J197" si="10">IFERROR(H134/F134,0)</f>
        <v>0.57489123679303911</v>
      </c>
      <c r="K134" s="159">
        <f t="shared" ref="K134:K197" si="11">IFERROR(I134/G134,0)</f>
        <v>0.53841932005806925</v>
      </c>
      <c r="L134" s="159">
        <f t="shared" si="7"/>
        <v>0.17246737103791174</v>
      </c>
      <c r="M134" s="159">
        <f t="shared" si="8"/>
        <v>0.37689352404064846</v>
      </c>
      <c r="N134" s="160">
        <f t="shared" si="9"/>
        <v>0.54936089507856023</v>
      </c>
      <c r="O134" s="161"/>
      <c r="P134" s="161"/>
    </row>
    <row r="135" spans="1:16" x14ac:dyDescent="0.2">
      <c r="A135" s="165">
        <v>130</v>
      </c>
      <c r="B135" s="221" t="s">
        <v>52</v>
      </c>
      <c r="C135" s="220" t="s">
        <v>16</v>
      </c>
      <c r="D135" s="217" t="s">
        <v>645</v>
      </c>
      <c r="E135" s="221" t="s">
        <v>646</v>
      </c>
      <c r="F135" s="193">
        <v>1597</v>
      </c>
      <c r="G135" s="191">
        <v>3696439</v>
      </c>
      <c r="H135" s="109">
        <v>1095</v>
      </c>
      <c r="I135" s="109">
        <v>1406890</v>
      </c>
      <c r="J135" s="159">
        <f t="shared" si="10"/>
        <v>0.68566061365059483</v>
      </c>
      <c r="K135" s="159">
        <f t="shared" si="11"/>
        <v>0.38060684891594315</v>
      </c>
      <c r="L135" s="159">
        <f t="shared" ref="L135:L198" si="12">IF((J135*0.3)&gt;30%,30%,(J135*0.3))</f>
        <v>0.20569818409517845</v>
      </c>
      <c r="M135" s="159">
        <f t="shared" ref="M135:M198" si="13">IF((K135*0.7)&gt;70%,70%,(K135*0.7))</f>
        <v>0.26642479424116017</v>
      </c>
      <c r="N135" s="160">
        <f t="shared" ref="N135:N198" si="14">L135+M135</f>
        <v>0.47212297833633865</v>
      </c>
      <c r="O135" s="161"/>
      <c r="P135" s="161"/>
    </row>
    <row r="136" spans="1:16" x14ac:dyDescent="0.2">
      <c r="A136" s="165">
        <v>131</v>
      </c>
      <c r="B136" s="221" t="s">
        <v>52</v>
      </c>
      <c r="C136" s="220" t="s">
        <v>16</v>
      </c>
      <c r="D136" s="217" t="s">
        <v>1071</v>
      </c>
      <c r="E136" s="221" t="s">
        <v>1302</v>
      </c>
      <c r="F136" s="193">
        <v>1529</v>
      </c>
      <c r="G136" s="191">
        <v>2317187</v>
      </c>
      <c r="H136" s="109">
        <v>1068</v>
      </c>
      <c r="I136" s="109">
        <v>1097560</v>
      </c>
      <c r="J136" s="159">
        <f t="shared" si="10"/>
        <v>0.69849574885546106</v>
      </c>
      <c r="K136" s="159">
        <f t="shared" si="11"/>
        <v>0.47366052027738803</v>
      </c>
      <c r="L136" s="159">
        <f t="shared" si="12"/>
        <v>0.20954872465663832</v>
      </c>
      <c r="M136" s="159">
        <f t="shared" si="13"/>
        <v>0.33156236419417162</v>
      </c>
      <c r="N136" s="160">
        <f t="shared" si="14"/>
        <v>0.54111108885080994</v>
      </c>
      <c r="O136" s="161"/>
      <c r="P136" s="161"/>
    </row>
    <row r="137" spans="1:16" x14ac:dyDescent="0.2">
      <c r="A137" s="165">
        <v>132</v>
      </c>
      <c r="B137" s="221" t="s">
        <v>55</v>
      </c>
      <c r="C137" s="220" t="s">
        <v>16</v>
      </c>
      <c r="D137" s="217" t="s">
        <v>628</v>
      </c>
      <c r="E137" s="221" t="s">
        <v>629</v>
      </c>
      <c r="F137" s="193">
        <v>1407</v>
      </c>
      <c r="G137" s="191">
        <v>2388344</v>
      </c>
      <c r="H137" s="109">
        <v>1141</v>
      </c>
      <c r="I137" s="109">
        <v>1833070</v>
      </c>
      <c r="J137" s="159">
        <f t="shared" si="10"/>
        <v>0.81094527363184077</v>
      </c>
      <c r="K137" s="159">
        <f t="shared" si="11"/>
        <v>0.76750669082845691</v>
      </c>
      <c r="L137" s="159">
        <f t="shared" si="12"/>
        <v>0.24328358208955222</v>
      </c>
      <c r="M137" s="159">
        <f t="shared" si="13"/>
        <v>0.53725468357991979</v>
      </c>
      <c r="N137" s="160">
        <f t="shared" si="14"/>
        <v>0.78053826566947204</v>
      </c>
      <c r="O137" s="161"/>
      <c r="P137" s="161"/>
    </row>
    <row r="138" spans="1:16" x14ac:dyDescent="0.2">
      <c r="A138" s="165">
        <v>133</v>
      </c>
      <c r="B138" s="221" t="s">
        <v>55</v>
      </c>
      <c r="C138" s="220" t="s">
        <v>16</v>
      </c>
      <c r="D138" s="217" t="s">
        <v>627</v>
      </c>
      <c r="E138" s="221" t="s">
        <v>1300</v>
      </c>
      <c r="F138" s="193">
        <v>1145</v>
      </c>
      <c r="G138" s="191">
        <v>1820860</v>
      </c>
      <c r="H138" s="109">
        <v>624</v>
      </c>
      <c r="I138" s="109">
        <v>874820</v>
      </c>
      <c r="J138" s="159">
        <f t="shared" si="10"/>
        <v>0.54497816593886461</v>
      </c>
      <c r="K138" s="159">
        <f t="shared" si="11"/>
        <v>0.48044330700877608</v>
      </c>
      <c r="L138" s="159">
        <f t="shared" si="12"/>
        <v>0.16349344978165939</v>
      </c>
      <c r="M138" s="159">
        <f t="shared" si="13"/>
        <v>0.33631031490614322</v>
      </c>
      <c r="N138" s="160">
        <f t="shared" si="14"/>
        <v>0.49980376468780263</v>
      </c>
      <c r="O138" s="161"/>
      <c r="P138" s="161"/>
    </row>
    <row r="139" spans="1:16" x14ac:dyDescent="0.2">
      <c r="A139" s="165">
        <v>134</v>
      </c>
      <c r="B139" s="221" t="s">
        <v>55</v>
      </c>
      <c r="C139" s="220" t="s">
        <v>16</v>
      </c>
      <c r="D139" s="217" t="s">
        <v>624</v>
      </c>
      <c r="E139" s="221" t="s">
        <v>1288</v>
      </c>
      <c r="F139" s="193">
        <v>1320</v>
      </c>
      <c r="G139" s="191">
        <v>2130960</v>
      </c>
      <c r="H139" s="109">
        <v>1010</v>
      </c>
      <c r="I139" s="109">
        <v>1372535</v>
      </c>
      <c r="J139" s="159">
        <f t="shared" si="10"/>
        <v>0.76515151515151514</v>
      </c>
      <c r="K139" s="159">
        <f t="shared" si="11"/>
        <v>0.64409233397154331</v>
      </c>
      <c r="L139" s="159">
        <f t="shared" si="12"/>
        <v>0.22954545454545452</v>
      </c>
      <c r="M139" s="159">
        <f t="shared" si="13"/>
        <v>0.45086463378008029</v>
      </c>
      <c r="N139" s="160">
        <f t="shared" si="14"/>
        <v>0.68041008832553485</v>
      </c>
      <c r="O139" s="161"/>
      <c r="P139" s="161"/>
    </row>
    <row r="140" spans="1:16" x14ac:dyDescent="0.2">
      <c r="A140" s="165">
        <v>135</v>
      </c>
      <c r="B140" s="221" t="s">
        <v>55</v>
      </c>
      <c r="C140" s="220" t="s">
        <v>16</v>
      </c>
      <c r="D140" s="217" t="s">
        <v>625</v>
      </c>
      <c r="E140" s="221" t="s">
        <v>626</v>
      </c>
      <c r="F140" s="193">
        <v>838</v>
      </c>
      <c r="G140" s="191">
        <v>1299265</v>
      </c>
      <c r="H140" s="109">
        <v>645</v>
      </c>
      <c r="I140" s="109">
        <v>735420</v>
      </c>
      <c r="J140" s="159">
        <f t="shared" si="10"/>
        <v>0.76968973747016711</v>
      </c>
      <c r="K140" s="159">
        <f t="shared" si="11"/>
        <v>0.56602771567001342</v>
      </c>
      <c r="L140" s="159">
        <f t="shared" si="12"/>
        <v>0.23090692124105011</v>
      </c>
      <c r="M140" s="159">
        <f t="shared" si="13"/>
        <v>0.39621940096900937</v>
      </c>
      <c r="N140" s="160">
        <f t="shared" si="14"/>
        <v>0.62712632221005948</v>
      </c>
      <c r="O140" s="161"/>
      <c r="P140" s="161"/>
    </row>
    <row r="141" spans="1:16" x14ac:dyDescent="0.2">
      <c r="A141" s="165">
        <v>136</v>
      </c>
      <c r="B141" s="221" t="s">
        <v>55</v>
      </c>
      <c r="C141" s="220" t="s">
        <v>16</v>
      </c>
      <c r="D141" s="217" t="s">
        <v>630</v>
      </c>
      <c r="E141" s="221" t="s">
        <v>1384</v>
      </c>
      <c r="F141" s="193">
        <v>1324</v>
      </c>
      <c r="G141" s="191">
        <v>2189212</v>
      </c>
      <c r="H141" s="109">
        <v>543</v>
      </c>
      <c r="I141" s="109">
        <v>841090</v>
      </c>
      <c r="J141" s="159">
        <f t="shared" si="10"/>
        <v>0.41012084592145015</v>
      </c>
      <c r="K141" s="159">
        <f t="shared" si="11"/>
        <v>0.38419760169412553</v>
      </c>
      <c r="L141" s="159">
        <f t="shared" si="12"/>
        <v>0.12303625377643504</v>
      </c>
      <c r="M141" s="159">
        <f t="shared" si="13"/>
        <v>0.26893832118588784</v>
      </c>
      <c r="N141" s="160">
        <f t="shared" si="14"/>
        <v>0.39197457496232291</v>
      </c>
      <c r="O141" s="161"/>
      <c r="P141" s="161"/>
    </row>
    <row r="142" spans="1:16" x14ac:dyDescent="0.2">
      <c r="A142" s="165">
        <v>137</v>
      </c>
      <c r="B142" s="221" t="s">
        <v>42</v>
      </c>
      <c r="C142" s="220" t="s">
        <v>16</v>
      </c>
      <c r="D142" s="217" t="s">
        <v>584</v>
      </c>
      <c r="E142" s="221" t="s">
        <v>1012</v>
      </c>
      <c r="F142" s="193">
        <v>2796</v>
      </c>
      <c r="G142" s="191">
        <v>4580074</v>
      </c>
      <c r="H142" s="109">
        <v>275</v>
      </c>
      <c r="I142" s="109">
        <v>493070</v>
      </c>
      <c r="J142" s="159">
        <f t="shared" si="10"/>
        <v>9.8354792560801138E-2</v>
      </c>
      <c r="K142" s="159">
        <f t="shared" si="11"/>
        <v>0.10765546582871804</v>
      </c>
      <c r="L142" s="159">
        <f t="shared" si="12"/>
        <v>2.9506437768240339E-2</v>
      </c>
      <c r="M142" s="159">
        <f t="shared" si="13"/>
        <v>7.5358826080102623E-2</v>
      </c>
      <c r="N142" s="160">
        <f t="shared" si="14"/>
        <v>0.10486526384834297</v>
      </c>
      <c r="O142" s="161"/>
      <c r="P142" s="161"/>
    </row>
    <row r="143" spans="1:16" x14ac:dyDescent="0.2">
      <c r="A143" s="165">
        <v>138</v>
      </c>
      <c r="B143" s="221" t="s">
        <v>42</v>
      </c>
      <c r="C143" s="220" t="s">
        <v>16</v>
      </c>
      <c r="D143" s="217" t="s">
        <v>586</v>
      </c>
      <c r="E143" s="221" t="s">
        <v>1013</v>
      </c>
      <c r="F143" s="193">
        <v>2105</v>
      </c>
      <c r="G143" s="191">
        <v>3462550</v>
      </c>
      <c r="H143" s="109">
        <v>217</v>
      </c>
      <c r="I143" s="109">
        <v>514210</v>
      </c>
      <c r="J143" s="159">
        <f t="shared" si="10"/>
        <v>0.10308788598574822</v>
      </c>
      <c r="K143" s="159">
        <f t="shared" si="11"/>
        <v>0.14850615875583023</v>
      </c>
      <c r="L143" s="159">
        <f t="shared" si="12"/>
        <v>3.0926365795724466E-2</v>
      </c>
      <c r="M143" s="159">
        <f t="shared" si="13"/>
        <v>0.10395431112908116</v>
      </c>
      <c r="N143" s="160">
        <f t="shared" si="14"/>
        <v>0.13488067692480563</v>
      </c>
      <c r="O143" s="161"/>
      <c r="P143" s="161"/>
    </row>
    <row r="144" spans="1:16" x14ac:dyDescent="0.2">
      <c r="A144" s="165">
        <v>139</v>
      </c>
      <c r="B144" s="221" t="s">
        <v>1532</v>
      </c>
      <c r="C144" s="220" t="s">
        <v>16</v>
      </c>
      <c r="D144" s="217" t="s">
        <v>591</v>
      </c>
      <c r="E144" s="221" t="s">
        <v>1327</v>
      </c>
      <c r="F144" s="193">
        <v>4037</v>
      </c>
      <c r="G144" s="191">
        <v>6644848</v>
      </c>
      <c r="H144" s="109">
        <v>1676</v>
      </c>
      <c r="I144" s="109">
        <v>2523140</v>
      </c>
      <c r="J144" s="159">
        <f t="shared" si="10"/>
        <v>0.41515977210800098</v>
      </c>
      <c r="K144" s="159">
        <f t="shared" si="11"/>
        <v>0.37971372708600709</v>
      </c>
      <c r="L144" s="159">
        <f t="shared" si="12"/>
        <v>0.12454793163240029</v>
      </c>
      <c r="M144" s="159">
        <f t="shared" si="13"/>
        <v>0.26579960896020494</v>
      </c>
      <c r="N144" s="160">
        <f t="shared" si="14"/>
        <v>0.39034754059260524</v>
      </c>
      <c r="O144" s="161"/>
      <c r="P144" s="161"/>
    </row>
    <row r="145" spans="1:16" x14ac:dyDescent="0.2">
      <c r="A145" s="165">
        <v>140</v>
      </c>
      <c r="B145" s="221" t="s">
        <v>1532</v>
      </c>
      <c r="C145" s="220" t="s">
        <v>16</v>
      </c>
      <c r="D145" s="217" t="s">
        <v>592</v>
      </c>
      <c r="E145" s="221" t="s">
        <v>593</v>
      </c>
      <c r="F145" s="193">
        <v>3435</v>
      </c>
      <c r="G145" s="191">
        <v>5653293</v>
      </c>
      <c r="H145" s="109">
        <v>1385</v>
      </c>
      <c r="I145" s="109">
        <v>1758240</v>
      </c>
      <c r="J145" s="159">
        <f t="shared" si="10"/>
        <v>0.40320232896652108</v>
      </c>
      <c r="K145" s="159">
        <f t="shared" si="11"/>
        <v>0.31101165285436294</v>
      </c>
      <c r="L145" s="159">
        <f t="shared" si="12"/>
        <v>0.12096069868995632</v>
      </c>
      <c r="M145" s="159">
        <f t="shared" si="13"/>
        <v>0.21770815699805404</v>
      </c>
      <c r="N145" s="160">
        <f t="shared" si="14"/>
        <v>0.33866885568801036</v>
      </c>
      <c r="O145" s="161"/>
      <c r="P145" s="161"/>
    </row>
    <row r="146" spans="1:16" x14ac:dyDescent="0.2">
      <c r="A146" s="165">
        <v>141</v>
      </c>
      <c r="B146" s="221" t="s">
        <v>1532</v>
      </c>
      <c r="C146" s="220" t="s">
        <v>16</v>
      </c>
      <c r="D146" s="217" t="s">
        <v>588</v>
      </c>
      <c r="E146" s="221" t="s">
        <v>589</v>
      </c>
      <c r="F146" s="193">
        <v>1618</v>
      </c>
      <c r="G146" s="191">
        <v>2670594</v>
      </c>
      <c r="H146" s="109">
        <v>606</v>
      </c>
      <c r="I146" s="109">
        <v>660150</v>
      </c>
      <c r="J146" s="159">
        <f t="shared" si="10"/>
        <v>0.37453646477132263</v>
      </c>
      <c r="K146" s="159">
        <f t="shared" si="11"/>
        <v>0.2471921976908508</v>
      </c>
      <c r="L146" s="159">
        <f t="shared" si="12"/>
        <v>0.11236093943139679</v>
      </c>
      <c r="M146" s="159">
        <f t="shared" si="13"/>
        <v>0.17303453838359556</v>
      </c>
      <c r="N146" s="160">
        <f t="shared" si="14"/>
        <v>0.28539547781499236</v>
      </c>
      <c r="O146" s="161"/>
      <c r="P146" s="161"/>
    </row>
    <row r="147" spans="1:16" x14ac:dyDescent="0.2">
      <c r="A147" s="165">
        <v>142</v>
      </c>
      <c r="B147" s="221" t="s">
        <v>1532</v>
      </c>
      <c r="C147" s="220" t="s">
        <v>16</v>
      </c>
      <c r="D147" s="217" t="s">
        <v>590</v>
      </c>
      <c r="E147" s="221" t="s">
        <v>1015</v>
      </c>
      <c r="F147" s="193">
        <v>1011</v>
      </c>
      <c r="G147" s="191">
        <v>1665339</v>
      </c>
      <c r="H147" s="109">
        <v>342</v>
      </c>
      <c r="I147" s="109">
        <v>474490</v>
      </c>
      <c r="J147" s="159">
        <f t="shared" si="10"/>
        <v>0.33827893175074186</v>
      </c>
      <c r="K147" s="159">
        <f t="shared" si="11"/>
        <v>0.28492096804314315</v>
      </c>
      <c r="L147" s="159">
        <f t="shared" si="12"/>
        <v>0.10148367952522255</v>
      </c>
      <c r="M147" s="159">
        <f t="shared" si="13"/>
        <v>0.19944467763020018</v>
      </c>
      <c r="N147" s="160">
        <f t="shared" si="14"/>
        <v>0.30092835715542277</v>
      </c>
      <c r="O147" s="161"/>
      <c r="P147" s="161"/>
    </row>
    <row r="148" spans="1:16" x14ac:dyDescent="0.2">
      <c r="A148" s="165">
        <v>143</v>
      </c>
      <c r="B148" s="221" t="s">
        <v>44</v>
      </c>
      <c r="C148" s="220" t="s">
        <v>16</v>
      </c>
      <c r="D148" s="217" t="s">
        <v>674</v>
      </c>
      <c r="E148" s="221" t="s">
        <v>1140</v>
      </c>
      <c r="F148" s="193">
        <v>296</v>
      </c>
      <c r="G148" s="191">
        <v>496202</v>
      </c>
      <c r="H148" s="109">
        <v>130</v>
      </c>
      <c r="I148" s="109">
        <v>132020</v>
      </c>
      <c r="J148" s="159">
        <f t="shared" si="10"/>
        <v>0.4391891891891892</v>
      </c>
      <c r="K148" s="159">
        <f t="shared" si="11"/>
        <v>0.26606099935107075</v>
      </c>
      <c r="L148" s="159">
        <f t="shared" si="12"/>
        <v>0.13175675675675674</v>
      </c>
      <c r="M148" s="159">
        <f t="shared" si="13"/>
        <v>0.18624269954574951</v>
      </c>
      <c r="N148" s="160">
        <f t="shared" si="14"/>
        <v>0.31799945630250626</v>
      </c>
      <c r="O148" s="161"/>
      <c r="P148" s="161"/>
    </row>
    <row r="149" spans="1:16" x14ac:dyDescent="0.2">
      <c r="A149" s="165">
        <v>144</v>
      </c>
      <c r="B149" s="221" t="s">
        <v>44</v>
      </c>
      <c r="C149" s="220" t="s">
        <v>16</v>
      </c>
      <c r="D149" s="217" t="s">
        <v>673</v>
      </c>
      <c r="E149" s="221" t="s">
        <v>1017</v>
      </c>
      <c r="F149" s="193">
        <v>1185</v>
      </c>
      <c r="G149" s="191">
        <v>1980174</v>
      </c>
      <c r="H149" s="109">
        <v>447</v>
      </c>
      <c r="I149" s="109">
        <v>718970</v>
      </c>
      <c r="J149" s="159">
        <f t="shared" si="10"/>
        <v>0.37721518987341773</v>
      </c>
      <c r="K149" s="159">
        <f t="shared" si="11"/>
        <v>0.36308425421200358</v>
      </c>
      <c r="L149" s="159">
        <f t="shared" si="12"/>
        <v>0.11316455696202532</v>
      </c>
      <c r="M149" s="159">
        <f t="shared" si="13"/>
        <v>0.25415897794840248</v>
      </c>
      <c r="N149" s="160">
        <f t="shared" si="14"/>
        <v>0.3673235349104278</v>
      </c>
      <c r="O149" s="161"/>
      <c r="P149" s="161"/>
    </row>
    <row r="150" spans="1:16" x14ac:dyDescent="0.2">
      <c r="A150" s="165">
        <v>145</v>
      </c>
      <c r="B150" s="221" t="s">
        <v>54</v>
      </c>
      <c r="C150" s="220" t="s">
        <v>16</v>
      </c>
      <c r="D150" s="217" t="s">
        <v>660</v>
      </c>
      <c r="E150" s="221" t="s">
        <v>661</v>
      </c>
      <c r="F150" s="193">
        <v>2475</v>
      </c>
      <c r="G150" s="191">
        <v>4042446</v>
      </c>
      <c r="H150" s="109">
        <v>1816</v>
      </c>
      <c r="I150" s="109">
        <v>2700665</v>
      </c>
      <c r="J150" s="159">
        <f t="shared" si="10"/>
        <v>0.73373737373737369</v>
      </c>
      <c r="K150" s="159">
        <f t="shared" si="11"/>
        <v>0.66807695142990164</v>
      </c>
      <c r="L150" s="159">
        <f t="shared" si="12"/>
        <v>0.22012121212121211</v>
      </c>
      <c r="M150" s="159">
        <f t="shared" si="13"/>
        <v>0.46765386600093112</v>
      </c>
      <c r="N150" s="160">
        <f t="shared" si="14"/>
        <v>0.68777507812214322</v>
      </c>
      <c r="O150" s="161"/>
      <c r="P150" s="161"/>
    </row>
    <row r="151" spans="1:16" x14ac:dyDescent="0.2">
      <c r="A151" s="165">
        <v>146</v>
      </c>
      <c r="B151" s="221" t="s">
        <v>54</v>
      </c>
      <c r="C151" s="220" t="s">
        <v>16</v>
      </c>
      <c r="D151" s="217" t="s">
        <v>658</v>
      </c>
      <c r="E151" s="221" t="s">
        <v>659</v>
      </c>
      <c r="F151" s="193">
        <v>970</v>
      </c>
      <c r="G151" s="191">
        <v>1579381</v>
      </c>
      <c r="H151" s="109">
        <v>863</v>
      </c>
      <c r="I151" s="109">
        <v>1140560</v>
      </c>
      <c r="J151" s="159">
        <f t="shared" si="10"/>
        <v>0.88969072164948448</v>
      </c>
      <c r="K151" s="159">
        <f t="shared" si="11"/>
        <v>0.72215633846424643</v>
      </c>
      <c r="L151" s="159">
        <f t="shared" si="12"/>
        <v>0.26690721649484533</v>
      </c>
      <c r="M151" s="159">
        <f t="shared" si="13"/>
        <v>0.50550943692497252</v>
      </c>
      <c r="N151" s="160">
        <f t="shared" si="14"/>
        <v>0.7724166534198178</v>
      </c>
      <c r="O151" s="161"/>
      <c r="P151" s="161"/>
    </row>
    <row r="152" spans="1:16" x14ac:dyDescent="0.2">
      <c r="A152" s="165">
        <v>147</v>
      </c>
      <c r="B152" s="221" t="s">
        <v>54</v>
      </c>
      <c r="C152" s="220" t="s">
        <v>16</v>
      </c>
      <c r="D152" s="217" t="s">
        <v>654</v>
      </c>
      <c r="E152" s="221" t="s">
        <v>655</v>
      </c>
      <c r="F152" s="193">
        <v>2864</v>
      </c>
      <c r="G152" s="191">
        <v>4626242</v>
      </c>
      <c r="H152" s="109">
        <v>1546</v>
      </c>
      <c r="I152" s="109">
        <v>2883920</v>
      </c>
      <c r="J152" s="159">
        <f t="shared" si="10"/>
        <v>0.53980446927374304</v>
      </c>
      <c r="K152" s="159">
        <f t="shared" si="11"/>
        <v>0.62338286669828336</v>
      </c>
      <c r="L152" s="159">
        <f t="shared" si="12"/>
        <v>0.16194134078212291</v>
      </c>
      <c r="M152" s="159">
        <f t="shared" si="13"/>
        <v>0.43636800668879833</v>
      </c>
      <c r="N152" s="160">
        <f t="shared" si="14"/>
        <v>0.59830934747092124</v>
      </c>
      <c r="O152" s="161"/>
      <c r="P152" s="161"/>
    </row>
    <row r="153" spans="1:16" x14ac:dyDescent="0.2">
      <c r="A153" s="165">
        <v>148</v>
      </c>
      <c r="B153" s="221" t="s">
        <v>54</v>
      </c>
      <c r="C153" s="220" t="s">
        <v>16</v>
      </c>
      <c r="D153" s="217" t="s">
        <v>652</v>
      </c>
      <c r="E153" s="221" t="s">
        <v>1382</v>
      </c>
      <c r="F153" s="193">
        <v>1537</v>
      </c>
      <c r="G153" s="191">
        <v>2507153</v>
      </c>
      <c r="H153" s="109">
        <v>827</v>
      </c>
      <c r="I153" s="109">
        <v>1033890</v>
      </c>
      <c r="J153" s="159">
        <f t="shared" si="10"/>
        <v>0.53806115810019517</v>
      </c>
      <c r="K153" s="159">
        <f t="shared" si="11"/>
        <v>0.41237610947556852</v>
      </c>
      <c r="L153" s="159">
        <f t="shared" si="12"/>
        <v>0.16141834743005853</v>
      </c>
      <c r="M153" s="159">
        <f t="shared" si="13"/>
        <v>0.28866327663289792</v>
      </c>
      <c r="N153" s="160">
        <f t="shared" si="14"/>
        <v>0.45008162406295649</v>
      </c>
      <c r="O153" s="161"/>
      <c r="P153" s="161"/>
    </row>
    <row r="154" spans="1:16" x14ac:dyDescent="0.2">
      <c r="A154" s="165">
        <v>149</v>
      </c>
      <c r="B154" s="221" t="s">
        <v>54</v>
      </c>
      <c r="C154" s="220" t="s">
        <v>16</v>
      </c>
      <c r="D154" s="217" t="s">
        <v>662</v>
      </c>
      <c r="E154" s="221" t="s">
        <v>663</v>
      </c>
      <c r="F154" s="193">
        <v>2160</v>
      </c>
      <c r="G154" s="191">
        <v>3508292</v>
      </c>
      <c r="H154" s="109">
        <v>1136</v>
      </c>
      <c r="I154" s="109">
        <v>1773560</v>
      </c>
      <c r="J154" s="159">
        <f t="shared" si="10"/>
        <v>0.52592592592592591</v>
      </c>
      <c r="K154" s="159">
        <f t="shared" si="11"/>
        <v>0.5055337469059018</v>
      </c>
      <c r="L154" s="159">
        <f t="shared" si="12"/>
        <v>0.15777777777777777</v>
      </c>
      <c r="M154" s="159">
        <f t="shared" si="13"/>
        <v>0.35387362283413126</v>
      </c>
      <c r="N154" s="160">
        <f t="shared" si="14"/>
        <v>0.51165140061190906</v>
      </c>
      <c r="O154" s="161"/>
      <c r="P154" s="161"/>
    </row>
    <row r="155" spans="1:16" x14ac:dyDescent="0.2">
      <c r="A155" s="165">
        <v>150</v>
      </c>
      <c r="B155" s="221" t="s">
        <v>54</v>
      </c>
      <c r="C155" s="220" t="s">
        <v>16</v>
      </c>
      <c r="D155" s="217" t="s">
        <v>656</v>
      </c>
      <c r="E155" s="221" t="s">
        <v>657</v>
      </c>
      <c r="F155" s="193">
        <v>1362</v>
      </c>
      <c r="G155" s="191">
        <v>2219581</v>
      </c>
      <c r="H155" s="109">
        <v>596</v>
      </c>
      <c r="I155" s="109">
        <v>840870</v>
      </c>
      <c r="J155" s="159">
        <f t="shared" si="10"/>
        <v>0.43759177679882527</v>
      </c>
      <c r="K155" s="159">
        <f t="shared" si="11"/>
        <v>0.37884177238857242</v>
      </c>
      <c r="L155" s="159">
        <f t="shared" si="12"/>
        <v>0.13127753303964756</v>
      </c>
      <c r="M155" s="159">
        <f t="shared" si="13"/>
        <v>0.26518924067200067</v>
      </c>
      <c r="N155" s="160">
        <f t="shared" si="14"/>
        <v>0.39646677371164823</v>
      </c>
      <c r="O155" s="161"/>
      <c r="P155" s="161"/>
    </row>
    <row r="156" spans="1:16" x14ac:dyDescent="0.2">
      <c r="A156" s="165">
        <v>151</v>
      </c>
      <c r="B156" s="221" t="s">
        <v>59</v>
      </c>
      <c r="C156" s="220" t="s">
        <v>16</v>
      </c>
      <c r="D156" s="217" t="s">
        <v>694</v>
      </c>
      <c r="E156" s="221" t="s">
        <v>440</v>
      </c>
      <c r="F156" s="193">
        <v>3485</v>
      </c>
      <c r="G156" s="191">
        <v>5668608</v>
      </c>
      <c r="H156" s="109">
        <v>2138</v>
      </c>
      <c r="I156" s="109">
        <v>2996340</v>
      </c>
      <c r="J156" s="159">
        <f t="shared" si="10"/>
        <v>0.61348637015781926</v>
      </c>
      <c r="K156" s="159">
        <f t="shared" si="11"/>
        <v>0.52858479542067471</v>
      </c>
      <c r="L156" s="159">
        <f t="shared" si="12"/>
        <v>0.18404591104734577</v>
      </c>
      <c r="M156" s="159">
        <f t="shared" si="13"/>
        <v>0.37000935679447228</v>
      </c>
      <c r="N156" s="160">
        <f t="shared" si="14"/>
        <v>0.55405526784181802</v>
      </c>
      <c r="O156" s="161"/>
      <c r="P156" s="161"/>
    </row>
    <row r="157" spans="1:16" x14ac:dyDescent="0.2">
      <c r="A157" s="165">
        <v>152</v>
      </c>
      <c r="B157" s="221" t="s">
        <v>59</v>
      </c>
      <c r="C157" s="220" t="s">
        <v>16</v>
      </c>
      <c r="D157" s="217" t="s">
        <v>691</v>
      </c>
      <c r="E157" s="221" t="s">
        <v>1330</v>
      </c>
      <c r="F157" s="193">
        <v>1693</v>
      </c>
      <c r="G157" s="191">
        <v>2748837</v>
      </c>
      <c r="H157" s="109">
        <v>1416</v>
      </c>
      <c r="I157" s="109">
        <v>1674350</v>
      </c>
      <c r="J157" s="159">
        <f t="shared" si="10"/>
        <v>0.83638511518015357</v>
      </c>
      <c r="K157" s="159">
        <f t="shared" si="11"/>
        <v>0.60911214451784523</v>
      </c>
      <c r="L157" s="159">
        <f t="shared" si="12"/>
        <v>0.25091553455404608</v>
      </c>
      <c r="M157" s="159">
        <f t="shared" si="13"/>
        <v>0.42637850116249165</v>
      </c>
      <c r="N157" s="160">
        <f t="shared" si="14"/>
        <v>0.67729403571653779</v>
      </c>
      <c r="O157" s="161"/>
      <c r="P157" s="161"/>
    </row>
    <row r="158" spans="1:16" x14ac:dyDescent="0.2">
      <c r="A158" s="165">
        <v>153</v>
      </c>
      <c r="B158" s="221" t="s">
        <v>59</v>
      </c>
      <c r="C158" s="220" t="s">
        <v>16</v>
      </c>
      <c r="D158" s="217" t="s">
        <v>692</v>
      </c>
      <c r="E158" s="221" t="s">
        <v>1401</v>
      </c>
      <c r="F158" s="193">
        <v>2652</v>
      </c>
      <c r="G158" s="191">
        <v>4320778</v>
      </c>
      <c r="H158" s="109">
        <v>1703</v>
      </c>
      <c r="I158" s="109">
        <v>2025290</v>
      </c>
      <c r="J158" s="159">
        <f t="shared" si="10"/>
        <v>0.64215686274509809</v>
      </c>
      <c r="K158" s="159">
        <f t="shared" si="11"/>
        <v>0.46873271433987118</v>
      </c>
      <c r="L158" s="159">
        <f t="shared" si="12"/>
        <v>0.19264705882352942</v>
      </c>
      <c r="M158" s="159">
        <f t="shared" si="13"/>
        <v>0.32811290003790983</v>
      </c>
      <c r="N158" s="160">
        <f t="shared" si="14"/>
        <v>0.52075995886143922</v>
      </c>
      <c r="O158" s="161"/>
      <c r="P158" s="161"/>
    </row>
    <row r="159" spans="1:16" x14ac:dyDescent="0.2">
      <c r="A159" s="165">
        <v>154</v>
      </c>
      <c r="B159" s="221" t="s">
        <v>59</v>
      </c>
      <c r="C159" s="220" t="s">
        <v>16</v>
      </c>
      <c r="D159" s="217" t="s">
        <v>690</v>
      </c>
      <c r="E159" s="221" t="s">
        <v>1329</v>
      </c>
      <c r="F159" s="193">
        <v>2749</v>
      </c>
      <c r="G159" s="191">
        <v>4467013</v>
      </c>
      <c r="H159" s="109">
        <v>1295</v>
      </c>
      <c r="I159" s="109">
        <v>1639280</v>
      </c>
      <c r="J159" s="159">
        <f t="shared" si="10"/>
        <v>0.47108039287013459</v>
      </c>
      <c r="K159" s="159">
        <f t="shared" si="11"/>
        <v>0.36697453085540604</v>
      </c>
      <c r="L159" s="159">
        <f t="shared" si="12"/>
        <v>0.14132411786104038</v>
      </c>
      <c r="M159" s="159">
        <f t="shared" si="13"/>
        <v>0.25688217159878424</v>
      </c>
      <c r="N159" s="160">
        <f t="shared" si="14"/>
        <v>0.39820628945982461</v>
      </c>
      <c r="O159" s="161"/>
      <c r="P159" s="161"/>
    </row>
    <row r="160" spans="1:16" x14ac:dyDescent="0.2">
      <c r="A160" s="165">
        <v>155</v>
      </c>
      <c r="B160" s="221" t="s">
        <v>57</v>
      </c>
      <c r="C160" s="220" t="s">
        <v>16</v>
      </c>
      <c r="D160" s="217" t="s">
        <v>689</v>
      </c>
      <c r="E160" s="221" t="s">
        <v>1171</v>
      </c>
      <c r="F160" s="193">
        <v>3743</v>
      </c>
      <c r="G160" s="191">
        <v>6156088</v>
      </c>
      <c r="H160" s="109">
        <v>1586</v>
      </c>
      <c r="I160" s="109">
        <v>2229400</v>
      </c>
      <c r="J160" s="159">
        <f t="shared" si="10"/>
        <v>0.42372428533262091</v>
      </c>
      <c r="K160" s="159">
        <f t="shared" si="11"/>
        <v>0.3621455703687147</v>
      </c>
      <c r="L160" s="159">
        <f t="shared" si="12"/>
        <v>0.12711728559978627</v>
      </c>
      <c r="M160" s="159">
        <f t="shared" si="13"/>
        <v>0.25350189925810029</v>
      </c>
      <c r="N160" s="160">
        <f t="shared" si="14"/>
        <v>0.38061918485788659</v>
      </c>
      <c r="O160" s="161"/>
      <c r="P160" s="161"/>
    </row>
    <row r="161" spans="1:16" x14ac:dyDescent="0.2">
      <c r="A161" s="165">
        <v>156</v>
      </c>
      <c r="B161" s="221" t="s">
        <v>57</v>
      </c>
      <c r="C161" s="220" t="s">
        <v>16</v>
      </c>
      <c r="D161" s="217" t="s">
        <v>688</v>
      </c>
      <c r="E161" s="221" t="s">
        <v>1331</v>
      </c>
      <c r="F161" s="193">
        <v>1607</v>
      </c>
      <c r="G161" s="191">
        <v>2653001</v>
      </c>
      <c r="H161" s="109">
        <v>1007</v>
      </c>
      <c r="I161" s="109">
        <v>1196650</v>
      </c>
      <c r="J161" s="159">
        <f t="shared" si="10"/>
        <v>0.62663347853142504</v>
      </c>
      <c r="K161" s="159">
        <f t="shared" si="11"/>
        <v>0.45105523895392424</v>
      </c>
      <c r="L161" s="159">
        <f t="shared" si="12"/>
        <v>0.1879900435594275</v>
      </c>
      <c r="M161" s="159">
        <f t="shared" si="13"/>
        <v>0.31573866726774696</v>
      </c>
      <c r="N161" s="160">
        <f t="shared" si="14"/>
        <v>0.50372871082717441</v>
      </c>
      <c r="O161" s="161"/>
      <c r="P161" s="161"/>
    </row>
    <row r="162" spans="1:16" x14ac:dyDescent="0.2">
      <c r="A162" s="165">
        <v>157</v>
      </c>
      <c r="B162" s="221" t="s">
        <v>20</v>
      </c>
      <c r="C162" s="220" t="s">
        <v>16</v>
      </c>
      <c r="D162" s="217" t="s">
        <v>372</v>
      </c>
      <c r="E162" s="221" t="s">
        <v>1047</v>
      </c>
      <c r="F162" s="193">
        <v>2256</v>
      </c>
      <c r="G162" s="191">
        <v>5615345</v>
      </c>
      <c r="H162" s="109">
        <v>1717</v>
      </c>
      <c r="I162" s="109">
        <v>4786850</v>
      </c>
      <c r="J162" s="159">
        <f t="shared" si="10"/>
        <v>0.7610815602836879</v>
      </c>
      <c r="K162" s="159">
        <f t="shared" si="11"/>
        <v>0.85245875364737167</v>
      </c>
      <c r="L162" s="159">
        <f t="shared" si="12"/>
        <v>0.22832446808510637</v>
      </c>
      <c r="M162" s="159">
        <f t="shared" si="13"/>
        <v>0.59672112755316009</v>
      </c>
      <c r="N162" s="160">
        <f t="shared" si="14"/>
        <v>0.82504559563826652</v>
      </c>
      <c r="O162" s="161"/>
      <c r="P162" s="161"/>
    </row>
    <row r="163" spans="1:16" x14ac:dyDescent="0.2">
      <c r="A163" s="165">
        <v>158</v>
      </c>
      <c r="B163" s="221" t="s">
        <v>20</v>
      </c>
      <c r="C163" s="220" t="s">
        <v>16</v>
      </c>
      <c r="D163" s="217" t="s">
        <v>370</v>
      </c>
      <c r="E163" s="221" t="s">
        <v>1049</v>
      </c>
      <c r="F163" s="193">
        <v>3966</v>
      </c>
      <c r="G163" s="191">
        <v>7532450</v>
      </c>
      <c r="H163" s="109">
        <v>3017</v>
      </c>
      <c r="I163" s="109">
        <v>6871115</v>
      </c>
      <c r="J163" s="159">
        <f t="shared" si="10"/>
        <v>0.76071608673726676</v>
      </c>
      <c r="K163" s="159">
        <f t="shared" si="11"/>
        <v>0.91220187322849799</v>
      </c>
      <c r="L163" s="159">
        <f t="shared" si="12"/>
        <v>0.22821482602118001</v>
      </c>
      <c r="M163" s="159">
        <f t="shared" si="13"/>
        <v>0.63854131125994851</v>
      </c>
      <c r="N163" s="160">
        <f t="shared" si="14"/>
        <v>0.86675613728112855</v>
      </c>
      <c r="O163" s="161"/>
      <c r="P163" s="161"/>
    </row>
    <row r="164" spans="1:16" x14ac:dyDescent="0.2">
      <c r="A164" s="165">
        <v>159</v>
      </c>
      <c r="B164" s="221" t="s">
        <v>20</v>
      </c>
      <c r="C164" s="220" t="s">
        <v>16</v>
      </c>
      <c r="D164" s="217" t="s">
        <v>374</v>
      </c>
      <c r="E164" s="221" t="s">
        <v>1048</v>
      </c>
      <c r="F164" s="193">
        <v>2796</v>
      </c>
      <c r="G164" s="191">
        <v>3811869</v>
      </c>
      <c r="H164" s="109">
        <v>1340</v>
      </c>
      <c r="I164" s="109">
        <v>1880970</v>
      </c>
      <c r="J164" s="159">
        <f t="shared" si="10"/>
        <v>0.4792560801144492</v>
      </c>
      <c r="K164" s="159">
        <f t="shared" si="11"/>
        <v>0.49345085048830378</v>
      </c>
      <c r="L164" s="159">
        <f t="shared" si="12"/>
        <v>0.14377682403433475</v>
      </c>
      <c r="M164" s="159">
        <f t="shared" si="13"/>
        <v>0.34541559534181265</v>
      </c>
      <c r="N164" s="160">
        <f t="shared" si="14"/>
        <v>0.48919241937614744</v>
      </c>
      <c r="O164" s="161"/>
      <c r="P164" s="161"/>
    </row>
    <row r="165" spans="1:16" x14ac:dyDescent="0.2">
      <c r="A165" s="165">
        <v>160</v>
      </c>
      <c r="B165" s="221" t="s">
        <v>20</v>
      </c>
      <c r="C165" s="220" t="s">
        <v>16</v>
      </c>
      <c r="D165" s="217" t="s">
        <v>368</v>
      </c>
      <c r="E165" s="221" t="s">
        <v>369</v>
      </c>
      <c r="F165" s="193">
        <v>1459</v>
      </c>
      <c r="G165" s="191">
        <v>2613775</v>
      </c>
      <c r="H165" s="109">
        <v>939</v>
      </c>
      <c r="I165" s="109">
        <v>1918275</v>
      </c>
      <c r="J165" s="159">
        <f t="shared" si="10"/>
        <v>0.64359150102810148</v>
      </c>
      <c r="K165" s="159">
        <f t="shared" si="11"/>
        <v>0.73390976652542783</v>
      </c>
      <c r="L165" s="159">
        <f t="shared" si="12"/>
        <v>0.19307745030843043</v>
      </c>
      <c r="M165" s="159">
        <f t="shared" si="13"/>
        <v>0.51373683656779945</v>
      </c>
      <c r="N165" s="160">
        <f t="shared" si="14"/>
        <v>0.70681428687622994</v>
      </c>
      <c r="O165" s="161"/>
      <c r="P165" s="161"/>
    </row>
    <row r="166" spans="1:16" x14ac:dyDescent="0.2">
      <c r="A166" s="165">
        <v>161</v>
      </c>
      <c r="B166" s="221" t="s">
        <v>20</v>
      </c>
      <c r="C166" s="220" t="s">
        <v>16</v>
      </c>
      <c r="D166" s="217" t="s">
        <v>373</v>
      </c>
      <c r="E166" s="221" t="s">
        <v>1246</v>
      </c>
      <c r="F166" s="193">
        <v>1504</v>
      </c>
      <c r="G166" s="191">
        <v>2576832</v>
      </c>
      <c r="H166" s="109">
        <v>1057</v>
      </c>
      <c r="I166" s="109">
        <v>1586175</v>
      </c>
      <c r="J166" s="159">
        <f t="shared" si="10"/>
        <v>0.70279255319148937</v>
      </c>
      <c r="K166" s="159">
        <f t="shared" si="11"/>
        <v>0.61555235265628494</v>
      </c>
      <c r="L166" s="159">
        <f t="shared" si="12"/>
        <v>0.2108377659574468</v>
      </c>
      <c r="M166" s="159">
        <f t="shared" si="13"/>
        <v>0.43088664685939942</v>
      </c>
      <c r="N166" s="160">
        <f t="shared" si="14"/>
        <v>0.64172441281684622</v>
      </c>
      <c r="O166" s="161"/>
      <c r="P166" s="161"/>
    </row>
    <row r="167" spans="1:16" x14ac:dyDescent="0.2">
      <c r="A167" s="165">
        <v>162</v>
      </c>
      <c r="B167" s="222" t="s">
        <v>20</v>
      </c>
      <c r="C167" s="220" t="s">
        <v>16</v>
      </c>
      <c r="D167" s="217" t="s">
        <v>367</v>
      </c>
      <c r="E167" s="222" t="s">
        <v>1067</v>
      </c>
      <c r="F167" s="193">
        <v>1422</v>
      </c>
      <c r="G167" s="191">
        <v>1841631</v>
      </c>
      <c r="H167" s="109">
        <v>1170</v>
      </c>
      <c r="I167" s="109">
        <v>1299050</v>
      </c>
      <c r="J167" s="159">
        <f t="shared" si="10"/>
        <v>0.82278481012658233</v>
      </c>
      <c r="K167" s="159">
        <f t="shared" si="11"/>
        <v>0.7053801765934653</v>
      </c>
      <c r="L167" s="159">
        <f t="shared" si="12"/>
        <v>0.24683544303797469</v>
      </c>
      <c r="M167" s="159">
        <f t="shared" si="13"/>
        <v>0.49376612361542566</v>
      </c>
      <c r="N167" s="160">
        <f t="shared" si="14"/>
        <v>0.74060156665340038</v>
      </c>
      <c r="O167" s="161"/>
      <c r="P167" s="161"/>
    </row>
    <row r="168" spans="1:16" x14ac:dyDescent="0.2">
      <c r="A168" s="165">
        <v>163</v>
      </c>
      <c r="B168" s="223" t="s">
        <v>20</v>
      </c>
      <c r="C168" s="220" t="s">
        <v>16</v>
      </c>
      <c r="D168" s="217" t="s">
        <v>377</v>
      </c>
      <c r="E168" s="224" t="s">
        <v>1068</v>
      </c>
      <c r="F168" s="193">
        <v>658</v>
      </c>
      <c r="G168" s="191">
        <v>1005156</v>
      </c>
      <c r="H168" s="109">
        <v>709</v>
      </c>
      <c r="I168" s="109">
        <v>1542820</v>
      </c>
      <c r="J168" s="159">
        <f t="shared" si="10"/>
        <v>1.0775075987841944</v>
      </c>
      <c r="K168" s="159">
        <f t="shared" si="11"/>
        <v>1.5349060245374848</v>
      </c>
      <c r="L168" s="159">
        <f t="shared" si="12"/>
        <v>0.3</v>
      </c>
      <c r="M168" s="159">
        <f t="shared" si="13"/>
        <v>0.7</v>
      </c>
      <c r="N168" s="160">
        <f t="shared" si="14"/>
        <v>1</v>
      </c>
      <c r="O168" s="161"/>
      <c r="P168" s="161"/>
    </row>
    <row r="169" spans="1:16" x14ac:dyDescent="0.2">
      <c r="A169" s="165">
        <v>164</v>
      </c>
      <c r="B169" s="223" t="s">
        <v>20</v>
      </c>
      <c r="C169" s="220" t="s">
        <v>16</v>
      </c>
      <c r="D169" s="217" t="s">
        <v>375</v>
      </c>
      <c r="E169" s="224" t="s">
        <v>1319</v>
      </c>
      <c r="F169" s="193">
        <v>1708</v>
      </c>
      <c r="G169" s="191">
        <v>2753226</v>
      </c>
      <c r="H169" s="109">
        <v>1333</v>
      </c>
      <c r="I169" s="109">
        <v>2183965</v>
      </c>
      <c r="J169" s="159">
        <f t="shared" si="10"/>
        <v>0.78044496487119441</v>
      </c>
      <c r="K169" s="159">
        <f t="shared" si="11"/>
        <v>0.79323854997737198</v>
      </c>
      <c r="L169" s="159">
        <f t="shared" si="12"/>
        <v>0.23413348946135831</v>
      </c>
      <c r="M169" s="159">
        <f t="shared" si="13"/>
        <v>0.55526698498416038</v>
      </c>
      <c r="N169" s="160">
        <f t="shared" si="14"/>
        <v>0.78940047444551875</v>
      </c>
      <c r="O169" s="161"/>
      <c r="P169" s="161"/>
    </row>
    <row r="170" spans="1:16" x14ac:dyDescent="0.2">
      <c r="A170" s="165">
        <v>165</v>
      </c>
      <c r="B170" s="223" t="s">
        <v>20</v>
      </c>
      <c r="C170" s="220" t="s">
        <v>16</v>
      </c>
      <c r="D170" s="217" t="s">
        <v>376</v>
      </c>
      <c r="E170" s="224" t="s">
        <v>1283</v>
      </c>
      <c r="F170" s="193">
        <v>727</v>
      </c>
      <c r="G170" s="191">
        <v>864101</v>
      </c>
      <c r="H170" s="109">
        <v>191</v>
      </c>
      <c r="I170" s="109">
        <v>325765</v>
      </c>
      <c r="J170" s="159">
        <f t="shared" si="10"/>
        <v>0.2627235213204952</v>
      </c>
      <c r="K170" s="159">
        <f t="shared" si="11"/>
        <v>0.37699875361792196</v>
      </c>
      <c r="L170" s="159">
        <f t="shared" si="12"/>
        <v>7.8817056396148555E-2</v>
      </c>
      <c r="M170" s="159">
        <f t="shared" si="13"/>
        <v>0.26389912753254535</v>
      </c>
      <c r="N170" s="160">
        <f t="shared" si="14"/>
        <v>0.34271618392869391</v>
      </c>
      <c r="O170" s="161"/>
      <c r="P170" s="161"/>
    </row>
    <row r="171" spans="1:16" x14ac:dyDescent="0.2">
      <c r="A171" s="165">
        <v>166</v>
      </c>
      <c r="B171" s="223" t="s">
        <v>20</v>
      </c>
      <c r="C171" s="220" t="s">
        <v>16</v>
      </c>
      <c r="D171" s="217" t="s">
        <v>371</v>
      </c>
      <c r="E171" s="224" t="s">
        <v>1051</v>
      </c>
      <c r="F171" s="193">
        <v>1569</v>
      </c>
      <c r="G171" s="191">
        <v>2090509</v>
      </c>
      <c r="H171" s="109">
        <v>1071</v>
      </c>
      <c r="I171" s="109">
        <v>1225225</v>
      </c>
      <c r="J171" s="159">
        <f t="shared" si="10"/>
        <v>0.68260038240917786</v>
      </c>
      <c r="K171" s="159">
        <f t="shared" si="11"/>
        <v>0.58608932083047716</v>
      </c>
      <c r="L171" s="159">
        <f t="shared" si="12"/>
        <v>0.20478011472275334</v>
      </c>
      <c r="M171" s="159">
        <f t="shared" si="13"/>
        <v>0.410262524581334</v>
      </c>
      <c r="N171" s="160">
        <f t="shared" si="14"/>
        <v>0.61504263930408731</v>
      </c>
      <c r="O171" s="161"/>
      <c r="P171" s="161"/>
    </row>
    <row r="172" spans="1:16" x14ac:dyDescent="0.2">
      <c r="A172" s="165">
        <v>167</v>
      </c>
      <c r="B172" s="225" t="s">
        <v>1066</v>
      </c>
      <c r="C172" s="220" t="s">
        <v>16</v>
      </c>
      <c r="D172" s="217" t="s">
        <v>346</v>
      </c>
      <c r="E172" s="224" t="s">
        <v>347</v>
      </c>
      <c r="F172" s="193">
        <v>1492</v>
      </c>
      <c r="G172" s="191">
        <v>2639225</v>
      </c>
      <c r="H172" s="109">
        <v>762</v>
      </c>
      <c r="I172" s="109">
        <v>1302535</v>
      </c>
      <c r="J172" s="159">
        <f t="shared" si="10"/>
        <v>0.51072386058981234</v>
      </c>
      <c r="K172" s="159">
        <f t="shared" si="11"/>
        <v>0.49352935047220303</v>
      </c>
      <c r="L172" s="159">
        <f t="shared" si="12"/>
        <v>0.1532171581769437</v>
      </c>
      <c r="M172" s="159">
        <f t="shared" si="13"/>
        <v>0.34547054533054211</v>
      </c>
      <c r="N172" s="160">
        <f t="shared" si="14"/>
        <v>0.49868770350748581</v>
      </c>
      <c r="O172" s="161"/>
      <c r="P172" s="161"/>
    </row>
    <row r="173" spans="1:16" x14ac:dyDescent="0.2">
      <c r="A173" s="165">
        <v>168</v>
      </c>
      <c r="B173" s="225" t="s">
        <v>1066</v>
      </c>
      <c r="C173" s="220" t="s">
        <v>16</v>
      </c>
      <c r="D173" s="217" t="s">
        <v>351</v>
      </c>
      <c r="E173" s="224" t="s">
        <v>352</v>
      </c>
      <c r="F173" s="193">
        <v>1117</v>
      </c>
      <c r="G173" s="191">
        <v>1691378</v>
      </c>
      <c r="H173" s="109">
        <v>714</v>
      </c>
      <c r="I173" s="109">
        <v>1031715</v>
      </c>
      <c r="J173" s="159">
        <f t="shared" si="10"/>
        <v>0.63921217547000897</v>
      </c>
      <c r="K173" s="159">
        <f t="shared" si="11"/>
        <v>0.60998487623700914</v>
      </c>
      <c r="L173" s="159">
        <f t="shared" si="12"/>
        <v>0.19176365264100267</v>
      </c>
      <c r="M173" s="159">
        <f t="shared" si="13"/>
        <v>0.4269894133659064</v>
      </c>
      <c r="N173" s="160">
        <f t="shared" si="14"/>
        <v>0.61875306600690905</v>
      </c>
      <c r="O173" s="161"/>
      <c r="P173" s="161"/>
    </row>
    <row r="174" spans="1:16" x14ac:dyDescent="0.2">
      <c r="A174" s="165">
        <v>169</v>
      </c>
      <c r="B174" s="225" t="s">
        <v>1066</v>
      </c>
      <c r="C174" s="220" t="s">
        <v>16</v>
      </c>
      <c r="D174" s="217" t="s">
        <v>353</v>
      </c>
      <c r="E174" s="224" t="s">
        <v>477</v>
      </c>
      <c r="F174" s="193">
        <v>944</v>
      </c>
      <c r="G174" s="191">
        <v>1782711</v>
      </c>
      <c r="H174" s="109">
        <v>449</v>
      </c>
      <c r="I174" s="109">
        <v>856280</v>
      </c>
      <c r="J174" s="159">
        <f t="shared" si="10"/>
        <v>0.47563559322033899</v>
      </c>
      <c r="K174" s="159">
        <f t="shared" si="11"/>
        <v>0.48032462917433055</v>
      </c>
      <c r="L174" s="159">
        <f t="shared" si="12"/>
        <v>0.14269067796610169</v>
      </c>
      <c r="M174" s="159">
        <f t="shared" si="13"/>
        <v>0.33622724042203139</v>
      </c>
      <c r="N174" s="160">
        <f t="shared" si="14"/>
        <v>0.47891791838813308</v>
      </c>
      <c r="O174" s="161"/>
      <c r="P174" s="161"/>
    </row>
    <row r="175" spans="1:16" x14ac:dyDescent="0.2">
      <c r="A175" s="165">
        <v>170</v>
      </c>
      <c r="B175" s="225" t="s">
        <v>1066</v>
      </c>
      <c r="C175" s="220" t="s">
        <v>16</v>
      </c>
      <c r="D175" s="217" t="s">
        <v>350</v>
      </c>
      <c r="E175" s="224" t="s">
        <v>990</v>
      </c>
      <c r="F175" s="193">
        <v>1050</v>
      </c>
      <c r="G175" s="191">
        <v>1620736</v>
      </c>
      <c r="H175" s="109">
        <v>520</v>
      </c>
      <c r="I175" s="109">
        <v>755010</v>
      </c>
      <c r="J175" s="159">
        <f t="shared" si="10"/>
        <v>0.49523809523809526</v>
      </c>
      <c r="K175" s="159">
        <f t="shared" si="11"/>
        <v>0.4658439128889591</v>
      </c>
      <c r="L175" s="159">
        <f t="shared" si="12"/>
        <v>0.14857142857142858</v>
      </c>
      <c r="M175" s="159">
        <f t="shared" si="13"/>
        <v>0.32609073902227137</v>
      </c>
      <c r="N175" s="160">
        <f t="shared" si="14"/>
        <v>0.47466216759369995</v>
      </c>
      <c r="O175" s="161"/>
      <c r="P175" s="161"/>
    </row>
    <row r="176" spans="1:16" x14ac:dyDescent="0.2">
      <c r="A176" s="165">
        <v>171</v>
      </c>
      <c r="B176" s="225" t="s">
        <v>23</v>
      </c>
      <c r="C176" s="220" t="s">
        <v>16</v>
      </c>
      <c r="D176" s="217" t="s">
        <v>396</v>
      </c>
      <c r="E176" s="224" t="s">
        <v>1338</v>
      </c>
      <c r="F176" s="193">
        <v>1482</v>
      </c>
      <c r="G176" s="191">
        <v>1937748</v>
      </c>
      <c r="H176" s="109">
        <v>452</v>
      </c>
      <c r="I176" s="109">
        <v>491190</v>
      </c>
      <c r="J176" s="159">
        <f t="shared" si="10"/>
        <v>0.30499325236167341</v>
      </c>
      <c r="K176" s="159">
        <f t="shared" si="11"/>
        <v>0.25348497327825908</v>
      </c>
      <c r="L176" s="159">
        <f t="shared" si="12"/>
        <v>9.1497975708502016E-2</v>
      </c>
      <c r="M176" s="159">
        <f t="shared" si="13"/>
        <v>0.17743948129478135</v>
      </c>
      <c r="N176" s="160">
        <f t="shared" si="14"/>
        <v>0.26893745700328336</v>
      </c>
      <c r="O176" s="161"/>
      <c r="P176" s="161"/>
    </row>
    <row r="177" spans="1:16" x14ac:dyDescent="0.2">
      <c r="A177" s="165">
        <v>172</v>
      </c>
      <c r="B177" s="225" t="s">
        <v>23</v>
      </c>
      <c r="C177" s="220" t="s">
        <v>16</v>
      </c>
      <c r="D177" s="217" t="s">
        <v>402</v>
      </c>
      <c r="E177" s="224" t="s">
        <v>403</v>
      </c>
      <c r="F177" s="193">
        <v>1432</v>
      </c>
      <c r="G177" s="191">
        <v>2577858</v>
      </c>
      <c r="H177" s="109">
        <v>510</v>
      </c>
      <c r="I177" s="109">
        <v>869190</v>
      </c>
      <c r="J177" s="159">
        <f t="shared" si="10"/>
        <v>0.35614525139664804</v>
      </c>
      <c r="K177" s="159">
        <f t="shared" si="11"/>
        <v>0.33717528273473557</v>
      </c>
      <c r="L177" s="159">
        <f t="shared" si="12"/>
        <v>0.1068435754189944</v>
      </c>
      <c r="M177" s="159">
        <f t="shared" si="13"/>
        <v>0.23602269791431488</v>
      </c>
      <c r="N177" s="160">
        <f t="shared" si="14"/>
        <v>0.34286627333330927</v>
      </c>
      <c r="O177" s="161"/>
      <c r="P177" s="161"/>
    </row>
    <row r="178" spans="1:16" x14ac:dyDescent="0.2">
      <c r="A178" s="165">
        <v>173</v>
      </c>
      <c r="B178" s="225" t="s">
        <v>23</v>
      </c>
      <c r="C178" s="220" t="s">
        <v>16</v>
      </c>
      <c r="D178" s="217" t="s">
        <v>406</v>
      </c>
      <c r="E178" s="224" t="s">
        <v>1101</v>
      </c>
      <c r="F178" s="193">
        <v>1437</v>
      </c>
      <c r="G178" s="191">
        <v>4457965</v>
      </c>
      <c r="H178" s="109">
        <v>571</v>
      </c>
      <c r="I178" s="109">
        <v>1919550</v>
      </c>
      <c r="J178" s="159">
        <f t="shared" si="10"/>
        <v>0.39735560194850383</v>
      </c>
      <c r="K178" s="159">
        <f t="shared" si="11"/>
        <v>0.43058884491017763</v>
      </c>
      <c r="L178" s="159">
        <f t="shared" si="12"/>
        <v>0.11920668058455114</v>
      </c>
      <c r="M178" s="159">
        <f t="shared" si="13"/>
        <v>0.30141219143712433</v>
      </c>
      <c r="N178" s="160">
        <f t="shared" si="14"/>
        <v>0.42061887202167547</v>
      </c>
      <c r="O178" s="161"/>
      <c r="P178" s="161"/>
    </row>
    <row r="179" spans="1:16" x14ac:dyDescent="0.2">
      <c r="A179" s="165">
        <v>174</v>
      </c>
      <c r="B179" s="225" t="s">
        <v>23</v>
      </c>
      <c r="C179" s="220" t="s">
        <v>16</v>
      </c>
      <c r="D179" s="217" t="s">
        <v>397</v>
      </c>
      <c r="E179" s="224" t="s">
        <v>991</v>
      </c>
      <c r="F179" s="193">
        <v>2689</v>
      </c>
      <c r="G179" s="191">
        <v>4566524</v>
      </c>
      <c r="H179" s="109">
        <v>2656</v>
      </c>
      <c r="I179" s="109">
        <v>3930535</v>
      </c>
      <c r="J179" s="159">
        <f t="shared" si="10"/>
        <v>0.98772777984380811</v>
      </c>
      <c r="K179" s="159">
        <f t="shared" si="11"/>
        <v>0.860727984786678</v>
      </c>
      <c r="L179" s="159">
        <f t="shared" si="12"/>
        <v>0.29631833395314244</v>
      </c>
      <c r="M179" s="159">
        <f t="shared" si="13"/>
        <v>0.60250958935067456</v>
      </c>
      <c r="N179" s="160">
        <f t="shared" si="14"/>
        <v>0.898827923303817</v>
      </c>
      <c r="O179" s="161"/>
      <c r="P179" s="161"/>
    </row>
    <row r="180" spans="1:16" x14ac:dyDescent="0.2">
      <c r="A180" s="165">
        <v>175</v>
      </c>
      <c r="B180" s="225" t="s">
        <v>23</v>
      </c>
      <c r="C180" s="220" t="s">
        <v>16</v>
      </c>
      <c r="D180" s="217" t="s">
        <v>400</v>
      </c>
      <c r="E180" s="224" t="s">
        <v>401</v>
      </c>
      <c r="F180" s="193">
        <v>2549</v>
      </c>
      <c r="G180" s="191">
        <v>3276870</v>
      </c>
      <c r="H180" s="109">
        <v>1044</v>
      </c>
      <c r="I180" s="109">
        <v>1632455</v>
      </c>
      <c r="J180" s="159">
        <f t="shared" si="10"/>
        <v>0.4095723813260102</v>
      </c>
      <c r="K180" s="159">
        <f t="shared" si="11"/>
        <v>0.49817508781245518</v>
      </c>
      <c r="L180" s="159">
        <f t="shared" si="12"/>
        <v>0.12287171439780306</v>
      </c>
      <c r="M180" s="159">
        <f t="shared" si="13"/>
        <v>0.34872256146871861</v>
      </c>
      <c r="N180" s="160">
        <f t="shared" si="14"/>
        <v>0.47159427586652169</v>
      </c>
      <c r="O180" s="161"/>
      <c r="P180" s="161"/>
    </row>
    <row r="181" spans="1:16" x14ac:dyDescent="0.2">
      <c r="A181" s="165">
        <v>176</v>
      </c>
      <c r="B181" s="225" t="s">
        <v>23</v>
      </c>
      <c r="C181" s="220" t="s">
        <v>16</v>
      </c>
      <c r="D181" s="217" t="s">
        <v>398</v>
      </c>
      <c r="E181" s="224" t="s">
        <v>399</v>
      </c>
      <c r="F181" s="193">
        <v>1161</v>
      </c>
      <c r="G181" s="191">
        <v>1479896</v>
      </c>
      <c r="H181" s="109">
        <v>385</v>
      </c>
      <c r="I181" s="109">
        <v>479250</v>
      </c>
      <c r="J181" s="159">
        <f t="shared" si="10"/>
        <v>0.33161068044788977</v>
      </c>
      <c r="K181" s="159">
        <f t="shared" si="11"/>
        <v>0.32384032391465345</v>
      </c>
      <c r="L181" s="159">
        <f t="shared" si="12"/>
        <v>9.9483204134366926E-2</v>
      </c>
      <c r="M181" s="159">
        <f t="shared" si="13"/>
        <v>0.2266882267402574</v>
      </c>
      <c r="N181" s="160">
        <f t="shared" si="14"/>
        <v>0.3261714308746243</v>
      </c>
      <c r="O181" s="161"/>
      <c r="P181" s="161"/>
    </row>
    <row r="182" spans="1:16" x14ac:dyDescent="0.2">
      <c r="A182" s="165">
        <v>177</v>
      </c>
      <c r="B182" s="226" t="s">
        <v>15</v>
      </c>
      <c r="C182" s="220" t="s">
        <v>16</v>
      </c>
      <c r="D182" s="217" t="s">
        <v>331</v>
      </c>
      <c r="E182" s="227" t="s">
        <v>1371</v>
      </c>
      <c r="F182" s="193">
        <v>2309</v>
      </c>
      <c r="G182" s="191">
        <v>3293703</v>
      </c>
      <c r="H182" s="109">
        <v>1058</v>
      </c>
      <c r="I182" s="109">
        <v>1652020</v>
      </c>
      <c r="J182" s="159">
        <f t="shared" si="10"/>
        <v>0.4582070160242529</v>
      </c>
      <c r="K182" s="159">
        <f t="shared" si="11"/>
        <v>0.50156920645243364</v>
      </c>
      <c r="L182" s="159">
        <f t="shared" si="12"/>
        <v>0.13746210480727586</v>
      </c>
      <c r="M182" s="159">
        <f t="shared" si="13"/>
        <v>0.35109844451670352</v>
      </c>
      <c r="N182" s="160">
        <f t="shared" si="14"/>
        <v>0.48856054932397941</v>
      </c>
      <c r="O182" s="161"/>
      <c r="P182" s="161"/>
    </row>
    <row r="183" spans="1:16" x14ac:dyDescent="0.2">
      <c r="A183" s="165">
        <v>178</v>
      </c>
      <c r="B183" s="226" t="s">
        <v>15</v>
      </c>
      <c r="C183" s="220" t="s">
        <v>16</v>
      </c>
      <c r="D183" s="217" t="s">
        <v>330</v>
      </c>
      <c r="E183" s="227" t="s">
        <v>1102</v>
      </c>
      <c r="F183" s="193">
        <v>2666</v>
      </c>
      <c r="G183" s="191">
        <v>4546247</v>
      </c>
      <c r="H183" s="109">
        <v>1644</v>
      </c>
      <c r="I183" s="109">
        <v>2821930</v>
      </c>
      <c r="J183" s="159">
        <f t="shared" si="10"/>
        <v>0.6166541635408852</v>
      </c>
      <c r="K183" s="159">
        <f t="shared" si="11"/>
        <v>0.6207163843055602</v>
      </c>
      <c r="L183" s="159">
        <f t="shared" si="12"/>
        <v>0.18499624906226556</v>
      </c>
      <c r="M183" s="159">
        <f t="shared" si="13"/>
        <v>0.43450146901389214</v>
      </c>
      <c r="N183" s="160">
        <f t="shared" si="14"/>
        <v>0.61949771807615772</v>
      </c>
      <c r="O183" s="161"/>
      <c r="P183" s="161"/>
    </row>
    <row r="184" spans="1:16" x14ac:dyDescent="0.2">
      <c r="A184" s="165">
        <v>179</v>
      </c>
      <c r="B184" s="226" t="s">
        <v>15</v>
      </c>
      <c r="C184" s="220" t="s">
        <v>16</v>
      </c>
      <c r="D184" s="217" t="s">
        <v>332</v>
      </c>
      <c r="E184" s="227" t="s">
        <v>1103</v>
      </c>
      <c r="F184" s="193">
        <v>3642</v>
      </c>
      <c r="G184" s="191">
        <v>6426858</v>
      </c>
      <c r="H184" s="109">
        <v>1407</v>
      </c>
      <c r="I184" s="109">
        <v>3136070</v>
      </c>
      <c r="J184" s="159">
        <f t="shared" si="10"/>
        <v>0.38632619439868204</v>
      </c>
      <c r="K184" s="159">
        <f t="shared" si="11"/>
        <v>0.48796316956123814</v>
      </c>
      <c r="L184" s="159">
        <f t="shared" si="12"/>
        <v>0.11589785831960461</v>
      </c>
      <c r="M184" s="159">
        <f t="shared" si="13"/>
        <v>0.34157421869286669</v>
      </c>
      <c r="N184" s="160">
        <f t="shared" si="14"/>
        <v>0.45747207701247128</v>
      </c>
      <c r="O184" s="161"/>
      <c r="P184" s="161"/>
    </row>
    <row r="185" spans="1:16" x14ac:dyDescent="0.2">
      <c r="A185" s="165">
        <v>180</v>
      </c>
      <c r="B185" s="226" t="s">
        <v>15</v>
      </c>
      <c r="C185" s="220" t="s">
        <v>16</v>
      </c>
      <c r="D185" s="217" t="s">
        <v>333</v>
      </c>
      <c r="E185" s="227" t="s">
        <v>1104</v>
      </c>
      <c r="F185" s="193">
        <v>1543</v>
      </c>
      <c r="G185" s="191">
        <v>2649492</v>
      </c>
      <c r="H185" s="109">
        <v>648</v>
      </c>
      <c r="I185" s="109">
        <v>934480</v>
      </c>
      <c r="J185" s="159">
        <f t="shared" si="10"/>
        <v>0.4199611147116008</v>
      </c>
      <c r="K185" s="159">
        <f t="shared" si="11"/>
        <v>0.3527015744905061</v>
      </c>
      <c r="L185" s="159">
        <f t="shared" si="12"/>
        <v>0.12598833441348023</v>
      </c>
      <c r="M185" s="159">
        <f t="shared" si="13"/>
        <v>0.24689110214335425</v>
      </c>
      <c r="N185" s="160">
        <f t="shared" si="14"/>
        <v>0.37287943655683448</v>
      </c>
      <c r="O185" s="161"/>
      <c r="P185" s="161"/>
    </row>
    <row r="186" spans="1:16" s="120" customFormat="1" x14ac:dyDescent="0.2">
      <c r="A186" s="249">
        <v>181</v>
      </c>
      <c r="B186" s="250" t="s">
        <v>19</v>
      </c>
      <c r="C186" s="220" t="s">
        <v>16</v>
      </c>
      <c r="D186" s="220" t="s">
        <v>359</v>
      </c>
      <c r="E186" s="227" t="s">
        <v>312</v>
      </c>
      <c r="F186" s="193">
        <v>5884</v>
      </c>
      <c r="G186" s="191">
        <v>9629415</v>
      </c>
      <c r="H186" s="109">
        <v>3241</v>
      </c>
      <c r="I186" s="109">
        <v>5723620</v>
      </c>
      <c r="J186" s="137">
        <f t="shared" si="10"/>
        <v>0.55081577158395645</v>
      </c>
      <c r="K186" s="137">
        <f t="shared" si="11"/>
        <v>0.59438917109710199</v>
      </c>
      <c r="L186" s="137">
        <f t="shared" si="12"/>
        <v>0.16524473147518692</v>
      </c>
      <c r="M186" s="137">
        <f t="shared" si="13"/>
        <v>0.41607241976797138</v>
      </c>
      <c r="N186" s="251">
        <f t="shared" si="14"/>
        <v>0.5813171512431583</v>
      </c>
      <c r="O186" s="252"/>
      <c r="P186" s="252"/>
    </row>
    <row r="187" spans="1:16" x14ac:dyDescent="0.2">
      <c r="A187" s="165">
        <v>182</v>
      </c>
      <c r="B187" s="226" t="s">
        <v>19</v>
      </c>
      <c r="C187" s="220" t="s">
        <v>16</v>
      </c>
      <c r="D187" s="217" t="s">
        <v>360</v>
      </c>
      <c r="E187" s="227" t="s">
        <v>1309</v>
      </c>
      <c r="F187" s="193">
        <v>1865</v>
      </c>
      <c r="G187" s="191">
        <v>3114724</v>
      </c>
      <c r="H187" s="109">
        <v>592</v>
      </c>
      <c r="I187" s="109">
        <v>939920</v>
      </c>
      <c r="J187" s="159">
        <f t="shared" si="10"/>
        <v>0.31742627345844504</v>
      </c>
      <c r="K187" s="159">
        <f t="shared" si="11"/>
        <v>0.30176670549300677</v>
      </c>
      <c r="L187" s="159">
        <f t="shared" si="12"/>
        <v>9.5227882037533504E-2</v>
      </c>
      <c r="M187" s="159">
        <f t="shared" si="13"/>
        <v>0.21123669384510474</v>
      </c>
      <c r="N187" s="160">
        <f t="shared" si="14"/>
        <v>0.30646457588263826</v>
      </c>
      <c r="O187" s="161"/>
      <c r="P187" s="161"/>
    </row>
    <row r="188" spans="1:16" x14ac:dyDescent="0.2">
      <c r="A188" s="165">
        <v>183</v>
      </c>
      <c r="B188" s="226" t="s">
        <v>19</v>
      </c>
      <c r="C188" s="220" t="s">
        <v>16</v>
      </c>
      <c r="D188" s="217" t="s">
        <v>363</v>
      </c>
      <c r="E188" s="227" t="s">
        <v>364</v>
      </c>
      <c r="F188" s="193">
        <v>2606</v>
      </c>
      <c r="G188" s="191">
        <v>4351490</v>
      </c>
      <c r="H188" s="109">
        <v>994</v>
      </c>
      <c r="I188" s="109">
        <v>1533090</v>
      </c>
      <c r="J188" s="159">
        <f t="shared" si="10"/>
        <v>0.38142747505755947</v>
      </c>
      <c r="K188" s="159">
        <f t="shared" si="11"/>
        <v>0.35231380515639471</v>
      </c>
      <c r="L188" s="159">
        <f t="shared" si="12"/>
        <v>0.11442824251726784</v>
      </c>
      <c r="M188" s="159">
        <f t="shared" si="13"/>
        <v>0.24661966360947629</v>
      </c>
      <c r="N188" s="160">
        <f t="shared" si="14"/>
        <v>0.36104790612674414</v>
      </c>
      <c r="O188" s="161"/>
      <c r="P188" s="161"/>
    </row>
    <row r="189" spans="1:16" x14ac:dyDescent="0.2">
      <c r="A189" s="165">
        <v>184</v>
      </c>
      <c r="B189" s="226" t="s">
        <v>19</v>
      </c>
      <c r="C189" s="220" t="s">
        <v>16</v>
      </c>
      <c r="D189" s="217" t="s">
        <v>362</v>
      </c>
      <c r="E189" s="228" t="s">
        <v>1533</v>
      </c>
      <c r="F189" s="193">
        <v>1488</v>
      </c>
      <c r="G189" s="191">
        <v>2480951</v>
      </c>
      <c r="H189" s="109">
        <v>485</v>
      </c>
      <c r="I189" s="109">
        <v>708010</v>
      </c>
      <c r="J189" s="159">
        <f t="shared" si="10"/>
        <v>0.32594086021505375</v>
      </c>
      <c r="K189" s="159">
        <f t="shared" si="11"/>
        <v>0.2853784697883997</v>
      </c>
      <c r="L189" s="159">
        <f t="shared" si="12"/>
        <v>9.7782258064516125E-2</v>
      </c>
      <c r="M189" s="159">
        <f t="shared" si="13"/>
        <v>0.19976492885187977</v>
      </c>
      <c r="N189" s="160">
        <f t="shared" si="14"/>
        <v>0.29754718691639592</v>
      </c>
      <c r="O189" s="161"/>
      <c r="P189" s="161"/>
    </row>
    <row r="190" spans="1:16" x14ac:dyDescent="0.2">
      <c r="A190" s="165">
        <v>185</v>
      </c>
      <c r="B190" s="226" t="s">
        <v>19</v>
      </c>
      <c r="C190" s="220" t="s">
        <v>16</v>
      </c>
      <c r="D190" s="217" t="s">
        <v>358</v>
      </c>
      <c r="E190" s="229" t="s">
        <v>1337</v>
      </c>
      <c r="F190" s="193">
        <v>2606</v>
      </c>
      <c r="G190" s="191">
        <v>4351490</v>
      </c>
      <c r="H190" s="109">
        <v>526</v>
      </c>
      <c r="I190" s="109">
        <v>1248950</v>
      </c>
      <c r="J190" s="159">
        <f t="shared" si="10"/>
        <v>0.20184190330007676</v>
      </c>
      <c r="K190" s="159">
        <f t="shared" si="11"/>
        <v>0.28701663108498471</v>
      </c>
      <c r="L190" s="159">
        <f t="shared" si="12"/>
        <v>6.0552570990023022E-2</v>
      </c>
      <c r="M190" s="159">
        <f t="shared" si="13"/>
        <v>0.20091164175948928</v>
      </c>
      <c r="N190" s="160">
        <f t="shared" si="14"/>
        <v>0.26146421274951231</v>
      </c>
      <c r="O190" s="161"/>
      <c r="P190" s="161"/>
    </row>
    <row r="191" spans="1:16" x14ac:dyDescent="0.2">
      <c r="A191" s="165">
        <v>186</v>
      </c>
      <c r="B191" s="226" t="s">
        <v>19</v>
      </c>
      <c r="C191" s="220" t="s">
        <v>16</v>
      </c>
      <c r="D191" s="217" t="s">
        <v>365</v>
      </c>
      <c r="E191" s="228" t="s">
        <v>366</v>
      </c>
      <c r="F191" s="193">
        <v>1865</v>
      </c>
      <c r="G191" s="191">
        <v>3114724</v>
      </c>
      <c r="H191" s="109">
        <v>606</v>
      </c>
      <c r="I191" s="109">
        <v>882690</v>
      </c>
      <c r="J191" s="159">
        <f t="shared" si="10"/>
        <v>0.3249329758713137</v>
      </c>
      <c r="K191" s="159">
        <f t="shared" si="11"/>
        <v>0.28339268583669053</v>
      </c>
      <c r="L191" s="159">
        <f t="shared" si="12"/>
        <v>9.7479892761394113E-2</v>
      </c>
      <c r="M191" s="159">
        <f t="shared" si="13"/>
        <v>0.19837488008568335</v>
      </c>
      <c r="N191" s="160">
        <f t="shared" si="14"/>
        <v>0.29585477284707745</v>
      </c>
      <c r="O191" s="161"/>
      <c r="P191" s="161"/>
    </row>
    <row r="192" spans="1:16" x14ac:dyDescent="0.2">
      <c r="A192" s="165">
        <v>187</v>
      </c>
      <c r="B192" s="226" t="s">
        <v>19</v>
      </c>
      <c r="C192" s="220" t="s">
        <v>16</v>
      </c>
      <c r="D192" s="217" t="s">
        <v>356</v>
      </c>
      <c r="E192" s="228" t="s">
        <v>357</v>
      </c>
      <c r="F192" s="193">
        <v>2230</v>
      </c>
      <c r="G192" s="191">
        <v>3731465</v>
      </c>
      <c r="H192" s="109">
        <v>721</v>
      </c>
      <c r="I192" s="109">
        <v>891270</v>
      </c>
      <c r="J192" s="159">
        <f t="shared" si="10"/>
        <v>0.32331838565022419</v>
      </c>
      <c r="K192" s="159">
        <f t="shared" si="11"/>
        <v>0.23885256862921131</v>
      </c>
      <c r="L192" s="159">
        <f t="shared" si="12"/>
        <v>9.6995515695067258E-2</v>
      </c>
      <c r="M192" s="159">
        <f t="shared" si="13"/>
        <v>0.1671967980404479</v>
      </c>
      <c r="N192" s="160">
        <f t="shared" si="14"/>
        <v>0.26419231373551516</v>
      </c>
      <c r="O192" s="161"/>
      <c r="P192" s="161"/>
    </row>
    <row r="193" spans="1:16" x14ac:dyDescent="0.2">
      <c r="A193" s="165">
        <v>188</v>
      </c>
      <c r="B193" s="226" t="s">
        <v>25</v>
      </c>
      <c r="C193" s="220" t="s">
        <v>16</v>
      </c>
      <c r="D193" s="217" t="s">
        <v>338</v>
      </c>
      <c r="E193" s="230" t="s">
        <v>339</v>
      </c>
      <c r="F193" s="193">
        <v>2383</v>
      </c>
      <c r="G193" s="191">
        <v>4101634</v>
      </c>
      <c r="H193" s="109">
        <v>2135</v>
      </c>
      <c r="I193" s="109">
        <v>3257570</v>
      </c>
      <c r="J193" s="159">
        <f t="shared" si="10"/>
        <v>0.89592950062945864</v>
      </c>
      <c r="K193" s="159">
        <f t="shared" si="11"/>
        <v>0.79421274545705445</v>
      </c>
      <c r="L193" s="159">
        <f t="shared" si="12"/>
        <v>0.26877885018883757</v>
      </c>
      <c r="M193" s="159">
        <f t="shared" si="13"/>
        <v>0.55594892181993805</v>
      </c>
      <c r="N193" s="160">
        <f t="shared" si="14"/>
        <v>0.82472777200877556</v>
      </c>
      <c r="O193" s="161"/>
      <c r="P193" s="161"/>
    </row>
    <row r="194" spans="1:16" x14ac:dyDescent="0.2">
      <c r="A194" s="165">
        <v>189</v>
      </c>
      <c r="B194" s="226" t="s">
        <v>25</v>
      </c>
      <c r="C194" s="220" t="s">
        <v>16</v>
      </c>
      <c r="D194" s="217" t="s">
        <v>336</v>
      </c>
      <c r="E194" s="230" t="s">
        <v>337</v>
      </c>
      <c r="F194" s="193">
        <v>818</v>
      </c>
      <c r="G194" s="191">
        <v>1399490</v>
      </c>
      <c r="H194" s="109">
        <v>695</v>
      </c>
      <c r="I194" s="109">
        <v>981595</v>
      </c>
      <c r="J194" s="159">
        <f t="shared" si="10"/>
        <v>0.84963325183374083</v>
      </c>
      <c r="K194" s="159">
        <f t="shared" si="11"/>
        <v>0.70139479381774794</v>
      </c>
      <c r="L194" s="159">
        <f t="shared" si="12"/>
        <v>0.25488997555012222</v>
      </c>
      <c r="M194" s="159">
        <f t="shared" si="13"/>
        <v>0.49097635567242354</v>
      </c>
      <c r="N194" s="160">
        <f t="shared" si="14"/>
        <v>0.74586633122254575</v>
      </c>
      <c r="O194" s="161"/>
      <c r="P194" s="161"/>
    </row>
    <row r="195" spans="1:16" x14ac:dyDescent="0.2">
      <c r="A195" s="165">
        <v>190</v>
      </c>
      <c r="B195" s="226" t="s">
        <v>25</v>
      </c>
      <c r="C195" s="220" t="s">
        <v>16</v>
      </c>
      <c r="D195" s="217" t="s">
        <v>334</v>
      </c>
      <c r="E195" s="230" t="s">
        <v>335</v>
      </c>
      <c r="F195" s="193">
        <v>2194</v>
      </c>
      <c r="G195" s="191">
        <v>3846000</v>
      </c>
      <c r="H195" s="109">
        <v>2522</v>
      </c>
      <c r="I195" s="109">
        <v>3898400</v>
      </c>
      <c r="J195" s="159">
        <f t="shared" si="10"/>
        <v>1.1494986326344576</v>
      </c>
      <c r="K195" s="159">
        <f t="shared" si="11"/>
        <v>1.0136245449817993</v>
      </c>
      <c r="L195" s="159">
        <f t="shared" si="12"/>
        <v>0.3</v>
      </c>
      <c r="M195" s="159">
        <f t="shared" si="13"/>
        <v>0.7</v>
      </c>
      <c r="N195" s="160">
        <f t="shared" si="14"/>
        <v>1</v>
      </c>
      <c r="O195" s="161"/>
      <c r="P195" s="161"/>
    </row>
    <row r="196" spans="1:16" x14ac:dyDescent="0.2">
      <c r="A196" s="165">
        <v>191</v>
      </c>
      <c r="B196" s="226" t="s">
        <v>25</v>
      </c>
      <c r="C196" s="220" t="s">
        <v>16</v>
      </c>
      <c r="D196" s="217" t="s">
        <v>340</v>
      </c>
      <c r="E196" s="224" t="s">
        <v>341</v>
      </c>
      <c r="F196" s="193">
        <v>1761</v>
      </c>
      <c r="G196" s="191">
        <v>3100240</v>
      </c>
      <c r="H196" s="109">
        <v>1185</v>
      </c>
      <c r="I196" s="109">
        <v>1848555</v>
      </c>
      <c r="J196" s="159">
        <f t="shared" si="10"/>
        <v>0.67291311754684835</v>
      </c>
      <c r="K196" s="159">
        <f t="shared" si="11"/>
        <v>0.59626190230433773</v>
      </c>
      <c r="L196" s="159">
        <f t="shared" si="12"/>
        <v>0.2018739352640545</v>
      </c>
      <c r="M196" s="159">
        <f t="shared" si="13"/>
        <v>0.41738333161303637</v>
      </c>
      <c r="N196" s="160">
        <f t="shared" si="14"/>
        <v>0.61925726687709082</v>
      </c>
      <c r="O196" s="161"/>
      <c r="P196" s="161"/>
    </row>
    <row r="197" spans="1:16" x14ac:dyDescent="0.2">
      <c r="A197" s="165">
        <v>192</v>
      </c>
      <c r="B197" s="226" t="s">
        <v>25</v>
      </c>
      <c r="C197" s="220" t="s">
        <v>16</v>
      </c>
      <c r="D197" s="217" t="s">
        <v>902</v>
      </c>
      <c r="E197" s="224" t="s">
        <v>1534</v>
      </c>
      <c r="F197" s="193">
        <v>801</v>
      </c>
      <c r="G197" s="191">
        <v>1150272</v>
      </c>
      <c r="H197" s="109">
        <v>753</v>
      </c>
      <c r="I197" s="109">
        <v>1044240</v>
      </c>
      <c r="J197" s="159">
        <f t="shared" si="10"/>
        <v>0.94007490636704116</v>
      </c>
      <c r="K197" s="159">
        <f t="shared" si="11"/>
        <v>0.9078200634284761</v>
      </c>
      <c r="L197" s="159">
        <f t="shared" si="12"/>
        <v>0.28202247191011232</v>
      </c>
      <c r="M197" s="159">
        <f t="shared" si="13"/>
        <v>0.63547404439993327</v>
      </c>
      <c r="N197" s="160">
        <f t="shared" si="14"/>
        <v>0.91749651631004558</v>
      </c>
      <c r="O197" s="161"/>
      <c r="P197" s="161"/>
    </row>
    <row r="198" spans="1:16" x14ac:dyDescent="0.2">
      <c r="A198" s="165">
        <v>193</v>
      </c>
      <c r="B198" s="226" t="s">
        <v>24</v>
      </c>
      <c r="C198" s="220" t="s">
        <v>16</v>
      </c>
      <c r="D198" s="217" t="s">
        <v>382</v>
      </c>
      <c r="E198" s="224" t="s">
        <v>383</v>
      </c>
      <c r="F198" s="193">
        <v>2355</v>
      </c>
      <c r="G198" s="191">
        <v>3828734</v>
      </c>
      <c r="H198" s="109">
        <v>1637</v>
      </c>
      <c r="I198" s="109">
        <v>2498740</v>
      </c>
      <c r="J198" s="159">
        <f t="shared" ref="J198:J261" si="15">IFERROR(H198/F198,0)</f>
        <v>0.69511677282377915</v>
      </c>
      <c r="K198" s="159">
        <f t="shared" ref="K198:K261" si="16">IFERROR(I198/G198,0)</f>
        <v>0.65262825780009792</v>
      </c>
      <c r="L198" s="159">
        <f t="shared" si="12"/>
        <v>0.20853503184713373</v>
      </c>
      <c r="M198" s="159">
        <f t="shared" si="13"/>
        <v>0.45683978046006851</v>
      </c>
      <c r="N198" s="160">
        <f t="shared" si="14"/>
        <v>0.6653748123072023</v>
      </c>
      <c r="O198" s="161"/>
      <c r="P198" s="161"/>
    </row>
    <row r="199" spans="1:16" x14ac:dyDescent="0.2">
      <c r="A199" s="165">
        <v>194</v>
      </c>
      <c r="B199" s="226" t="s">
        <v>24</v>
      </c>
      <c r="C199" s="220" t="s">
        <v>16</v>
      </c>
      <c r="D199" s="217" t="s">
        <v>380</v>
      </c>
      <c r="E199" s="224" t="s">
        <v>381</v>
      </c>
      <c r="F199" s="193">
        <v>1430</v>
      </c>
      <c r="G199" s="191">
        <v>2326262</v>
      </c>
      <c r="H199" s="109">
        <v>971</v>
      </c>
      <c r="I199" s="109">
        <v>1474290</v>
      </c>
      <c r="J199" s="159">
        <f t="shared" si="15"/>
        <v>0.67902097902097902</v>
      </c>
      <c r="K199" s="159">
        <f t="shared" si="16"/>
        <v>0.63375922402549667</v>
      </c>
      <c r="L199" s="159">
        <f t="shared" ref="L199:L262" si="17">IF((J199*0.3)&gt;30%,30%,(J199*0.3))</f>
        <v>0.2037062937062937</v>
      </c>
      <c r="M199" s="159">
        <f t="shared" ref="M199:M262" si="18">IF((K199*0.7)&gt;70%,70%,(K199*0.7))</f>
        <v>0.44363145681784766</v>
      </c>
      <c r="N199" s="160">
        <f t="shared" ref="N199:N262" si="19">L199+M199</f>
        <v>0.64733775052414133</v>
      </c>
      <c r="O199" s="161"/>
      <c r="P199" s="161"/>
    </row>
    <row r="200" spans="1:16" x14ac:dyDescent="0.2">
      <c r="A200" s="165">
        <v>195</v>
      </c>
      <c r="B200" s="226" t="s">
        <v>24</v>
      </c>
      <c r="C200" s="220" t="s">
        <v>16</v>
      </c>
      <c r="D200" s="217" t="s">
        <v>378</v>
      </c>
      <c r="E200" s="224" t="s">
        <v>379</v>
      </c>
      <c r="F200" s="193">
        <v>1622</v>
      </c>
      <c r="G200" s="191">
        <v>2636921</v>
      </c>
      <c r="H200" s="109">
        <v>1498</v>
      </c>
      <c r="I200" s="109">
        <v>2069435</v>
      </c>
      <c r="J200" s="159">
        <f t="shared" si="15"/>
        <v>0.92355117139334153</v>
      </c>
      <c r="K200" s="159">
        <f t="shared" si="16"/>
        <v>0.78479218755510693</v>
      </c>
      <c r="L200" s="159">
        <f t="shared" si="17"/>
        <v>0.27706535141800243</v>
      </c>
      <c r="M200" s="159">
        <f t="shared" si="18"/>
        <v>0.54935453128857481</v>
      </c>
      <c r="N200" s="160">
        <f t="shared" si="19"/>
        <v>0.82641988270657718</v>
      </c>
      <c r="O200" s="161"/>
      <c r="P200" s="161"/>
    </row>
    <row r="201" spans="1:16" x14ac:dyDescent="0.2">
      <c r="A201" s="165">
        <v>196</v>
      </c>
      <c r="B201" s="226" t="s">
        <v>24</v>
      </c>
      <c r="C201" s="220" t="s">
        <v>16</v>
      </c>
      <c r="D201" s="217" t="s">
        <v>1535</v>
      </c>
      <c r="E201" s="224" t="s">
        <v>1536</v>
      </c>
      <c r="F201" s="193">
        <v>956</v>
      </c>
      <c r="G201" s="191">
        <v>1554856</v>
      </c>
      <c r="H201" s="109">
        <v>882</v>
      </c>
      <c r="I201" s="109">
        <v>1168490</v>
      </c>
      <c r="J201" s="159">
        <f t="shared" si="15"/>
        <v>0.92259414225941427</v>
      </c>
      <c r="K201" s="159">
        <f t="shared" si="16"/>
        <v>0.75151010768842907</v>
      </c>
      <c r="L201" s="159">
        <f t="shared" si="17"/>
        <v>0.27677824267782425</v>
      </c>
      <c r="M201" s="159">
        <f t="shared" si="18"/>
        <v>0.52605707538190027</v>
      </c>
      <c r="N201" s="160">
        <f t="shared" si="19"/>
        <v>0.80283531805972452</v>
      </c>
      <c r="O201" s="161"/>
      <c r="P201" s="161"/>
    </row>
    <row r="202" spans="1:16" x14ac:dyDescent="0.2">
      <c r="A202" s="165">
        <v>197</v>
      </c>
      <c r="B202" s="231" t="s">
        <v>21</v>
      </c>
      <c r="C202" s="220" t="s">
        <v>16</v>
      </c>
      <c r="D202" s="217" t="s">
        <v>386</v>
      </c>
      <c r="E202" s="230" t="s">
        <v>387</v>
      </c>
      <c r="F202" s="193">
        <v>3325</v>
      </c>
      <c r="G202" s="191">
        <v>4751493</v>
      </c>
      <c r="H202" s="109">
        <v>2186</v>
      </c>
      <c r="I202" s="109">
        <v>2634450</v>
      </c>
      <c r="J202" s="159">
        <f t="shared" si="15"/>
        <v>0.65744360902255639</v>
      </c>
      <c r="K202" s="159">
        <f t="shared" si="16"/>
        <v>0.55444678125380797</v>
      </c>
      <c r="L202" s="159">
        <f t="shared" si="17"/>
        <v>0.1972330827067669</v>
      </c>
      <c r="M202" s="159">
        <f t="shared" si="18"/>
        <v>0.38811274687766556</v>
      </c>
      <c r="N202" s="160">
        <f t="shared" si="19"/>
        <v>0.58534582958443249</v>
      </c>
      <c r="O202" s="161"/>
      <c r="P202" s="161"/>
    </row>
    <row r="203" spans="1:16" x14ac:dyDescent="0.2">
      <c r="A203" s="165">
        <v>198</v>
      </c>
      <c r="B203" s="231" t="s">
        <v>21</v>
      </c>
      <c r="C203" s="220" t="s">
        <v>16</v>
      </c>
      <c r="D203" s="217" t="s">
        <v>392</v>
      </c>
      <c r="E203" s="230" t="s">
        <v>393</v>
      </c>
      <c r="F203" s="193">
        <v>2732</v>
      </c>
      <c r="G203" s="191">
        <v>4604631</v>
      </c>
      <c r="H203" s="109">
        <v>2526</v>
      </c>
      <c r="I203" s="109">
        <v>2836640</v>
      </c>
      <c r="J203" s="159">
        <f t="shared" si="15"/>
        <v>0.92459736456808195</v>
      </c>
      <c r="K203" s="159">
        <f t="shared" si="16"/>
        <v>0.61604067730943046</v>
      </c>
      <c r="L203" s="159">
        <f t="shared" si="17"/>
        <v>0.2773792093704246</v>
      </c>
      <c r="M203" s="159">
        <f t="shared" si="18"/>
        <v>0.43122847411660131</v>
      </c>
      <c r="N203" s="160">
        <f t="shared" si="19"/>
        <v>0.70860768348702585</v>
      </c>
      <c r="O203" s="161"/>
      <c r="P203" s="161"/>
    </row>
    <row r="204" spans="1:16" x14ac:dyDescent="0.2">
      <c r="A204" s="165">
        <v>199</v>
      </c>
      <c r="B204" s="231" t="s">
        <v>21</v>
      </c>
      <c r="C204" s="220" t="s">
        <v>16</v>
      </c>
      <c r="D204" s="217" t="s">
        <v>384</v>
      </c>
      <c r="E204" s="230" t="s">
        <v>385</v>
      </c>
      <c r="F204" s="193">
        <v>1534</v>
      </c>
      <c r="G204" s="191">
        <v>2725329</v>
      </c>
      <c r="H204" s="109">
        <v>686</v>
      </c>
      <c r="I204" s="109">
        <v>1131940</v>
      </c>
      <c r="J204" s="159">
        <f t="shared" si="15"/>
        <v>0.4471968709256845</v>
      </c>
      <c r="K204" s="159">
        <f t="shared" si="16"/>
        <v>0.41534067996928076</v>
      </c>
      <c r="L204" s="159">
        <f t="shared" si="17"/>
        <v>0.13415906127770535</v>
      </c>
      <c r="M204" s="159">
        <f t="shared" si="18"/>
        <v>0.2907384759784965</v>
      </c>
      <c r="N204" s="160">
        <f t="shared" si="19"/>
        <v>0.42489753725620183</v>
      </c>
      <c r="O204" s="161"/>
      <c r="P204" s="161"/>
    </row>
    <row r="205" spans="1:16" x14ac:dyDescent="0.2">
      <c r="A205" s="165">
        <v>200</v>
      </c>
      <c r="B205" s="231" t="s">
        <v>21</v>
      </c>
      <c r="C205" s="220" t="s">
        <v>16</v>
      </c>
      <c r="D205" s="217" t="s">
        <v>388</v>
      </c>
      <c r="E205" s="230" t="s">
        <v>389</v>
      </c>
      <c r="F205" s="193">
        <v>1180</v>
      </c>
      <c r="G205" s="191">
        <v>2011788</v>
      </c>
      <c r="H205" s="109">
        <v>566</v>
      </c>
      <c r="I205" s="109">
        <v>711440</v>
      </c>
      <c r="J205" s="159">
        <f t="shared" si="15"/>
        <v>0.47966101694915253</v>
      </c>
      <c r="K205" s="159">
        <f t="shared" si="16"/>
        <v>0.35363567135304513</v>
      </c>
      <c r="L205" s="159">
        <f t="shared" si="17"/>
        <v>0.14389830508474574</v>
      </c>
      <c r="M205" s="159">
        <f t="shared" si="18"/>
        <v>0.24754496994713157</v>
      </c>
      <c r="N205" s="160">
        <f t="shared" si="19"/>
        <v>0.39144327503187731</v>
      </c>
      <c r="O205" s="161"/>
      <c r="P205" s="161"/>
    </row>
    <row r="206" spans="1:16" x14ac:dyDescent="0.2">
      <c r="A206" s="165">
        <v>201</v>
      </c>
      <c r="B206" s="231" t="s">
        <v>21</v>
      </c>
      <c r="C206" s="220" t="s">
        <v>16</v>
      </c>
      <c r="D206" s="217" t="s">
        <v>394</v>
      </c>
      <c r="E206" s="230" t="s">
        <v>395</v>
      </c>
      <c r="F206" s="193">
        <v>1092</v>
      </c>
      <c r="G206" s="191">
        <v>2035828</v>
      </c>
      <c r="H206" s="109">
        <v>679</v>
      </c>
      <c r="I206" s="109">
        <v>1038320</v>
      </c>
      <c r="J206" s="159">
        <f t="shared" si="15"/>
        <v>0.62179487179487181</v>
      </c>
      <c r="K206" s="159">
        <f t="shared" si="16"/>
        <v>0.51002344009415335</v>
      </c>
      <c r="L206" s="159">
        <f t="shared" si="17"/>
        <v>0.18653846153846154</v>
      </c>
      <c r="M206" s="159">
        <f t="shared" si="18"/>
        <v>0.35701640806590734</v>
      </c>
      <c r="N206" s="160">
        <f t="shared" si="19"/>
        <v>0.54355486960436883</v>
      </c>
      <c r="O206" s="161"/>
      <c r="P206" s="161"/>
    </row>
    <row r="207" spans="1:16" x14ac:dyDescent="0.2">
      <c r="A207" s="165">
        <v>202</v>
      </c>
      <c r="B207" s="231" t="s">
        <v>21</v>
      </c>
      <c r="C207" s="220" t="s">
        <v>16</v>
      </c>
      <c r="D207" s="217" t="s">
        <v>390</v>
      </c>
      <c r="E207" s="230" t="s">
        <v>1339</v>
      </c>
      <c r="F207" s="193">
        <v>1064</v>
      </c>
      <c r="G207" s="191">
        <v>1853126</v>
      </c>
      <c r="H207" s="109">
        <v>661</v>
      </c>
      <c r="I207" s="109">
        <v>903640</v>
      </c>
      <c r="J207" s="159">
        <f t="shared" si="15"/>
        <v>0.62124060150375937</v>
      </c>
      <c r="K207" s="159">
        <f t="shared" si="16"/>
        <v>0.48763009099219373</v>
      </c>
      <c r="L207" s="159">
        <f t="shared" si="17"/>
        <v>0.1863721804511278</v>
      </c>
      <c r="M207" s="159">
        <f t="shared" si="18"/>
        <v>0.3413410636945356</v>
      </c>
      <c r="N207" s="160">
        <f t="shared" si="19"/>
        <v>0.52771324414566334</v>
      </c>
      <c r="O207" s="161"/>
      <c r="P207" s="161"/>
    </row>
    <row r="208" spans="1:16" x14ac:dyDescent="0.2">
      <c r="A208" s="165">
        <v>203</v>
      </c>
      <c r="B208" s="231" t="s">
        <v>21</v>
      </c>
      <c r="C208" s="220" t="s">
        <v>16</v>
      </c>
      <c r="D208" s="217" t="s">
        <v>1402</v>
      </c>
      <c r="E208" s="230" t="s">
        <v>1403</v>
      </c>
      <c r="F208" s="193">
        <v>2188</v>
      </c>
      <c r="G208" s="191">
        <v>3947249</v>
      </c>
      <c r="H208" s="109">
        <v>2460</v>
      </c>
      <c r="I208" s="109">
        <v>2654455</v>
      </c>
      <c r="J208" s="159">
        <f t="shared" si="15"/>
        <v>1.1243144424131628</v>
      </c>
      <c r="K208" s="159">
        <f t="shared" si="16"/>
        <v>0.67248227816385542</v>
      </c>
      <c r="L208" s="159">
        <f t="shared" si="17"/>
        <v>0.3</v>
      </c>
      <c r="M208" s="159">
        <f t="shared" si="18"/>
        <v>0.47073759471469878</v>
      </c>
      <c r="N208" s="160">
        <f t="shared" si="19"/>
        <v>0.77073759471469883</v>
      </c>
      <c r="O208" s="161"/>
      <c r="P208" s="161"/>
    </row>
    <row r="209" spans="1:16" x14ac:dyDescent="0.2">
      <c r="A209" s="165">
        <v>204</v>
      </c>
      <c r="B209" s="231" t="s">
        <v>17</v>
      </c>
      <c r="C209" s="220" t="s">
        <v>27</v>
      </c>
      <c r="D209" s="217" t="s">
        <v>1164</v>
      </c>
      <c r="E209" s="230" t="s">
        <v>1468</v>
      </c>
      <c r="F209" s="193">
        <v>3159</v>
      </c>
      <c r="G209" s="191">
        <v>4280054</v>
      </c>
      <c r="H209" s="109">
        <v>1296</v>
      </c>
      <c r="I209" s="109">
        <v>1640770</v>
      </c>
      <c r="J209" s="159">
        <f t="shared" si="15"/>
        <v>0.41025641025641024</v>
      </c>
      <c r="K209" s="159">
        <f t="shared" si="16"/>
        <v>0.3833526399433278</v>
      </c>
      <c r="L209" s="159">
        <f t="shared" si="17"/>
        <v>0.12307692307692307</v>
      </c>
      <c r="M209" s="159">
        <f t="shared" si="18"/>
        <v>0.26834684796032943</v>
      </c>
      <c r="N209" s="160">
        <f t="shared" si="19"/>
        <v>0.39142377103725251</v>
      </c>
      <c r="O209" s="161"/>
      <c r="P209" s="161"/>
    </row>
    <row r="210" spans="1:16" x14ac:dyDescent="0.2">
      <c r="A210" s="165">
        <v>205</v>
      </c>
      <c r="B210" s="231" t="s">
        <v>17</v>
      </c>
      <c r="C210" s="220" t="s">
        <v>27</v>
      </c>
      <c r="D210" s="217" t="s">
        <v>343</v>
      </c>
      <c r="E210" s="230" t="s">
        <v>1308</v>
      </c>
      <c r="F210" s="193">
        <v>3160</v>
      </c>
      <c r="G210" s="191">
        <v>5908654</v>
      </c>
      <c r="H210" s="109">
        <v>940</v>
      </c>
      <c r="I210" s="109">
        <v>1985640</v>
      </c>
      <c r="J210" s="159">
        <f t="shared" si="15"/>
        <v>0.29746835443037972</v>
      </c>
      <c r="K210" s="159">
        <f t="shared" si="16"/>
        <v>0.33605623209617624</v>
      </c>
      <c r="L210" s="159">
        <f t="shared" si="17"/>
        <v>8.9240506329113914E-2</v>
      </c>
      <c r="M210" s="159">
        <f t="shared" si="18"/>
        <v>0.23523936246732335</v>
      </c>
      <c r="N210" s="160">
        <f t="shared" si="19"/>
        <v>0.32447986879643725</v>
      </c>
      <c r="O210" s="161"/>
      <c r="P210" s="161"/>
    </row>
    <row r="211" spans="1:16" x14ac:dyDescent="0.2">
      <c r="A211" s="165">
        <v>206</v>
      </c>
      <c r="B211" s="232" t="s">
        <v>17</v>
      </c>
      <c r="C211" s="220" t="s">
        <v>27</v>
      </c>
      <c r="D211" s="217" t="s">
        <v>345</v>
      </c>
      <c r="E211" s="233" t="s">
        <v>1245</v>
      </c>
      <c r="F211" s="193">
        <v>3391</v>
      </c>
      <c r="G211" s="191">
        <v>4752908</v>
      </c>
      <c r="H211" s="109">
        <v>1277</v>
      </c>
      <c r="I211" s="109">
        <v>1639150</v>
      </c>
      <c r="J211" s="159">
        <f t="shared" si="15"/>
        <v>0.37658507814803893</v>
      </c>
      <c r="K211" s="159">
        <f t="shared" si="16"/>
        <v>0.34487307559919106</v>
      </c>
      <c r="L211" s="159">
        <f t="shared" si="17"/>
        <v>0.11297552344441167</v>
      </c>
      <c r="M211" s="159">
        <f t="shared" si="18"/>
        <v>0.24141115291943371</v>
      </c>
      <c r="N211" s="160">
        <f t="shared" si="19"/>
        <v>0.35438667636384535</v>
      </c>
      <c r="O211" s="161"/>
      <c r="P211" s="161"/>
    </row>
    <row r="212" spans="1:16" x14ac:dyDescent="0.2">
      <c r="A212" s="165">
        <v>207</v>
      </c>
      <c r="B212" s="224" t="s">
        <v>39</v>
      </c>
      <c r="C212" s="220" t="s">
        <v>27</v>
      </c>
      <c r="D212" s="217" t="s">
        <v>474</v>
      </c>
      <c r="E212" s="230" t="s">
        <v>1005</v>
      </c>
      <c r="F212" s="193">
        <v>2175</v>
      </c>
      <c r="G212" s="191">
        <v>5135025</v>
      </c>
      <c r="H212" s="109">
        <v>1175</v>
      </c>
      <c r="I212" s="109">
        <v>1837190</v>
      </c>
      <c r="J212" s="159">
        <f t="shared" si="15"/>
        <v>0.54022988505747127</v>
      </c>
      <c r="K212" s="159">
        <f t="shared" si="16"/>
        <v>0.35777625230646393</v>
      </c>
      <c r="L212" s="159">
        <f t="shared" si="17"/>
        <v>0.16206896551724137</v>
      </c>
      <c r="M212" s="159">
        <f t="shared" si="18"/>
        <v>0.25044337661452476</v>
      </c>
      <c r="N212" s="160">
        <f t="shared" si="19"/>
        <v>0.41251234213176613</v>
      </c>
      <c r="O212" s="161"/>
      <c r="P212" s="161"/>
    </row>
    <row r="213" spans="1:16" x14ac:dyDescent="0.2">
      <c r="A213" s="165">
        <v>208</v>
      </c>
      <c r="B213" s="194" t="s">
        <v>39</v>
      </c>
      <c r="C213" s="194" t="s">
        <v>27</v>
      </c>
      <c r="D213" s="217" t="s">
        <v>1265</v>
      </c>
      <c r="E213" s="239" t="s">
        <v>1497</v>
      </c>
      <c r="F213" s="253">
        <v>1915</v>
      </c>
      <c r="G213" s="191">
        <v>3552778</v>
      </c>
      <c r="H213" s="109">
        <v>1090</v>
      </c>
      <c r="I213" s="109">
        <v>1326150</v>
      </c>
      <c r="J213" s="159">
        <f t="shared" si="15"/>
        <v>0.56919060052219317</v>
      </c>
      <c r="K213" s="159">
        <f t="shared" si="16"/>
        <v>0.37327128235988849</v>
      </c>
      <c r="L213" s="159">
        <f t="shared" si="17"/>
        <v>0.17075718015665795</v>
      </c>
      <c r="M213" s="159">
        <f t="shared" si="18"/>
        <v>0.26128989765192195</v>
      </c>
      <c r="N213" s="160">
        <f t="shared" si="19"/>
        <v>0.43204707780857987</v>
      </c>
      <c r="O213" s="161"/>
      <c r="P213" s="161"/>
    </row>
    <row r="214" spans="1:16" x14ac:dyDescent="0.2">
      <c r="A214" s="165">
        <v>209</v>
      </c>
      <c r="B214" s="194" t="s">
        <v>40</v>
      </c>
      <c r="C214" s="194" t="s">
        <v>27</v>
      </c>
      <c r="D214" s="217" t="s">
        <v>480</v>
      </c>
      <c r="E214" s="239" t="s">
        <v>481</v>
      </c>
      <c r="F214" s="253">
        <v>5157</v>
      </c>
      <c r="G214" s="191">
        <v>8323129</v>
      </c>
      <c r="H214" s="109">
        <v>3259</v>
      </c>
      <c r="I214" s="109">
        <v>3936850</v>
      </c>
      <c r="J214" s="159">
        <f t="shared" si="15"/>
        <v>0.63195656389373667</v>
      </c>
      <c r="K214" s="159">
        <f t="shared" si="16"/>
        <v>0.47300119942872448</v>
      </c>
      <c r="L214" s="159">
        <f t="shared" si="17"/>
        <v>0.18958696916812098</v>
      </c>
      <c r="M214" s="159">
        <f t="shared" si="18"/>
        <v>0.33110083960010711</v>
      </c>
      <c r="N214" s="160">
        <f t="shared" si="19"/>
        <v>0.52068780876822807</v>
      </c>
      <c r="O214" s="161"/>
      <c r="P214" s="161"/>
    </row>
    <row r="215" spans="1:16" x14ac:dyDescent="0.2">
      <c r="A215" s="165">
        <v>210</v>
      </c>
      <c r="B215" s="194" t="s">
        <v>40</v>
      </c>
      <c r="C215" s="194" t="s">
        <v>27</v>
      </c>
      <c r="D215" s="217" t="s">
        <v>482</v>
      </c>
      <c r="E215" s="239" t="s">
        <v>1270</v>
      </c>
      <c r="F215" s="253">
        <v>739</v>
      </c>
      <c r="G215" s="191">
        <v>1431531</v>
      </c>
      <c r="H215" s="109">
        <v>281</v>
      </c>
      <c r="I215" s="109">
        <v>315080</v>
      </c>
      <c r="J215" s="159">
        <f t="shared" si="15"/>
        <v>0.38024357239512857</v>
      </c>
      <c r="K215" s="159">
        <f t="shared" si="16"/>
        <v>0.22010001879107055</v>
      </c>
      <c r="L215" s="159">
        <f t="shared" si="17"/>
        <v>0.11407307171853856</v>
      </c>
      <c r="M215" s="159">
        <f t="shared" si="18"/>
        <v>0.15407001315374938</v>
      </c>
      <c r="N215" s="160">
        <f t="shared" si="19"/>
        <v>0.26814308487228794</v>
      </c>
      <c r="O215" s="161"/>
      <c r="P215" s="161"/>
    </row>
    <row r="216" spans="1:16" x14ac:dyDescent="0.2">
      <c r="A216" s="165">
        <v>211</v>
      </c>
      <c r="B216" s="194" t="s">
        <v>40</v>
      </c>
      <c r="C216" s="194" t="s">
        <v>27</v>
      </c>
      <c r="D216" s="217" t="s">
        <v>476</v>
      </c>
      <c r="E216" s="239" t="s">
        <v>477</v>
      </c>
      <c r="F216" s="253">
        <v>2445</v>
      </c>
      <c r="G216" s="191">
        <v>3965451</v>
      </c>
      <c r="H216" s="109">
        <v>1088</v>
      </c>
      <c r="I216" s="109">
        <v>1497300</v>
      </c>
      <c r="J216" s="159">
        <f t="shared" si="15"/>
        <v>0.44498977505112475</v>
      </c>
      <c r="K216" s="159">
        <f t="shared" si="16"/>
        <v>0.37758630733301207</v>
      </c>
      <c r="L216" s="159">
        <f t="shared" si="17"/>
        <v>0.13349693251533742</v>
      </c>
      <c r="M216" s="159">
        <f t="shared" si="18"/>
        <v>0.26431041513310843</v>
      </c>
      <c r="N216" s="160">
        <f t="shared" si="19"/>
        <v>0.39780734764844583</v>
      </c>
      <c r="O216" s="161"/>
      <c r="P216" s="161"/>
    </row>
    <row r="217" spans="1:16" x14ac:dyDescent="0.2">
      <c r="A217" s="165">
        <v>212</v>
      </c>
      <c r="B217" s="194" t="s">
        <v>40</v>
      </c>
      <c r="C217" s="194" t="s">
        <v>27</v>
      </c>
      <c r="D217" s="217" t="s">
        <v>479</v>
      </c>
      <c r="E217" s="194" t="s">
        <v>1291</v>
      </c>
      <c r="F217" s="253">
        <v>1325</v>
      </c>
      <c r="G217" s="191">
        <v>1560092</v>
      </c>
      <c r="H217" s="109">
        <v>335</v>
      </c>
      <c r="I217" s="109">
        <v>705680</v>
      </c>
      <c r="J217" s="159">
        <f t="shared" si="15"/>
        <v>0.25283018867924528</v>
      </c>
      <c r="K217" s="159">
        <f t="shared" si="16"/>
        <v>0.45233229835163569</v>
      </c>
      <c r="L217" s="159">
        <f t="shared" si="17"/>
        <v>7.5849056603773585E-2</v>
      </c>
      <c r="M217" s="159">
        <f t="shared" si="18"/>
        <v>0.31663260884614497</v>
      </c>
      <c r="N217" s="160">
        <f t="shared" si="19"/>
        <v>0.39248166544991858</v>
      </c>
      <c r="O217" s="161"/>
      <c r="P217" s="161"/>
    </row>
    <row r="218" spans="1:16" x14ac:dyDescent="0.2">
      <c r="A218" s="165">
        <v>213</v>
      </c>
      <c r="B218" s="194" t="s">
        <v>28</v>
      </c>
      <c r="C218" s="194" t="s">
        <v>27</v>
      </c>
      <c r="D218" s="217" t="s">
        <v>422</v>
      </c>
      <c r="E218" s="194" t="s">
        <v>423</v>
      </c>
      <c r="F218" s="253">
        <v>1450</v>
      </c>
      <c r="G218" s="191">
        <v>1778367</v>
      </c>
      <c r="H218" s="109">
        <v>295</v>
      </c>
      <c r="I218" s="109">
        <v>365040</v>
      </c>
      <c r="J218" s="159">
        <f t="shared" si="15"/>
        <v>0.20344827586206896</v>
      </c>
      <c r="K218" s="159">
        <f t="shared" si="16"/>
        <v>0.20526696682968137</v>
      </c>
      <c r="L218" s="159">
        <f t="shared" si="17"/>
        <v>6.1034482758620681E-2</v>
      </c>
      <c r="M218" s="159">
        <f t="shared" si="18"/>
        <v>0.14368687678077696</v>
      </c>
      <c r="N218" s="160">
        <f t="shared" si="19"/>
        <v>0.20472135953939763</v>
      </c>
      <c r="O218" s="161"/>
      <c r="P218" s="161"/>
    </row>
    <row r="219" spans="1:16" x14ac:dyDescent="0.2">
      <c r="A219" s="165">
        <v>214</v>
      </c>
      <c r="B219" s="194" t="s">
        <v>28</v>
      </c>
      <c r="C219" s="194" t="s">
        <v>27</v>
      </c>
      <c r="D219" s="217" t="s">
        <v>420</v>
      </c>
      <c r="E219" s="194" t="s">
        <v>1069</v>
      </c>
      <c r="F219" s="253">
        <v>1692</v>
      </c>
      <c r="G219" s="191">
        <v>3253588</v>
      </c>
      <c r="H219" s="109">
        <v>153</v>
      </c>
      <c r="I219" s="109">
        <v>350330</v>
      </c>
      <c r="J219" s="159">
        <f t="shared" si="15"/>
        <v>9.0425531914893623E-2</v>
      </c>
      <c r="K219" s="159">
        <f t="shared" si="16"/>
        <v>0.10767497298367218</v>
      </c>
      <c r="L219" s="159">
        <f t="shared" si="17"/>
        <v>2.7127659574468086E-2</v>
      </c>
      <c r="M219" s="159">
        <f t="shared" si="18"/>
        <v>7.5372481088570517E-2</v>
      </c>
      <c r="N219" s="160">
        <f t="shared" si="19"/>
        <v>0.1025001406630386</v>
      </c>
      <c r="O219" s="161"/>
      <c r="P219" s="161"/>
    </row>
    <row r="220" spans="1:16" x14ac:dyDescent="0.2">
      <c r="A220" s="165">
        <v>215</v>
      </c>
      <c r="B220" s="194" t="s">
        <v>1321</v>
      </c>
      <c r="C220" s="194" t="s">
        <v>27</v>
      </c>
      <c r="D220" s="217" t="s">
        <v>428</v>
      </c>
      <c r="E220" s="194" t="s">
        <v>1498</v>
      </c>
      <c r="F220" s="253">
        <v>1408</v>
      </c>
      <c r="G220" s="191">
        <v>2973500</v>
      </c>
      <c r="H220" s="109">
        <v>817</v>
      </c>
      <c r="I220" s="109">
        <v>1582800</v>
      </c>
      <c r="J220" s="159">
        <f t="shared" si="15"/>
        <v>0.58025568181818177</v>
      </c>
      <c r="K220" s="159">
        <f t="shared" si="16"/>
        <v>0.53230200100891201</v>
      </c>
      <c r="L220" s="159">
        <f t="shared" si="17"/>
        <v>0.17407670454545451</v>
      </c>
      <c r="M220" s="159">
        <f t="shared" si="18"/>
        <v>0.37261140070623838</v>
      </c>
      <c r="N220" s="160">
        <f t="shared" si="19"/>
        <v>0.54668810525169287</v>
      </c>
      <c r="O220" s="161"/>
      <c r="P220" s="161"/>
    </row>
    <row r="221" spans="1:16" x14ac:dyDescent="0.2">
      <c r="A221" s="165">
        <v>216</v>
      </c>
      <c r="B221" s="194" t="s">
        <v>1321</v>
      </c>
      <c r="C221" s="194" t="s">
        <v>27</v>
      </c>
      <c r="D221" s="217" t="s">
        <v>427</v>
      </c>
      <c r="E221" s="194" t="s">
        <v>1201</v>
      </c>
      <c r="F221" s="253">
        <v>982</v>
      </c>
      <c r="G221" s="191">
        <v>2079452</v>
      </c>
      <c r="H221" s="109">
        <v>325</v>
      </c>
      <c r="I221" s="109">
        <v>407190</v>
      </c>
      <c r="J221" s="159">
        <f t="shared" si="15"/>
        <v>0.33095723014256617</v>
      </c>
      <c r="K221" s="159">
        <f t="shared" si="16"/>
        <v>0.19581601306498059</v>
      </c>
      <c r="L221" s="159">
        <f t="shared" si="17"/>
        <v>9.9287169042769852E-2</v>
      </c>
      <c r="M221" s="159">
        <f t="shared" si="18"/>
        <v>0.1370712091454864</v>
      </c>
      <c r="N221" s="160">
        <f t="shared" si="19"/>
        <v>0.23635837818825625</v>
      </c>
      <c r="O221" s="161"/>
      <c r="P221" s="161"/>
    </row>
    <row r="222" spans="1:16" x14ac:dyDescent="0.2">
      <c r="A222" s="165">
        <v>217</v>
      </c>
      <c r="B222" s="194" t="s">
        <v>1321</v>
      </c>
      <c r="C222" s="194" t="s">
        <v>27</v>
      </c>
      <c r="D222" s="217" t="s">
        <v>425</v>
      </c>
      <c r="E222" s="194" t="s">
        <v>426</v>
      </c>
      <c r="F222" s="253">
        <v>884</v>
      </c>
      <c r="G222" s="191">
        <v>1876198</v>
      </c>
      <c r="H222" s="109">
        <v>562</v>
      </c>
      <c r="I222" s="109">
        <v>701000</v>
      </c>
      <c r="J222" s="159">
        <f t="shared" si="15"/>
        <v>0.63574660633484159</v>
      </c>
      <c r="K222" s="159">
        <f t="shared" si="16"/>
        <v>0.37362794331941512</v>
      </c>
      <c r="L222" s="159">
        <f t="shared" si="17"/>
        <v>0.19072398190045248</v>
      </c>
      <c r="M222" s="159">
        <f t="shared" si="18"/>
        <v>0.26153956032359055</v>
      </c>
      <c r="N222" s="160">
        <f t="shared" si="19"/>
        <v>0.45226354222404302</v>
      </c>
      <c r="O222" s="161"/>
      <c r="P222" s="161"/>
    </row>
    <row r="223" spans="1:16" x14ac:dyDescent="0.2">
      <c r="A223" s="165">
        <v>218</v>
      </c>
      <c r="B223" s="194" t="s">
        <v>38</v>
      </c>
      <c r="C223" s="194" t="s">
        <v>27</v>
      </c>
      <c r="D223" s="217" t="s">
        <v>468</v>
      </c>
      <c r="E223" s="194" t="s">
        <v>469</v>
      </c>
      <c r="F223" s="253">
        <v>4161</v>
      </c>
      <c r="G223" s="191">
        <v>6480453</v>
      </c>
      <c r="H223" s="109">
        <v>4736</v>
      </c>
      <c r="I223" s="109">
        <v>5035520</v>
      </c>
      <c r="J223" s="159">
        <f t="shared" si="15"/>
        <v>1.1381879355924056</v>
      </c>
      <c r="K223" s="159">
        <f t="shared" si="16"/>
        <v>0.77703209945354124</v>
      </c>
      <c r="L223" s="159">
        <f t="shared" si="17"/>
        <v>0.3</v>
      </c>
      <c r="M223" s="159">
        <f t="shared" si="18"/>
        <v>0.54392246961747881</v>
      </c>
      <c r="N223" s="160">
        <f t="shared" si="19"/>
        <v>0.84392246961747874</v>
      </c>
      <c r="O223" s="161"/>
      <c r="P223" s="161"/>
    </row>
    <row r="224" spans="1:16" x14ac:dyDescent="0.2">
      <c r="A224" s="165">
        <v>219</v>
      </c>
      <c r="B224" s="194" t="s">
        <v>38</v>
      </c>
      <c r="C224" s="194" t="s">
        <v>27</v>
      </c>
      <c r="D224" s="217" t="s">
        <v>464</v>
      </c>
      <c r="E224" s="194" t="s">
        <v>465</v>
      </c>
      <c r="F224" s="253">
        <v>1982</v>
      </c>
      <c r="G224" s="191">
        <v>3093972</v>
      </c>
      <c r="H224" s="109">
        <v>598</v>
      </c>
      <c r="I224" s="109">
        <v>1215100</v>
      </c>
      <c r="J224" s="159">
        <f t="shared" si="15"/>
        <v>0.30171543895055497</v>
      </c>
      <c r="K224" s="159">
        <f t="shared" si="16"/>
        <v>0.39273141450536719</v>
      </c>
      <c r="L224" s="159">
        <f t="shared" si="17"/>
        <v>9.0514631685166491E-2</v>
      </c>
      <c r="M224" s="159">
        <f t="shared" si="18"/>
        <v>0.274911990153757</v>
      </c>
      <c r="N224" s="160">
        <f t="shared" si="19"/>
        <v>0.36542662183892349</v>
      </c>
      <c r="O224" s="161"/>
      <c r="P224" s="161"/>
    </row>
    <row r="225" spans="1:16" x14ac:dyDescent="0.2">
      <c r="A225" s="165">
        <v>220</v>
      </c>
      <c r="B225" s="194" t="s">
        <v>38</v>
      </c>
      <c r="C225" s="194" t="s">
        <v>27</v>
      </c>
      <c r="D225" s="217" t="s">
        <v>462</v>
      </c>
      <c r="E225" s="194" t="s">
        <v>463</v>
      </c>
      <c r="F225" s="253">
        <v>3035</v>
      </c>
      <c r="G225" s="191">
        <v>4729278</v>
      </c>
      <c r="H225" s="109">
        <v>898</v>
      </c>
      <c r="I225" s="109">
        <v>2681320</v>
      </c>
      <c r="J225" s="159">
        <f t="shared" si="15"/>
        <v>0.29588138385502472</v>
      </c>
      <c r="K225" s="159">
        <f t="shared" si="16"/>
        <v>0.56696180685508446</v>
      </c>
      <c r="L225" s="159">
        <f t="shared" si="17"/>
        <v>8.8764415156507417E-2</v>
      </c>
      <c r="M225" s="159">
        <f t="shared" si="18"/>
        <v>0.39687326479855911</v>
      </c>
      <c r="N225" s="160">
        <f t="shared" si="19"/>
        <v>0.48563767995506651</v>
      </c>
      <c r="O225" s="161"/>
      <c r="P225" s="161"/>
    </row>
    <row r="226" spans="1:16" x14ac:dyDescent="0.2">
      <c r="A226" s="165">
        <v>221</v>
      </c>
      <c r="B226" s="194" t="s">
        <v>38</v>
      </c>
      <c r="C226" s="194" t="s">
        <v>27</v>
      </c>
      <c r="D226" s="217" t="s">
        <v>466</v>
      </c>
      <c r="E226" s="194" t="s">
        <v>467</v>
      </c>
      <c r="F226" s="253">
        <v>985</v>
      </c>
      <c r="G226" s="191">
        <v>1533788</v>
      </c>
      <c r="H226" s="109">
        <v>309</v>
      </c>
      <c r="I226" s="109">
        <v>403405</v>
      </c>
      <c r="J226" s="159">
        <f t="shared" si="15"/>
        <v>0.31370558375634516</v>
      </c>
      <c r="K226" s="159">
        <f t="shared" si="16"/>
        <v>0.26301222854788275</v>
      </c>
      <c r="L226" s="159">
        <f t="shared" si="17"/>
        <v>9.4111675126903549E-2</v>
      </c>
      <c r="M226" s="159">
        <f t="shared" si="18"/>
        <v>0.18410855998351791</v>
      </c>
      <c r="N226" s="160">
        <f t="shared" si="19"/>
        <v>0.27822023511042149</v>
      </c>
      <c r="O226" s="161"/>
      <c r="P226" s="161"/>
    </row>
    <row r="227" spans="1:16" x14ac:dyDescent="0.2">
      <c r="A227" s="165">
        <v>222</v>
      </c>
      <c r="B227" s="194" t="s">
        <v>38</v>
      </c>
      <c r="C227" s="194" t="s">
        <v>27</v>
      </c>
      <c r="D227" s="217" t="s">
        <v>470</v>
      </c>
      <c r="E227" s="194" t="s">
        <v>471</v>
      </c>
      <c r="F227" s="253">
        <v>3035</v>
      </c>
      <c r="G227" s="191">
        <v>4729278</v>
      </c>
      <c r="H227" s="109">
        <v>2650</v>
      </c>
      <c r="I227" s="109">
        <v>2804300</v>
      </c>
      <c r="J227" s="159">
        <f t="shared" si="15"/>
        <v>0.87314662273476107</v>
      </c>
      <c r="K227" s="159">
        <f t="shared" si="16"/>
        <v>0.59296577617133106</v>
      </c>
      <c r="L227" s="159">
        <f t="shared" si="17"/>
        <v>0.2619439868204283</v>
      </c>
      <c r="M227" s="159">
        <f t="shared" si="18"/>
        <v>0.4150760433199317</v>
      </c>
      <c r="N227" s="160">
        <f t="shared" si="19"/>
        <v>0.67702003014035994</v>
      </c>
      <c r="O227" s="161"/>
      <c r="P227" s="161"/>
    </row>
    <row r="228" spans="1:16" x14ac:dyDescent="0.2">
      <c r="A228" s="165">
        <v>223</v>
      </c>
      <c r="B228" s="194" t="s">
        <v>32</v>
      </c>
      <c r="C228" s="194" t="s">
        <v>27</v>
      </c>
      <c r="D228" s="217" t="s">
        <v>434</v>
      </c>
      <c r="E228" s="194" t="s">
        <v>435</v>
      </c>
      <c r="F228" s="253">
        <v>960</v>
      </c>
      <c r="G228" s="191">
        <v>1602937</v>
      </c>
      <c r="H228" s="109">
        <v>446</v>
      </c>
      <c r="I228" s="109">
        <v>704260</v>
      </c>
      <c r="J228" s="159">
        <f t="shared" si="15"/>
        <v>0.46458333333333335</v>
      </c>
      <c r="K228" s="159">
        <f t="shared" si="16"/>
        <v>0.43935600712941308</v>
      </c>
      <c r="L228" s="159">
        <f t="shared" si="17"/>
        <v>0.139375</v>
      </c>
      <c r="M228" s="159">
        <f t="shared" si="18"/>
        <v>0.30754920499058913</v>
      </c>
      <c r="N228" s="160">
        <f t="shared" si="19"/>
        <v>0.44692420499058916</v>
      </c>
      <c r="O228" s="161"/>
      <c r="P228" s="161"/>
    </row>
    <row r="229" spans="1:16" x14ac:dyDescent="0.2">
      <c r="A229" s="165">
        <v>224</v>
      </c>
      <c r="B229" s="194" t="s">
        <v>32</v>
      </c>
      <c r="C229" s="194" t="s">
        <v>27</v>
      </c>
      <c r="D229" s="217" t="s">
        <v>430</v>
      </c>
      <c r="E229" s="194" t="s">
        <v>996</v>
      </c>
      <c r="F229" s="253">
        <v>1622</v>
      </c>
      <c r="G229" s="191">
        <v>2707048</v>
      </c>
      <c r="H229" s="109">
        <v>1277</v>
      </c>
      <c r="I229" s="109">
        <v>1928080</v>
      </c>
      <c r="J229" s="159">
        <f t="shared" si="15"/>
        <v>0.78729963008631321</v>
      </c>
      <c r="K229" s="159">
        <f t="shared" si="16"/>
        <v>0.71224448181192201</v>
      </c>
      <c r="L229" s="159">
        <f t="shared" si="17"/>
        <v>0.23618988902589394</v>
      </c>
      <c r="M229" s="159">
        <f t="shared" si="18"/>
        <v>0.4985711372683454</v>
      </c>
      <c r="N229" s="160">
        <f t="shared" si="19"/>
        <v>0.73476102629423934</v>
      </c>
      <c r="O229" s="161"/>
      <c r="P229" s="161"/>
    </row>
    <row r="230" spans="1:16" x14ac:dyDescent="0.2">
      <c r="A230" s="165">
        <v>225</v>
      </c>
      <c r="B230" s="194" t="s">
        <v>32</v>
      </c>
      <c r="C230" s="194" t="s">
        <v>27</v>
      </c>
      <c r="D230" s="217" t="s">
        <v>433</v>
      </c>
      <c r="E230" s="194" t="s">
        <v>997</v>
      </c>
      <c r="F230" s="253">
        <v>1035</v>
      </c>
      <c r="G230" s="191">
        <v>1730334</v>
      </c>
      <c r="H230" s="109">
        <v>748</v>
      </c>
      <c r="I230" s="109">
        <v>1232180</v>
      </c>
      <c r="J230" s="159">
        <f t="shared" si="15"/>
        <v>0.72270531400966187</v>
      </c>
      <c r="K230" s="159">
        <f t="shared" si="16"/>
        <v>0.71210529296656022</v>
      </c>
      <c r="L230" s="159">
        <f t="shared" si="17"/>
        <v>0.21681159420289856</v>
      </c>
      <c r="M230" s="159">
        <f t="shared" si="18"/>
        <v>0.49847370507659211</v>
      </c>
      <c r="N230" s="160">
        <f t="shared" si="19"/>
        <v>0.71528529927949069</v>
      </c>
      <c r="O230" s="161"/>
      <c r="P230" s="161"/>
    </row>
    <row r="231" spans="1:16" x14ac:dyDescent="0.2">
      <c r="A231" s="165">
        <v>226</v>
      </c>
      <c r="B231" s="194" t="s">
        <v>32</v>
      </c>
      <c r="C231" s="194" t="s">
        <v>27</v>
      </c>
      <c r="D231" s="217" t="s">
        <v>431</v>
      </c>
      <c r="E231" s="194" t="s">
        <v>432</v>
      </c>
      <c r="F231" s="253">
        <v>1914</v>
      </c>
      <c r="G231" s="191">
        <v>3190362</v>
      </c>
      <c r="H231" s="109">
        <v>771</v>
      </c>
      <c r="I231" s="109">
        <v>1409065</v>
      </c>
      <c r="J231" s="159">
        <f t="shared" si="15"/>
        <v>0.40282131661442006</v>
      </c>
      <c r="K231" s="159">
        <f t="shared" si="16"/>
        <v>0.44166304638783938</v>
      </c>
      <c r="L231" s="159">
        <f t="shared" si="17"/>
        <v>0.12084639498432601</v>
      </c>
      <c r="M231" s="159">
        <f t="shared" si="18"/>
        <v>0.30916413247148755</v>
      </c>
      <c r="N231" s="160">
        <f t="shared" si="19"/>
        <v>0.43001052745581358</v>
      </c>
      <c r="O231" s="161"/>
      <c r="P231" s="161"/>
    </row>
    <row r="232" spans="1:16" x14ac:dyDescent="0.2">
      <c r="A232" s="165">
        <v>227</v>
      </c>
      <c r="B232" s="194" t="s">
        <v>32</v>
      </c>
      <c r="C232" s="194" t="s">
        <v>27</v>
      </c>
      <c r="D232" s="217" t="s">
        <v>436</v>
      </c>
      <c r="E232" s="194" t="s">
        <v>437</v>
      </c>
      <c r="F232" s="253">
        <v>1844</v>
      </c>
      <c r="G232" s="191">
        <v>3065861</v>
      </c>
      <c r="H232" s="109">
        <v>234</v>
      </c>
      <c r="I232" s="109">
        <v>434520</v>
      </c>
      <c r="J232" s="159">
        <f t="shared" si="15"/>
        <v>0.12689804772234273</v>
      </c>
      <c r="K232" s="159">
        <f t="shared" si="16"/>
        <v>0.14172853889983922</v>
      </c>
      <c r="L232" s="159">
        <f t="shared" si="17"/>
        <v>3.806941431670282E-2</v>
      </c>
      <c r="M232" s="159">
        <f t="shared" si="18"/>
        <v>9.9209977229887447E-2</v>
      </c>
      <c r="N232" s="160">
        <f t="shared" si="19"/>
        <v>0.13727939154659027</v>
      </c>
      <c r="O232" s="161"/>
      <c r="P232" s="161"/>
    </row>
    <row r="233" spans="1:16" x14ac:dyDescent="0.2">
      <c r="A233" s="165">
        <v>228</v>
      </c>
      <c r="B233" s="194" t="s">
        <v>33</v>
      </c>
      <c r="C233" s="194" t="s">
        <v>27</v>
      </c>
      <c r="D233" s="217" t="s">
        <v>443</v>
      </c>
      <c r="E233" s="194" t="s">
        <v>1285</v>
      </c>
      <c r="F233" s="253">
        <v>1588</v>
      </c>
      <c r="G233" s="191">
        <v>2505395</v>
      </c>
      <c r="H233" s="109">
        <v>424</v>
      </c>
      <c r="I233" s="109">
        <v>879770</v>
      </c>
      <c r="J233" s="159">
        <f t="shared" si="15"/>
        <v>0.26700251889168763</v>
      </c>
      <c r="K233" s="159">
        <f t="shared" si="16"/>
        <v>0.35115021782992301</v>
      </c>
      <c r="L233" s="159">
        <f t="shared" si="17"/>
        <v>8.0100755667506282E-2</v>
      </c>
      <c r="M233" s="159">
        <f t="shared" si="18"/>
        <v>0.24580515248094609</v>
      </c>
      <c r="N233" s="160">
        <f t="shared" si="19"/>
        <v>0.32590590814845238</v>
      </c>
      <c r="O233" s="161"/>
      <c r="P233" s="161"/>
    </row>
    <row r="234" spans="1:16" x14ac:dyDescent="0.2">
      <c r="A234" s="165">
        <v>229</v>
      </c>
      <c r="B234" s="194" t="s">
        <v>33</v>
      </c>
      <c r="C234" s="194" t="s">
        <v>27</v>
      </c>
      <c r="D234" s="217" t="s">
        <v>445</v>
      </c>
      <c r="E234" s="194" t="s">
        <v>1249</v>
      </c>
      <c r="F234" s="253">
        <v>1939</v>
      </c>
      <c r="G234" s="191">
        <v>3018358</v>
      </c>
      <c r="H234" s="109">
        <v>1442</v>
      </c>
      <c r="I234" s="109">
        <v>1842960</v>
      </c>
      <c r="J234" s="159">
        <f t="shared" si="15"/>
        <v>0.7436823104693141</v>
      </c>
      <c r="K234" s="159">
        <f t="shared" si="16"/>
        <v>0.61058363520828207</v>
      </c>
      <c r="L234" s="159">
        <f t="shared" si="17"/>
        <v>0.22310469314079423</v>
      </c>
      <c r="M234" s="159">
        <f t="shared" si="18"/>
        <v>0.42740854464579742</v>
      </c>
      <c r="N234" s="160">
        <f t="shared" si="19"/>
        <v>0.65051323778659165</v>
      </c>
      <c r="O234" s="161"/>
      <c r="P234" s="161"/>
    </row>
    <row r="235" spans="1:16" x14ac:dyDescent="0.2">
      <c r="A235" s="165">
        <v>230</v>
      </c>
      <c r="B235" s="194" t="s">
        <v>34</v>
      </c>
      <c r="C235" s="194" t="s">
        <v>27</v>
      </c>
      <c r="D235" s="217" t="s">
        <v>439</v>
      </c>
      <c r="E235" s="194" t="s">
        <v>1134</v>
      </c>
      <c r="F235" s="253">
        <v>1066</v>
      </c>
      <c r="G235" s="191">
        <v>1678205</v>
      </c>
      <c r="H235" s="109">
        <v>356</v>
      </c>
      <c r="I235" s="109">
        <v>401980</v>
      </c>
      <c r="J235" s="159">
        <f t="shared" si="15"/>
        <v>0.33395872420262662</v>
      </c>
      <c r="K235" s="159">
        <f t="shared" si="16"/>
        <v>0.23952973564016314</v>
      </c>
      <c r="L235" s="159">
        <f t="shared" si="17"/>
        <v>0.10018761726078798</v>
      </c>
      <c r="M235" s="159">
        <f t="shared" si="18"/>
        <v>0.1676708149481142</v>
      </c>
      <c r="N235" s="160">
        <f t="shared" si="19"/>
        <v>0.26785843220890215</v>
      </c>
      <c r="O235" s="161"/>
      <c r="P235" s="161"/>
    </row>
    <row r="236" spans="1:16" ht="16.5" customHeight="1" x14ac:dyDescent="0.2">
      <c r="A236" s="165">
        <v>231</v>
      </c>
      <c r="B236" s="194" t="s">
        <v>34</v>
      </c>
      <c r="C236" s="194" t="s">
        <v>27</v>
      </c>
      <c r="D236" s="217" t="s">
        <v>441</v>
      </c>
      <c r="E236" s="194" t="s">
        <v>1133</v>
      </c>
      <c r="F236" s="253">
        <v>3466</v>
      </c>
      <c r="G236" s="191">
        <v>5465650</v>
      </c>
      <c r="H236" s="109">
        <v>1811</v>
      </c>
      <c r="I236" s="109">
        <v>2242630</v>
      </c>
      <c r="J236" s="159">
        <f t="shared" si="15"/>
        <v>0.52250432775533762</v>
      </c>
      <c r="K236" s="159">
        <f t="shared" si="16"/>
        <v>0.41031350342594203</v>
      </c>
      <c r="L236" s="159">
        <f t="shared" si="17"/>
        <v>0.15675129832660128</v>
      </c>
      <c r="M236" s="159">
        <f t="shared" si="18"/>
        <v>0.28721945239815938</v>
      </c>
      <c r="N236" s="160">
        <f t="shared" si="19"/>
        <v>0.44397075072476067</v>
      </c>
      <c r="O236" s="161"/>
      <c r="P236" s="161"/>
    </row>
    <row r="237" spans="1:16" ht="12.75" customHeight="1" x14ac:dyDescent="0.2">
      <c r="A237" s="165">
        <v>232</v>
      </c>
      <c r="B237" s="194" t="s">
        <v>34</v>
      </c>
      <c r="C237" s="194" t="s">
        <v>27</v>
      </c>
      <c r="D237" s="217" t="s">
        <v>438</v>
      </c>
      <c r="E237" s="194" t="s">
        <v>442</v>
      </c>
      <c r="F237" s="253">
        <v>1158</v>
      </c>
      <c r="G237" s="191">
        <v>1821047</v>
      </c>
      <c r="H237" s="109">
        <v>341</v>
      </c>
      <c r="I237" s="109">
        <v>322530</v>
      </c>
      <c r="J237" s="159">
        <f t="shared" si="15"/>
        <v>0.29447322970639034</v>
      </c>
      <c r="K237" s="159">
        <f t="shared" si="16"/>
        <v>0.17711239742851229</v>
      </c>
      <c r="L237" s="159">
        <f t="shared" si="17"/>
        <v>8.8341968911917104E-2</v>
      </c>
      <c r="M237" s="159">
        <f t="shared" si="18"/>
        <v>0.12397867819995859</v>
      </c>
      <c r="N237" s="160">
        <f t="shared" si="19"/>
        <v>0.2123206471118757</v>
      </c>
      <c r="O237" s="161"/>
      <c r="P237" s="161"/>
    </row>
    <row r="238" spans="1:16" x14ac:dyDescent="0.2">
      <c r="A238" s="165">
        <v>233</v>
      </c>
      <c r="B238" s="194" t="s">
        <v>34</v>
      </c>
      <c r="C238" s="194" t="s">
        <v>27</v>
      </c>
      <c r="D238" s="217" t="s">
        <v>1165</v>
      </c>
      <c r="E238" s="194" t="s">
        <v>440</v>
      </c>
      <c r="F238" s="253">
        <v>1823</v>
      </c>
      <c r="G238" s="191">
        <v>2865485</v>
      </c>
      <c r="H238" s="109">
        <v>876</v>
      </c>
      <c r="I238" s="109">
        <v>1212090</v>
      </c>
      <c r="J238" s="159">
        <f t="shared" si="15"/>
        <v>0.4805266044980801</v>
      </c>
      <c r="K238" s="159">
        <f t="shared" si="16"/>
        <v>0.4229964560973099</v>
      </c>
      <c r="L238" s="159">
        <f t="shared" si="17"/>
        <v>0.14415798134942404</v>
      </c>
      <c r="M238" s="159">
        <f t="shared" si="18"/>
        <v>0.29609751926811689</v>
      </c>
      <c r="N238" s="160">
        <f t="shared" si="19"/>
        <v>0.44025550061754093</v>
      </c>
      <c r="O238" s="161"/>
      <c r="P238" s="161"/>
    </row>
    <row r="239" spans="1:16" x14ac:dyDescent="0.2">
      <c r="A239" s="165">
        <v>234</v>
      </c>
      <c r="B239" s="194" t="s">
        <v>34</v>
      </c>
      <c r="C239" s="194" t="s">
        <v>27</v>
      </c>
      <c r="D239" s="217" t="s">
        <v>1166</v>
      </c>
      <c r="E239" s="194" t="s">
        <v>1250</v>
      </c>
      <c r="F239" s="253">
        <v>2112</v>
      </c>
      <c r="G239" s="191">
        <v>3323229</v>
      </c>
      <c r="H239" s="109">
        <v>648</v>
      </c>
      <c r="I239" s="109">
        <v>1154050</v>
      </c>
      <c r="J239" s="159">
        <f t="shared" si="15"/>
        <v>0.30681818181818182</v>
      </c>
      <c r="K239" s="159">
        <f t="shared" si="16"/>
        <v>0.347267672495636</v>
      </c>
      <c r="L239" s="159">
        <f t="shared" si="17"/>
        <v>9.2045454545454541E-2</v>
      </c>
      <c r="M239" s="159">
        <f t="shared" si="18"/>
        <v>0.2430873707469452</v>
      </c>
      <c r="N239" s="160">
        <f t="shared" si="19"/>
        <v>0.33513282529239974</v>
      </c>
      <c r="O239" s="161"/>
      <c r="P239" s="161"/>
    </row>
    <row r="240" spans="1:16" x14ac:dyDescent="0.2">
      <c r="A240" s="165">
        <v>235</v>
      </c>
      <c r="B240" s="194" t="s">
        <v>1310</v>
      </c>
      <c r="C240" s="194" t="s">
        <v>27</v>
      </c>
      <c r="D240" s="217" t="s">
        <v>449</v>
      </c>
      <c r="E240" s="194" t="s">
        <v>322</v>
      </c>
      <c r="F240" s="253">
        <v>2756</v>
      </c>
      <c r="G240" s="191">
        <v>4644931</v>
      </c>
      <c r="H240" s="109">
        <v>1988</v>
      </c>
      <c r="I240" s="109">
        <v>3165995</v>
      </c>
      <c r="J240" s="159">
        <f t="shared" si="15"/>
        <v>0.72133526850507979</v>
      </c>
      <c r="K240" s="159">
        <f t="shared" si="16"/>
        <v>0.68160215942927893</v>
      </c>
      <c r="L240" s="159">
        <f t="shared" si="17"/>
        <v>0.21640058055152392</v>
      </c>
      <c r="M240" s="159">
        <f t="shared" si="18"/>
        <v>0.47712151160049521</v>
      </c>
      <c r="N240" s="160">
        <f t="shared" si="19"/>
        <v>0.6935220921520191</v>
      </c>
      <c r="O240" s="161"/>
      <c r="P240" s="161"/>
    </row>
    <row r="241" spans="1:16" x14ac:dyDescent="0.2">
      <c r="A241" s="165">
        <v>236</v>
      </c>
      <c r="B241" s="194" t="s">
        <v>1310</v>
      </c>
      <c r="C241" s="194" t="s">
        <v>27</v>
      </c>
      <c r="D241" s="217" t="s">
        <v>447</v>
      </c>
      <c r="E241" s="194" t="s">
        <v>1311</v>
      </c>
      <c r="F241" s="253">
        <v>1457</v>
      </c>
      <c r="G241" s="191">
        <v>2449905</v>
      </c>
      <c r="H241" s="109">
        <v>722</v>
      </c>
      <c r="I241" s="109">
        <v>1101900</v>
      </c>
      <c r="J241" s="159">
        <f t="shared" si="15"/>
        <v>0.4955387783115992</v>
      </c>
      <c r="K241" s="159">
        <f t="shared" si="16"/>
        <v>0.44977254220061597</v>
      </c>
      <c r="L241" s="159">
        <f t="shared" si="17"/>
        <v>0.14866163349347974</v>
      </c>
      <c r="M241" s="159">
        <f t="shared" si="18"/>
        <v>0.31484077954043116</v>
      </c>
      <c r="N241" s="160">
        <f t="shared" si="19"/>
        <v>0.46350241303391093</v>
      </c>
      <c r="O241" s="161"/>
      <c r="P241" s="161"/>
    </row>
    <row r="242" spans="1:16" x14ac:dyDescent="0.2">
      <c r="A242" s="165">
        <v>237</v>
      </c>
      <c r="B242" s="194" t="s">
        <v>1310</v>
      </c>
      <c r="C242" s="194" t="s">
        <v>27</v>
      </c>
      <c r="D242" s="217" t="s">
        <v>450</v>
      </c>
      <c r="E242" s="194" t="s">
        <v>1464</v>
      </c>
      <c r="F242" s="253">
        <v>1153</v>
      </c>
      <c r="G242" s="191">
        <v>1954044</v>
      </c>
      <c r="H242" s="109">
        <v>741</v>
      </c>
      <c r="I242" s="109">
        <v>1083480</v>
      </c>
      <c r="J242" s="159">
        <f t="shared" si="15"/>
        <v>0.64267129228100606</v>
      </c>
      <c r="K242" s="159">
        <f t="shared" si="16"/>
        <v>0.55448086122932749</v>
      </c>
      <c r="L242" s="159">
        <f t="shared" si="17"/>
        <v>0.1928013876843018</v>
      </c>
      <c r="M242" s="159">
        <f t="shared" si="18"/>
        <v>0.3881366028605292</v>
      </c>
      <c r="N242" s="160">
        <f t="shared" si="19"/>
        <v>0.58093799054483097</v>
      </c>
      <c r="O242" s="161"/>
      <c r="P242" s="161"/>
    </row>
    <row r="243" spans="1:16" x14ac:dyDescent="0.2">
      <c r="A243" s="165">
        <v>238</v>
      </c>
      <c r="B243" s="194" t="s">
        <v>1310</v>
      </c>
      <c r="C243" s="194" t="s">
        <v>27</v>
      </c>
      <c r="D243" s="217" t="s">
        <v>451</v>
      </c>
      <c r="E243" s="194" t="s">
        <v>1312</v>
      </c>
      <c r="F243" s="253">
        <v>920</v>
      </c>
      <c r="G243" s="191">
        <v>1558353</v>
      </c>
      <c r="H243" s="109">
        <v>397</v>
      </c>
      <c r="I243" s="109">
        <v>621865</v>
      </c>
      <c r="J243" s="159">
        <f t="shared" si="15"/>
        <v>0.43152173913043479</v>
      </c>
      <c r="K243" s="159">
        <f t="shared" si="16"/>
        <v>0.3990527178373578</v>
      </c>
      <c r="L243" s="159">
        <f t="shared" si="17"/>
        <v>0.12945652173913044</v>
      </c>
      <c r="M243" s="159">
        <f t="shared" si="18"/>
        <v>0.27933690248615045</v>
      </c>
      <c r="N243" s="160">
        <f t="shared" si="19"/>
        <v>0.40879342422528087</v>
      </c>
      <c r="O243" s="161"/>
      <c r="P243" s="161"/>
    </row>
    <row r="244" spans="1:16" x14ac:dyDescent="0.2">
      <c r="A244" s="165">
        <v>239</v>
      </c>
      <c r="B244" s="194" t="s">
        <v>1310</v>
      </c>
      <c r="C244" s="194" t="s">
        <v>27</v>
      </c>
      <c r="D244" s="217" t="s">
        <v>446</v>
      </c>
      <c r="E244" s="194" t="s">
        <v>1284</v>
      </c>
      <c r="F244" s="253">
        <v>1382</v>
      </c>
      <c r="G244" s="191">
        <v>2337973</v>
      </c>
      <c r="H244" s="109">
        <v>904</v>
      </c>
      <c r="I244" s="109">
        <v>1297020</v>
      </c>
      <c r="J244" s="159">
        <f t="shared" si="15"/>
        <v>0.65412445730824886</v>
      </c>
      <c r="K244" s="159">
        <f t="shared" si="16"/>
        <v>0.55476260846468284</v>
      </c>
      <c r="L244" s="159">
        <f t="shared" si="17"/>
        <v>0.19623733719247466</v>
      </c>
      <c r="M244" s="159">
        <f t="shared" si="18"/>
        <v>0.38833382592527799</v>
      </c>
      <c r="N244" s="160">
        <f t="shared" si="19"/>
        <v>0.58457116311775259</v>
      </c>
      <c r="O244" s="161"/>
      <c r="P244" s="161"/>
    </row>
    <row r="245" spans="1:16" x14ac:dyDescent="0.2">
      <c r="A245" s="165">
        <v>240</v>
      </c>
      <c r="B245" s="194" t="s">
        <v>41</v>
      </c>
      <c r="C245" s="194" t="s">
        <v>27</v>
      </c>
      <c r="D245" s="217" t="s">
        <v>407</v>
      </c>
      <c r="E245" s="194" t="s">
        <v>1105</v>
      </c>
      <c r="F245" s="253">
        <v>1279</v>
      </c>
      <c r="G245" s="191">
        <v>2042366</v>
      </c>
      <c r="H245" s="109">
        <v>429</v>
      </c>
      <c r="I245" s="109">
        <v>655860</v>
      </c>
      <c r="J245" s="159">
        <f t="shared" si="15"/>
        <v>0.33541829554339325</v>
      </c>
      <c r="K245" s="159">
        <f t="shared" si="16"/>
        <v>0.32112755500238449</v>
      </c>
      <c r="L245" s="159">
        <f t="shared" si="17"/>
        <v>0.10062548866301797</v>
      </c>
      <c r="M245" s="159">
        <f t="shared" si="18"/>
        <v>0.22478928850166913</v>
      </c>
      <c r="N245" s="160">
        <f t="shared" si="19"/>
        <v>0.32541477716468709</v>
      </c>
      <c r="O245" s="161"/>
      <c r="P245" s="161"/>
    </row>
    <row r="246" spans="1:16" x14ac:dyDescent="0.2">
      <c r="A246" s="165">
        <v>241</v>
      </c>
      <c r="B246" s="194" t="s">
        <v>41</v>
      </c>
      <c r="C246" s="194" t="s">
        <v>27</v>
      </c>
      <c r="D246" s="217" t="s">
        <v>410</v>
      </c>
      <c r="E246" s="194" t="s">
        <v>1106</v>
      </c>
      <c r="F246" s="253">
        <v>2267</v>
      </c>
      <c r="G246" s="191">
        <v>3633632</v>
      </c>
      <c r="H246" s="109">
        <v>1658</v>
      </c>
      <c r="I246" s="109">
        <v>2572585</v>
      </c>
      <c r="J246" s="159">
        <f t="shared" si="15"/>
        <v>0.73136303484781651</v>
      </c>
      <c r="K246" s="159">
        <f t="shared" si="16"/>
        <v>0.7079927191306109</v>
      </c>
      <c r="L246" s="159">
        <f t="shared" si="17"/>
        <v>0.21940891045434494</v>
      </c>
      <c r="M246" s="159">
        <f t="shared" si="18"/>
        <v>0.49559490339142759</v>
      </c>
      <c r="N246" s="160">
        <f t="shared" si="19"/>
        <v>0.7150038138457725</v>
      </c>
      <c r="O246" s="161"/>
      <c r="P246" s="161"/>
    </row>
    <row r="247" spans="1:16" x14ac:dyDescent="0.2">
      <c r="A247" s="165">
        <v>242</v>
      </c>
      <c r="B247" s="194" t="s">
        <v>41</v>
      </c>
      <c r="C247" s="194" t="s">
        <v>27</v>
      </c>
      <c r="D247" s="217" t="s">
        <v>409</v>
      </c>
      <c r="E247" s="194" t="s">
        <v>1501</v>
      </c>
      <c r="F247" s="253">
        <v>1508</v>
      </c>
      <c r="G247" s="191">
        <v>2414547</v>
      </c>
      <c r="H247" s="109">
        <v>1022</v>
      </c>
      <c r="I247" s="109">
        <v>1304110</v>
      </c>
      <c r="J247" s="159">
        <f t="shared" si="15"/>
        <v>0.67771883289124668</v>
      </c>
      <c r="K247" s="159">
        <f t="shared" si="16"/>
        <v>0.540105452492745</v>
      </c>
      <c r="L247" s="159">
        <f t="shared" si="17"/>
        <v>0.20331564986737399</v>
      </c>
      <c r="M247" s="159">
        <f t="shared" si="18"/>
        <v>0.37807381674492146</v>
      </c>
      <c r="N247" s="160">
        <f t="shared" si="19"/>
        <v>0.5813894666122954</v>
      </c>
      <c r="O247" s="161"/>
      <c r="P247" s="161"/>
    </row>
    <row r="248" spans="1:16" x14ac:dyDescent="0.2">
      <c r="A248" s="165">
        <v>243</v>
      </c>
      <c r="B248" s="194" t="s">
        <v>41</v>
      </c>
      <c r="C248" s="194" t="s">
        <v>27</v>
      </c>
      <c r="D248" s="217" t="s">
        <v>408</v>
      </c>
      <c r="E248" s="194" t="s">
        <v>1502</v>
      </c>
      <c r="F248" s="253">
        <v>757</v>
      </c>
      <c r="G248" s="191">
        <v>1209050</v>
      </c>
      <c r="H248" s="109">
        <v>526</v>
      </c>
      <c r="I248" s="109">
        <v>663110</v>
      </c>
      <c r="J248" s="159">
        <f t="shared" si="15"/>
        <v>0.69484808454425362</v>
      </c>
      <c r="K248" s="159">
        <f t="shared" si="16"/>
        <v>0.548455398866879</v>
      </c>
      <c r="L248" s="159">
        <f t="shared" si="17"/>
        <v>0.20845442536327607</v>
      </c>
      <c r="M248" s="159">
        <f t="shared" si="18"/>
        <v>0.38391877920681527</v>
      </c>
      <c r="N248" s="160">
        <f t="shared" si="19"/>
        <v>0.59237320457009135</v>
      </c>
      <c r="O248" s="161"/>
      <c r="P248" s="161"/>
    </row>
    <row r="249" spans="1:16" x14ac:dyDescent="0.2">
      <c r="A249" s="165">
        <v>244</v>
      </c>
      <c r="B249" s="194" t="s">
        <v>26</v>
      </c>
      <c r="C249" s="194" t="s">
        <v>27</v>
      </c>
      <c r="D249" s="217" t="s">
        <v>415</v>
      </c>
      <c r="E249" s="194" t="s">
        <v>1109</v>
      </c>
      <c r="F249" s="253">
        <v>1656</v>
      </c>
      <c r="G249" s="191">
        <v>2873812</v>
      </c>
      <c r="H249" s="109">
        <v>844</v>
      </c>
      <c r="I249" s="109">
        <v>1312730</v>
      </c>
      <c r="J249" s="159">
        <f t="shared" si="15"/>
        <v>0.50966183574879231</v>
      </c>
      <c r="K249" s="159">
        <f t="shared" si="16"/>
        <v>0.45679049290628615</v>
      </c>
      <c r="L249" s="159">
        <f t="shared" si="17"/>
        <v>0.15289855072463768</v>
      </c>
      <c r="M249" s="159">
        <f t="shared" si="18"/>
        <v>0.31975334503440028</v>
      </c>
      <c r="N249" s="160">
        <f t="shared" si="19"/>
        <v>0.47265189575903799</v>
      </c>
      <c r="O249" s="161"/>
      <c r="P249" s="161"/>
    </row>
    <row r="250" spans="1:16" x14ac:dyDescent="0.2">
      <c r="A250" s="165">
        <v>245</v>
      </c>
      <c r="B250" s="194" t="s">
        <v>26</v>
      </c>
      <c r="C250" s="194" t="s">
        <v>27</v>
      </c>
      <c r="D250" s="217" t="s">
        <v>419</v>
      </c>
      <c r="E250" s="194" t="s">
        <v>993</v>
      </c>
      <c r="F250" s="253">
        <v>2206</v>
      </c>
      <c r="G250" s="191">
        <v>3831574</v>
      </c>
      <c r="H250" s="109">
        <v>1438</v>
      </c>
      <c r="I250" s="109">
        <v>1930060</v>
      </c>
      <c r="J250" s="159">
        <f t="shared" si="15"/>
        <v>0.65185856754306437</v>
      </c>
      <c r="K250" s="159">
        <f t="shared" si="16"/>
        <v>0.50372510096372924</v>
      </c>
      <c r="L250" s="159">
        <f t="shared" si="17"/>
        <v>0.19555757026291931</v>
      </c>
      <c r="M250" s="159">
        <f t="shared" si="18"/>
        <v>0.35260757067461046</v>
      </c>
      <c r="N250" s="160">
        <f t="shared" si="19"/>
        <v>0.54816514093752977</v>
      </c>
      <c r="O250" s="161"/>
      <c r="P250" s="161"/>
    </row>
    <row r="251" spans="1:16" x14ac:dyDescent="0.2">
      <c r="A251" s="165">
        <v>246</v>
      </c>
      <c r="B251" s="194" t="s">
        <v>26</v>
      </c>
      <c r="C251" s="194" t="s">
        <v>27</v>
      </c>
      <c r="D251" s="217" t="s">
        <v>418</v>
      </c>
      <c r="E251" s="194" t="s">
        <v>994</v>
      </c>
      <c r="F251" s="253">
        <v>1984</v>
      </c>
      <c r="G251" s="191">
        <v>3445968</v>
      </c>
      <c r="H251" s="109">
        <v>793</v>
      </c>
      <c r="I251" s="109">
        <v>1099825</v>
      </c>
      <c r="J251" s="159">
        <f t="shared" si="15"/>
        <v>0.39969758064516131</v>
      </c>
      <c r="K251" s="159">
        <f t="shared" si="16"/>
        <v>0.31916285931848465</v>
      </c>
      <c r="L251" s="159">
        <f t="shared" si="17"/>
        <v>0.11990927419354838</v>
      </c>
      <c r="M251" s="159">
        <f t="shared" si="18"/>
        <v>0.22341400152293925</v>
      </c>
      <c r="N251" s="160">
        <f t="shared" si="19"/>
        <v>0.34332327571648763</v>
      </c>
      <c r="O251" s="161"/>
      <c r="P251" s="161"/>
    </row>
    <row r="252" spans="1:16" x14ac:dyDescent="0.2">
      <c r="A252" s="165">
        <v>247</v>
      </c>
      <c r="B252" s="194" t="s">
        <v>26</v>
      </c>
      <c r="C252" s="194" t="s">
        <v>27</v>
      </c>
      <c r="D252" s="217" t="s">
        <v>413</v>
      </c>
      <c r="E252" s="194" t="s">
        <v>995</v>
      </c>
      <c r="F252" s="253">
        <v>2974</v>
      </c>
      <c r="G252" s="191">
        <v>5147224</v>
      </c>
      <c r="H252" s="109">
        <v>1786</v>
      </c>
      <c r="I252" s="109">
        <v>2920190</v>
      </c>
      <c r="J252" s="159">
        <f t="shared" si="15"/>
        <v>0.60053799596503021</v>
      </c>
      <c r="K252" s="159">
        <f t="shared" si="16"/>
        <v>0.56733299347376376</v>
      </c>
      <c r="L252" s="159">
        <f t="shared" si="17"/>
        <v>0.18016139878950907</v>
      </c>
      <c r="M252" s="159">
        <f t="shared" si="18"/>
        <v>0.39713309543163461</v>
      </c>
      <c r="N252" s="160">
        <f t="shared" si="19"/>
        <v>0.57729449422114365</v>
      </c>
      <c r="O252" s="161"/>
      <c r="P252" s="161"/>
    </row>
    <row r="253" spans="1:16" x14ac:dyDescent="0.2">
      <c r="A253" s="165">
        <v>248</v>
      </c>
      <c r="B253" s="194" t="s">
        <v>26</v>
      </c>
      <c r="C253" s="194" t="s">
        <v>27</v>
      </c>
      <c r="D253" s="217" t="s">
        <v>414</v>
      </c>
      <c r="E253" s="194" t="s">
        <v>1110</v>
      </c>
      <c r="F253" s="253">
        <v>1545</v>
      </c>
      <c r="G253" s="191">
        <v>2682506</v>
      </c>
      <c r="H253" s="109">
        <v>633</v>
      </c>
      <c r="I253" s="109">
        <v>979620</v>
      </c>
      <c r="J253" s="159">
        <f t="shared" si="15"/>
        <v>0.40970873786407769</v>
      </c>
      <c r="K253" s="159">
        <f t="shared" si="16"/>
        <v>0.36518837236524354</v>
      </c>
      <c r="L253" s="159">
        <f t="shared" si="17"/>
        <v>0.1229126213592233</v>
      </c>
      <c r="M253" s="159">
        <f t="shared" si="18"/>
        <v>0.25563186065567045</v>
      </c>
      <c r="N253" s="160">
        <f t="shared" si="19"/>
        <v>0.37854448201489377</v>
      </c>
      <c r="O253" s="161"/>
      <c r="P253" s="161"/>
    </row>
    <row r="254" spans="1:16" x14ac:dyDescent="0.2">
      <c r="A254" s="165">
        <v>249</v>
      </c>
      <c r="B254" s="194" t="s">
        <v>26</v>
      </c>
      <c r="C254" s="194" t="s">
        <v>27</v>
      </c>
      <c r="D254" s="217" t="s">
        <v>411</v>
      </c>
      <c r="E254" s="194" t="s">
        <v>412</v>
      </c>
      <c r="F254" s="253">
        <v>660</v>
      </c>
      <c r="G254" s="191">
        <v>1144168</v>
      </c>
      <c r="H254" s="109">
        <v>306</v>
      </c>
      <c r="I254" s="109">
        <v>415360</v>
      </c>
      <c r="J254" s="159">
        <f t="shared" si="15"/>
        <v>0.46363636363636362</v>
      </c>
      <c r="K254" s="159">
        <f t="shared" si="16"/>
        <v>0.36302361191713106</v>
      </c>
      <c r="L254" s="159">
        <f t="shared" si="17"/>
        <v>0.13909090909090907</v>
      </c>
      <c r="M254" s="159">
        <f t="shared" si="18"/>
        <v>0.25411652834199172</v>
      </c>
      <c r="N254" s="160">
        <f t="shared" si="19"/>
        <v>0.39320743743290076</v>
      </c>
      <c r="O254" s="161"/>
      <c r="P254" s="161"/>
    </row>
    <row r="255" spans="1:16" x14ac:dyDescent="0.2">
      <c r="A255" s="165">
        <v>250</v>
      </c>
      <c r="B255" s="194" t="s">
        <v>36</v>
      </c>
      <c r="C255" s="194" t="s">
        <v>27</v>
      </c>
      <c r="D255" s="217" t="s">
        <v>456</v>
      </c>
      <c r="E255" s="194" t="s">
        <v>457</v>
      </c>
      <c r="F255" s="253">
        <v>1560</v>
      </c>
      <c r="G255" s="191">
        <v>3568712</v>
      </c>
      <c r="H255" s="109">
        <v>822</v>
      </c>
      <c r="I255" s="109">
        <v>1880785</v>
      </c>
      <c r="J255" s="159">
        <f t="shared" si="15"/>
        <v>0.52692307692307694</v>
      </c>
      <c r="K255" s="159">
        <f t="shared" si="16"/>
        <v>0.52702067300471434</v>
      </c>
      <c r="L255" s="159">
        <f t="shared" si="17"/>
        <v>0.15807692307692309</v>
      </c>
      <c r="M255" s="159">
        <f t="shared" si="18"/>
        <v>0.3689144711033</v>
      </c>
      <c r="N255" s="160">
        <f t="shared" si="19"/>
        <v>0.52699139418022312</v>
      </c>
      <c r="O255" s="161"/>
      <c r="P255" s="161"/>
    </row>
    <row r="256" spans="1:16" x14ac:dyDescent="0.2">
      <c r="A256" s="165">
        <v>251</v>
      </c>
      <c r="B256" s="194" t="s">
        <v>36</v>
      </c>
      <c r="C256" s="194" t="s">
        <v>27</v>
      </c>
      <c r="D256" s="217" t="s">
        <v>455</v>
      </c>
      <c r="E256" s="194" t="s">
        <v>998</v>
      </c>
      <c r="F256" s="253">
        <v>1244</v>
      </c>
      <c r="G256" s="191">
        <v>2053782</v>
      </c>
      <c r="H256" s="109">
        <v>579</v>
      </c>
      <c r="I256" s="109">
        <v>824760</v>
      </c>
      <c r="J256" s="159">
        <f t="shared" si="15"/>
        <v>0.46543408360128619</v>
      </c>
      <c r="K256" s="159">
        <f t="shared" si="16"/>
        <v>0.40158108309450563</v>
      </c>
      <c r="L256" s="159">
        <f t="shared" si="17"/>
        <v>0.13963022508038586</v>
      </c>
      <c r="M256" s="159">
        <f t="shared" si="18"/>
        <v>0.28110675816615394</v>
      </c>
      <c r="N256" s="160">
        <f t="shared" si="19"/>
        <v>0.4207369832465398</v>
      </c>
      <c r="O256" s="161"/>
      <c r="P256" s="161"/>
    </row>
    <row r="257" spans="1:16" x14ac:dyDescent="0.2">
      <c r="A257" s="165">
        <v>252</v>
      </c>
      <c r="B257" s="194" t="s">
        <v>36</v>
      </c>
      <c r="C257" s="194" t="s">
        <v>27</v>
      </c>
      <c r="D257" s="217" t="s">
        <v>453</v>
      </c>
      <c r="E257" s="194" t="s">
        <v>999</v>
      </c>
      <c r="F257" s="253">
        <v>2145</v>
      </c>
      <c r="G257" s="191">
        <v>2508077</v>
      </c>
      <c r="H257" s="109">
        <v>1477</v>
      </c>
      <c r="I257" s="109">
        <v>1762180</v>
      </c>
      <c r="J257" s="159">
        <f t="shared" si="15"/>
        <v>0.68857808857808855</v>
      </c>
      <c r="K257" s="159">
        <f t="shared" si="16"/>
        <v>0.70260203335065075</v>
      </c>
      <c r="L257" s="159">
        <f t="shared" si="17"/>
        <v>0.20657342657342656</v>
      </c>
      <c r="M257" s="159">
        <f t="shared" si="18"/>
        <v>0.49182142334545548</v>
      </c>
      <c r="N257" s="160">
        <f t="shared" si="19"/>
        <v>0.69839484991888201</v>
      </c>
      <c r="O257" s="161"/>
      <c r="P257" s="161"/>
    </row>
    <row r="258" spans="1:16" x14ac:dyDescent="0.2">
      <c r="A258" s="165">
        <v>253</v>
      </c>
      <c r="B258" s="194" t="s">
        <v>36</v>
      </c>
      <c r="C258" s="194" t="s">
        <v>27</v>
      </c>
      <c r="D258" s="217" t="s">
        <v>454</v>
      </c>
      <c r="E258" s="194" t="s">
        <v>417</v>
      </c>
      <c r="F258" s="253">
        <v>3520</v>
      </c>
      <c r="G258" s="191">
        <v>6768228</v>
      </c>
      <c r="H258" s="109">
        <v>1855</v>
      </c>
      <c r="I258" s="109">
        <v>3852630</v>
      </c>
      <c r="J258" s="159">
        <f t="shared" si="15"/>
        <v>0.52698863636363635</v>
      </c>
      <c r="K258" s="159">
        <f t="shared" si="16"/>
        <v>0.5692228453296786</v>
      </c>
      <c r="L258" s="159">
        <f t="shared" si="17"/>
        <v>0.15809659090909089</v>
      </c>
      <c r="M258" s="159">
        <f t="shared" si="18"/>
        <v>0.39845599173077501</v>
      </c>
      <c r="N258" s="160">
        <f t="shared" si="19"/>
        <v>0.55655258263986584</v>
      </c>
      <c r="O258" s="161"/>
      <c r="P258" s="161"/>
    </row>
    <row r="259" spans="1:16" x14ac:dyDescent="0.2">
      <c r="A259" s="165">
        <v>254</v>
      </c>
      <c r="B259" s="194" t="s">
        <v>143</v>
      </c>
      <c r="C259" s="194" t="s">
        <v>27</v>
      </c>
      <c r="D259" s="217" t="s">
        <v>459</v>
      </c>
      <c r="E259" s="194" t="s">
        <v>1001</v>
      </c>
      <c r="F259" s="253">
        <v>1134</v>
      </c>
      <c r="G259" s="191">
        <v>1842716</v>
      </c>
      <c r="H259" s="109">
        <v>579</v>
      </c>
      <c r="I259" s="109">
        <v>824730</v>
      </c>
      <c r="J259" s="159">
        <f t="shared" si="15"/>
        <v>0.51058201058201058</v>
      </c>
      <c r="K259" s="159">
        <f t="shared" si="16"/>
        <v>0.44756218538288051</v>
      </c>
      <c r="L259" s="159">
        <f t="shared" si="17"/>
        <v>0.15317460317460316</v>
      </c>
      <c r="M259" s="159">
        <f t="shared" si="18"/>
        <v>0.31329352976801633</v>
      </c>
      <c r="N259" s="160">
        <f t="shared" si="19"/>
        <v>0.46646813294261946</v>
      </c>
      <c r="O259" s="161"/>
      <c r="P259" s="161"/>
    </row>
    <row r="260" spans="1:16" x14ac:dyDescent="0.2">
      <c r="A260" s="165">
        <v>255</v>
      </c>
      <c r="B260" s="194" t="s">
        <v>143</v>
      </c>
      <c r="C260" s="194" t="s">
        <v>27</v>
      </c>
      <c r="D260" s="217" t="s">
        <v>458</v>
      </c>
      <c r="E260" s="194" t="s">
        <v>1499</v>
      </c>
      <c r="F260" s="253">
        <v>1135</v>
      </c>
      <c r="G260" s="191">
        <v>1900130</v>
      </c>
      <c r="H260" s="109">
        <v>790</v>
      </c>
      <c r="I260" s="109">
        <v>966110</v>
      </c>
      <c r="J260" s="159">
        <f t="shared" si="15"/>
        <v>0.69603524229074887</v>
      </c>
      <c r="K260" s="159">
        <f t="shared" si="16"/>
        <v>0.50844415908385221</v>
      </c>
      <c r="L260" s="159">
        <f t="shared" si="17"/>
        <v>0.20881057268722467</v>
      </c>
      <c r="M260" s="159">
        <f t="shared" si="18"/>
        <v>0.35591091135869651</v>
      </c>
      <c r="N260" s="160">
        <f t="shared" si="19"/>
        <v>0.56472148404592115</v>
      </c>
      <c r="O260" s="161"/>
      <c r="P260" s="161"/>
    </row>
    <row r="261" spans="1:16" x14ac:dyDescent="0.2">
      <c r="A261" s="165">
        <v>256</v>
      </c>
      <c r="B261" s="194" t="s">
        <v>143</v>
      </c>
      <c r="C261" s="194" t="s">
        <v>27</v>
      </c>
      <c r="D261" s="217" t="s">
        <v>460</v>
      </c>
      <c r="E261" s="194" t="s">
        <v>1500</v>
      </c>
      <c r="F261" s="253">
        <v>1679</v>
      </c>
      <c r="G261" s="191">
        <v>2820223</v>
      </c>
      <c r="H261" s="109">
        <v>1163</v>
      </c>
      <c r="I261" s="109">
        <v>1437050</v>
      </c>
      <c r="J261" s="159">
        <f t="shared" si="15"/>
        <v>0.69267421083978553</v>
      </c>
      <c r="K261" s="159">
        <f t="shared" si="16"/>
        <v>0.50955190422884999</v>
      </c>
      <c r="L261" s="159">
        <f t="shared" si="17"/>
        <v>0.20780226325193565</v>
      </c>
      <c r="M261" s="159">
        <f t="shared" si="18"/>
        <v>0.35668633296019497</v>
      </c>
      <c r="N261" s="160">
        <f t="shared" si="19"/>
        <v>0.56448859621213066</v>
      </c>
      <c r="O261" s="161"/>
      <c r="P261" s="161"/>
    </row>
    <row r="262" spans="1:16" ht="16.5" customHeight="1" x14ac:dyDescent="0.2">
      <c r="A262" s="165">
        <v>257</v>
      </c>
      <c r="B262" s="194" t="s">
        <v>143</v>
      </c>
      <c r="C262" s="194" t="s">
        <v>27</v>
      </c>
      <c r="D262" s="217" t="s">
        <v>461</v>
      </c>
      <c r="E262" s="194" t="s">
        <v>1055</v>
      </c>
      <c r="F262" s="253">
        <v>2354</v>
      </c>
      <c r="G262" s="191">
        <v>3911951</v>
      </c>
      <c r="H262" s="109">
        <v>1153</v>
      </c>
      <c r="I262" s="109">
        <v>1372120</v>
      </c>
      <c r="J262" s="159">
        <f t="shared" ref="J262:J325" si="20">IFERROR(H262/F262,0)</f>
        <v>0.48980458793542908</v>
      </c>
      <c r="K262" s="159">
        <f t="shared" ref="K262:K325" si="21">IFERROR(I262/G262,0)</f>
        <v>0.35075081461909929</v>
      </c>
      <c r="L262" s="159">
        <f t="shared" si="17"/>
        <v>0.14694137638062871</v>
      </c>
      <c r="M262" s="159">
        <f t="shared" si="18"/>
        <v>0.24552557023336949</v>
      </c>
      <c r="N262" s="160">
        <f t="shared" si="19"/>
        <v>0.39246694661399817</v>
      </c>
      <c r="O262" s="161"/>
      <c r="P262" s="161"/>
    </row>
    <row r="263" spans="1:16" ht="13.5" customHeight="1" x14ac:dyDescent="0.2">
      <c r="A263" s="165">
        <v>258</v>
      </c>
      <c r="B263" s="194" t="s">
        <v>53</v>
      </c>
      <c r="C263" s="194" t="s">
        <v>27</v>
      </c>
      <c r="D263" s="217" t="s">
        <v>648</v>
      </c>
      <c r="E263" s="194" t="s">
        <v>1362</v>
      </c>
      <c r="F263" s="253">
        <v>2663</v>
      </c>
      <c r="G263" s="191">
        <v>4773379</v>
      </c>
      <c r="H263" s="109">
        <v>1061</v>
      </c>
      <c r="I263" s="109">
        <v>1641650</v>
      </c>
      <c r="J263" s="159">
        <f t="shared" si="20"/>
        <v>0.39842283139316559</v>
      </c>
      <c r="K263" s="159">
        <f t="shared" si="21"/>
        <v>0.34391779911044146</v>
      </c>
      <c r="L263" s="159">
        <f t="shared" ref="L263:L326" si="22">IF((J263*0.3)&gt;30%,30%,(J263*0.3))</f>
        <v>0.11952684941794967</v>
      </c>
      <c r="M263" s="159">
        <f t="shared" ref="M263:M326" si="23">IF((K263*0.7)&gt;70%,70%,(K263*0.7))</f>
        <v>0.24074245937730901</v>
      </c>
      <c r="N263" s="160">
        <f t="shared" ref="N263:N326" si="24">L263+M263</f>
        <v>0.36026930879525865</v>
      </c>
      <c r="O263" s="161"/>
      <c r="P263" s="161"/>
    </row>
    <row r="264" spans="1:16" x14ac:dyDescent="0.2">
      <c r="A264" s="165">
        <v>259</v>
      </c>
      <c r="B264" s="194" t="s">
        <v>53</v>
      </c>
      <c r="C264" s="194" t="s">
        <v>27</v>
      </c>
      <c r="D264" s="217" t="s">
        <v>650</v>
      </c>
      <c r="E264" s="194" t="s">
        <v>651</v>
      </c>
      <c r="F264" s="253">
        <v>885</v>
      </c>
      <c r="G264" s="191">
        <v>1595381</v>
      </c>
      <c r="H264" s="109">
        <v>630</v>
      </c>
      <c r="I264" s="109">
        <v>884210</v>
      </c>
      <c r="J264" s="159">
        <f t="shared" si="20"/>
        <v>0.71186440677966101</v>
      </c>
      <c r="K264" s="159">
        <f t="shared" si="21"/>
        <v>0.5542312463292467</v>
      </c>
      <c r="L264" s="159">
        <f t="shared" si="22"/>
        <v>0.2135593220338983</v>
      </c>
      <c r="M264" s="159">
        <f t="shared" si="23"/>
        <v>0.38796187243047264</v>
      </c>
      <c r="N264" s="160">
        <f t="shared" si="24"/>
        <v>0.60152119446437091</v>
      </c>
      <c r="O264" s="161"/>
      <c r="P264" s="161"/>
    </row>
    <row r="265" spans="1:16" x14ac:dyDescent="0.2">
      <c r="A265" s="165">
        <v>260</v>
      </c>
      <c r="B265" s="194" t="s">
        <v>104</v>
      </c>
      <c r="C265" s="194" t="s">
        <v>27</v>
      </c>
      <c r="D265" s="217" t="s">
        <v>921</v>
      </c>
      <c r="E265" s="194" t="s">
        <v>1375</v>
      </c>
      <c r="F265" s="253">
        <v>1038</v>
      </c>
      <c r="G265" s="191">
        <v>1570267</v>
      </c>
      <c r="H265" s="109">
        <v>581</v>
      </c>
      <c r="I265" s="109">
        <v>855100</v>
      </c>
      <c r="J265" s="159">
        <f t="shared" si="20"/>
        <v>0.55973025048169556</v>
      </c>
      <c r="K265" s="159">
        <f t="shared" si="21"/>
        <v>0.54455707214123461</v>
      </c>
      <c r="L265" s="159">
        <f t="shared" si="22"/>
        <v>0.16791907514450866</v>
      </c>
      <c r="M265" s="159">
        <f t="shared" si="23"/>
        <v>0.38118995049886423</v>
      </c>
      <c r="N265" s="160">
        <f t="shared" si="24"/>
        <v>0.54910902564337283</v>
      </c>
      <c r="O265" s="161"/>
      <c r="P265" s="161"/>
    </row>
    <row r="266" spans="1:16" x14ac:dyDescent="0.2">
      <c r="A266" s="165">
        <v>261</v>
      </c>
      <c r="B266" s="194" t="s">
        <v>104</v>
      </c>
      <c r="C266" s="194" t="s">
        <v>27</v>
      </c>
      <c r="D266" s="217" t="s">
        <v>919</v>
      </c>
      <c r="E266" s="194" t="s">
        <v>1359</v>
      </c>
      <c r="F266" s="253">
        <v>1521</v>
      </c>
      <c r="G266" s="191">
        <v>2360163</v>
      </c>
      <c r="H266" s="109">
        <v>777</v>
      </c>
      <c r="I266" s="109">
        <v>1100600</v>
      </c>
      <c r="J266" s="159">
        <f t="shared" si="20"/>
        <v>0.51084812623274167</v>
      </c>
      <c r="K266" s="159">
        <f t="shared" si="21"/>
        <v>0.46632372425124874</v>
      </c>
      <c r="L266" s="159">
        <f t="shared" si="22"/>
        <v>0.15325443786982249</v>
      </c>
      <c r="M266" s="159">
        <f t="shared" si="23"/>
        <v>0.32642660697587411</v>
      </c>
      <c r="N266" s="160">
        <f t="shared" si="24"/>
        <v>0.47968104484569662</v>
      </c>
      <c r="O266" s="161"/>
      <c r="P266" s="161"/>
    </row>
    <row r="267" spans="1:16" x14ac:dyDescent="0.2">
      <c r="A267" s="165">
        <v>262</v>
      </c>
      <c r="B267" s="194" t="s">
        <v>104</v>
      </c>
      <c r="C267" s="194" t="s">
        <v>27</v>
      </c>
      <c r="D267" s="217" t="s">
        <v>917</v>
      </c>
      <c r="E267" s="194" t="s">
        <v>918</v>
      </c>
      <c r="F267" s="253">
        <v>2723</v>
      </c>
      <c r="G267" s="191">
        <v>4119391</v>
      </c>
      <c r="H267" s="109">
        <v>1298</v>
      </c>
      <c r="I267" s="109">
        <v>1920940</v>
      </c>
      <c r="J267" s="159">
        <f t="shared" si="20"/>
        <v>0.47668013220712452</v>
      </c>
      <c r="K267" s="159">
        <f t="shared" si="21"/>
        <v>0.46631650163822758</v>
      </c>
      <c r="L267" s="159">
        <f t="shared" si="22"/>
        <v>0.14300403966213734</v>
      </c>
      <c r="M267" s="159">
        <f t="shared" si="23"/>
        <v>0.3264215511467593</v>
      </c>
      <c r="N267" s="160">
        <f t="shared" si="24"/>
        <v>0.46942559080889668</v>
      </c>
      <c r="O267" s="161"/>
      <c r="P267" s="161"/>
    </row>
    <row r="268" spans="1:16" x14ac:dyDescent="0.2">
      <c r="A268" s="165">
        <v>263</v>
      </c>
      <c r="B268" s="194" t="s">
        <v>104</v>
      </c>
      <c r="C268" s="194" t="s">
        <v>27</v>
      </c>
      <c r="D268" s="217" t="s">
        <v>923</v>
      </c>
      <c r="E268" s="194" t="s">
        <v>924</v>
      </c>
      <c r="F268" s="253">
        <v>2308</v>
      </c>
      <c r="G268" s="191">
        <v>4914126</v>
      </c>
      <c r="H268" s="109">
        <v>1401</v>
      </c>
      <c r="I268" s="109">
        <v>2528085</v>
      </c>
      <c r="J268" s="159">
        <f t="shared" si="20"/>
        <v>0.60701906412478335</v>
      </c>
      <c r="K268" s="159">
        <f t="shared" si="21"/>
        <v>0.51445262087296906</v>
      </c>
      <c r="L268" s="159">
        <f t="shared" si="22"/>
        <v>0.18210571923743499</v>
      </c>
      <c r="M268" s="159">
        <f t="shared" si="23"/>
        <v>0.3601168346110783</v>
      </c>
      <c r="N268" s="160">
        <f t="shared" si="24"/>
        <v>0.54222255384851326</v>
      </c>
      <c r="O268" s="161"/>
      <c r="P268" s="161"/>
    </row>
    <row r="269" spans="1:16" x14ac:dyDescent="0.2">
      <c r="A269" s="165">
        <v>264</v>
      </c>
      <c r="B269" s="194" t="s">
        <v>104</v>
      </c>
      <c r="C269" s="194" t="s">
        <v>27</v>
      </c>
      <c r="D269" s="217" t="s">
        <v>926</v>
      </c>
      <c r="E269" s="194" t="s">
        <v>1360</v>
      </c>
      <c r="F269" s="253">
        <v>1266</v>
      </c>
      <c r="G269" s="191">
        <v>1703077</v>
      </c>
      <c r="H269" s="109">
        <v>635</v>
      </c>
      <c r="I269" s="109">
        <v>875050</v>
      </c>
      <c r="J269" s="159">
        <f t="shared" si="20"/>
        <v>0.50157977883096372</v>
      </c>
      <c r="K269" s="159">
        <f t="shared" si="21"/>
        <v>0.51380530651285883</v>
      </c>
      <c r="L269" s="159">
        <f t="shared" si="22"/>
        <v>0.1504739336492891</v>
      </c>
      <c r="M269" s="159">
        <f t="shared" si="23"/>
        <v>0.35966371455900115</v>
      </c>
      <c r="N269" s="160">
        <f t="shared" si="24"/>
        <v>0.51013764820829022</v>
      </c>
      <c r="O269" s="161"/>
      <c r="P269" s="161"/>
    </row>
    <row r="270" spans="1:16" x14ac:dyDescent="0.2">
      <c r="A270" s="165">
        <v>265</v>
      </c>
      <c r="B270" s="194" t="s">
        <v>104</v>
      </c>
      <c r="C270" s="194" t="s">
        <v>27</v>
      </c>
      <c r="D270" s="217" t="s">
        <v>925</v>
      </c>
      <c r="E270" s="194" t="s">
        <v>1361</v>
      </c>
      <c r="F270" s="253">
        <v>794</v>
      </c>
      <c r="G270" s="191">
        <v>965612</v>
      </c>
      <c r="H270" s="109">
        <v>443</v>
      </c>
      <c r="I270" s="109">
        <v>536810</v>
      </c>
      <c r="J270" s="159">
        <f t="shared" si="20"/>
        <v>0.55793450881612094</v>
      </c>
      <c r="K270" s="159">
        <f t="shared" si="21"/>
        <v>0.55592722542801876</v>
      </c>
      <c r="L270" s="159">
        <f t="shared" si="22"/>
        <v>0.16738035264483628</v>
      </c>
      <c r="M270" s="159">
        <f t="shared" si="23"/>
        <v>0.38914905779961312</v>
      </c>
      <c r="N270" s="160">
        <f t="shared" si="24"/>
        <v>0.55652941044444937</v>
      </c>
      <c r="O270" s="161"/>
      <c r="P270" s="161"/>
    </row>
    <row r="271" spans="1:16" x14ac:dyDescent="0.2">
      <c r="A271" s="165">
        <v>266</v>
      </c>
      <c r="B271" s="194" t="s">
        <v>97</v>
      </c>
      <c r="C271" s="194" t="s">
        <v>27</v>
      </c>
      <c r="D271" s="217" t="s">
        <v>927</v>
      </c>
      <c r="E271" s="194" t="s">
        <v>1376</v>
      </c>
      <c r="F271" s="253">
        <v>1019</v>
      </c>
      <c r="G271" s="191">
        <v>1652213</v>
      </c>
      <c r="H271" s="109">
        <v>652</v>
      </c>
      <c r="I271" s="109">
        <v>1125120</v>
      </c>
      <c r="J271" s="159">
        <f t="shared" si="20"/>
        <v>0.63984298331697742</v>
      </c>
      <c r="K271" s="159">
        <f t="shared" si="21"/>
        <v>0.68097757371476919</v>
      </c>
      <c r="L271" s="159">
        <f t="shared" si="22"/>
        <v>0.19195289499509322</v>
      </c>
      <c r="M271" s="159">
        <f t="shared" si="23"/>
        <v>0.47668430160033842</v>
      </c>
      <c r="N271" s="160">
        <f t="shared" si="24"/>
        <v>0.66863719659543164</v>
      </c>
      <c r="O271" s="161"/>
      <c r="P271" s="161"/>
    </row>
    <row r="272" spans="1:16" x14ac:dyDescent="0.2">
      <c r="A272" s="165">
        <v>267</v>
      </c>
      <c r="B272" s="194" t="s">
        <v>97</v>
      </c>
      <c r="C272" s="194" t="s">
        <v>27</v>
      </c>
      <c r="D272" s="217" t="s">
        <v>932</v>
      </c>
      <c r="E272" s="194" t="s">
        <v>933</v>
      </c>
      <c r="F272" s="253">
        <v>935</v>
      </c>
      <c r="G272" s="191">
        <v>1528474</v>
      </c>
      <c r="H272" s="109">
        <v>565</v>
      </c>
      <c r="I272" s="109">
        <v>824760</v>
      </c>
      <c r="J272" s="159">
        <f t="shared" si="20"/>
        <v>0.60427807486631013</v>
      </c>
      <c r="K272" s="159">
        <f t="shared" si="21"/>
        <v>0.5395970098281031</v>
      </c>
      <c r="L272" s="159">
        <f t="shared" si="22"/>
        <v>0.18128342245989304</v>
      </c>
      <c r="M272" s="159">
        <f t="shared" si="23"/>
        <v>0.37771790687967216</v>
      </c>
      <c r="N272" s="160">
        <f t="shared" si="24"/>
        <v>0.55900132933956526</v>
      </c>
      <c r="O272" s="161"/>
      <c r="P272" s="161"/>
    </row>
    <row r="273" spans="1:16" x14ac:dyDescent="0.2">
      <c r="A273" s="165">
        <v>268</v>
      </c>
      <c r="B273" s="194" t="s">
        <v>97</v>
      </c>
      <c r="C273" s="194" t="s">
        <v>27</v>
      </c>
      <c r="D273" s="217" t="s">
        <v>930</v>
      </c>
      <c r="E273" s="194" t="s">
        <v>922</v>
      </c>
      <c r="F273" s="253">
        <v>1041</v>
      </c>
      <c r="G273" s="191">
        <v>1778427</v>
      </c>
      <c r="H273" s="109">
        <v>604</v>
      </c>
      <c r="I273" s="109">
        <v>838380</v>
      </c>
      <c r="J273" s="159">
        <f t="shared" si="20"/>
        <v>0.58021133525456292</v>
      </c>
      <c r="K273" s="159">
        <f t="shared" si="21"/>
        <v>0.47141659455237689</v>
      </c>
      <c r="L273" s="159">
        <f t="shared" si="22"/>
        <v>0.17406340057636888</v>
      </c>
      <c r="M273" s="159">
        <f t="shared" si="23"/>
        <v>0.32999161618666378</v>
      </c>
      <c r="N273" s="160">
        <f t="shared" si="24"/>
        <v>0.50405501676303266</v>
      </c>
      <c r="O273" s="161"/>
      <c r="P273" s="161"/>
    </row>
    <row r="274" spans="1:16" x14ac:dyDescent="0.2">
      <c r="A274" s="165">
        <v>269</v>
      </c>
      <c r="B274" s="194" t="s">
        <v>97</v>
      </c>
      <c r="C274" s="194" t="s">
        <v>27</v>
      </c>
      <c r="D274" s="217" t="s">
        <v>928</v>
      </c>
      <c r="E274" s="194" t="s">
        <v>929</v>
      </c>
      <c r="F274" s="253">
        <v>1124</v>
      </c>
      <c r="G274" s="191">
        <v>1962090</v>
      </c>
      <c r="H274" s="109">
        <v>589</v>
      </c>
      <c r="I274" s="109">
        <v>1077480</v>
      </c>
      <c r="J274" s="159">
        <f t="shared" si="20"/>
        <v>0.52402135231316727</v>
      </c>
      <c r="K274" s="159">
        <f t="shared" si="21"/>
        <v>0.54914912159992657</v>
      </c>
      <c r="L274" s="159">
        <f t="shared" si="22"/>
        <v>0.15720640569395017</v>
      </c>
      <c r="M274" s="159">
        <f t="shared" si="23"/>
        <v>0.38440438511994857</v>
      </c>
      <c r="N274" s="160">
        <f t="shared" si="24"/>
        <v>0.54161079081389873</v>
      </c>
      <c r="O274" s="161"/>
      <c r="P274" s="161"/>
    </row>
    <row r="275" spans="1:16" x14ac:dyDescent="0.2">
      <c r="A275" s="165">
        <v>270</v>
      </c>
      <c r="B275" s="194" t="s">
        <v>99</v>
      </c>
      <c r="C275" s="194" t="s">
        <v>27</v>
      </c>
      <c r="D275" s="217" t="s">
        <v>909</v>
      </c>
      <c r="E275" s="194" t="s">
        <v>910</v>
      </c>
      <c r="F275" s="253">
        <v>788</v>
      </c>
      <c r="G275" s="191">
        <v>1079081</v>
      </c>
      <c r="H275" s="109">
        <v>445</v>
      </c>
      <c r="I275" s="109">
        <v>520770</v>
      </c>
      <c r="J275" s="159">
        <f t="shared" si="20"/>
        <v>0.56472081218274117</v>
      </c>
      <c r="K275" s="159">
        <f t="shared" si="21"/>
        <v>0.48260510564081843</v>
      </c>
      <c r="L275" s="159">
        <f t="shared" si="22"/>
        <v>0.16941624365482236</v>
      </c>
      <c r="M275" s="159">
        <f t="shared" si="23"/>
        <v>0.33782357394857288</v>
      </c>
      <c r="N275" s="160">
        <f t="shared" si="24"/>
        <v>0.5072398176033952</v>
      </c>
      <c r="O275" s="161"/>
      <c r="P275" s="161"/>
    </row>
    <row r="276" spans="1:16" x14ac:dyDescent="0.2">
      <c r="A276" s="165">
        <v>271</v>
      </c>
      <c r="B276" s="194" t="s">
        <v>99</v>
      </c>
      <c r="C276" s="194" t="s">
        <v>27</v>
      </c>
      <c r="D276" s="217" t="s">
        <v>911</v>
      </c>
      <c r="E276" s="194" t="s">
        <v>1364</v>
      </c>
      <c r="F276" s="253">
        <v>1952</v>
      </c>
      <c r="G276" s="191">
        <v>3067636</v>
      </c>
      <c r="H276" s="109">
        <v>2672</v>
      </c>
      <c r="I276" s="109">
        <v>3318650</v>
      </c>
      <c r="J276" s="159">
        <f t="shared" si="20"/>
        <v>1.3688524590163935</v>
      </c>
      <c r="K276" s="159">
        <f t="shared" si="21"/>
        <v>1.0818265270064635</v>
      </c>
      <c r="L276" s="159">
        <f t="shared" si="22"/>
        <v>0.3</v>
      </c>
      <c r="M276" s="159">
        <f t="shared" si="23"/>
        <v>0.7</v>
      </c>
      <c r="N276" s="160">
        <f t="shared" si="24"/>
        <v>1</v>
      </c>
      <c r="O276" s="161"/>
      <c r="P276" s="161"/>
    </row>
    <row r="277" spans="1:16" x14ac:dyDescent="0.2">
      <c r="A277" s="165">
        <v>272</v>
      </c>
      <c r="B277" s="194" t="s">
        <v>99</v>
      </c>
      <c r="C277" s="194" t="s">
        <v>27</v>
      </c>
      <c r="D277" s="217" t="s">
        <v>913</v>
      </c>
      <c r="E277" s="194" t="s">
        <v>914</v>
      </c>
      <c r="F277" s="253">
        <v>1263</v>
      </c>
      <c r="G277" s="191">
        <v>2228934</v>
      </c>
      <c r="H277" s="109">
        <v>823</v>
      </c>
      <c r="I277" s="109">
        <v>1115510</v>
      </c>
      <c r="J277" s="159">
        <f t="shared" si="20"/>
        <v>0.65162311955661123</v>
      </c>
      <c r="K277" s="159">
        <f t="shared" si="21"/>
        <v>0.50046793669081269</v>
      </c>
      <c r="L277" s="159">
        <f t="shared" si="22"/>
        <v>0.19548693586698337</v>
      </c>
      <c r="M277" s="159">
        <f t="shared" si="23"/>
        <v>0.35032755568356888</v>
      </c>
      <c r="N277" s="160">
        <f t="shared" si="24"/>
        <v>0.54581449155055228</v>
      </c>
      <c r="O277" s="161"/>
      <c r="P277" s="161"/>
    </row>
    <row r="278" spans="1:16" x14ac:dyDescent="0.2">
      <c r="A278" s="165">
        <v>273</v>
      </c>
      <c r="B278" s="194" t="s">
        <v>99</v>
      </c>
      <c r="C278" s="194" t="s">
        <v>27</v>
      </c>
      <c r="D278" s="217" t="s">
        <v>915</v>
      </c>
      <c r="E278" s="194" t="s">
        <v>1365</v>
      </c>
      <c r="F278" s="253">
        <v>1245</v>
      </c>
      <c r="G278" s="191">
        <v>2159496</v>
      </c>
      <c r="H278" s="109">
        <v>460</v>
      </c>
      <c r="I278" s="109">
        <v>623060</v>
      </c>
      <c r="J278" s="159">
        <f t="shared" si="20"/>
        <v>0.36947791164658633</v>
      </c>
      <c r="K278" s="159">
        <f t="shared" si="21"/>
        <v>0.28852102527626816</v>
      </c>
      <c r="L278" s="159">
        <f t="shared" si="22"/>
        <v>0.1108433734939759</v>
      </c>
      <c r="M278" s="159">
        <f t="shared" si="23"/>
        <v>0.2019647176933877</v>
      </c>
      <c r="N278" s="160">
        <f t="shared" si="24"/>
        <v>0.31280809118736358</v>
      </c>
      <c r="O278" s="161"/>
      <c r="P278" s="161"/>
    </row>
    <row r="279" spans="1:16" x14ac:dyDescent="0.2">
      <c r="A279" s="165">
        <v>274</v>
      </c>
      <c r="B279" s="218" t="s">
        <v>99</v>
      </c>
      <c r="C279" s="195" t="s">
        <v>27</v>
      </c>
      <c r="D279" s="217" t="s">
        <v>902</v>
      </c>
      <c r="E279" s="234" t="s">
        <v>1366</v>
      </c>
      <c r="F279" s="253">
        <v>1416</v>
      </c>
      <c r="G279" s="191">
        <v>2294960</v>
      </c>
      <c r="H279" s="109">
        <v>753</v>
      </c>
      <c r="I279" s="109">
        <v>1044240</v>
      </c>
      <c r="J279" s="159">
        <f t="shared" si="20"/>
        <v>0.53177966101694918</v>
      </c>
      <c r="K279" s="159">
        <f t="shared" si="21"/>
        <v>0.45501446648307597</v>
      </c>
      <c r="L279" s="159">
        <f t="shared" si="22"/>
        <v>0.15953389830508474</v>
      </c>
      <c r="M279" s="159">
        <f t="shared" si="23"/>
        <v>0.31851012653815314</v>
      </c>
      <c r="N279" s="160">
        <f t="shared" si="24"/>
        <v>0.47804402484323788</v>
      </c>
      <c r="O279" s="161"/>
      <c r="P279" s="161"/>
    </row>
    <row r="280" spans="1:16" x14ac:dyDescent="0.2">
      <c r="A280" s="165">
        <v>275</v>
      </c>
      <c r="B280" s="218" t="s">
        <v>98</v>
      </c>
      <c r="C280" s="195" t="s">
        <v>27</v>
      </c>
      <c r="D280" s="217" t="s">
        <v>882</v>
      </c>
      <c r="E280" s="218" t="s">
        <v>751</v>
      </c>
      <c r="F280" s="253">
        <v>1634</v>
      </c>
      <c r="G280" s="191">
        <v>2298498</v>
      </c>
      <c r="H280" s="109">
        <v>629</v>
      </c>
      <c r="I280" s="109">
        <v>1031090</v>
      </c>
      <c r="J280" s="159">
        <f t="shared" si="20"/>
        <v>0.3849449204406365</v>
      </c>
      <c r="K280" s="159">
        <f t="shared" si="21"/>
        <v>0.44859295070084898</v>
      </c>
      <c r="L280" s="159">
        <f t="shared" si="22"/>
        <v>0.11548347613219094</v>
      </c>
      <c r="M280" s="159">
        <f t="shared" si="23"/>
        <v>0.31401506549059427</v>
      </c>
      <c r="N280" s="160">
        <f t="shared" si="24"/>
        <v>0.42949854162278522</v>
      </c>
      <c r="O280" s="161"/>
      <c r="P280" s="161"/>
    </row>
    <row r="281" spans="1:16" x14ac:dyDescent="0.2">
      <c r="A281" s="165">
        <v>276</v>
      </c>
      <c r="B281" s="218" t="s">
        <v>98</v>
      </c>
      <c r="C281" s="195" t="s">
        <v>27</v>
      </c>
      <c r="D281" s="217" t="s">
        <v>884</v>
      </c>
      <c r="E281" s="218" t="s">
        <v>1220</v>
      </c>
      <c r="F281" s="253">
        <v>1606</v>
      </c>
      <c r="G281" s="191">
        <v>2849195</v>
      </c>
      <c r="H281" s="109">
        <v>980</v>
      </c>
      <c r="I281" s="109">
        <v>1406230</v>
      </c>
      <c r="J281" s="159">
        <f t="shared" si="20"/>
        <v>0.61021170610211706</v>
      </c>
      <c r="K281" s="159">
        <f t="shared" si="21"/>
        <v>0.4935534422880849</v>
      </c>
      <c r="L281" s="159">
        <f t="shared" si="22"/>
        <v>0.1830635118306351</v>
      </c>
      <c r="M281" s="159">
        <f t="shared" si="23"/>
        <v>0.34548740960165941</v>
      </c>
      <c r="N281" s="160">
        <f t="shared" si="24"/>
        <v>0.52855092143229454</v>
      </c>
      <c r="O281" s="161"/>
      <c r="P281" s="161"/>
    </row>
    <row r="282" spans="1:16" x14ac:dyDescent="0.2">
      <c r="A282" s="165">
        <v>277</v>
      </c>
      <c r="B282" s="218" t="s">
        <v>98</v>
      </c>
      <c r="C282" s="195" t="s">
        <v>27</v>
      </c>
      <c r="D282" s="217" t="s">
        <v>881</v>
      </c>
      <c r="E282" s="218" t="s">
        <v>1134</v>
      </c>
      <c r="F282" s="253">
        <v>1865</v>
      </c>
      <c r="G282" s="191">
        <v>2641106</v>
      </c>
      <c r="H282" s="109">
        <v>1077</v>
      </c>
      <c r="I282" s="109">
        <v>1664850</v>
      </c>
      <c r="J282" s="159">
        <f t="shared" si="20"/>
        <v>0.57747989276139411</v>
      </c>
      <c r="K282" s="159">
        <f t="shared" si="21"/>
        <v>0.63036091697947749</v>
      </c>
      <c r="L282" s="159">
        <f t="shared" si="22"/>
        <v>0.17324396782841822</v>
      </c>
      <c r="M282" s="159">
        <f t="shared" si="23"/>
        <v>0.44125264188563423</v>
      </c>
      <c r="N282" s="160">
        <f t="shared" si="24"/>
        <v>0.61449660971405251</v>
      </c>
      <c r="O282" s="161"/>
      <c r="P282" s="161"/>
    </row>
    <row r="283" spans="1:16" x14ac:dyDescent="0.2">
      <c r="A283" s="165">
        <v>278</v>
      </c>
      <c r="B283" s="218" t="s">
        <v>98</v>
      </c>
      <c r="C283" s="195" t="s">
        <v>27</v>
      </c>
      <c r="D283" s="217" t="s">
        <v>883</v>
      </c>
      <c r="E283" s="218" t="s">
        <v>1377</v>
      </c>
      <c r="F283" s="253">
        <v>1458</v>
      </c>
      <c r="G283" s="191">
        <v>2132369</v>
      </c>
      <c r="H283" s="109">
        <v>614</v>
      </c>
      <c r="I283" s="109">
        <v>1136730</v>
      </c>
      <c r="J283" s="159">
        <f t="shared" si="20"/>
        <v>0.42112482853223593</v>
      </c>
      <c r="K283" s="159">
        <f t="shared" si="21"/>
        <v>0.53308315774614989</v>
      </c>
      <c r="L283" s="159">
        <f t="shared" si="22"/>
        <v>0.12633744855967077</v>
      </c>
      <c r="M283" s="159">
        <f t="shared" si="23"/>
        <v>0.3731582104223049</v>
      </c>
      <c r="N283" s="160">
        <f t="shared" si="24"/>
        <v>0.49949565898197568</v>
      </c>
      <c r="O283" s="161"/>
      <c r="P283" s="161"/>
    </row>
    <row r="284" spans="1:16" x14ac:dyDescent="0.2">
      <c r="A284" s="165">
        <v>279</v>
      </c>
      <c r="B284" s="218" t="s">
        <v>100</v>
      </c>
      <c r="C284" s="195" t="s">
        <v>27</v>
      </c>
      <c r="D284" s="217" t="s">
        <v>904</v>
      </c>
      <c r="E284" s="218" t="s">
        <v>905</v>
      </c>
      <c r="F284" s="253">
        <v>1048</v>
      </c>
      <c r="G284" s="191">
        <v>1910498</v>
      </c>
      <c r="H284" s="109">
        <v>425</v>
      </c>
      <c r="I284" s="109">
        <v>679360</v>
      </c>
      <c r="J284" s="159">
        <f t="shared" si="20"/>
        <v>0.40553435114503816</v>
      </c>
      <c r="K284" s="159">
        <f t="shared" si="21"/>
        <v>0.35559314901140959</v>
      </c>
      <c r="L284" s="159">
        <f t="shared" si="22"/>
        <v>0.12166030534351144</v>
      </c>
      <c r="M284" s="159">
        <f t="shared" si="23"/>
        <v>0.24891520430798669</v>
      </c>
      <c r="N284" s="160">
        <f t="shared" si="24"/>
        <v>0.3705755096514981</v>
      </c>
      <c r="O284" s="161"/>
      <c r="P284" s="161"/>
    </row>
    <row r="285" spans="1:16" x14ac:dyDescent="0.2">
      <c r="A285" s="165">
        <v>280</v>
      </c>
      <c r="B285" s="218" t="s">
        <v>100</v>
      </c>
      <c r="C285" s="195" t="s">
        <v>27</v>
      </c>
      <c r="D285" s="217" t="s">
        <v>900</v>
      </c>
      <c r="E285" s="218" t="s">
        <v>901</v>
      </c>
      <c r="F285" s="253">
        <v>1355</v>
      </c>
      <c r="G285" s="191">
        <v>2438372</v>
      </c>
      <c r="H285" s="109">
        <v>873</v>
      </c>
      <c r="I285" s="109">
        <v>1389240</v>
      </c>
      <c r="J285" s="159">
        <f t="shared" si="20"/>
        <v>0.64428044280442809</v>
      </c>
      <c r="K285" s="159">
        <f t="shared" si="21"/>
        <v>0.56974079426765067</v>
      </c>
      <c r="L285" s="159">
        <f t="shared" si="22"/>
        <v>0.19328413284132842</v>
      </c>
      <c r="M285" s="159">
        <f t="shared" si="23"/>
        <v>0.39881855598735544</v>
      </c>
      <c r="N285" s="160">
        <f t="shared" si="24"/>
        <v>0.59210268882868389</v>
      </c>
      <c r="O285" s="161"/>
      <c r="P285" s="161"/>
    </row>
    <row r="286" spans="1:16" x14ac:dyDescent="0.2">
      <c r="A286" s="165">
        <v>281</v>
      </c>
      <c r="B286" s="218" t="s">
        <v>100</v>
      </c>
      <c r="C286" s="195" t="s">
        <v>27</v>
      </c>
      <c r="D286" s="217" t="s">
        <v>907</v>
      </c>
      <c r="E286" s="218" t="s">
        <v>908</v>
      </c>
      <c r="F286" s="253">
        <v>1130</v>
      </c>
      <c r="G286" s="191">
        <v>1916870</v>
      </c>
      <c r="H286" s="109">
        <v>313</v>
      </c>
      <c r="I286" s="109">
        <v>489190</v>
      </c>
      <c r="J286" s="159">
        <f t="shared" si="20"/>
        <v>0.27699115044247785</v>
      </c>
      <c r="K286" s="159">
        <f t="shared" si="21"/>
        <v>0.25520249156176478</v>
      </c>
      <c r="L286" s="159">
        <f t="shared" si="22"/>
        <v>8.3097345132743347E-2</v>
      </c>
      <c r="M286" s="159">
        <f t="shared" si="23"/>
        <v>0.17864174409323533</v>
      </c>
      <c r="N286" s="160">
        <f t="shared" si="24"/>
        <v>0.26173908922597866</v>
      </c>
      <c r="O286" s="161"/>
      <c r="P286" s="161"/>
    </row>
    <row r="287" spans="1:16" x14ac:dyDescent="0.2">
      <c r="A287" s="165">
        <v>282</v>
      </c>
      <c r="B287" s="218" t="s">
        <v>100</v>
      </c>
      <c r="C287" s="195" t="s">
        <v>27</v>
      </c>
      <c r="D287" s="217" t="s">
        <v>906</v>
      </c>
      <c r="E287" s="218" t="s">
        <v>1378</v>
      </c>
      <c r="F287" s="253">
        <v>1304</v>
      </c>
      <c r="G287" s="191">
        <v>2467020</v>
      </c>
      <c r="H287" s="109">
        <v>737</v>
      </c>
      <c r="I287" s="109">
        <v>1086830</v>
      </c>
      <c r="J287" s="159">
        <f t="shared" si="20"/>
        <v>0.56518404907975461</v>
      </c>
      <c r="K287" s="159">
        <f t="shared" si="21"/>
        <v>0.44054365185527478</v>
      </c>
      <c r="L287" s="159">
        <f t="shared" si="22"/>
        <v>0.16955521472392637</v>
      </c>
      <c r="M287" s="159">
        <f t="shared" si="23"/>
        <v>0.30838055629869232</v>
      </c>
      <c r="N287" s="160">
        <f t="shared" si="24"/>
        <v>0.47793577102261869</v>
      </c>
      <c r="O287" s="161"/>
      <c r="P287" s="161"/>
    </row>
    <row r="288" spans="1:16" x14ac:dyDescent="0.2">
      <c r="A288" s="165">
        <v>283</v>
      </c>
      <c r="B288" s="218" t="s">
        <v>101</v>
      </c>
      <c r="C288" s="195" t="s">
        <v>27</v>
      </c>
      <c r="D288" s="217" t="s">
        <v>937</v>
      </c>
      <c r="E288" s="218" t="s">
        <v>938</v>
      </c>
      <c r="F288" s="253">
        <v>3554</v>
      </c>
      <c r="G288" s="191">
        <v>5016618</v>
      </c>
      <c r="H288" s="109">
        <v>1722</v>
      </c>
      <c r="I288" s="109">
        <v>2257620</v>
      </c>
      <c r="J288" s="159">
        <f t="shared" si="20"/>
        <v>0.48452447945976362</v>
      </c>
      <c r="K288" s="159">
        <f t="shared" si="21"/>
        <v>0.45002828598868799</v>
      </c>
      <c r="L288" s="159">
        <f t="shared" si="22"/>
        <v>0.14535734383792909</v>
      </c>
      <c r="M288" s="159">
        <f t="shared" si="23"/>
        <v>0.31501980019208159</v>
      </c>
      <c r="N288" s="160">
        <f t="shared" si="24"/>
        <v>0.46037714403001068</v>
      </c>
      <c r="O288" s="161"/>
      <c r="P288" s="161"/>
    </row>
    <row r="289" spans="1:16" x14ac:dyDescent="0.2">
      <c r="A289" s="165">
        <v>284</v>
      </c>
      <c r="B289" s="218" t="s">
        <v>101</v>
      </c>
      <c r="C289" s="196" t="s">
        <v>27</v>
      </c>
      <c r="D289" s="217" t="s">
        <v>934</v>
      </c>
      <c r="E289" s="218" t="s">
        <v>1080</v>
      </c>
      <c r="F289" s="253">
        <v>2699</v>
      </c>
      <c r="G289" s="191">
        <v>3363230</v>
      </c>
      <c r="H289" s="109">
        <v>1648</v>
      </c>
      <c r="I289" s="109">
        <v>1833280</v>
      </c>
      <c r="J289" s="159">
        <f t="shared" si="20"/>
        <v>0.6105965172286032</v>
      </c>
      <c r="K289" s="159">
        <f t="shared" si="21"/>
        <v>0.54509504256325025</v>
      </c>
      <c r="L289" s="159">
        <f t="shared" si="22"/>
        <v>0.18317895516858096</v>
      </c>
      <c r="M289" s="159">
        <f t="shared" si="23"/>
        <v>0.38156652979427513</v>
      </c>
      <c r="N289" s="160">
        <f t="shared" si="24"/>
        <v>0.56474548496285615</v>
      </c>
      <c r="O289" s="161"/>
      <c r="P289" s="161"/>
    </row>
    <row r="290" spans="1:16" x14ac:dyDescent="0.2">
      <c r="A290" s="165">
        <v>285</v>
      </c>
      <c r="B290" s="218" t="s">
        <v>101</v>
      </c>
      <c r="C290" s="196" t="s">
        <v>27</v>
      </c>
      <c r="D290" s="217" t="s">
        <v>935</v>
      </c>
      <c r="E290" s="218" t="s">
        <v>936</v>
      </c>
      <c r="F290" s="253">
        <v>2294</v>
      </c>
      <c r="G290" s="191">
        <v>5093646</v>
      </c>
      <c r="H290" s="109">
        <v>2117</v>
      </c>
      <c r="I290" s="109">
        <v>3157060</v>
      </c>
      <c r="J290" s="159">
        <f t="shared" si="20"/>
        <v>0.92284219703574544</v>
      </c>
      <c r="K290" s="159">
        <f t="shared" si="21"/>
        <v>0.61980357488525906</v>
      </c>
      <c r="L290" s="159">
        <f t="shared" si="22"/>
        <v>0.2768526591107236</v>
      </c>
      <c r="M290" s="159">
        <f t="shared" si="23"/>
        <v>0.43386250241968133</v>
      </c>
      <c r="N290" s="160">
        <f t="shared" si="24"/>
        <v>0.71071516153040493</v>
      </c>
      <c r="O290" s="161"/>
      <c r="P290" s="161"/>
    </row>
    <row r="291" spans="1:16" x14ac:dyDescent="0.2">
      <c r="A291" s="165">
        <v>286</v>
      </c>
      <c r="B291" s="218" t="s">
        <v>101</v>
      </c>
      <c r="C291" s="196" t="s">
        <v>27</v>
      </c>
      <c r="D291" s="217" t="s">
        <v>1125</v>
      </c>
      <c r="E291" s="218" t="s">
        <v>1363</v>
      </c>
      <c r="F291" s="253">
        <v>1189</v>
      </c>
      <c r="G291" s="191">
        <v>1631916</v>
      </c>
      <c r="H291" s="109">
        <v>593</v>
      </c>
      <c r="I291" s="109">
        <v>695940</v>
      </c>
      <c r="J291" s="159">
        <f t="shared" si="20"/>
        <v>0.49873843566021869</v>
      </c>
      <c r="K291" s="159">
        <f t="shared" si="21"/>
        <v>0.42645577345892804</v>
      </c>
      <c r="L291" s="159">
        <f t="shared" si="22"/>
        <v>0.14962153069806561</v>
      </c>
      <c r="M291" s="159">
        <f t="shared" si="23"/>
        <v>0.29851904142124963</v>
      </c>
      <c r="N291" s="160">
        <f t="shared" si="24"/>
        <v>0.44814057211931524</v>
      </c>
      <c r="O291" s="161"/>
      <c r="P291" s="161"/>
    </row>
    <row r="292" spans="1:16" x14ac:dyDescent="0.2">
      <c r="A292" s="165">
        <v>287</v>
      </c>
      <c r="B292" s="218" t="s">
        <v>102</v>
      </c>
      <c r="C292" s="196" t="s">
        <v>27</v>
      </c>
      <c r="D292" s="217" t="s">
        <v>943</v>
      </c>
      <c r="E292" s="218" t="s">
        <v>944</v>
      </c>
      <c r="F292" s="253">
        <v>3013</v>
      </c>
      <c r="G292" s="191">
        <v>4467810</v>
      </c>
      <c r="H292" s="109">
        <v>1869</v>
      </c>
      <c r="I292" s="109">
        <v>3091440</v>
      </c>
      <c r="J292" s="159">
        <f t="shared" si="20"/>
        <v>0.62031198141387323</v>
      </c>
      <c r="K292" s="159">
        <f t="shared" si="21"/>
        <v>0.69193631779328124</v>
      </c>
      <c r="L292" s="159">
        <f t="shared" si="22"/>
        <v>0.18609359442416196</v>
      </c>
      <c r="M292" s="159">
        <f t="shared" si="23"/>
        <v>0.48435542245529684</v>
      </c>
      <c r="N292" s="160">
        <f t="shared" si="24"/>
        <v>0.67044901687945879</v>
      </c>
      <c r="O292" s="161"/>
      <c r="P292" s="161"/>
    </row>
    <row r="293" spans="1:16" x14ac:dyDescent="0.2">
      <c r="A293" s="165">
        <v>288</v>
      </c>
      <c r="B293" s="218" t="s">
        <v>102</v>
      </c>
      <c r="C293" s="196" t="s">
        <v>27</v>
      </c>
      <c r="D293" s="217" t="s">
        <v>949</v>
      </c>
      <c r="E293" s="218" t="s">
        <v>950</v>
      </c>
      <c r="F293" s="253">
        <v>1343</v>
      </c>
      <c r="G293" s="191">
        <v>1870134</v>
      </c>
      <c r="H293" s="109">
        <v>483</v>
      </c>
      <c r="I293" s="109">
        <v>717035</v>
      </c>
      <c r="J293" s="159">
        <f t="shared" si="20"/>
        <v>0.35964259121370068</v>
      </c>
      <c r="K293" s="159">
        <f t="shared" si="21"/>
        <v>0.38341370190585272</v>
      </c>
      <c r="L293" s="159">
        <f t="shared" si="22"/>
        <v>0.1078927773641102</v>
      </c>
      <c r="M293" s="159">
        <f t="shared" si="23"/>
        <v>0.2683895913340969</v>
      </c>
      <c r="N293" s="160">
        <f t="shared" si="24"/>
        <v>0.37628236869820708</v>
      </c>
      <c r="O293" s="161"/>
      <c r="P293" s="161"/>
    </row>
    <row r="294" spans="1:16" x14ac:dyDescent="0.2">
      <c r="A294" s="165">
        <v>289</v>
      </c>
      <c r="B294" s="218" t="s">
        <v>102</v>
      </c>
      <c r="C294" s="196" t="s">
        <v>27</v>
      </c>
      <c r="D294" s="217" t="s">
        <v>954</v>
      </c>
      <c r="E294" s="218" t="s">
        <v>1537</v>
      </c>
      <c r="F294" s="253">
        <v>1017</v>
      </c>
      <c r="G294" s="191">
        <v>2223093</v>
      </c>
      <c r="H294" s="109">
        <v>291</v>
      </c>
      <c r="I294" s="109">
        <v>946470</v>
      </c>
      <c r="J294" s="159">
        <f t="shared" si="20"/>
        <v>0.28613569321533922</v>
      </c>
      <c r="K294" s="159">
        <f t="shared" si="21"/>
        <v>0.42574467195029625</v>
      </c>
      <c r="L294" s="159">
        <f t="shared" si="22"/>
        <v>8.5840707964601762E-2</v>
      </c>
      <c r="M294" s="159">
        <f t="shared" si="23"/>
        <v>0.29802127036520737</v>
      </c>
      <c r="N294" s="160">
        <f t="shared" si="24"/>
        <v>0.38386197832980912</v>
      </c>
      <c r="O294" s="161"/>
      <c r="P294" s="161"/>
    </row>
    <row r="295" spans="1:16" x14ac:dyDescent="0.2">
      <c r="A295" s="165">
        <v>290</v>
      </c>
      <c r="B295" s="218" t="s">
        <v>102</v>
      </c>
      <c r="C295" s="196" t="s">
        <v>27</v>
      </c>
      <c r="D295" s="217" t="s">
        <v>946</v>
      </c>
      <c r="E295" s="218" t="s">
        <v>1195</v>
      </c>
      <c r="F295" s="253">
        <v>1124</v>
      </c>
      <c r="G295" s="191">
        <v>1786654</v>
      </c>
      <c r="H295" s="109">
        <v>487</v>
      </c>
      <c r="I295" s="109">
        <v>877275</v>
      </c>
      <c r="J295" s="159">
        <f t="shared" si="20"/>
        <v>0.43327402135231319</v>
      </c>
      <c r="K295" s="159">
        <f t="shared" si="21"/>
        <v>0.49101560794647425</v>
      </c>
      <c r="L295" s="159">
        <f t="shared" si="22"/>
        <v>0.12998220640569394</v>
      </c>
      <c r="M295" s="159">
        <f t="shared" si="23"/>
        <v>0.34371092556253197</v>
      </c>
      <c r="N295" s="160">
        <f t="shared" si="24"/>
        <v>0.47369313196822593</v>
      </c>
      <c r="O295" s="161"/>
      <c r="P295" s="161"/>
    </row>
    <row r="296" spans="1:16" x14ac:dyDescent="0.2">
      <c r="A296" s="165">
        <v>291</v>
      </c>
      <c r="B296" s="235" t="s">
        <v>102</v>
      </c>
      <c r="C296" s="196" t="s">
        <v>27</v>
      </c>
      <c r="D296" s="217" t="s">
        <v>951</v>
      </c>
      <c r="E296" s="218" t="s">
        <v>952</v>
      </c>
      <c r="F296" s="253">
        <v>998</v>
      </c>
      <c r="G296" s="191">
        <v>2524247</v>
      </c>
      <c r="H296" s="109">
        <v>649</v>
      </c>
      <c r="I296" s="109">
        <v>1718195</v>
      </c>
      <c r="J296" s="159">
        <f t="shared" si="20"/>
        <v>0.65030060120240485</v>
      </c>
      <c r="K296" s="159">
        <f t="shared" si="21"/>
        <v>0.68067625711746904</v>
      </c>
      <c r="L296" s="159">
        <f t="shared" si="22"/>
        <v>0.19509018036072145</v>
      </c>
      <c r="M296" s="159">
        <f t="shared" si="23"/>
        <v>0.47647337998222827</v>
      </c>
      <c r="N296" s="160">
        <f t="shared" si="24"/>
        <v>0.67156356034294973</v>
      </c>
      <c r="O296" s="161"/>
      <c r="P296" s="161"/>
    </row>
    <row r="297" spans="1:16" x14ac:dyDescent="0.2">
      <c r="A297" s="165">
        <v>292</v>
      </c>
      <c r="B297" s="235" t="s">
        <v>102</v>
      </c>
      <c r="C297" s="196" t="s">
        <v>27</v>
      </c>
      <c r="D297" s="217" t="s">
        <v>945</v>
      </c>
      <c r="E297" s="218" t="s">
        <v>1262</v>
      </c>
      <c r="F297" s="253">
        <v>1290</v>
      </c>
      <c r="G297" s="191">
        <v>2725484</v>
      </c>
      <c r="H297" s="109">
        <v>916</v>
      </c>
      <c r="I297" s="109">
        <v>1739650</v>
      </c>
      <c r="J297" s="159">
        <f t="shared" si="20"/>
        <v>0.71007751937984498</v>
      </c>
      <c r="K297" s="159">
        <f t="shared" si="21"/>
        <v>0.63829029999809206</v>
      </c>
      <c r="L297" s="159">
        <f t="shared" si="22"/>
        <v>0.21302325581395348</v>
      </c>
      <c r="M297" s="159">
        <f t="shared" si="23"/>
        <v>0.44680320999866441</v>
      </c>
      <c r="N297" s="160">
        <f t="shared" si="24"/>
        <v>0.65982646581261784</v>
      </c>
      <c r="O297" s="161"/>
      <c r="P297" s="161"/>
    </row>
    <row r="298" spans="1:16" x14ac:dyDescent="0.2">
      <c r="A298" s="165">
        <v>293</v>
      </c>
      <c r="B298" s="235" t="s">
        <v>102</v>
      </c>
      <c r="C298" s="196" t="s">
        <v>27</v>
      </c>
      <c r="D298" s="217" t="s">
        <v>953</v>
      </c>
      <c r="E298" s="218" t="s">
        <v>1405</v>
      </c>
      <c r="F298" s="253">
        <v>1063</v>
      </c>
      <c r="G298" s="191">
        <v>1509429</v>
      </c>
      <c r="H298" s="109">
        <v>492</v>
      </c>
      <c r="I298" s="109">
        <v>695370</v>
      </c>
      <c r="J298" s="159">
        <f t="shared" si="20"/>
        <v>0.46284101599247413</v>
      </c>
      <c r="K298" s="159">
        <f t="shared" si="21"/>
        <v>0.46068413949910858</v>
      </c>
      <c r="L298" s="159">
        <f t="shared" si="22"/>
        <v>0.13885230479774224</v>
      </c>
      <c r="M298" s="159">
        <f t="shared" si="23"/>
        <v>0.32247889764937598</v>
      </c>
      <c r="N298" s="160">
        <f t="shared" si="24"/>
        <v>0.46133120244711823</v>
      </c>
      <c r="O298" s="161"/>
      <c r="P298" s="161"/>
    </row>
    <row r="299" spans="1:16" x14ac:dyDescent="0.2">
      <c r="A299" s="165">
        <v>294</v>
      </c>
      <c r="B299" s="236" t="s">
        <v>102</v>
      </c>
      <c r="C299" s="196" t="s">
        <v>27</v>
      </c>
      <c r="D299" s="217" t="s">
        <v>947</v>
      </c>
      <c r="E299" s="218" t="s">
        <v>948</v>
      </c>
      <c r="F299" s="253">
        <v>1898</v>
      </c>
      <c r="G299" s="191">
        <v>2573706</v>
      </c>
      <c r="H299" s="109">
        <v>853</v>
      </c>
      <c r="I299" s="109">
        <v>1259030</v>
      </c>
      <c r="J299" s="159">
        <f t="shared" si="20"/>
        <v>0.44942044257112751</v>
      </c>
      <c r="K299" s="159">
        <f t="shared" si="21"/>
        <v>0.48918951892718127</v>
      </c>
      <c r="L299" s="159">
        <f t="shared" si="22"/>
        <v>0.13482613277133826</v>
      </c>
      <c r="M299" s="159">
        <f t="shared" si="23"/>
        <v>0.34243266324902688</v>
      </c>
      <c r="N299" s="160">
        <f t="shared" si="24"/>
        <v>0.47725879602036514</v>
      </c>
      <c r="O299" s="161"/>
      <c r="P299" s="161"/>
    </row>
    <row r="300" spans="1:16" x14ac:dyDescent="0.2">
      <c r="A300" s="165">
        <v>295</v>
      </c>
      <c r="B300" s="236" t="s">
        <v>105</v>
      </c>
      <c r="C300" s="196" t="s">
        <v>27</v>
      </c>
      <c r="D300" s="217" t="s">
        <v>939</v>
      </c>
      <c r="E300" s="218" t="s">
        <v>940</v>
      </c>
      <c r="F300" s="253">
        <v>1941</v>
      </c>
      <c r="G300" s="191">
        <v>2661180</v>
      </c>
      <c r="H300" s="109">
        <v>1183</v>
      </c>
      <c r="I300" s="109">
        <v>1474610</v>
      </c>
      <c r="J300" s="159">
        <f t="shared" si="20"/>
        <v>0.60947964966512103</v>
      </c>
      <c r="K300" s="159">
        <f t="shared" si="21"/>
        <v>0.55411884953291402</v>
      </c>
      <c r="L300" s="159">
        <f t="shared" si="22"/>
        <v>0.18284389489953631</v>
      </c>
      <c r="M300" s="159">
        <f t="shared" si="23"/>
        <v>0.38788319467303978</v>
      </c>
      <c r="N300" s="160">
        <f t="shared" si="24"/>
        <v>0.57072708957257612</v>
      </c>
      <c r="O300" s="161"/>
      <c r="P300" s="161"/>
    </row>
    <row r="301" spans="1:16" x14ac:dyDescent="0.2">
      <c r="A301" s="165">
        <v>296</v>
      </c>
      <c r="B301" s="236" t="s">
        <v>105</v>
      </c>
      <c r="C301" s="196" t="s">
        <v>27</v>
      </c>
      <c r="D301" s="217" t="s">
        <v>942</v>
      </c>
      <c r="E301" s="218" t="s">
        <v>1224</v>
      </c>
      <c r="F301" s="253">
        <v>1326</v>
      </c>
      <c r="G301" s="191">
        <v>1666787</v>
      </c>
      <c r="H301" s="109">
        <v>681</v>
      </c>
      <c r="I301" s="109">
        <v>783220</v>
      </c>
      <c r="J301" s="159">
        <f t="shared" si="20"/>
        <v>0.51357466063348411</v>
      </c>
      <c r="K301" s="159">
        <f t="shared" si="21"/>
        <v>0.4698980733591035</v>
      </c>
      <c r="L301" s="159">
        <f t="shared" si="22"/>
        <v>0.15407239819004523</v>
      </c>
      <c r="M301" s="159">
        <f t="shared" si="23"/>
        <v>0.32892865135137245</v>
      </c>
      <c r="N301" s="160">
        <f t="shared" si="24"/>
        <v>0.48300104954141765</v>
      </c>
      <c r="O301" s="161"/>
      <c r="P301" s="161"/>
    </row>
    <row r="302" spans="1:16" x14ac:dyDescent="0.2">
      <c r="A302" s="165">
        <v>297</v>
      </c>
      <c r="B302" s="236" t="s">
        <v>105</v>
      </c>
      <c r="C302" s="196" t="s">
        <v>27</v>
      </c>
      <c r="D302" s="217" t="s">
        <v>941</v>
      </c>
      <c r="E302" s="218" t="s">
        <v>1079</v>
      </c>
      <c r="F302" s="253">
        <v>1259</v>
      </c>
      <c r="G302" s="191">
        <v>2494450</v>
      </c>
      <c r="H302" s="109">
        <v>1050</v>
      </c>
      <c r="I302" s="109">
        <v>1562890</v>
      </c>
      <c r="J302" s="159">
        <f t="shared" si="20"/>
        <v>0.83399523431294675</v>
      </c>
      <c r="K302" s="159">
        <f t="shared" si="21"/>
        <v>0.6265469341939105</v>
      </c>
      <c r="L302" s="159">
        <f t="shared" si="22"/>
        <v>0.25019857029388404</v>
      </c>
      <c r="M302" s="159">
        <f t="shared" si="23"/>
        <v>0.43858285393573732</v>
      </c>
      <c r="N302" s="160">
        <f t="shared" si="24"/>
        <v>0.6887814242296213</v>
      </c>
      <c r="O302" s="161"/>
      <c r="P302" s="161"/>
    </row>
    <row r="303" spans="1:16" x14ac:dyDescent="0.2">
      <c r="A303" s="165">
        <v>298</v>
      </c>
      <c r="B303" s="237" t="s">
        <v>13</v>
      </c>
      <c r="C303" s="196" t="s">
        <v>137</v>
      </c>
      <c r="D303" s="217" t="s">
        <v>164</v>
      </c>
      <c r="E303" s="237" t="s">
        <v>1407</v>
      </c>
      <c r="F303" s="253">
        <v>1599</v>
      </c>
      <c r="G303" s="191">
        <v>2407773</v>
      </c>
      <c r="H303" s="109">
        <v>564</v>
      </c>
      <c r="I303" s="109">
        <v>744680</v>
      </c>
      <c r="J303" s="159">
        <f t="shared" si="20"/>
        <v>0.3527204502814259</v>
      </c>
      <c r="K303" s="159">
        <f t="shared" si="21"/>
        <v>0.30928164739782366</v>
      </c>
      <c r="L303" s="159">
        <f t="shared" si="22"/>
        <v>0.10581613508442776</v>
      </c>
      <c r="M303" s="159">
        <f t="shared" si="23"/>
        <v>0.21649715317847654</v>
      </c>
      <c r="N303" s="160">
        <f t="shared" si="24"/>
        <v>0.32231328826290429</v>
      </c>
      <c r="O303" s="161"/>
      <c r="P303" s="161"/>
    </row>
    <row r="304" spans="1:16" x14ac:dyDescent="0.2">
      <c r="A304" s="165">
        <v>299</v>
      </c>
      <c r="B304" s="237" t="s">
        <v>13</v>
      </c>
      <c r="C304" s="196" t="s">
        <v>137</v>
      </c>
      <c r="D304" s="217" t="s">
        <v>165</v>
      </c>
      <c r="E304" s="237" t="s">
        <v>850</v>
      </c>
      <c r="F304" s="253">
        <v>608</v>
      </c>
      <c r="G304" s="191">
        <v>1005877</v>
      </c>
      <c r="H304" s="109">
        <v>184</v>
      </c>
      <c r="I304" s="109">
        <v>190550</v>
      </c>
      <c r="J304" s="159">
        <f t="shared" si="20"/>
        <v>0.30263157894736842</v>
      </c>
      <c r="K304" s="159">
        <f t="shared" si="21"/>
        <v>0.18943668062794955</v>
      </c>
      <c r="L304" s="159">
        <f t="shared" si="22"/>
        <v>9.0789473684210517E-2</v>
      </c>
      <c r="M304" s="159">
        <f t="shared" si="23"/>
        <v>0.13260567643956467</v>
      </c>
      <c r="N304" s="160">
        <f t="shared" si="24"/>
        <v>0.2233951501237752</v>
      </c>
      <c r="O304" s="161"/>
      <c r="P304" s="161"/>
    </row>
    <row r="305" spans="1:16" x14ac:dyDescent="0.2">
      <c r="A305" s="165">
        <v>300</v>
      </c>
      <c r="B305" s="237" t="s">
        <v>13</v>
      </c>
      <c r="C305" s="196" t="s">
        <v>137</v>
      </c>
      <c r="D305" s="217" t="s">
        <v>162</v>
      </c>
      <c r="E305" s="237" t="s">
        <v>1538</v>
      </c>
      <c r="F305" s="253">
        <v>1658</v>
      </c>
      <c r="G305" s="191">
        <v>2712953</v>
      </c>
      <c r="H305" s="109">
        <v>592</v>
      </c>
      <c r="I305" s="109">
        <v>777430</v>
      </c>
      <c r="J305" s="159">
        <f t="shared" si="20"/>
        <v>0.35705669481302776</v>
      </c>
      <c r="K305" s="159">
        <f t="shared" si="21"/>
        <v>0.28656228102735287</v>
      </c>
      <c r="L305" s="159">
        <f t="shared" si="22"/>
        <v>0.10711700844390833</v>
      </c>
      <c r="M305" s="159">
        <f t="shared" si="23"/>
        <v>0.200593596719147</v>
      </c>
      <c r="N305" s="160">
        <f t="shared" si="24"/>
        <v>0.30771060516305532</v>
      </c>
      <c r="O305" s="161"/>
      <c r="P305" s="161"/>
    </row>
    <row r="306" spans="1:16" x14ac:dyDescent="0.2">
      <c r="A306" s="165">
        <v>301</v>
      </c>
      <c r="B306" s="237" t="s">
        <v>13</v>
      </c>
      <c r="C306" s="197" t="s">
        <v>137</v>
      </c>
      <c r="D306" s="217" t="s">
        <v>166</v>
      </c>
      <c r="E306" s="237" t="s">
        <v>1367</v>
      </c>
      <c r="F306" s="253">
        <v>1536</v>
      </c>
      <c r="G306" s="191">
        <v>2446037</v>
      </c>
      <c r="H306" s="109">
        <v>837</v>
      </c>
      <c r="I306" s="109">
        <v>1196480</v>
      </c>
      <c r="J306" s="159">
        <f t="shared" si="20"/>
        <v>0.544921875</v>
      </c>
      <c r="K306" s="159">
        <f t="shared" si="21"/>
        <v>0.48915040941735549</v>
      </c>
      <c r="L306" s="159">
        <f t="shared" si="22"/>
        <v>0.16347656250000001</v>
      </c>
      <c r="M306" s="159">
        <f t="shared" si="23"/>
        <v>0.34240528659214881</v>
      </c>
      <c r="N306" s="160">
        <f t="shared" si="24"/>
        <v>0.50588184909214884</v>
      </c>
      <c r="O306" s="161"/>
      <c r="P306" s="161"/>
    </row>
    <row r="307" spans="1:16" x14ac:dyDescent="0.2">
      <c r="A307" s="165">
        <v>302</v>
      </c>
      <c r="B307" s="237" t="s">
        <v>13</v>
      </c>
      <c r="C307" s="197" t="s">
        <v>137</v>
      </c>
      <c r="D307" s="217" t="s">
        <v>163</v>
      </c>
      <c r="E307" s="237" t="s">
        <v>1408</v>
      </c>
      <c r="F307" s="253">
        <v>1485</v>
      </c>
      <c r="G307" s="191">
        <v>2479779</v>
      </c>
      <c r="H307" s="109">
        <v>560</v>
      </c>
      <c r="I307" s="109">
        <v>585860</v>
      </c>
      <c r="J307" s="159">
        <f t="shared" si="20"/>
        <v>0.37710437710437711</v>
      </c>
      <c r="K307" s="159">
        <f t="shared" si="21"/>
        <v>0.23625492432995038</v>
      </c>
      <c r="L307" s="159">
        <f t="shared" si="22"/>
        <v>0.11313131313131312</v>
      </c>
      <c r="M307" s="159">
        <f t="shared" si="23"/>
        <v>0.16537844703096524</v>
      </c>
      <c r="N307" s="160">
        <f t="shared" si="24"/>
        <v>0.27850976016227835</v>
      </c>
      <c r="O307" s="161"/>
      <c r="P307" s="161"/>
    </row>
    <row r="308" spans="1:16" x14ac:dyDescent="0.2">
      <c r="A308" s="165">
        <v>303</v>
      </c>
      <c r="B308" s="235" t="s">
        <v>13</v>
      </c>
      <c r="C308" s="196" t="s">
        <v>137</v>
      </c>
      <c r="D308" s="217" t="s">
        <v>160</v>
      </c>
      <c r="E308" s="218" t="s">
        <v>1539</v>
      </c>
      <c r="F308" s="253">
        <v>2432</v>
      </c>
      <c r="G308" s="191">
        <v>3974673</v>
      </c>
      <c r="H308" s="109">
        <v>1388</v>
      </c>
      <c r="I308" s="109">
        <v>2067810</v>
      </c>
      <c r="J308" s="159">
        <f t="shared" si="20"/>
        <v>0.57072368421052633</v>
      </c>
      <c r="K308" s="159">
        <f t="shared" si="21"/>
        <v>0.52024657122736895</v>
      </c>
      <c r="L308" s="159">
        <f t="shared" si="22"/>
        <v>0.17121710526315789</v>
      </c>
      <c r="M308" s="159">
        <f t="shared" si="23"/>
        <v>0.36417259985915823</v>
      </c>
      <c r="N308" s="160">
        <f t="shared" si="24"/>
        <v>0.5353897051223161</v>
      </c>
      <c r="O308" s="161"/>
      <c r="P308" s="161"/>
    </row>
    <row r="309" spans="1:16" x14ac:dyDescent="0.2">
      <c r="A309" s="165">
        <v>304</v>
      </c>
      <c r="B309" s="235" t="s">
        <v>13</v>
      </c>
      <c r="C309" s="196" t="s">
        <v>137</v>
      </c>
      <c r="D309" s="217" t="s">
        <v>161</v>
      </c>
      <c r="E309" s="218" t="s">
        <v>1368</v>
      </c>
      <c r="F309" s="253">
        <v>1768</v>
      </c>
      <c r="G309" s="191">
        <v>3085676</v>
      </c>
      <c r="H309" s="109">
        <v>615</v>
      </c>
      <c r="I309" s="109">
        <v>949230</v>
      </c>
      <c r="J309" s="159">
        <f t="shared" si="20"/>
        <v>0.34785067873303166</v>
      </c>
      <c r="K309" s="159">
        <f t="shared" si="21"/>
        <v>0.30762465015769641</v>
      </c>
      <c r="L309" s="159">
        <f t="shared" si="22"/>
        <v>0.10435520361990949</v>
      </c>
      <c r="M309" s="159">
        <f t="shared" si="23"/>
        <v>0.21533725511038748</v>
      </c>
      <c r="N309" s="160">
        <f t="shared" si="24"/>
        <v>0.31969245873029695</v>
      </c>
      <c r="O309" s="161"/>
      <c r="P309" s="161"/>
    </row>
    <row r="310" spans="1:16" x14ac:dyDescent="0.2">
      <c r="A310" s="165">
        <v>305</v>
      </c>
      <c r="B310" s="235" t="s">
        <v>1225</v>
      </c>
      <c r="C310" s="196" t="s">
        <v>137</v>
      </c>
      <c r="D310" s="217" t="s">
        <v>197</v>
      </c>
      <c r="E310" s="218" t="s">
        <v>1269</v>
      </c>
      <c r="F310" s="253">
        <v>1382</v>
      </c>
      <c r="G310" s="191">
        <v>2265936</v>
      </c>
      <c r="H310" s="109">
        <v>486</v>
      </c>
      <c r="I310" s="109">
        <v>861150</v>
      </c>
      <c r="J310" s="159">
        <f t="shared" si="20"/>
        <v>0.35166425470332852</v>
      </c>
      <c r="K310" s="159">
        <f t="shared" si="21"/>
        <v>0.38004162518270596</v>
      </c>
      <c r="L310" s="159">
        <f t="shared" si="22"/>
        <v>0.10549927641099856</v>
      </c>
      <c r="M310" s="159">
        <f t="shared" si="23"/>
        <v>0.26602913762789415</v>
      </c>
      <c r="N310" s="160">
        <f t="shared" si="24"/>
        <v>0.3715284140388927</v>
      </c>
      <c r="O310" s="161"/>
      <c r="P310" s="161"/>
    </row>
    <row r="311" spans="1:16" x14ac:dyDescent="0.2">
      <c r="A311" s="165">
        <v>306</v>
      </c>
      <c r="B311" s="235" t="s">
        <v>1225</v>
      </c>
      <c r="C311" s="196" t="s">
        <v>137</v>
      </c>
      <c r="D311" s="217" t="s">
        <v>199</v>
      </c>
      <c r="E311" s="218" t="s">
        <v>1409</v>
      </c>
      <c r="F311" s="253">
        <v>1229</v>
      </c>
      <c r="G311" s="191">
        <v>2015924</v>
      </c>
      <c r="H311" s="109">
        <v>506</v>
      </c>
      <c r="I311" s="109">
        <v>720010</v>
      </c>
      <c r="J311" s="159">
        <f t="shared" si="20"/>
        <v>0.41171684296175753</v>
      </c>
      <c r="K311" s="159">
        <f t="shared" si="21"/>
        <v>0.35716128187372143</v>
      </c>
      <c r="L311" s="159">
        <f t="shared" si="22"/>
        <v>0.12351505288852725</v>
      </c>
      <c r="M311" s="159">
        <f t="shared" si="23"/>
        <v>0.25001289731160498</v>
      </c>
      <c r="N311" s="160">
        <f t="shared" si="24"/>
        <v>0.37352795020013224</v>
      </c>
      <c r="O311" s="161"/>
      <c r="P311" s="161"/>
    </row>
    <row r="312" spans="1:16" x14ac:dyDescent="0.2">
      <c r="A312" s="165">
        <v>307</v>
      </c>
      <c r="B312" s="235" t="s">
        <v>1225</v>
      </c>
      <c r="C312" s="196" t="s">
        <v>137</v>
      </c>
      <c r="D312" s="217" t="s">
        <v>198</v>
      </c>
      <c r="E312" s="218" t="s">
        <v>1268</v>
      </c>
      <c r="F312" s="253">
        <v>1513</v>
      </c>
      <c r="G312" s="191">
        <v>2479141</v>
      </c>
      <c r="H312" s="109">
        <v>715</v>
      </c>
      <c r="I312" s="109">
        <v>1036165</v>
      </c>
      <c r="J312" s="159">
        <f t="shared" si="20"/>
        <v>0.47257105089226703</v>
      </c>
      <c r="K312" s="159">
        <f t="shared" si="21"/>
        <v>0.4179532346082776</v>
      </c>
      <c r="L312" s="159">
        <f t="shared" si="22"/>
        <v>0.14177131526768011</v>
      </c>
      <c r="M312" s="159">
        <f t="shared" si="23"/>
        <v>0.29256726422579432</v>
      </c>
      <c r="N312" s="160">
        <f t="shared" si="24"/>
        <v>0.43433857949347443</v>
      </c>
      <c r="O312" s="161"/>
      <c r="P312" s="161"/>
    </row>
    <row r="313" spans="1:16" x14ac:dyDescent="0.2">
      <c r="A313" s="165">
        <v>308</v>
      </c>
      <c r="B313" s="218" t="s">
        <v>125</v>
      </c>
      <c r="C313" s="196" t="s">
        <v>137</v>
      </c>
      <c r="D313" s="217" t="s">
        <v>496</v>
      </c>
      <c r="E313" s="218" t="s">
        <v>497</v>
      </c>
      <c r="F313" s="253">
        <v>1922</v>
      </c>
      <c r="G313" s="191">
        <v>3153446</v>
      </c>
      <c r="H313" s="109">
        <v>573</v>
      </c>
      <c r="I313" s="109">
        <v>708800</v>
      </c>
      <c r="J313" s="159">
        <f t="shared" si="20"/>
        <v>0.29812695109261184</v>
      </c>
      <c r="K313" s="159">
        <f t="shared" si="21"/>
        <v>0.22476998179134824</v>
      </c>
      <c r="L313" s="159">
        <f t="shared" si="22"/>
        <v>8.9438085327783551E-2</v>
      </c>
      <c r="M313" s="159">
        <f t="shared" si="23"/>
        <v>0.15733898725394377</v>
      </c>
      <c r="N313" s="160">
        <f t="shared" si="24"/>
        <v>0.24677707258172732</v>
      </c>
      <c r="O313" s="161"/>
      <c r="P313" s="161"/>
    </row>
    <row r="314" spans="1:16" x14ac:dyDescent="0.2">
      <c r="A314" s="165">
        <v>309</v>
      </c>
      <c r="B314" s="218" t="s">
        <v>125</v>
      </c>
      <c r="C314" s="196" t="s">
        <v>137</v>
      </c>
      <c r="D314" s="217" t="s">
        <v>495</v>
      </c>
      <c r="E314" s="218" t="s">
        <v>1001</v>
      </c>
      <c r="F314" s="253">
        <v>2197</v>
      </c>
      <c r="G314" s="191">
        <v>3582041</v>
      </c>
      <c r="H314" s="109">
        <v>898</v>
      </c>
      <c r="I314" s="109">
        <v>1298550</v>
      </c>
      <c r="J314" s="159">
        <f t="shared" si="20"/>
        <v>0.40873918980427854</v>
      </c>
      <c r="K314" s="159">
        <f t="shared" si="21"/>
        <v>0.36251678861297232</v>
      </c>
      <c r="L314" s="159">
        <f t="shared" si="22"/>
        <v>0.12262175694128355</v>
      </c>
      <c r="M314" s="159">
        <f t="shared" si="23"/>
        <v>0.25376175202908063</v>
      </c>
      <c r="N314" s="160">
        <f t="shared" si="24"/>
        <v>0.37638350897036421</v>
      </c>
      <c r="O314" s="161"/>
      <c r="P314" s="161"/>
    </row>
    <row r="315" spans="1:16" x14ac:dyDescent="0.2">
      <c r="A315" s="165">
        <v>310</v>
      </c>
      <c r="B315" s="218" t="s">
        <v>126</v>
      </c>
      <c r="C315" s="196" t="s">
        <v>137</v>
      </c>
      <c r="D315" s="217" t="s">
        <v>498</v>
      </c>
      <c r="E315" s="218" t="s">
        <v>499</v>
      </c>
      <c r="F315" s="253">
        <v>1643</v>
      </c>
      <c r="G315" s="191">
        <v>2003905</v>
      </c>
      <c r="H315" s="109">
        <v>470</v>
      </c>
      <c r="I315" s="109">
        <v>665420</v>
      </c>
      <c r="J315" s="159">
        <f t="shared" si="20"/>
        <v>0.2860620815581254</v>
      </c>
      <c r="K315" s="159">
        <f t="shared" si="21"/>
        <v>0.33206164962909918</v>
      </c>
      <c r="L315" s="159">
        <f t="shared" si="22"/>
        <v>8.5818624467437613E-2</v>
      </c>
      <c r="M315" s="159">
        <f t="shared" si="23"/>
        <v>0.23244315474036942</v>
      </c>
      <c r="N315" s="160">
        <f t="shared" si="24"/>
        <v>0.31826177920780702</v>
      </c>
      <c r="O315" s="161"/>
      <c r="P315" s="161"/>
    </row>
    <row r="316" spans="1:16" x14ac:dyDescent="0.2">
      <c r="A316" s="165">
        <v>311</v>
      </c>
      <c r="B316" s="218" t="s">
        <v>126</v>
      </c>
      <c r="C316" s="196" t="s">
        <v>137</v>
      </c>
      <c r="D316" s="217" t="s">
        <v>512</v>
      </c>
      <c r="E316" s="218" t="s">
        <v>1111</v>
      </c>
      <c r="F316" s="253">
        <v>2201</v>
      </c>
      <c r="G316" s="191">
        <v>3627797</v>
      </c>
      <c r="H316" s="109">
        <v>961</v>
      </c>
      <c r="I316" s="109">
        <v>1323860</v>
      </c>
      <c r="J316" s="159">
        <f t="shared" si="20"/>
        <v>0.43661971830985913</v>
      </c>
      <c r="K316" s="159">
        <f t="shared" si="21"/>
        <v>0.36492119046352373</v>
      </c>
      <c r="L316" s="159">
        <f t="shared" si="22"/>
        <v>0.13098591549295774</v>
      </c>
      <c r="M316" s="159">
        <f t="shared" si="23"/>
        <v>0.2554448333244666</v>
      </c>
      <c r="N316" s="160">
        <f t="shared" si="24"/>
        <v>0.38643074881742434</v>
      </c>
      <c r="O316" s="161"/>
      <c r="P316" s="161"/>
    </row>
    <row r="317" spans="1:16" x14ac:dyDescent="0.2">
      <c r="A317" s="165">
        <v>312</v>
      </c>
      <c r="B317" s="218" t="s">
        <v>126</v>
      </c>
      <c r="C317" s="196" t="s">
        <v>137</v>
      </c>
      <c r="D317" s="217" t="s">
        <v>513</v>
      </c>
      <c r="E317" s="218" t="s">
        <v>514</v>
      </c>
      <c r="F317" s="253">
        <v>1894</v>
      </c>
      <c r="G317" s="191">
        <v>2937315</v>
      </c>
      <c r="H317" s="109">
        <v>822</v>
      </c>
      <c r="I317" s="109">
        <v>1038180</v>
      </c>
      <c r="J317" s="159">
        <f t="shared" si="20"/>
        <v>0.43400211193241817</v>
      </c>
      <c r="K317" s="159">
        <f t="shared" si="21"/>
        <v>0.35344523825330276</v>
      </c>
      <c r="L317" s="159">
        <f t="shared" si="22"/>
        <v>0.13020063357972544</v>
      </c>
      <c r="M317" s="159">
        <f t="shared" si="23"/>
        <v>0.24741166677731191</v>
      </c>
      <c r="N317" s="160">
        <f t="shared" si="24"/>
        <v>0.37761230035703736</v>
      </c>
      <c r="O317" s="161"/>
      <c r="P317" s="161"/>
    </row>
    <row r="318" spans="1:16" x14ac:dyDescent="0.2">
      <c r="A318" s="165">
        <v>313</v>
      </c>
      <c r="B318" s="218" t="s">
        <v>126</v>
      </c>
      <c r="C318" s="196" t="s">
        <v>137</v>
      </c>
      <c r="D318" s="217" t="s">
        <v>506</v>
      </c>
      <c r="E318" s="218" t="s">
        <v>507</v>
      </c>
      <c r="F318" s="253">
        <v>2538</v>
      </c>
      <c r="G318" s="191">
        <v>3126350</v>
      </c>
      <c r="H318" s="109">
        <v>1057</v>
      </c>
      <c r="I318" s="109">
        <v>1408500</v>
      </c>
      <c r="J318" s="159">
        <f t="shared" si="20"/>
        <v>0.4164696611505122</v>
      </c>
      <c r="K318" s="159">
        <f t="shared" si="21"/>
        <v>0.45052537303884721</v>
      </c>
      <c r="L318" s="159">
        <f t="shared" si="22"/>
        <v>0.12494089834515365</v>
      </c>
      <c r="M318" s="159">
        <f t="shared" si="23"/>
        <v>0.315367761127193</v>
      </c>
      <c r="N318" s="160">
        <f t="shared" si="24"/>
        <v>0.44030865947234665</v>
      </c>
      <c r="O318" s="161"/>
      <c r="P318" s="161"/>
    </row>
    <row r="319" spans="1:16" x14ac:dyDescent="0.2">
      <c r="A319" s="165">
        <v>314</v>
      </c>
      <c r="B319" s="218" t="s">
        <v>126</v>
      </c>
      <c r="C319" s="196" t="s">
        <v>137</v>
      </c>
      <c r="D319" s="217" t="s">
        <v>500</v>
      </c>
      <c r="E319" s="218" t="s">
        <v>501</v>
      </c>
      <c r="F319" s="253">
        <v>1672</v>
      </c>
      <c r="G319" s="191">
        <v>3981967</v>
      </c>
      <c r="H319" s="109">
        <v>844</v>
      </c>
      <c r="I319" s="109">
        <v>1446410</v>
      </c>
      <c r="J319" s="159">
        <f t="shared" si="20"/>
        <v>0.50478468899521534</v>
      </c>
      <c r="K319" s="159">
        <f t="shared" si="21"/>
        <v>0.36324007707748457</v>
      </c>
      <c r="L319" s="159">
        <f t="shared" si="22"/>
        <v>0.15143540669856459</v>
      </c>
      <c r="M319" s="159">
        <f t="shared" si="23"/>
        <v>0.25426805395423918</v>
      </c>
      <c r="N319" s="160">
        <f t="shared" si="24"/>
        <v>0.40570346065280377</v>
      </c>
      <c r="O319" s="161"/>
      <c r="P319" s="161"/>
    </row>
    <row r="320" spans="1:16" x14ac:dyDescent="0.2">
      <c r="A320" s="165">
        <v>315</v>
      </c>
      <c r="B320" s="218" t="s">
        <v>126</v>
      </c>
      <c r="C320" s="196" t="s">
        <v>137</v>
      </c>
      <c r="D320" s="217" t="s">
        <v>504</v>
      </c>
      <c r="E320" s="218" t="s">
        <v>505</v>
      </c>
      <c r="F320" s="253">
        <v>2272</v>
      </c>
      <c r="G320" s="191">
        <v>3127602</v>
      </c>
      <c r="H320" s="109">
        <v>937</v>
      </c>
      <c r="I320" s="109">
        <v>1474210</v>
      </c>
      <c r="J320" s="159">
        <f t="shared" si="20"/>
        <v>0.41241197183098594</v>
      </c>
      <c r="K320" s="159">
        <f t="shared" si="21"/>
        <v>0.47135473119661647</v>
      </c>
      <c r="L320" s="159">
        <f t="shared" si="22"/>
        <v>0.12372359154929577</v>
      </c>
      <c r="M320" s="159">
        <f t="shared" si="23"/>
        <v>0.32994831183763151</v>
      </c>
      <c r="N320" s="160">
        <f t="shared" si="24"/>
        <v>0.45367190338692731</v>
      </c>
      <c r="O320" s="161"/>
      <c r="P320" s="161"/>
    </row>
    <row r="321" spans="1:16" x14ac:dyDescent="0.2">
      <c r="A321" s="165">
        <v>316</v>
      </c>
      <c r="B321" s="218" t="s">
        <v>126</v>
      </c>
      <c r="C321" s="196" t="s">
        <v>137</v>
      </c>
      <c r="D321" s="217" t="s">
        <v>502</v>
      </c>
      <c r="E321" s="218" t="s">
        <v>1251</v>
      </c>
      <c r="F321" s="253">
        <v>1728</v>
      </c>
      <c r="G321" s="191">
        <v>2646331</v>
      </c>
      <c r="H321" s="109">
        <v>804</v>
      </c>
      <c r="I321" s="109">
        <v>1249490</v>
      </c>
      <c r="J321" s="159">
        <f t="shared" si="20"/>
        <v>0.46527777777777779</v>
      </c>
      <c r="K321" s="159">
        <f t="shared" si="21"/>
        <v>0.47215937839975425</v>
      </c>
      <c r="L321" s="159">
        <f t="shared" si="22"/>
        <v>0.13958333333333334</v>
      </c>
      <c r="M321" s="159">
        <f t="shared" si="23"/>
        <v>0.33051156487982797</v>
      </c>
      <c r="N321" s="160">
        <f t="shared" si="24"/>
        <v>0.47009489821316131</v>
      </c>
      <c r="O321" s="161"/>
      <c r="P321" s="161"/>
    </row>
    <row r="322" spans="1:16" x14ac:dyDescent="0.2">
      <c r="A322" s="165">
        <v>317</v>
      </c>
      <c r="B322" s="218" t="s">
        <v>126</v>
      </c>
      <c r="C322" s="196" t="s">
        <v>137</v>
      </c>
      <c r="D322" s="217" t="s">
        <v>510</v>
      </c>
      <c r="E322" s="218" t="s">
        <v>511</v>
      </c>
      <c r="F322" s="253">
        <v>3383</v>
      </c>
      <c r="G322" s="191">
        <v>8037074</v>
      </c>
      <c r="H322" s="109">
        <v>1668</v>
      </c>
      <c r="I322" s="109">
        <v>2847010</v>
      </c>
      <c r="J322" s="159">
        <f t="shared" si="20"/>
        <v>0.49305350280815846</v>
      </c>
      <c r="K322" s="159">
        <f t="shared" si="21"/>
        <v>0.35423463812825412</v>
      </c>
      <c r="L322" s="159">
        <f t="shared" si="22"/>
        <v>0.14791605084244752</v>
      </c>
      <c r="M322" s="159">
        <f t="shared" si="23"/>
        <v>0.24796424668977787</v>
      </c>
      <c r="N322" s="160">
        <f t="shared" si="24"/>
        <v>0.39588029753222542</v>
      </c>
      <c r="O322" s="161"/>
      <c r="P322" s="161"/>
    </row>
    <row r="323" spans="1:16" x14ac:dyDescent="0.2">
      <c r="A323" s="165">
        <v>318</v>
      </c>
      <c r="B323" s="218" t="s">
        <v>126</v>
      </c>
      <c r="C323" s="196" t="s">
        <v>137</v>
      </c>
      <c r="D323" s="217" t="s">
        <v>508</v>
      </c>
      <c r="E323" s="218" t="s">
        <v>1135</v>
      </c>
      <c r="F323" s="253">
        <v>1170</v>
      </c>
      <c r="G323" s="191">
        <v>1531944</v>
      </c>
      <c r="H323" s="109">
        <v>386</v>
      </c>
      <c r="I323" s="109">
        <v>457540</v>
      </c>
      <c r="J323" s="159">
        <f t="shared" si="20"/>
        <v>0.32991452991452991</v>
      </c>
      <c r="K323" s="159">
        <f t="shared" si="21"/>
        <v>0.29866626978531852</v>
      </c>
      <c r="L323" s="159">
        <f t="shared" si="22"/>
        <v>9.8974358974358967E-2</v>
      </c>
      <c r="M323" s="159">
        <f t="shared" si="23"/>
        <v>0.20906638884972295</v>
      </c>
      <c r="N323" s="160">
        <f t="shared" si="24"/>
        <v>0.30804074782408192</v>
      </c>
      <c r="O323" s="161"/>
      <c r="P323" s="161"/>
    </row>
    <row r="324" spans="1:16" x14ac:dyDescent="0.2">
      <c r="A324" s="165">
        <v>319</v>
      </c>
      <c r="B324" s="218" t="s">
        <v>126</v>
      </c>
      <c r="C324" s="196" t="s">
        <v>137</v>
      </c>
      <c r="D324" s="217" t="s">
        <v>509</v>
      </c>
      <c r="E324" s="218" t="s">
        <v>1292</v>
      </c>
      <c r="F324" s="253">
        <v>1389</v>
      </c>
      <c r="G324" s="191">
        <v>2329010</v>
      </c>
      <c r="H324" s="109">
        <v>431</v>
      </c>
      <c r="I324" s="109">
        <v>568700</v>
      </c>
      <c r="J324" s="159">
        <f t="shared" si="20"/>
        <v>0.3102951763858891</v>
      </c>
      <c r="K324" s="159">
        <f t="shared" si="21"/>
        <v>0.24418100394588257</v>
      </c>
      <c r="L324" s="159">
        <f t="shared" si="22"/>
        <v>9.3088552915766731E-2</v>
      </c>
      <c r="M324" s="159">
        <f t="shared" si="23"/>
        <v>0.1709267027621178</v>
      </c>
      <c r="N324" s="160">
        <f t="shared" si="24"/>
        <v>0.26401525567788453</v>
      </c>
      <c r="O324" s="161"/>
      <c r="P324" s="161"/>
    </row>
    <row r="325" spans="1:16" x14ac:dyDescent="0.2">
      <c r="A325" s="165">
        <v>320</v>
      </c>
      <c r="B325" s="218" t="s">
        <v>3</v>
      </c>
      <c r="C325" s="196" t="s">
        <v>137</v>
      </c>
      <c r="D325" s="217" t="s">
        <v>182</v>
      </c>
      <c r="E325" s="218" t="s">
        <v>183</v>
      </c>
      <c r="F325" s="253">
        <v>1257</v>
      </c>
      <c r="G325" s="191">
        <v>2059415</v>
      </c>
      <c r="H325" s="109">
        <v>706</v>
      </c>
      <c r="I325" s="109">
        <v>1067710</v>
      </c>
      <c r="J325" s="159">
        <f t="shared" si="20"/>
        <v>0.56165473349244233</v>
      </c>
      <c r="K325" s="159">
        <f t="shared" si="21"/>
        <v>0.51845305584352841</v>
      </c>
      <c r="L325" s="159">
        <f t="shared" si="22"/>
        <v>0.16849642004773269</v>
      </c>
      <c r="M325" s="159">
        <f t="shared" si="23"/>
        <v>0.36291713909046985</v>
      </c>
      <c r="N325" s="160">
        <f t="shared" si="24"/>
        <v>0.53141355913820254</v>
      </c>
      <c r="O325" s="161"/>
      <c r="P325" s="161"/>
    </row>
    <row r="326" spans="1:16" x14ac:dyDescent="0.2">
      <c r="A326" s="165">
        <v>321</v>
      </c>
      <c r="B326" s="218" t="s">
        <v>3</v>
      </c>
      <c r="C326" s="196" t="s">
        <v>137</v>
      </c>
      <c r="D326" s="217" t="s">
        <v>180</v>
      </c>
      <c r="E326" s="218" t="s">
        <v>181</v>
      </c>
      <c r="F326" s="253">
        <v>1485</v>
      </c>
      <c r="G326" s="191">
        <v>2416958</v>
      </c>
      <c r="H326" s="109">
        <v>988</v>
      </c>
      <c r="I326" s="109">
        <v>1319490</v>
      </c>
      <c r="J326" s="159">
        <f t="shared" ref="J326:J389" si="25">IFERROR(H326/F326,0)</f>
        <v>0.66531986531986531</v>
      </c>
      <c r="K326" s="159">
        <f t="shared" ref="K326:K389" si="26">IFERROR(I326/G326,0)</f>
        <v>0.54593004926026845</v>
      </c>
      <c r="L326" s="159">
        <f t="shared" si="22"/>
        <v>0.19959595959595958</v>
      </c>
      <c r="M326" s="159">
        <f t="shared" si="23"/>
        <v>0.3821510344821879</v>
      </c>
      <c r="N326" s="160">
        <f t="shared" si="24"/>
        <v>0.58174699407814745</v>
      </c>
      <c r="O326" s="161"/>
      <c r="P326" s="161"/>
    </row>
    <row r="327" spans="1:16" x14ac:dyDescent="0.2">
      <c r="A327" s="165">
        <v>322</v>
      </c>
      <c r="B327" s="218" t="s">
        <v>3</v>
      </c>
      <c r="C327" s="196" t="s">
        <v>137</v>
      </c>
      <c r="D327" s="217" t="s">
        <v>178</v>
      </c>
      <c r="E327" s="218" t="s">
        <v>179</v>
      </c>
      <c r="F327" s="253">
        <v>2203</v>
      </c>
      <c r="G327" s="191">
        <v>3600724</v>
      </c>
      <c r="H327" s="109">
        <v>1339</v>
      </c>
      <c r="I327" s="109">
        <v>1944440</v>
      </c>
      <c r="J327" s="159">
        <f t="shared" si="25"/>
        <v>0.60780753517930097</v>
      </c>
      <c r="K327" s="159">
        <f t="shared" si="26"/>
        <v>0.54001361948319282</v>
      </c>
      <c r="L327" s="159">
        <f t="shared" ref="L327:L390" si="27">IF((J327*0.3)&gt;30%,30%,(J327*0.3))</f>
        <v>0.1823422605537903</v>
      </c>
      <c r="M327" s="159">
        <f t="shared" ref="M327:M390" si="28">IF((K327*0.7)&gt;70%,70%,(K327*0.7))</f>
        <v>0.37800953363823497</v>
      </c>
      <c r="N327" s="160">
        <f t="shared" ref="N327:N390" si="29">L327+M327</f>
        <v>0.5603517941920253</v>
      </c>
      <c r="O327" s="161"/>
      <c r="P327" s="161"/>
    </row>
    <row r="328" spans="1:16" x14ac:dyDescent="0.2">
      <c r="A328" s="165">
        <v>323</v>
      </c>
      <c r="B328" s="218" t="s">
        <v>3</v>
      </c>
      <c r="C328" s="196" t="s">
        <v>137</v>
      </c>
      <c r="D328" s="217" t="s">
        <v>176</v>
      </c>
      <c r="E328" s="218" t="s">
        <v>177</v>
      </c>
      <c r="F328" s="253">
        <v>1613</v>
      </c>
      <c r="G328" s="191">
        <v>2643898</v>
      </c>
      <c r="H328" s="109">
        <v>941</v>
      </c>
      <c r="I328" s="109">
        <v>1555770</v>
      </c>
      <c r="J328" s="159">
        <f t="shared" si="25"/>
        <v>0.58338499690018597</v>
      </c>
      <c r="K328" s="159">
        <f t="shared" si="26"/>
        <v>0.58843798058775343</v>
      </c>
      <c r="L328" s="159">
        <f t="shared" si="27"/>
        <v>0.17501549907005579</v>
      </c>
      <c r="M328" s="159">
        <f t="shared" si="28"/>
        <v>0.41190658641142736</v>
      </c>
      <c r="N328" s="160">
        <f t="shared" si="29"/>
        <v>0.58692208548148317</v>
      </c>
      <c r="O328" s="161"/>
      <c r="P328" s="161"/>
    </row>
    <row r="329" spans="1:16" x14ac:dyDescent="0.2">
      <c r="A329" s="165">
        <v>324</v>
      </c>
      <c r="B329" s="218" t="s">
        <v>3</v>
      </c>
      <c r="C329" s="196" t="s">
        <v>137</v>
      </c>
      <c r="D329" s="217" t="s">
        <v>184</v>
      </c>
      <c r="E329" s="218" t="s">
        <v>1540</v>
      </c>
      <c r="F329" s="253">
        <v>761</v>
      </c>
      <c r="G329" s="191">
        <v>1243659</v>
      </c>
      <c r="H329" s="109">
        <v>263</v>
      </c>
      <c r="I329" s="109">
        <v>412070</v>
      </c>
      <c r="J329" s="159">
        <f t="shared" si="25"/>
        <v>0.34559789750328518</v>
      </c>
      <c r="K329" s="159">
        <f t="shared" si="26"/>
        <v>0.33133680534616</v>
      </c>
      <c r="L329" s="159">
        <f t="shared" si="27"/>
        <v>0.10367936925098555</v>
      </c>
      <c r="M329" s="159">
        <f t="shared" si="28"/>
        <v>0.23193576374231198</v>
      </c>
      <c r="N329" s="160">
        <f t="shared" si="29"/>
        <v>0.33561513299329754</v>
      </c>
      <c r="O329" s="161"/>
      <c r="P329" s="161"/>
    </row>
    <row r="330" spans="1:16" x14ac:dyDescent="0.2">
      <c r="A330" s="165">
        <v>325</v>
      </c>
      <c r="B330" s="218" t="s">
        <v>3</v>
      </c>
      <c r="C330" s="196" t="s">
        <v>137</v>
      </c>
      <c r="D330" s="217" t="s">
        <v>175</v>
      </c>
      <c r="E330" s="218" t="s">
        <v>1410</v>
      </c>
      <c r="F330" s="253">
        <v>1185</v>
      </c>
      <c r="G330" s="191">
        <v>1924798</v>
      </c>
      <c r="H330" s="109">
        <v>367</v>
      </c>
      <c r="I330" s="109">
        <v>459410</v>
      </c>
      <c r="J330" s="159">
        <f t="shared" si="25"/>
        <v>0.30970464135021097</v>
      </c>
      <c r="K330" s="159">
        <f t="shared" si="26"/>
        <v>0.23867959131295854</v>
      </c>
      <c r="L330" s="159">
        <f t="shared" si="27"/>
        <v>9.2911392405063284E-2</v>
      </c>
      <c r="M330" s="159">
        <f t="shared" si="28"/>
        <v>0.16707571391907097</v>
      </c>
      <c r="N330" s="160">
        <f t="shared" si="29"/>
        <v>0.25998710632413424</v>
      </c>
      <c r="O330" s="161"/>
      <c r="P330" s="161"/>
    </row>
    <row r="331" spans="1:16" x14ac:dyDescent="0.2">
      <c r="A331" s="165">
        <v>326</v>
      </c>
      <c r="B331" s="218" t="s">
        <v>5</v>
      </c>
      <c r="C331" s="196" t="s">
        <v>137</v>
      </c>
      <c r="D331" s="217" t="s">
        <v>212</v>
      </c>
      <c r="E331" s="218" t="s">
        <v>213</v>
      </c>
      <c r="F331" s="253">
        <v>1019</v>
      </c>
      <c r="G331" s="191">
        <v>1674892</v>
      </c>
      <c r="H331" s="109">
        <v>791</v>
      </c>
      <c r="I331" s="109">
        <v>984460</v>
      </c>
      <c r="J331" s="159">
        <f t="shared" si="25"/>
        <v>0.77625122669283608</v>
      </c>
      <c r="K331" s="159">
        <f t="shared" si="26"/>
        <v>0.58777521177484882</v>
      </c>
      <c r="L331" s="159">
        <f t="shared" si="27"/>
        <v>0.2328753680078508</v>
      </c>
      <c r="M331" s="159">
        <f t="shared" si="28"/>
        <v>0.41144264824239413</v>
      </c>
      <c r="N331" s="160">
        <f t="shared" si="29"/>
        <v>0.64431801625024487</v>
      </c>
      <c r="O331" s="161"/>
      <c r="P331" s="161"/>
    </row>
    <row r="332" spans="1:16" x14ac:dyDescent="0.2">
      <c r="A332" s="165">
        <v>327</v>
      </c>
      <c r="B332" s="218" t="s">
        <v>5</v>
      </c>
      <c r="C332" s="196" t="s">
        <v>137</v>
      </c>
      <c r="D332" s="217" t="s">
        <v>208</v>
      </c>
      <c r="E332" s="218" t="s">
        <v>209</v>
      </c>
      <c r="F332" s="253">
        <v>1289</v>
      </c>
      <c r="G332" s="191">
        <v>2108415</v>
      </c>
      <c r="H332" s="109">
        <v>1019</v>
      </c>
      <c r="I332" s="109">
        <v>1504725</v>
      </c>
      <c r="J332" s="159">
        <f t="shared" si="25"/>
        <v>0.79053529868114814</v>
      </c>
      <c r="K332" s="159">
        <f t="shared" si="26"/>
        <v>0.71367591294882649</v>
      </c>
      <c r="L332" s="159">
        <f t="shared" si="27"/>
        <v>0.23716058960434444</v>
      </c>
      <c r="M332" s="159">
        <f t="shared" si="28"/>
        <v>0.4995731390641785</v>
      </c>
      <c r="N332" s="160">
        <f t="shared" si="29"/>
        <v>0.73673372866852294</v>
      </c>
      <c r="O332" s="161"/>
      <c r="P332" s="161"/>
    </row>
    <row r="333" spans="1:16" x14ac:dyDescent="0.2">
      <c r="A333" s="165">
        <v>328</v>
      </c>
      <c r="B333" s="218" t="s">
        <v>5</v>
      </c>
      <c r="C333" s="196" t="s">
        <v>137</v>
      </c>
      <c r="D333" s="217" t="s">
        <v>206</v>
      </c>
      <c r="E333" s="218" t="s">
        <v>207</v>
      </c>
      <c r="F333" s="253">
        <v>979</v>
      </c>
      <c r="G333" s="191">
        <v>1600127</v>
      </c>
      <c r="H333" s="109">
        <v>793</v>
      </c>
      <c r="I333" s="109">
        <v>938340</v>
      </c>
      <c r="J333" s="159">
        <f t="shared" si="25"/>
        <v>0.81001021450459654</v>
      </c>
      <c r="K333" s="159">
        <f t="shared" si="26"/>
        <v>0.5864159532337121</v>
      </c>
      <c r="L333" s="159">
        <f t="shared" si="27"/>
        <v>0.24300306435137894</v>
      </c>
      <c r="M333" s="159">
        <f t="shared" si="28"/>
        <v>0.41049116726359847</v>
      </c>
      <c r="N333" s="160">
        <f t="shared" si="29"/>
        <v>0.65349423161497744</v>
      </c>
      <c r="P333" s="161"/>
    </row>
    <row r="334" spans="1:16" x14ac:dyDescent="0.2">
      <c r="A334" s="165">
        <v>329</v>
      </c>
      <c r="B334" s="218" t="s">
        <v>5</v>
      </c>
      <c r="C334" s="196" t="s">
        <v>137</v>
      </c>
      <c r="D334" s="217" t="s">
        <v>210</v>
      </c>
      <c r="E334" s="218" t="s">
        <v>1347</v>
      </c>
      <c r="F334" s="253">
        <v>3528</v>
      </c>
      <c r="G334" s="191">
        <v>5759104</v>
      </c>
      <c r="H334" s="109">
        <v>2093</v>
      </c>
      <c r="I334" s="109">
        <v>2821700</v>
      </c>
      <c r="J334" s="159">
        <f t="shared" si="25"/>
        <v>0.59325396825396826</v>
      </c>
      <c r="K334" s="159">
        <f t="shared" si="26"/>
        <v>0.4899546873958171</v>
      </c>
      <c r="L334" s="159">
        <f t="shared" si="27"/>
        <v>0.17797619047619048</v>
      </c>
      <c r="M334" s="159">
        <f t="shared" si="28"/>
        <v>0.34296828117707195</v>
      </c>
      <c r="N334" s="160">
        <f t="shared" si="29"/>
        <v>0.52094447165326241</v>
      </c>
      <c r="O334" s="161"/>
      <c r="P334" s="161"/>
    </row>
    <row r="335" spans="1:16" x14ac:dyDescent="0.2">
      <c r="A335" s="165">
        <v>330</v>
      </c>
      <c r="B335" s="218" t="s">
        <v>11</v>
      </c>
      <c r="C335" s="196" t="s">
        <v>137</v>
      </c>
      <c r="D335" s="217" t="s">
        <v>188</v>
      </c>
      <c r="E335" s="218" t="s">
        <v>1541</v>
      </c>
      <c r="F335" s="253">
        <v>1200</v>
      </c>
      <c r="G335" s="191">
        <v>2079205</v>
      </c>
      <c r="H335" s="109">
        <v>786</v>
      </c>
      <c r="I335" s="109">
        <v>1005210</v>
      </c>
      <c r="J335" s="159">
        <f t="shared" si="25"/>
        <v>0.65500000000000003</v>
      </c>
      <c r="K335" s="159">
        <f t="shared" si="26"/>
        <v>0.4834588220016785</v>
      </c>
      <c r="L335" s="159">
        <f t="shared" si="27"/>
        <v>0.19650000000000001</v>
      </c>
      <c r="M335" s="159">
        <f t="shared" si="28"/>
        <v>0.33842117540117495</v>
      </c>
      <c r="N335" s="160">
        <f t="shared" si="29"/>
        <v>0.5349211754011749</v>
      </c>
      <c r="O335" s="161"/>
      <c r="P335" s="161"/>
    </row>
    <row r="336" spans="1:16" x14ac:dyDescent="0.2">
      <c r="A336" s="165">
        <v>331</v>
      </c>
      <c r="B336" s="218" t="s">
        <v>11</v>
      </c>
      <c r="C336" s="196" t="s">
        <v>137</v>
      </c>
      <c r="D336" s="217" t="s">
        <v>186</v>
      </c>
      <c r="E336" s="218" t="s">
        <v>187</v>
      </c>
      <c r="F336" s="253">
        <v>1255</v>
      </c>
      <c r="G336" s="191">
        <v>2091393</v>
      </c>
      <c r="H336" s="109">
        <v>1284</v>
      </c>
      <c r="I336" s="109">
        <v>1913720</v>
      </c>
      <c r="J336" s="159">
        <f t="shared" si="25"/>
        <v>1.0231075697211156</v>
      </c>
      <c r="K336" s="159">
        <f t="shared" si="26"/>
        <v>0.91504561792068728</v>
      </c>
      <c r="L336" s="159">
        <f t="shared" si="27"/>
        <v>0.3</v>
      </c>
      <c r="M336" s="159">
        <f t="shared" si="28"/>
        <v>0.64053193254448104</v>
      </c>
      <c r="N336" s="160">
        <f t="shared" si="29"/>
        <v>0.94053193254448098</v>
      </c>
      <c r="O336" s="161"/>
      <c r="P336" s="161"/>
    </row>
    <row r="337" spans="1:16" x14ac:dyDescent="0.2">
      <c r="A337" s="165">
        <v>332</v>
      </c>
      <c r="B337" s="218" t="s">
        <v>11</v>
      </c>
      <c r="C337" s="196" t="s">
        <v>137</v>
      </c>
      <c r="D337" s="217" t="s">
        <v>190</v>
      </c>
      <c r="E337" s="218" t="s">
        <v>191</v>
      </c>
      <c r="F337" s="253">
        <v>1311</v>
      </c>
      <c r="G337" s="191">
        <v>2161819</v>
      </c>
      <c r="H337" s="109">
        <v>652</v>
      </c>
      <c r="I337" s="109">
        <v>862550</v>
      </c>
      <c r="J337" s="159">
        <f t="shared" si="25"/>
        <v>0.49733028222730741</v>
      </c>
      <c r="K337" s="159">
        <f t="shared" si="26"/>
        <v>0.39899270012891919</v>
      </c>
      <c r="L337" s="159">
        <f t="shared" si="27"/>
        <v>0.14919908466819221</v>
      </c>
      <c r="M337" s="159">
        <f t="shared" si="28"/>
        <v>0.27929489009024339</v>
      </c>
      <c r="N337" s="160">
        <f t="shared" si="29"/>
        <v>0.42849397475843559</v>
      </c>
      <c r="O337" s="161"/>
      <c r="P337" s="161"/>
    </row>
    <row r="338" spans="1:16" x14ac:dyDescent="0.2">
      <c r="A338" s="165">
        <v>333</v>
      </c>
      <c r="B338" s="218" t="s">
        <v>11</v>
      </c>
      <c r="C338" s="196" t="s">
        <v>137</v>
      </c>
      <c r="D338" s="217" t="s">
        <v>192</v>
      </c>
      <c r="E338" s="218" t="s">
        <v>193</v>
      </c>
      <c r="F338" s="253">
        <v>1440</v>
      </c>
      <c r="G338" s="191">
        <v>2385840</v>
      </c>
      <c r="H338" s="109">
        <v>866</v>
      </c>
      <c r="I338" s="109">
        <v>1419380</v>
      </c>
      <c r="J338" s="159">
        <f t="shared" si="25"/>
        <v>0.60138888888888886</v>
      </c>
      <c r="K338" s="159">
        <f t="shared" si="26"/>
        <v>0.59491835160781947</v>
      </c>
      <c r="L338" s="159">
        <f t="shared" si="27"/>
        <v>0.18041666666666664</v>
      </c>
      <c r="M338" s="159">
        <f t="shared" si="28"/>
        <v>0.41644284612547361</v>
      </c>
      <c r="N338" s="160">
        <f t="shared" si="29"/>
        <v>0.59685951279214022</v>
      </c>
      <c r="O338" s="161"/>
      <c r="P338" s="161"/>
    </row>
    <row r="339" spans="1:16" x14ac:dyDescent="0.2">
      <c r="A339" s="165">
        <v>334</v>
      </c>
      <c r="B339" s="218" t="s">
        <v>4</v>
      </c>
      <c r="C339" s="196" t="s">
        <v>137</v>
      </c>
      <c r="D339" s="217" t="s">
        <v>196</v>
      </c>
      <c r="E339" s="218" t="s">
        <v>1542</v>
      </c>
      <c r="F339" s="253">
        <v>1243</v>
      </c>
      <c r="G339" s="191">
        <v>2039885</v>
      </c>
      <c r="H339" s="109">
        <v>705</v>
      </c>
      <c r="I339" s="109">
        <v>840495</v>
      </c>
      <c r="J339" s="159">
        <f t="shared" si="25"/>
        <v>0.56717618664521319</v>
      </c>
      <c r="K339" s="159">
        <f t="shared" si="26"/>
        <v>0.41203058015525384</v>
      </c>
      <c r="L339" s="159">
        <f t="shared" si="27"/>
        <v>0.17015285599356395</v>
      </c>
      <c r="M339" s="159">
        <f t="shared" si="28"/>
        <v>0.28842140610867767</v>
      </c>
      <c r="N339" s="160">
        <f t="shared" si="29"/>
        <v>0.45857426210224161</v>
      </c>
      <c r="O339" s="161"/>
      <c r="P339" s="161"/>
    </row>
    <row r="340" spans="1:16" x14ac:dyDescent="0.2">
      <c r="A340" s="165">
        <v>335</v>
      </c>
      <c r="B340" s="218" t="s">
        <v>4</v>
      </c>
      <c r="C340" s="196" t="s">
        <v>137</v>
      </c>
      <c r="D340" s="217" t="s">
        <v>194</v>
      </c>
      <c r="E340" s="218" t="s">
        <v>1348</v>
      </c>
      <c r="F340" s="253">
        <v>1423</v>
      </c>
      <c r="G340" s="191">
        <v>2323586</v>
      </c>
      <c r="H340" s="109">
        <v>558</v>
      </c>
      <c r="I340" s="109">
        <v>995000</v>
      </c>
      <c r="J340" s="159">
        <f t="shared" si="25"/>
        <v>0.39212930428671822</v>
      </c>
      <c r="K340" s="159">
        <f t="shared" si="26"/>
        <v>0.42821741910994471</v>
      </c>
      <c r="L340" s="159">
        <f t="shared" si="27"/>
        <v>0.11763879128601545</v>
      </c>
      <c r="M340" s="159">
        <f t="shared" si="28"/>
        <v>0.2997521933769613</v>
      </c>
      <c r="N340" s="160">
        <f t="shared" si="29"/>
        <v>0.41739098466297675</v>
      </c>
      <c r="O340" s="161"/>
      <c r="P340" s="161"/>
    </row>
    <row r="341" spans="1:16" x14ac:dyDescent="0.2">
      <c r="A341" s="165">
        <v>336</v>
      </c>
      <c r="B341" s="218" t="s">
        <v>127</v>
      </c>
      <c r="C341" s="196" t="s">
        <v>137</v>
      </c>
      <c r="D341" s="217" t="s">
        <v>525</v>
      </c>
      <c r="E341" s="218" t="s">
        <v>1315</v>
      </c>
      <c r="F341" s="253">
        <v>3815</v>
      </c>
      <c r="G341" s="191">
        <v>6404393</v>
      </c>
      <c r="H341" s="109">
        <v>1610</v>
      </c>
      <c r="I341" s="109">
        <v>2197880</v>
      </c>
      <c r="J341" s="159">
        <f t="shared" si="25"/>
        <v>0.42201834862385323</v>
      </c>
      <c r="K341" s="159">
        <f t="shared" si="26"/>
        <v>0.34318318691560623</v>
      </c>
      <c r="L341" s="159">
        <f t="shared" si="27"/>
        <v>0.12660550458715597</v>
      </c>
      <c r="M341" s="159">
        <f t="shared" si="28"/>
        <v>0.24022823084092434</v>
      </c>
      <c r="N341" s="160">
        <f t="shared" si="29"/>
        <v>0.36683373542808029</v>
      </c>
      <c r="O341" s="161"/>
      <c r="P341" s="161"/>
    </row>
    <row r="342" spans="1:16" x14ac:dyDescent="0.2">
      <c r="A342" s="165">
        <v>337</v>
      </c>
      <c r="B342" s="218" t="s">
        <v>127</v>
      </c>
      <c r="C342" s="196" t="s">
        <v>137</v>
      </c>
      <c r="D342" s="217" t="s">
        <v>519</v>
      </c>
      <c r="E342" s="218" t="s">
        <v>520</v>
      </c>
      <c r="F342" s="253">
        <v>3559</v>
      </c>
      <c r="G342" s="191">
        <v>5371371</v>
      </c>
      <c r="H342" s="109">
        <v>1907</v>
      </c>
      <c r="I342" s="109">
        <v>2325260</v>
      </c>
      <c r="J342" s="159">
        <f t="shared" si="25"/>
        <v>0.53582466985108179</v>
      </c>
      <c r="K342" s="159">
        <f t="shared" si="26"/>
        <v>0.43289878878223081</v>
      </c>
      <c r="L342" s="159">
        <f t="shared" si="27"/>
        <v>0.16074740095532453</v>
      </c>
      <c r="M342" s="159">
        <f t="shared" si="28"/>
        <v>0.30302915214756154</v>
      </c>
      <c r="N342" s="160">
        <f t="shared" si="29"/>
        <v>0.46377655310288607</v>
      </c>
      <c r="O342" s="161"/>
      <c r="P342" s="161"/>
    </row>
    <row r="343" spans="1:16" x14ac:dyDescent="0.2">
      <c r="A343" s="165">
        <v>338</v>
      </c>
      <c r="B343" s="218" t="s">
        <v>127</v>
      </c>
      <c r="C343" s="196" t="s">
        <v>137</v>
      </c>
      <c r="D343" s="217" t="s">
        <v>523</v>
      </c>
      <c r="E343" s="218" t="s">
        <v>524</v>
      </c>
      <c r="F343" s="253">
        <v>3022</v>
      </c>
      <c r="G343" s="191">
        <v>6016432</v>
      </c>
      <c r="H343" s="109">
        <v>1134</v>
      </c>
      <c r="I343" s="109">
        <v>2073210</v>
      </c>
      <c r="J343" s="159">
        <f t="shared" si="25"/>
        <v>0.37524818001323629</v>
      </c>
      <c r="K343" s="159">
        <f t="shared" si="26"/>
        <v>0.34459127934962119</v>
      </c>
      <c r="L343" s="159">
        <f t="shared" si="27"/>
        <v>0.11257445400397088</v>
      </c>
      <c r="M343" s="159">
        <f t="shared" si="28"/>
        <v>0.24121389554473482</v>
      </c>
      <c r="N343" s="160">
        <f t="shared" si="29"/>
        <v>0.35378834954870569</v>
      </c>
      <c r="O343" s="161"/>
      <c r="P343" s="161"/>
    </row>
    <row r="344" spans="1:16" x14ac:dyDescent="0.2">
      <c r="A344" s="165">
        <v>339</v>
      </c>
      <c r="B344" s="217" t="s">
        <v>127</v>
      </c>
      <c r="C344" s="196" t="s">
        <v>137</v>
      </c>
      <c r="D344" s="217" t="s">
        <v>515</v>
      </c>
      <c r="E344" s="217" t="s">
        <v>516</v>
      </c>
      <c r="F344" s="253">
        <v>3064</v>
      </c>
      <c r="G344" s="191">
        <v>5580824</v>
      </c>
      <c r="H344" s="109">
        <v>1050</v>
      </c>
      <c r="I344" s="109">
        <v>1761640</v>
      </c>
      <c r="J344" s="159">
        <f t="shared" si="25"/>
        <v>0.34268929503916451</v>
      </c>
      <c r="K344" s="159">
        <f t="shared" si="26"/>
        <v>0.31565947967540275</v>
      </c>
      <c r="L344" s="159">
        <f t="shared" si="27"/>
        <v>0.10280678851174935</v>
      </c>
      <c r="M344" s="159">
        <f t="shared" si="28"/>
        <v>0.22096163577278191</v>
      </c>
      <c r="N344" s="160">
        <f t="shared" si="29"/>
        <v>0.32376842428453123</v>
      </c>
      <c r="O344" s="161"/>
      <c r="P344" s="161"/>
    </row>
    <row r="345" spans="1:16" x14ac:dyDescent="0.2">
      <c r="A345" s="165">
        <v>340</v>
      </c>
      <c r="B345" s="217" t="s">
        <v>127</v>
      </c>
      <c r="C345" s="196" t="s">
        <v>137</v>
      </c>
      <c r="D345" s="217" t="s">
        <v>521</v>
      </c>
      <c r="E345" s="217" t="s">
        <v>1287</v>
      </c>
      <c r="F345" s="253">
        <v>2332</v>
      </c>
      <c r="G345" s="191">
        <v>3118048</v>
      </c>
      <c r="H345" s="109">
        <v>992</v>
      </c>
      <c r="I345" s="109">
        <v>1113165</v>
      </c>
      <c r="J345" s="159">
        <f t="shared" si="25"/>
        <v>0.42538593481989706</v>
      </c>
      <c r="K345" s="159">
        <f t="shared" si="26"/>
        <v>0.3570070120793522</v>
      </c>
      <c r="L345" s="159">
        <f t="shared" si="27"/>
        <v>0.12761578044596911</v>
      </c>
      <c r="M345" s="159">
        <f t="shared" si="28"/>
        <v>0.24990490845554653</v>
      </c>
      <c r="N345" s="160">
        <f t="shared" si="29"/>
        <v>0.37752068890151563</v>
      </c>
      <c r="O345" s="161"/>
      <c r="P345" s="161"/>
    </row>
    <row r="346" spans="1:16" x14ac:dyDescent="0.2">
      <c r="A346" s="165">
        <v>341</v>
      </c>
      <c r="B346" s="217" t="s">
        <v>128</v>
      </c>
      <c r="C346" s="196" t="s">
        <v>137</v>
      </c>
      <c r="D346" s="217" t="s">
        <v>529</v>
      </c>
      <c r="E346" s="217" t="s">
        <v>530</v>
      </c>
      <c r="F346" s="253">
        <v>1515</v>
      </c>
      <c r="G346" s="191">
        <v>2470998</v>
      </c>
      <c r="H346" s="109">
        <v>796</v>
      </c>
      <c r="I346" s="109">
        <v>1090450</v>
      </c>
      <c r="J346" s="159">
        <f t="shared" si="25"/>
        <v>0.5254125412541254</v>
      </c>
      <c r="K346" s="159">
        <f t="shared" si="26"/>
        <v>0.44129942638561426</v>
      </c>
      <c r="L346" s="159">
        <f t="shared" si="27"/>
        <v>0.15762376237623762</v>
      </c>
      <c r="M346" s="159">
        <f t="shared" si="28"/>
        <v>0.30890959846992994</v>
      </c>
      <c r="N346" s="160">
        <f t="shared" si="29"/>
        <v>0.46653336084616759</v>
      </c>
      <c r="O346" s="161"/>
      <c r="P346" s="161"/>
    </row>
    <row r="347" spans="1:16" x14ac:dyDescent="0.2">
      <c r="A347" s="165">
        <v>342</v>
      </c>
      <c r="B347" s="217" t="s">
        <v>128</v>
      </c>
      <c r="C347" s="196" t="s">
        <v>137</v>
      </c>
      <c r="D347" s="217" t="s">
        <v>527</v>
      </c>
      <c r="E347" s="217" t="s">
        <v>528</v>
      </c>
      <c r="F347" s="253">
        <v>2745</v>
      </c>
      <c r="G347" s="191">
        <v>4481311</v>
      </c>
      <c r="H347" s="109">
        <v>1247</v>
      </c>
      <c r="I347" s="109">
        <v>1813120</v>
      </c>
      <c r="J347" s="159">
        <f t="shared" si="25"/>
        <v>0.45428051001821496</v>
      </c>
      <c r="K347" s="159">
        <f t="shared" si="26"/>
        <v>0.40459588723032164</v>
      </c>
      <c r="L347" s="159">
        <f t="shared" si="27"/>
        <v>0.13628415300546448</v>
      </c>
      <c r="M347" s="159">
        <f t="shared" si="28"/>
        <v>0.28321712106122515</v>
      </c>
      <c r="N347" s="160">
        <f t="shared" si="29"/>
        <v>0.41950127406668963</v>
      </c>
      <c r="O347" s="161"/>
      <c r="P347" s="161"/>
    </row>
    <row r="348" spans="1:16" x14ac:dyDescent="0.2">
      <c r="A348" s="165">
        <v>343</v>
      </c>
      <c r="B348" s="217" t="s">
        <v>128</v>
      </c>
      <c r="C348" s="196" t="s">
        <v>137</v>
      </c>
      <c r="D348" s="217" t="s">
        <v>533</v>
      </c>
      <c r="E348" s="217" t="s">
        <v>1286</v>
      </c>
      <c r="F348" s="253">
        <v>1369</v>
      </c>
      <c r="G348" s="191">
        <v>2231171</v>
      </c>
      <c r="H348" s="109">
        <v>788</v>
      </c>
      <c r="I348" s="109">
        <v>1004500</v>
      </c>
      <c r="J348" s="159">
        <f t="shared" si="25"/>
        <v>0.57560262965668374</v>
      </c>
      <c r="K348" s="159">
        <f t="shared" si="26"/>
        <v>0.45021201871125072</v>
      </c>
      <c r="L348" s="159">
        <f t="shared" si="27"/>
        <v>0.17268078889700511</v>
      </c>
      <c r="M348" s="159">
        <f t="shared" si="28"/>
        <v>0.3151484130978755</v>
      </c>
      <c r="N348" s="160">
        <f t="shared" si="29"/>
        <v>0.48782920199488061</v>
      </c>
      <c r="O348" s="161"/>
      <c r="P348" s="161"/>
    </row>
    <row r="349" spans="1:16" x14ac:dyDescent="0.2">
      <c r="A349" s="165">
        <v>344</v>
      </c>
      <c r="B349" s="217" t="s">
        <v>128</v>
      </c>
      <c r="C349" s="196" t="s">
        <v>137</v>
      </c>
      <c r="D349" s="217" t="s">
        <v>531</v>
      </c>
      <c r="E349" s="217" t="s">
        <v>532</v>
      </c>
      <c r="F349" s="253">
        <v>1618</v>
      </c>
      <c r="G349" s="191">
        <v>2642858</v>
      </c>
      <c r="H349" s="109">
        <v>771</v>
      </c>
      <c r="I349" s="109">
        <v>1015200</v>
      </c>
      <c r="J349" s="159">
        <f t="shared" si="25"/>
        <v>0.47651421508034608</v>
      </c>
      <c r="K349" s="159">
        <f t="shared" si="26"/>
        <v>0.38412960514715511</v>
      </c>
      <c r="L349" s="159">
        <f t="shared" si="27"/>
        <v>0.14295426452410381</v>
      </c>
      <c r="M349" s="159">
        <f t="shared" si="28"/>
        <v>0.26889072360300853</v>
      </c>
      <c r="N349" s="160">
        <f t="shared" si="29"/>
        <v>0.41184498812711234</v>
      </c>
      <c r="O349" s="161"/>
      <c r="P349" s="161"/>
    </row>
    <row r="350" spans="1:16" x14ac:dyDescent="0.2">
      <c r="A350" s="165">
        <v>345</v>
      </c>
      <c r="B350" s="217" t="s">
        <v>1439</v>
      </c>
      <c r="C350" s="196" t="s">
        <v>137</v>
      </c>
      <c r="D350" s="217" t="s">
        <v>226</v>
      </c>
      <c r="E350" s="217" t="s">
        <v>1064</v>
      </c>
      <c r="F350" s="253">
        <v>1995</v>
      </c>
      <c r="G350" s="191">
        <v>3276572</v>
      </c>
      <c r="H350" s="109">
        <v>1529</v>
      </c>
      <c r="I350" s="109">
        <v>2057895</v>
      </c>
      <c r="J350" s="159">
        <f t="shared" si="25"/>
        <v>0.76641604010025066</v>
      </c>
      <c r="K350" s="159">
        <f t="shared" si="26"/>
        <v>0.62806341505695584</v>
      </c>
      <c r="L350" s="159">
        <f t="shared" si="27"/>
        <v>0.2299248120300752</v>
      </c>
      <c r="M350" s="159">
        <f t="shared" si="28"/>
        <v>0.43964439053986903</v>
      </c>
      <c r="N350" s="160">
        <f t="shared" si="29"/>
        <v>0.66956920256994423</v>
      </c>
      <c r="O350" s="161"/>
      <c r="P350" s="161"/>
    </row>
    <row r="351" spans="1:16" x14ac:dyDescent="0.2">
      <c r="A351" s="165">
        <v>346</v>
      </c>
      <c r="B351" s="217" t="s">
        <v>1439</v>
      </c>
      <c r="C351" s="196" t="s">
        <v>137</v>
      </c>
      <c r="D351" s="217" t="s">
        <v>228</v>
      </c>
      <c r="E351" s="217" t="s">
        <v>1421</v>
      </c>
      <c r="F351" s="253">
        <v>1400</v>
      </c>
      <c r="G351" s="191">
        <v>2319436</v>
      </c>
      <c r="H351" s="109">
        <v>884</v>
      </c>
      <c r="I351" s="109">
        <v>1371190</v>
      </c>
      <c r="J351" s="159">
        <f t="shared" si="25"/>
        <v>0.63142857142857145</v>
      </c>
      <c r="K351" s="159">
        <f t="shared" si="26"/>
        <v>0.59117388882469701</v>
      </c>
      <c r="L351" s="159">
        <f t="shared" si="27"/>
        <v>0.18942857142857142</v>
      </c>
      <c r="M351" s="159">
        <f t="shared" si="28"/>
        <v>0.41382172217728791</v>
      </c>
      <c r="N351" s="160">
        <f t="shared" si="29"/>
        <v>0.60325029360585936</v>
      </c>
      <c r="O351" s="161"/>
      <c r="P351" s="161"/>
    </row>
    <row r="352" spans="1:16" x14ac:dyDescent="0.2">
      <c r="A352" s="165">
        <v>347</v>
      </c>
      <c r="B352" s="217" t="s">
        <v>1439</v>
      </c>
      <c r="C352" s="196" t="s">
        <v>137</v>
      </c>
      <c r="D352" s="217" t="s">
        <v>227</v>
      </c>
      <c r="E352" s="217" t="s">
        <v>1422</v>
      </c>
      <c r="F352" s="253">
        <v>1035</v>
      </c>
      <c r="G352" s="191">
        <v>1644754</v>
      </c>
      <c r="H352" s="109">
        <v>874</v>
      </c>
      <c r="I352" s="109">
        <v>1413225</v>
      </c>
      <c r="J352" s="159">
        <f t="shared" si="25"/>
        <v>0.84444444444444444</v>
      </c>
      <c r="K352" s="159">
        <f t="shared" si="26"/>
        <v>0.85923183649348167</v>
      </c>
      <c r="L352" s="159">
        <f t="shared" si="27"/>
        <v>0.2533333333333333</v>
      </c>
      <c r="M352" s="159">
        <f t="shared" si="28"/>
        <v>0.60146228554543713</v>
      </c>
      <c r="N352" s="160">
        <f t="shared" si="29"/>
        <v>0.85479561887877042</v>
      </c>
      <c r="O352" s="161"/>
      <c r="P352" s="161"/>
    </row>
    <row r="353" spans="1:16" x14ac:dyDescent="0.2">
      <c r="A353" s="165">
        <v>348</v>
      </c>
      <c r="B353" s="217" t="s">
        <v>1</v>
      </c>
      <c r="C353" s="220" t="s">
        <v>137</v>
      </c>
      <c r="D353" s="217" t="s">
        <v>167</v>
      </c>
      <c r="E353" s="217" t="s">
        <v>1415</v>
      </c>
      <c r="F353" s="192">
        <v>2963</v>
      </c>
      <c r="G353" s="191">
        <v>4374118</v>
      </c>
      <c r="H353" s="109">
        <v>1364</v>
      </c>
      <c r="I353" s="109">
        <v>1611440</v>
      </c>
      <c r="J353" s="159">
        <f t="shared" si="25"/>
        <v>0.46034424569692878</v>
      </c>
      <c r="K353" s="159">
        <f t="shared" si="26"/>
        <v>0.36840341298520068</v>
      </c>
      <c r="L353" s="159">
        <f t="shared" si="27"/>
        <v>0.13810327370907863</v>
      </c>
      <c r="M353" s="159">
        <f t="shared" si="28"/>
        <v>0.25788238908964045</v>
      </c>
      <c r="N353" s="160">
        <f t="shared" si="29"/>
        <v>0.39598566279871905</v>
      </c>
      <c r="O353" s="161"/>
      <c r="P353" s="161"/>
    </row>
    <row r="354" spans="1:16" x14ac:dyDescent="0.2">
      <c r="A354" s="165">
        <v>349</v>
      </c>
      <c r="B354" s="217" t="s">
        <v>1</v>
      </c>
      <c r="C354" s="220" t="s">
        <v>137</v>
      </c>
      <c r="D354" s="217" t="s">
        <v>170</v>
      </c>
      <c r="E354" s="217" t="s">
        <v>1543</v>
      </c>
      <c r="F354" s="192">
        <v>1700</v>
      </c>
      <c r="G354" s="191">
        <v>2519557</v>
      </c>
      <c r="H354" s="109">
        <v>885</v>
      </c>
      <c r="I354" s="109">
        <v>1202640</v>
      </c>
      <c r="J354" s="159">
        <f t="shared" si="25"/>
        <v>0.52058823529411768</v>
      </c>
      <c r="K354" s="159">
        <f t="shared" si="26"/>
        <v>0.47732200541603148</v>
      </c>
      <c r="L354" s="159">
        <f t="shared" si="27"/>
        <v>0.15617647058823531</v>
      </c>
      <c r="M354" s="159">
        <f t="shared" si="28"/>
        <v>0.33412540379122202</v>
      </c>
      <c r="N354" s="160">
        <f t="shared" si="29"/>
        <v>0.49030187437945733</v>
      </c>
      <c r="O354" s="161"/>
      <c r="P354" s="161"/>
    </row>
    <row r="355" spans="1:16" x14ac:dyDescent="0.2">
      <c r="A355" s="165">
        <v>350</v>
      </c>
      <c r="B355" s="217" t="s">
        <v>1</v>
      </c>
      <c r="C355" s="220" t="s">
        <v>137</v>
      </c>
      <c r="D355" s="217" t="s">
        <v>168</v>
      </c>
      <c r="E355" s="217" t="s">
        <v>1416</v>
      </c>
      <c r="F355" s="192">
        <v>4799</v>
      </c>
      <c r="G355" s="191">
        <v>6986759</v>
      </c>
      <c r="H355" s="109">
        <v>1403</v>
      </c>
      <c r="I355" s="109">
        <v>1699210</v>
      </c>
      <c r="J355" s="159">
        <f t="shared" si="25"/>
        <v>0.29235257345280269</v>
      </c>
      <c r="K355" s="159">
        <f t="shared" si="26"/>
        <v>0.24320432406499207</v>
      </c>
      <c r="L355" s="159">
        <f t="shared" si="27"/>
        <v>8.7705772035840804E-2</v>
      </c>
      <c r="M355" s="159">
        <f t="shared" si="28"/>
        <v>0.17024302684549444</v>
      </c>
      <c r="N355" s="160">
        <f t="shared" si="29"/>
        <v>0.25794879888133526</v>
      </c>
      <c r="O355" s="161"/>
      <c r="P355" s="161"/>
    </row>
    <row r="356" spans="1:16" x14ac:dyDescent="0.2">
      <c r="A356" s="165">
        <v>351</v>
      </c>
      <c r="B356" s="217" t="s">
        <v>1</v>
      </c>
      <c r="C356" s="220" t="s">
        <v>137</v>
      </c>
      <c r="D356" s="217" t="s">
        <v>171</v>
      </c>
      <c r="E356" s="217" t="s">
        <v>1369</v>
      </c>
      <c r="F356" s="192">
        <v>1095</v>
      </c>
      <c r="G356" s="191">
        <v>1633751</v>
      </c>
      <c r="H356" s="109">
        <v>625</v>
      </c>
      <c r="I356" s="109">
        <v>764740</v>
      </c>
      <c r="J356" s="159">
        <f t="shared" si="25"/>
        <v>0.57077625570776258</v>
      </c>
      <c r="K356" s="159">
        <f t="shared" si="26"/>
        <v>0.46808846635748041</v>
      </c>
      <c r="L356" s="159">
        <f t="shared" si="27"/>
        <v>0.17123287671232876</v>
      </c>
      <c r="M356" s="159">
        <f t="shared" si="28"/>
        <v>0.32766192645023628</v>
      </c>
      <c r="N356" s="160">
        <f t="shared" si="29"/>
        <v>0.49889480316256507</v>
      </c>
      <c r="O356" s="161"/>
      <c r="P356" s="161"/>
    </row>
    <row r="357" spans="1:16" x14ac:dyDescent="0.2">
      <c r="A357" s="165">
        <v>352</v>
      </c>
      <c r="B357" s="217" t="s">
        <v>9</v>
      </c>
      <c r="C357" s="220" t="s">
        <v>137</v>
      </c>
      <c r="D357" s="217" t="s">
        <v>223</v>
      </c>
      <c r="E357" s="217" t="s">
        <v>1063</v>
      </c>
      <c r="F357" s="192">
        <v>1614</v>
      </c>
      <c r="G357" s="191">
        <v>2458418</v>
      </c>
      <c r="H357" s="109">
        <v>820</v>
      </c>
      <c r="I357" s="109">
        <v>976390</v>
      </c>
      <c r="J357" s="159">
        <f t="shared" si="25"/>
        <v>0.50805452292441144</v>
      </c>
      <c r="K357" s="159">
        <f t="shared" si="26"/>
        <v>0.39716191469473461</v>
      </c>
      <c r="L357" s="159">
        <f t="shared" si="27"/>
        <v>0.15241635687732344</v>
      </c>
      <c r="M357" s="159">
        <f t="shared" si="28"/>
        <v>0.27801334028631419</v>
      </c>
      <c r="N357" s="160">
        <f t="shared" si="29"/>
        <v>0.43042969716363766</v>
      </c>
      <c r="O357" s="161"/>
      <c r="P357" s="161"/>
    </row>
    <row r="358" spans="1:16" x14ac:dyDescent="0.2">
      <c r="A358" s="165">
        <v>353</v>
      </c>
      <c r="B358" s="217" t="s">
        <v>9</v>
      </c>
      <c r="C358" s="220" t="s">
        <v>137</v>
      </c>
      <c r="D358" s="217" t="s">
        <v>224</v>
      </c>
      <c r="E358" s="217" t="s">
        <v>1417</v>
      </c>
      <c r="F358" s="192">
        <v>2226</v>
      </c>
      <c r="G358" s="191">
        <v>3369157</v>
      </c>
      <c r="H358" s="109">
        <v>1084</v>
      </c>
      <c r="I358" s="109">
        <v>1242740</v>
      </c>
      <c r="J358" s="159">
        <f t="shared" si="25"/>
        <v>0.48697214734950584</v>
      </c>
      <c r="K358" s="159">
        <f t="shared" si="26"/>
        <v>0.36885784782365438</v>
      </c>
      <c r="L358" s="159">
        <f t="shared" si="27"/>
        <v>0.14609164420485174</v>
      </c>
      <c r="M358" s="159">
        <f t="shared" si="28"/>
        <v>0.25820049347655805</v>
      </c>
      <c r="N358" s="160">
        <f t="shared" si="29"/>
        <v>0.40429213768140981</v>
      </c>
      <c r="O358" s="161"/>
      <c r="P358" s="161"/>
    </row>
    <row r="359" spans="1:16" x14ac:dyDescent="0.2">
      <c r="A359" s="165">
        <v>354</v>
      </c>
      <c r="B359" s="217" t="s">
        <v>9</v>
      </c>
      <c r="C359" s="220" t="s">
        <v>137</v>
      </c>
      <c r="D359" s="217" t="s">
        <v>222</v>
      </c>
      <c r="E359" s="217" t="s">
        <v>1418</v>
      </c>
      <c r="F359" s="192">
        <v>4482</v>
      </c>
      <c r="G359" s="191">
        <v>6634275</v>
      </c>
      <c r="H359" s="109">
        <v>2489</v>
      </c>
      <c r="I359" s="109">
        <v>3255750</v>
      </c>
      <c r="J359" s="159">
        <f t="shared" si="25"/>
        <v>0.55533244087460953</v>
      </c>
      <c r="K359" s="159">
        <f t="shared" si="26"/>
        <v>0.49074691658093761</v>
      </c>
      <c r="L359" s="159">
        <f t="shared" si="27"/>
        <v>0.16659973226238287</v>
      </c>
      <c r="M359" s="159">
        <f t="shared" si="28"/>
        <v>0.3435228416066563</v>
      </c>
      <c r="N359" s="160">
        <f t="shared" si="29"/>
        <v>0.51012257386903914</v>
      </c>
      <c r="O359" s="161"/>
      <c r="P359" s="161"/>
    </row>
    <row r="360" spans="1:16" x14ac:dyDescent="0.2">
      <c r="A360" s="165">
        <v>355</v>
      </c>
      <c r="B360" s="217" t="s">
        <v>9</v>
      </c>
      <c r="C360" s="220" t="s">
        <v>137</v>
      </c>
      <c r="D360" s="217" t="s">
        <v>225</v>
      </c>
      <c r="E360" s="217" t="s">
        <v>1419</v>
      </c>
      <c r="F360" s="192">
        <v>2714</v>
      </c>
      <c r="G360" s="191">
        <v>4095002</v>
      </c>
      <c r="H360" s="109">
        <v>1089</v>
      </c>
      <c r="I360" s="109">
        <v>1293490</v>
      </c>
      <c r="J360" s="159">
        <f t="shared" si="25"/>
        <v>0.40125276344878408</v>
      </c>
      <c r="K360" s="159">
        <f t="shared" si="26"/>
        <v>0.31587041959930667</v>
      </c>
      <c r="L360" s="159">
        <f t="shared" si="27"/>
        <v>0.12037582903463521</v>
      </c>
      <c r="M360" s="159">
        <f t="shared" si="28"/>
        <v>0.22110929371951465</v>
      </c>
      <c r="N360" s="160">
        <f t="shared" si="29"/>
        <v>0.34148512275414988</v>
      </c>
      <c r="O360" s="161"/>
      <c r="P360" s="161"/>
    </row>
    <row r="361" spans="1:16" x14ac:dyDescent="0.2">
      <c r="A361" s="165">
        <v>356</v>
      </c>
      <c r="B361" s="217" t="s">
        <v>9</v>
      </c>
      <c r="C361" s="220" t="s">
        <v>137</v>
      </c>
      <c r="D361" s="217" t="s">
        <v>1094</v>
      </c>
      <c r="E361" s="217" t="s">
        <v>1544</v>
      </c>
      <c r="F361" s="192">
        <v>626</v>
      </c>
      <c r="G361" s="191">
        <v>955392</v>
      </c>
      <c r="H361" s="109">
        <v>302</v>
      </c>
      <c r="I361" s="109">
        <v>306770</v>
      </c>
      <c r="J361" s="159">
        <f t="shared" si="25"/>
        <v>0.48242811501597443</v>
      </c>
      <c r="K361" s="159">
        <f t="shared" si="26"/>
        <v>0.321093331323687</v>
      </c>
      <c r="L361" s="159">
        <f t="shared" si="27"/>
        <v>0.14472843450479234</v>
      </c>
      <c r="M361" s="159">
        <f t="shared" si="28"/>
        <v>0.22476533192658088</v>
      </c>
      <c r="N361" s="160">
        <f t="shared" si="29"/>
        <v>0.36949376643137322</v>
      </c>
      <c r="O361" s="161"/>
      <c r="P361" s="161"/>
    </row>
    <row r="362" spans="1:16" x14ac:dyDescent="0.2">
      <c r="A362" s="165">
        <v>357</v>
      </c>
      <c r="B362" s="217" t="s">
        <v>9</v>
      </c>
      <c r="C362" s="220" t="s">
        <v>137</v>
      </c>
      <c r="D362" s="217" t="s">
        <v>1272</v>
      </c>
      <c r="E362" s="217" t="s">
        <v>1273</v>
      </c>
      <c r="F362" s="192">
        <v>659</v>
      </c>
      <c r="G362" s="191">
        <v>1026833</v>
      </c>
      <c r="H362" s="109">
        <v>463</v>
      </c>
      <c r="I362" s="109">
        <v>514070</v>
      </c>
      <c r="J362" s="159">
        <f t="shared" si="25"/>
        <v>0.70257966616084977</v>
      </c>
      <c r="K362" s="159">
        <f t="shared" si="26"/>
        <v>0.50063642286525656</v>
      </c>
      <c r="L362" s="159">
        <f t="shared" si="27"/>
        <v>0.21077389984825493</v>
      </c>
      <c r="M362" s="159">
        <f t="shared" si="28"/>
        <v>0.35044549600567959</v>
      </c>
      <c r="N362" s="160">
        <f t="shared" si="29"/>
        <v>0.56121939585393454</v>
      </c>
      <c r="O362" s="161"/>
      <c r="P362" s="161"/>
    </row>
    <row r="363" spans="1:16" x14ac:dyDescent="0.2">
      <c r="A363" s="165">
        <v>358</v>
      </c>
      <c r="B363" s="217" t="s">
        <v>6</v>
      </c>
      <c r="C363" s="220">
        <v>0.52</v>
      </c>
      <c r="D363" s="217" t="s">
        <v>214</v>
      </c>
      <c r="E363" s="217" t="s">
        <v>1412</v>
      </c>
      <c r="F363" s="192">
        <v>1683</v>
      </c>
      <c r="G363" s="191">
        <v>2816219</v>
      </c>
      <c r="H363" s="109">
        <v>859</v>
      </c>
      <c r="I363" s="109">
        <v>1344595</v>
      </c>
      <c r="J363" s="159">
        <f t="shared" si="25"/>
        <v>0.5103980986333928</v>
      </c>
      <c r="K363" s="159">
        <f t="shared" si="26"/>
        <v>0.47744688889606951</v>
      </c>
      <c r="L363" s="159">
        <f t="shared" si="27"/>
        <v>0.15311942959001784</v>
      </c>
      <c r="M363" s="159">
        <f t="shared" si="28"/>
        <v>0.33421282222724863</v>
      </c>
      <c r="N363" s="160">
        <f t="shared" si="29"/>
        <v>0.48733225181726647</v>
      </c>
      <c r="O363" s="161"/>
      <c r="P363" s="161"/>
    </row>
    <row r="364" spans="1:16" x14ac:dyDescent="0.2">
      <c r="A364" s="165">
        <v>359</v>
      </c>
      <c r="B364" s="217" t="s">
        <v>6</v>
      </c>
      <c r="C364" s="220">
        <v>0.48</v>
      </c>
      <c r="D364" s="217" t="s">
        <v>215</v>
      </c>
      <c r="E364" s="217" t="s">
        <v>1545</v>
      </c>
      <c r="F364" s="192">
        <v>1522</v>
      </c>
      <c r="G364" s="191">
        <v>2540221</v>
      </c>
      <c r="H364" s="109">
        <v>728</v>
      </c>
      <c r="I364" s="109">
        <v>929605</v>
      </c>
      <c r="J364" s="159">
        <f t="shared" si="25"/>
        <v>0.47831800262812091</v>
      </c>
      <c r="K364" s="159">
        <f t="shared" si="26"/>
        <v>0.36595437955988869</v>
      </c>
      <c r="L364" s="159">
        <f t="shared" si="27"/>
        <v>0.14349540078843626</v>
      </c>
      <c r="M364" s="159">
        <f t="shared" si="28"/>
        <v>0.25616806569192208</v>
      </c>
      <c r="N364" s="160">
        <f t="shared" si="29"/>
        <v>0.39966346648035833</v>
      </c>
      <c r="O364" s="161"/>
      <c r="P364" s="161"/>
    </row>
    <row r="365" spans="1:16" x14ac:dyDescent="0.2">
      <c r="A365" s="165">
        <v>360</v>
      </c>
      <c r="B365" s="218" t="s">
        <v>7</v>
      </c>
      <c r="C365" s="220">
        <v>0.3</v>
      </c>
      <c r="D365" s="217" t="s">
        <v>216</v>
      </c>
      <c r="E365" s="218" t="s">
        <v>217</v>
      </c>
      <c r="F365" s="192">
        <v>1267</v>
      </c>
      <c r="G365" s="191">
        <v>2142728</v>
      </c>
      <c r="H365" s="109">
        <v>425</v>
      </c>
      <c r="I365" s="109">
        <v>709290</v>
      </c>
      <c r="J365" s="159">
        <f t="shared" si="25"/>
        <v>0.33543804262036309</v>
      </c>
      <c r="K365" s="159">
        <f t="shared" si="26"/>
        <v>0.33102194958949527</v>
      </c>
      <c r="L365" s="159">
        <f t="shared" si="27"/>
        <v>0.10063141278610892</v>
      </c>
      <c r="M365" s="159">
        <f t="shared" si="28"/>
        <v>0.23171536471264667</v>
      </c>
      <c r="N365" s="160">
        <f t="shared" si="29"/>
        <v>0.33234677749875557</v>
      </c>
      <c r="O365" s="161"/>
      <c r="P365" s="161"/>
    </row>
    <row r="366" spans="1:16" x14ac:dyDescent="0.2">
      <c r="A366" s="165">
        <v>361</v>
      </c>
      <c r="B366" s="218" t="s">
        <v>7</v>
      </c>
      <c r="C366" s="220">
        <v>0.7</v>
      </c>
      <c r="D366" s="217" t="s">
        <v>219</v>
      </c>
      <c r="E366" s="218" t="s">
        <v>1271</v>
      </c>
      <c r="F366" s="192">
        <v>2881</v>
      </c>
      <c r="G366" s="191">
        <v>4817075</v>
      </c>
      <c r="H366" s="109">
        <v>2604</v>
      </c>
      <c r="I366" s="109">
        <v>4123315</v>
      </c>
      <c r="J366" s="159">
        <f t="shared" si="25"/>
        <v>0.90385282887886154</v>
      </c>
      <c r="K366" s="159">
        <f t="shared" si="26"/>
        <v>0.85597899140038303</v>
      </c>
      <c r="L366" s="159">
        <f t="shared" si="27"/>
        <v>0.27115584866365844</v>
      </c>
      <c r="M366" s="159">
        <f t="shared" si="28"/>
        <v>0.5991852939802681</v>
      </c>
      <c r="N366" s="160">
        <f t="shared" si="29"/>
        <v>0.87034114264392648</v>
      </c>
      <c r="O366" s="161"/>
      <c r="P366" s="161"/>
    </row>
    <row r="367" spans="1:16" x14ac:dyDescent="0.2">
      <c r="A367" s="165">
        <v>362</v>
      </c>
      <c r="B367" s="218" t="s">
        <v>8</v>
      </c>
      <c r="C367" s="220">
        <v>0.38</v>
      </c>
      <c r="D367" s="217" t="s">
        <v>220</v>
      </c>
      <c r="E367" s="218" t="s">
        <v>1097</v>
      </c>
      <c r="F367" s="192">
        <v>1892</v>
      </c>
      <c r="G367" s="191">
        <v>3255016</v>
      </c>
      <c r="H367" s="109">
        <v>1232</v>
      </c>
      <c r="I367" s="109">
        <v>1772880</v>
      </c>
      <c r="J367" s="159">
        <f t="shared" si="25"/>
        <v>0.65116279069767447</v>
      </c>
      <c r="K367" s="159">
        <f t="shared" si="26"/>
        <v>0.54466091718135945</v>
      </c>
      <c r="L367" s="159">
        <f t="shared" si="27"/>
        <v>0.19534883720930232</v>
      </c>
      <c r="M367" s="159">
        <f t="shared" si="28"/>
        <v>0.38126264202695159</v>
      </c>
      <c r="N367" s="160">
        <f t="shared" si="29"/>
        <v>0.57661147923625389</v>
      </c>
      <c r="O367" s="161"/>
      <c r="P367" s="161"/>
    </row>
    <row r="368" spans="1:16" x14ac:dyDescent="0.2">
      <c r="A368" s="165">
        <v>363</v>
      </c>
      <c r="B368" s="218" t="s">
        <v>8</v>
      </c>
      <c r="C368" s="220">
        <v>0.62</v>
      </c>
      <c r="D368" s="217" t="s">
        <v>221</v>
      </c>
      <c r="E368" s="218" t="s">
        <v>1420</v>
      </c>
      <c r="F368" s="192">
        <v>2980</v>
      </c>
      <c r="G368" s="191">
        <v>4959297</v>
      </c>
      <c r="H368" s="109">
        <v>1863</v>
      </c>
      <c r="I368" s="109">
        <v>3972600</v>
      </c>
      <c r="J368" s="159">
        <f t="shared" si="25"/>
        <v>0.62516778523489935</v>
      </c>
      <c r="K368" s="159">
        <f t="shared" si="26"/>
        <v>0.80104095399005137</v>
      </c>
      <c r="L368" s="159">
        <f t="shared" si="27"/>
        <v>0.18755033557046979</v>
      </c>
      <c r="M368" s="159">
        <f t="shared" si="28"/>
        <v>0.56072866779303587</v>
      </c>
      <c r="N368" s="160">
        <f t="shared" si="29"/>
        <v>0.74827900336350561</v>
      </c>
      <c r="O368" s="161"/>
      <c r="P368" s="161"/>
    </row>
    <row r="369" spans="1:16" x14ac:dyDescent="0.2">
      <c r="A369" s="165">
        <v>364</v>
      </c>
      <c r="B369" s="217" t="s">
        <v>12</v>
      </c>
      <c r="C369" s="220">
        <v>0.35</v>
      </c>
      <c r="D369" s="217" t="s">
        <v>205</v>
      </c>
      <c r="E369" s="217" t="s">
        <v>1228</v>
      </c>
      <c r="F369" s="192">
        <v>1484</v>
      </c>
      <c r="G369" s="191">
        <v>2429857</v>
      </c>
      <c r="H369" s="109">
        <v>768</v>
      </c>
      <c r="I369" s="109">
        <v>1042740</v>
      </c>
      <c r="J369" s="159">
        <f t="shared" si="25"/>
        <v>0.51752021563342321</v>
      </c>
      <c r="K369" s="159">
        <f t="shared" si="26"/>
        <v>0.42913636481488415</v>
      </c>
      <c r="L369" s="159">
        <f t="shared" si="27"/>
        <v>0.15525606469002695</v>
      </c>
      <c r="M369" s="159">
        <f t="shared" si="28"/>
        <v>0.3003954553704189</v>
      </c>
      <c r="N369" s="160">
        <f t="shared" si="29"/>
        <v>0.45565152006044585</v>
      </c>
      <c r="O369" s="161"/>
      <c r="P369" s="161"/>
    </row>
    <row r="370" spans="1:16" x14ac:dyDescent="0.2">
      <c r="A370" s="165">
        <v>365</v>
      </c>
      <c r="B370" s="217" t="s">
        <v>12</v>
      </c>
      <c r="C370" s="220">
        <v>0.26</v>
      </c>
      <c r="D370" s="217" t="s">
        <v>202</v>
      </c>
      <c r="E370" s="217" t="s">
        <v>203</v>
      </c>
      <c r="F370" s="192">
        <v>1074</v>
      </c>
      <c r="G370" s="191">
        <v>1751987</v>
      </c>
      <c r="H370" s="109">
        <v>1022</v>
      </c>
      <c r="I370" s="109">
        <v>1195620</v>
      </c>
      <c r="J370" s="159">
        <f t="shared" si="25"/>
        <v>0.95158286778398515</v>
      </c>
      <c r="K370" s="159">
        <f t="shared" si="26"/>
        <v>0.68243657059099183</v>
      </c>
      <c r="L370" s="159">
        <f t="shared" si="27"/>
        <v>0.28547486033519553</v>
      </c>
      <c r="M370" s="159">
        <f t="shared" si="28"/>
        <v>0.47770559941369423</v>
      </c>
      <c r="N370" s="160">
        <f t="shared" si="29"/>
        <v>0.76318045974888982</v>
      </c>
      <c r="O370" s="161"/>
      <c r="P370" s="161"/>
    </row>
    <row r="371" spans="1:16" x14ac:dyDescent="0.2">
      <c r="A371" s="165">
        <v>366</v>
      </c>
      <c r="B371" s="217" t="s">
        <v>12</v>
      </c>
      <c r="C371" s="220">
        <v>0.2</v>
      </c>
      <c r="D371" s="217" t="s">
        <v>204</v>
      </c>
      <c r="E371" s="217" t="s">
        <v>1413</v>
      </c>
      <c r="F371" s="192">
        <v>832</v>
      </c>
      <c r="G371" s="191">
        <v>1356720</v>
      </c>
      <c r="H371" s="109">
        <v>528</v>
      </c>
      <c r="I371" s="109">
        <v>738910</v>
      </c>
      <c r="J371" s="159">
        <f t="shared" si="25"/>
        <v>0.63461538461538458</v>
      </c>
      <c r="K371" s="159">
        <f t="shared" si="26"/>
        <v>0.54462969514711956</v>
      </c>
      <c r="L371" s="159">
        <f t="shared" si="27"/>
        <v>0.19038461538461537</v>
      </c>
      <c r="M371" s="159">
        <f t="shared" si="28"/>
        <v>0.38124078660298366</v>
      </c>
      <c r="N371" s="160">
        <f t="shared" si="29"/>
        <v>0.57162540198759904</v>
      </c>
      <c r="O371" s="161"/>
      <c r="P371" s="161"/>
    </row>
    <row r="372" spans="1:16" x14ac:dyDescent="0.2">
      <c r="A372" s="165">
        <v>367</v>
      </c>
      <c r="B372" s="217" t="s">
        <v>12</v>
      </c>
      <c r="C372" s="220">
        <v>0.19</v>
      </c>
      <c r="D372" s="217" t="s">
        <v>200</v>
      </c>
      <c r="E372" s="217" t="s">
        <v>201</v>
      </c>
      <c r="F372" s="192">
        <v>785</v>
      </c>
      <c r="G372" s="191">
        <v>1285578</v>
      </c>
      <c r="H372" s="109">
        <v>258</v>
      </c>
      <c r="I372" s="109">
        <v>283425</v>
      </c>
      <c r="J372" s="159">
        <f t="shared" si="25"/>
        <v>0.32866242038216559</v>
      </c>
      <c r="K372" s="159">
        <f t="shared" si="26"/>
        <v>0.22046503596047848</v>
      </c>
      <c r="L372" s="159">
        <f t="shared" si="27"/>
        <v>9.8598726114649676E-2</v>
      </c>
      <c r="M372" s="159">
        <f t="shared" si="28"/>
        <v>0.15432552517233492</v>
      </c>
      <c r="N372" s="160">
        <f t="shared" si="29"/>
        <v>0.25292425128698459</v>
      </c>
      <c r="O372" s="161"/>
      <c r="P372" s="161"/>
    </row>
    <row r="373" spans="1:16" x14ac:dyDescent="0.2">
      <c r="A373" s="165">
        <v>368</v>
      </c>
      <c r="B373" s="217" t="s">
        <v>134</v>
      </c>
      <c r="C373" s="220" t="s">
        <v>137</v>
      </c>
      <c r="D373" s="217" t="s">
        <v>554</v>
      </c>
      <c r="E373" s="217" t="s">
        <v>337</v>
      </c>
      <c r="F373" s="192">
        <v>975</v>
      </c>
      <c r="G373" s="191">
        <v>1566032</v>
      </c>
      <c r="H373" s="109">
        <v>603</v>
      </c>
      <c r="I373" s="109">
        <v>880200</v>
      </c>
      <c r="J373" s="159">
        <f t="shared" si="25"/>
        <v>0.61846153846153851</v>
      </c>
      <c r="K373" s="159">
        <f t="shared" si="26"/>
        <v>0.56205748030691582</v>
      </c>
      <c r="L373" s="159">
        <f t="shared" si="27"/>
        <v>0.18553846153846154</v>
      </c>
      <c r="M373" s="159">
        <f t="shared" si="28"/>
        <v>0.39344023621484103</v>
      </c>
      <c r="N373" s="160">
        <f t="shared" si="29"/>
        <v>0.57897869775330257</v>
      </c>
      <c r="O373" s="161"/>
      <c r="P373" s="161"/>
    </row>
    <row r="374" spans="1:16" x14ac:dyDescent="0.2">
      <c r="A374" s="165">
        <v>369</v>
      </c>
      <c r="B374" s="217" t="s">
        <v>134</v>
      </c>
      <c r="C374" s="220" t="s">
        <v>137</v>
      </c>
      <c r="D374" s="217" t="s">
        <v>557</v>
      </c>
      <c r="E374" s="217" t="s">
        <v>558</v>
      </c>
      <c r="F374" s="192">
        <v>1655</v>
      </c>
      <c r="G374" s="191">
        <v>2625474</v>
      </c>
      <c r="H374" s="109">
        <v>1091</v>
      </c>
      <c r="I374" s="109">
        <v>1471970</v>
      </c>
      <c r="J374" s="159">
        <f t="shared" si="25"/>
        <v>0.65921450151057404</v>
      </c>
      <c r="K374" s="159">
        <f t="shared" si="26"/>
        <v>0.56064923895647034</v>
      </c>
      <c r="L374" s="159">
        <f t="shared" si="27"/>
        <v>0.1977643504531722</v>
      </c>
      <c r="M374" s="159">
        <f t="shared" si="28"/>
        <v>0.39245446726952921</v>
      </c>
      <c r="N374" s="160">
        <f t="shared" si="29"/>
        <v>0.59021881772270146</v>
      </c>
      <c r="O374" s="161"/>
      <c r="P374" s="161"/>
    </row>
    <row r="375" spans="1:16" x14ac:dyDescent="0.2">
      <c r="A375" s="165">
        <v>370</v>
      </c>
      <c r="B375" s="217" t="s">
        <v>134</v>
      </c>
      <c r="C375" s="220" t="s">
        <v>137</v>
      </c>
      <c r="D375" s="217" t="s">
        <v>561</v>
      </c>
      <c r="E375" s="217" t="s">
        <v>1168</v>
      </c>
      <c r="F375" s="192">
        <v>1545</v>
      </c>
      <c r="G375" s="191">
        <v>2379054</v>
      </c>
      <c r="H375" s="109">
        <v>801</v>
      </c>
      <c r="I375" s="109">
        <v>1025080</v>
      </c>
      <c r="J375" s="159">
        <f t="shared" si="25"/>
        <v>0.51844660194174752</v>
      </c>
      <c r="K375" s="159">
        <f t="shared" si="26"/>
        <v>0.43087714696681956</v>
      </c>
      <c r="L375" s="159">
        <f t="shared" si="27"/>
        <v>0.15553398058252424</v>
      </c>
      <c r="M375" s="159">
        <f t="shared" si="28"/>
        <v>0.30161400287677365</v>
      </c>
      <c r="N375" s="160">
        <f t="shared" si="29"/>
        <v>0.45714798345929786</v>
      </c>
      <c r="O375" s="161"/>
      <c r="P375" s="161"/>
    </row>
    <row r="376" spans="1:16" x14ac:dyDescent="0.2">
      <c r="A376" s="165">
        <v>371</v>
      </c>
      <c r="B376" s="217" t="s">
        <v>134</v>
      </c>
      <c r="C376" s="220" t="s">
        <v>137</v>
      </c>
      <c r="D376" s="217" t="s">
        <v>555</v>
      </c>
      <c r="E376" s="217" t="s">
        <v>556</v>
      </c>
      <c r="F376" s="192">
        <v>2099</v>
      </c>
      <c r="G376" s="191">
        <v>3318547</v>
      </c>
      <c r="H376" s="109">
        <v>877</v>
      </c>
      <c r="I376" s="109">
        <v>1245335</v>
      </c>
      <c r="J376" s="159">
        <f t="shared" si="25"/>
        <v>0.41781800857551216</v>
      </c>
      <c r="K376" s="159">
        <f t="shared" si="26"/>
        <v>0.37526513862844191</v>
      </c>
      <c r="L376" s="159">
        <f t="shared" si="27"/>
        <v>0.12534540257265364</v>
      </c>
      <c r="M376" s="159">
        <f t="shared" si="28"/>
        <v>0.26268559703990935</v>
      </c>
      <c r="N376" s="160">
        <f t="shared" si="29"/>
        <v>0.38803099961256299</v>
      </c>
      <c r="O376" s="161"/>
      <c r="P376" s="161"/>
    </row>
    <row r="377" spans="1:16" x14ac:dyDescent="0.2">
      <c r="A377" s="165">
        <v>372</v>
      </c>
      <c r="B377" s="217" t="s">
        <v>134</v>
      </c>
      <c r="C377" s="220" t="s">
        <v>137</v>
      </c>
      <c r="D377" s="217" t="s">
        <v>559</v>
      </c>
      <c r="E377" s="217" t="s">
        <v>560</v>
      </c>
      <c r="F377" s="192">
        <v>1482</v>
      </c>
      <c r="G377" s="191">
        <v>2345639</v>
      </c>
      <c r="H377" s="109">
        <v>684</v>
      </c>
      <c r="I377" s="109">
        <v>908820</v>
      </c>
      <c r="J377" s="159">
        <f t="shared" si="25"/>
        <v>0.46153846153846156</v>
      </c>
      <c r="K377" s="159">
        <f t="shared" si="26"/>
        <v>0.38745092488656607</v>
      </c>
      <c r="L377" s="159">
        <f t="shared" si="27"/>
        <v>0.13846153846153847</v>
      </c>
      <c r="M377" s="159">
        <f t="shared" si="28"/>
        <v>0.27121564742059623</v>
      </c>
      <c r="N377" s="160">
        <f t="shared" si="29"/>
        <v>0.4096771858821347</v>
      </c>
      <c r="O377" s="161"/>
      <c r="P377" s="161"/>
    </row>
    <row r="378" spans="1:16" x14ac:dyDescent="0.2">
      <c r="A378" s="165">
        <v>373</v>
      </c>
      <c r="B378" s="217" t="s">
        <v>129</v>
      </c>
      <c r="C378" s="220" t="s">
        <v>137</v>
      </c>
      <c r="D378" s="217" t="s">
        <v>541</v>
      </c>
      <c r="E378" s="217" t="s">
        <v>1340</v>
      </c>
      <c r="F378" s="192">
        <v>1364</v>
      </c>
      <c r="G378" s="191">
        <v>2314536</v>
      </c>
      <c r="H378" s="109">
        <v>830</v>
      </c>
      <c r="I378" s="109">
        <v>1099410</v>
      </c>
      <c r="J378" s="159">
        <f t="shared" si="25"/>
        <v>0.60850439882697949</v>
      </c>
      <c r="K378" s="159">
        <f t="shared" si="26"/>
        <v>0.47500233308101492</v>
      </c>
      <c r="L378" s="159">
        <f t="shared" si="27"/>
        <v>0.18255131964809385</v>
      </c>
      <c r="M378" s="159">
        <f t="shared" si="28"/>
        <v>0.33250163315671044</v>
      </c>
      <c r="N378" s="160">
        <f t="shared" si="29"/>
        <v>0.51505295280480423</v>
      </c>
      <c r="O378" s="161"/>
      <c r="P378" s="161"/>
    </row>
    <row r="379" spans="1:16" x14ac:dyDescent="0.2">
      <c r="A379" s="165">
        <v>374</v>
      </c>
      <c r="B379" s="217" t="s">
        <v>129</v>
      </c>
      <c r="C379" s="220" t="s">
        <v>137</v>
      </c>
      <c r="D379" s="217" t="s">
        <v>535</v>
      </c>
      <c r="E379" s="217" t="s">
        <v>1326</v>
      </c>
      <c r="F379" s="192">
        <v>1266</v>
      </c>
      <c r="G379" s="191">
        <v>2152054</v>
      </c>
      <c r="H379" s="109">
        <v>374</v>
      </c>
      <c r="I379" s="109">
        <v>966410</v>
      </c>
      <c r="J379" s="159">
        <f t="shared" si="25"/>
        <v>0.29541864139020535</v>
      </c>
      <c r="K379" s="159">
        <f t="shared" si="26"/>
        <v>0.44906401047557359</v>
      </c>
      <c r="L379" s="159">
        <f t="shared" si="27"/>
        <v>8.8625592417061597E-2</v>
      </c>
      <c r="M379" s="159">
        <f t="shared" si="28"/>
        <v>0.31434480733290149</v>
      </c>
      <c r="N379" s="160">
        <f t="shared" si="29"/>
        <v>0.40297039974996307</v>
      </c>
      <c r="O379" s="161"/>
      <c r="P379" s="161"/>
    </row>
    <row r="380" spans="1:16" x14ac:dyDescent="0.2">
      <c r="A380" s="165">
        <v>375</v>
      </c>
      <c r="B380" s="217" t="s">
        <v>129</v>
      </c>
      <c r="C380" s="220" t="s">
        <v>137</v>
      </c>
      <c r="D380" s="217" t="s">
        <v>536</v>
      </c>
      <c r="E380" s="217" t="s">
        <v>1205</v>
      </c>
      <c r="F380" s="192">
        <v>1886</v>
      </c>
      <c r="G380" s="191">
        <v>3185083</v>
      </c>
      <c r="H380" s="109">
        <v>863</v>
      </c>
      <c r="I380" s="109">
        <v>1454270</v>
      </c>
      <c r="J380" s="159">
        <f t="shared" si="25"/>
        <v>0.45758218451749733</v>
      </c>
      <c r="K380" s="159">
        <f t="shared" si="26"/>
        <v>0.45658778750820622</v>
      </c>
      <c r="L380" s="159">
        <f t="shared" si="27"/>
        <v>0.13727465535524919</v>
      </c>
      <c r="M380" s="159">
        <f t="shared" si="28"/>
        <v>0.31961145125574436</v>
      </c>
      <c r="N380" s="160">
        <f t="shared" si="29"/>
        <v>0.45688610661099355</v>
      </c>
      <c r="O380" s="161"/>
      <c r="P380" s="161"/>
    </row>
    <row r="381" spans="1:16" x14ac:dyDescent="0.2">
      <c r="A381" s="165">
        <v>376</v>
      </c>
      <c r="B381" s="217" t="s">
        <v>129</v>
      </c>
      <c r="C381" s="220" t="s">
        <v>137</v>
      </c>
      <c r="D381" s="217" t="s">
        <v>543</v>
      </c>
      <c r="E381" s="217" t="s">
        <v>1546</v>
      </c>
      <c r="F381" s="192">
        <v>3387</v>
      </c>
      <c r="G381" s="191">
        <v>5608229</v>
      </c>
      <c r="H381" s="109">
        <v>1515</v>
      </c>
      <c r="I381" s="109">
        <v>2299635</v>
      </c>
      <c r="J381" s="159">
        <f t="shared" si="25"/>
        <v>0.44729849424269263</v>
      </c>
      <c r="K381" s="159">
        <f t="shared" si="26"/>
        <v>0.4100465583698526</v>
      </c>
      <c r="L381" s="159">
        <f t="shared" si="27"/>
        <v>0.1341895482728078</v>
      </c>
      <c r="M381" s="159">
        <f t="shared" si="28"/>
        <v>0.28703259085889682</v>
      </c>
      <c r="N381" s="160">
        <f t="shared" si="29"/>
        <v>0.42122213913170459</v>
      </c>
      <c r="O381" s="161"/>
      <c r="P381" s="161"/>
    </row>
    <row r="382" spans="1:16" x14ac:dyDescent="0.2">
      <c r="A382" s="165">
        <v>377</v>
      </c>
      <c r="B382" s="217" t="s">
        <v>129</v>
      </c>
      <c r="C382" s="220" t="s">
        <v>137</v>
      </c>
      <c r="D382" s="217" t="s">
        <v>544</v>
      </c>
      <c r="E382" s="217" t="s">
        <v>1547</v>
      </c>
      <c r="F382" s="192">
        <v>1381</v>
      </c>
      <c r="G382" s="191">
        <v>2207411</v>
      </c>
      <c r="H382" s="109">
        <v>913</v>
      </c>
      <c r="I382" s="109">
        <v>1097160</v>
      </c>
      <c r="J382" s="159">
        <f t="shared" si="25"/>
        <v>0.66111513396089794</v>
      </c>
      <c r="K382" s="159">
        <f t="shared" si="26"/>
        <v>0.49703476153738474</v>
      </c>
      <c r="L382" s="159">
        <f t="shared" si="27"/>
        <v>0.19833454018826938</v>
      </c>
      <c r="M382" s="159">
        <f t="shared" si="28"/>
        <v>0.34792433307616932</v>
      </c>
      <c r="N382" s="160">
        <f t="shared" si="29"/>
        <v>0.54625887326443867</v>
      </c>
      <c r="O382" s="161"/>
      <c r="P382" s="161"/>
    </row>
    <row r="383" spans="1:16" x14ac:dyDescent="0.2">
      <c r="A383" s="165">
        <v>378</v>
      </c>
      <c r="B383" s="217" t="s">
        <v>129</v>
      </c>
      <c r="C383" s="220" t="s">
        <v>137</v>
      </c>
      <c r="D383" s="217" t="s">
        <v>539</v>
      </c>
      <c r="E383" s="217" t="s">
        <v>540</v>
      </c>
      <c r="F383" s="192">
        <v>4528</v>
      </c>
      <c r="G383" s="191">
        <v>7628472</v>
      </c>
      <c r="H383" s="109">
        <v>2222</v>
      </c>
      <c r="I383" s="109">
        <v>3556290</v>
      </c>
      <c r="J383" s="159">
        <f t="shared" si="25"/>
        <v>0.49072438162544169</v>
      </c>
      <c r="K383" s="159">
        <f t="shared" si="26"/>
        <v>0.46618641321617227</v>
      </c>
      <c r="L383" s="159">
        <f t="shared" si="27"/>
        <v>0.14721731448763251</v>
      </c>
      <c r="M383" s="159">
        <f t="shared" si="28"/>
        <v>0.32633048925132058</v>
      </c>
      <c r="N383" s="160">
        <f t="shared" si="29"/>
        <v>0.47354780373895311</v>
      </c>
      <c r="O383" s="161"/>
      <c r="P383" s="161"/>
    </row>
    <row r="384" spans="1:16" x14ac:dyDescent="0.2">
      <c r="A384" s="165">
        <v>379</v>
      </c>
      <c r="B384" s="217" t="s">
        <v>129</v>
      </c>
      <c r="C384" s="220" t="s">
        <v>137</v>
      </c>
      <c r="D384" s="217" t="s">
        <v>537</v>
      </c>
      <c r="E384" s="217" t="s">
        <v>538</v>
      </c>
      <c r="F384" s="192">
        <v>2067</v>
      </c>
      <c r="G384" s="191">
        <v>3495699</v>
      </c>
      <c r="H384" s="109">
        <v>827</v>
      </c>
      <c r="I384" s="109">
        <v>1075180</v>
      </c>
      <c r="J384" s="159">
        <f t="shared" si="25"/>
        <v>0.40009675858732463</v>
      </c>
      <c r="K384" s="159">
        <f t="shared" si="26"/>
        <v>0.30757224806826905</v>
      </c>
      <c r="L384" s="159">
        <f t="shared" si="27"/>
        <v>0.12002902757619738</v>
      </c>
      <c r="M384" s="159">
        <f t="shared" si="28"/>
        <v>0.21530057364778832</v>
      </c>
      <c r="N384" s="160">
        <f t="shared" si="29"/>
        <v>0.3353296012239857</v>
      </c>
      <c r="O384" s="161"/>
      <c r="P384" s="161"/>
    </row>
    <row r="385" spans="1:16" x14ac:dyDescent="0.2">
      <c r="A385" s="165">
        <v>380</v>
      </c>
      <c r="B385" s="217" t="s">
        <v>129</v>
      </c>
      <c r="C385" s="220" t="s">
        <v>137</v>
      </c>
      <c r="D385" s="217" t="s">
        <v>545</v>
      </c>
      <c r="E385" s="217" t="s">
        <v>1548</v>
      </c>
      <c r="F385" s="192">
        <v>1998</v>
      </c>
      <c r="G385" s="191">
        <v>3478313</v>
      </c>
      <c r="H385" s="109">
        <v>866</v>
      </c>
      <c r="I385" s="109">
        <v>1566380</v>
      </c>
      <c r="J385" s="159">
        <f t="shared" si="25"/>
        <v>0.43343343343343343</v>
      </c>
      <c r="K385" s="159">
        <f t="shared" si="26"/>
        <v>0.45032750071658301</v>
      </c>
      <c r="L385" s="159">
        <f t="shared" si="27"/>
        <v>0.13003003003003002</v>
      </c>
      <c r="M385" s="159">
        <f t="shared" si="28"/>
        <v>0.3152292505016081</v>
      </c>
      <c r="N385" s="160">
        <f t="shared" si="29"/>
        <v>0.4452592805316381</v>
      </c>
      <c r="O385" s="161"/>
      <c r="P385" s="161"/>
    </row>
    <row r="386" spans="1:16" x14ac:dyDescent="0.2">
      <c r="A386" s="165">
        <v>381</v>
      </c>
      <c r="B386" s="217" t="s">
        <v>135</v>
      </c>
      <c r="C386" s="220" t="s">
        <v>137</v>
      </c>
      <c r="D386" s="217" t="s">
        <v>568</v>
      </c>
      <c r="E386" s="217" t="s">
        <v>569</v>
      </c>
      <c r="F386" s="192">
        <v>1342</v>
      </c>
      <c r="G386" s="191">
        <v>2224767</v>
      </c>
      <c r="H386" s="109">
        <v>502</v>
      </c>
      <c r="I386" s="109">
        <v>650020</v>
      </c>
      <c r="J386" s="159">
        <f t="shared" si="25"/>
        <v>0.37406855439642323</v>
      </c>
      <c r="K386" s="159">
        <f t="shared" si="26"/>
        <v>0.29217441646698283</v>
      </c>
      <c r="L386" s="159">
        <f t="shared" si="27"/>
        <v>0.11222056631892696</v>
      </c>
      <c r="M386" s="159">
        <f t="shared" si="28"/>
        <v>0.20452209152688797</v>
      </c>
      <c r="N386" s="160">
        <f t="shared" si="29"/>
        <v>0.3167426578458149</v>
      </c>
      <c r="O386" s="161"/>
      <c r="P386" s="161"/>
    </row>
    <row r="387" spans="1:16" x14ac:dyDescent="0.2">
      <c r="A387" s="165">
        <v>382</v>
      </c>
      <c r="B387" s="217" t="s">
        <v>135</v>
      </c>
      <c r="C387" s="220" t="s">
        <v>137</v>
      </c>
      <c r="D387" s="217" t="s">
        <v>566</v>
      </c>
      <c r="E387" s="217" t="s">
        <v>1341</v>
      </c>
      <c r="F387" s="192">
        <v>1080</v>
      </c>
      <c r="G387" s="191">
        <v>1763232</v>
      </c>
      <c r="H387" s="109">
        <v>440</v>
      </c>
      <c r="I387" s="109">
        <v>688950</v>
      </c>
      <c r="J387" s="159">
        <f t="shared" si="25"/>
        <v>0.40740740740740738</v>
      </c>
      <c r="K387" s="159">
        <f t="shared" si="26"/>
        <v>0.3907313388141776</v>
      </c>
      <c r="L387" s="159">
        <f t="shared" si="27"/>
        <v>0.1222222222222222</v>
      </c>
      <c r="M387" s="159">
        <f t="shared" si="28"/>
        <v>0.27351193716992428</v>
      </c>
      <c r="N387" s="160">
        <f t="shared" si="29"/>
        <v>0.39573415939214651</v>
      </c>
      <c r="O387" s="161"/>
      <c r="P387" s="161"/>
    </row>
    <row r="388" spans="1:16" x14ac:dyDescent="0.2">
      <c r="A388" s="165">
        <v>383</v>
      </c>
      <c r="B388" s="217" t="s">
        <v>135</v>
      </c>
      <c r="C388" s="220" t="s">
        <v>137</v>
      </c>
      <c r="D388" s="217" t="s">
        <v>564</v>
      </c>
      <c r="E388" s="217" t="s">
        <v>565</v>
      </c>
      <c r="F388" s="192">
        <v>1307</v>
      </c>
      <c r="G388" s="191">
        <v>2128354</v>
      </c>
      <c r="H388" s="109">
        <v>356</v>
      </c>
      <c r="I388" s="109">
        <v>401360</v>
      </c>
      <c r="J388" s="159">
        <f t="shared" si="25"/>
        <v>0.27237949502677888</v>
      </c>
      <c r="K388" s="159">
        <f t="shared" si="26"/>
        <v>0.18857765202593177</v>
      </c>
      <c r="L388" s="159">
        <f t="shared" si="27"/>
        <v>8.1713848508033662E-2</v>
      </c>
      <c r="M388" s="159">
        <f t="shared" si="28"/>
        <v>0.13200435641815222</v>
      </c>
      <c r="N388" s="160">
        <f t="shared" si="29"/>
        <v>0.21371820492618587</v>
      </c>
      <c r="O388" s="161"/>
      <c r="P388" s="161"/>
    </row>
    <row r="389" spans="1:16" x14ac:dyDescent="0.2">
      <c r="A389" s="165">
        <v>384</v>
      </c>
      <c r="B389" s="217" t="s">
        <v>135</v>
      </c>
      <c r="C389" s="220" t="s">
        <v>137</v>
      </c>
      <c r="D389" s="217" t="s">
        <v>562</v>
      </c>
      <c r="E389" s="217" t="s">
        <v>1549</v>
      </c>
      <c r="F389" s="192">
        <v>1194</v>
      </c>
      <c r="G389" s="191">
        <v>1926293</v>
      </c>
      <c r="H389" s="109">
        <v>317</v>
      </c>
      <c r="I389" s="109">
        <v>358410</v>
      </c>
      <c r="J389" s="159">
        <f t="shared" si="25"/>
        <v>0.26549413735343386</v>
      </c>
      <c r="K389" s="159">
        <f t="shared" si="26"/>
        <v>0.18606203729131549</v>
      </c>
      <c r="L389" s="159">
        <f t="shared" si="27"/>
        <v>7.964824120603016E-2</v>
      </c>
      <c r="M389" s="159">
        <f t="shared" si="28"/>
        <v>0.13024342610392084</v>
      </c>
      <c r="N389" s="160">
        <f t="shared" si="29"/>
        <v>0.20989166730995101</v>
      </c>
      <c r="O389" s="161"/>
      <c r="P389" s="161"/>
    </row>
    <row r="390" spans="1:16" x14ac:dyDescent="0.2">
      <c r="A390" s="165">
        <v>385</v>
      </c>
      <c r="B390" s="217" t="s">
        <v>135</v>
      </c>
      <c r="C390" s="220" t="s">
        <v>137</v>
      </c>
      <c r="D390" s="217" t="s">
        <v>572</v>
      </c>
      <c r="E390" s="217" t="s">
        <v>1550</v>
      </c>
      <c r="F390" s="192">
        <v>1454</v>
      </c>
      <c r="G390" s="191">
        <v>2372578</v>
      </c>
      <c r="H390" s="109">
        <v>730</v>
      </c>
      <c r="I390" s="109">
        <v>1254630</v>
      </c>
      <c r="J390" s="159">
        <f t="shared" ref="J390:J452" si="30">IFERROR(H390/F390,0)</f>
        <v>0.50206327372764792</v>
      </c>
      <c r="K390" s="159">
        <f t="shared" ref="K390:K452" si="31">IFERROR(I390/G390,0)</f>
        <v>0.52880453245372749</v>
      </c>
      <c r="L390" s="159">
        <f t="shared" si="27"/>
        <v>0.15061898211829436</v>
      </c>
      <c r="M390" s="159">
        <f t="shared" si="28"/>
        <v>0.37016317271760923</v>
      </c>
      <c r="N390" s="160">
        <f t="shared" si="29"/>
        <v>0.52078215483590362</v>
      </c>
      <c r="O390" s="161"/>
      <c r="P390" s="161"/>
    </row>
    <row r="391" spans="1:16" x14ac:dyDescent="0.2">
      <c r="A391" s="165">
        <v>386</v>
      </c>
      <c r="B391" s="221" t="s">
        <v>135</v>
      </c>
      <c r="C391" s="220" t="s">
        <v>137</v>
      </c>
      <c r="D391" s="217" t="s">
        <v>570</v>
      </c>
      <c r="E391" s="221" t="s">
        <v>1342</v>
      </c>
      <c r="F391" s="192">
        <v>875</v>
      </c>
      <c r="G391" s="191">
        <v>1425755</v>
      </c>
      <c r="H391" s="109">
        <v>4</v>
      </c>
      <c r="I391" s="109">
        <v>3800</v>
      </c>
      <c r="J391" s="159">
        <f t="shared" si="30"/>
        <v>4.5714285714285718E-3</v>
      </c>
      <c r="K391" s="159">
        <f t="shared" si="31"/>
        <v>2.6652545493440318E-3</v>
      </c>
      <c r="L391" s="159">
        <f t="shared" ref="L391:L453" si="32">IF((J391*0.3)&gt;30%,30%,(J391*0.3))</f>
        <v>1.3714285714285714E-3</v>
      </c>
      <c r="M391" s="159">
        <f t="shared" ref="M391:M453" si="33">IF((K391*0.7)&gt;70%,70%,(K391*0.7))</f>
        <v>1.865678184540822E-3</v>
      </c>
      <c r="N391" s="160">
        <f t="shared" ref="N391:N453" si="34">L391+M391</f>
        <v>3.2371067559693934E-3</v>
      </c>
      <c r="O391" s="161"/>
      <c r="P391" s="161"/>
    </row>
    <row r="392" spans="1:16" x14ac:dyDescent="0.2">
      <c r="A392" s="165">
        <v>387</v>
      </c>
      <c r="B392" s="221" t="s">
        <v>1267</v>
      </c>
      <c r="C392" s="220" t="s">
        <v>137</v>
      </c>
      <c r="D392" s="217" t="s">
        <v>172</v>
      </c>
      <c r="E392" s="221" t="s">
        <v>1414</v>
      </c>
      <c r="F392" s="192">
        <v>1671</v>
      </c>
      <c r="G392" s="191">
        <v>2729129</v>
      </c>
      <c r="H392" s="109">
        <v>873</v>
      </c>
      <c r="I392" s="109">
        <v>1419560</v>
      </c>
      <c r="J392" s="159">
        <f t="shared" si="30"/>
        <v>0.52244165170556556</v>
      </c>
      <c r="K392" s="159">
        <f t="shared" si="31"/>
        <v>0.52015130101948281</v>
      </c>
      <c r="L392" s="159">
        <f t="shared" si="32"/>
        <v>0.15673249551166965</v>
      </c>
      <c r="M392" s="159">
        <f t="shared" si="33"/>
        <v>0.36410591071363796</v>
      </c>
      <c r="N392" s="160">
        <f t="shared" si="34"/>
        <v>0.52083840622530764</v>
      </c>
      <c r="O392" s="161"/>
      <c r="P392" s="161"/>
    </row>
    <row r="393" spans="1:16" x14ac:dyDescent="0.2">
      <c r="A393" s="165">
        <v>388</v>
      </c>
      <c r="B393" s="221" t="s">
        <v>1267</v>
      </c>
      <c r="C393" s="220" t="s">
        <v>137</v>
      </c>
      <c r="D393" s="217" t="s">
        <v>173</v>
      </c>
      <c r="E393" s="221" t="s">
        <v>174</v>
      </c>
      <c r="F393" s="192">
        <v>933</v>
      </c>
      <c r="G393" s="191">
        <v>1524607</v>
      </c>
      <c r="H393" s="109">
        <v>388</v>
      </c>
      <c r="I393" s="109">
        <v>548780</v>
      </c>
      <c r="J393" s="159">
        <f t="shared" si="30"/>
        <v>0.41586280814576637</v>
      </c>
      <c r="K393" s="159">
        <f t="shared" si="31"/>
        <v>0.35994849820314351</v>
      </c>
      <c r="L393" s="159">
        <f t="shared" si="32"/>
        <v>0.12475884244372991</v>
      </c>
      <c r="M393" s="159">
        <f t="shared" si="33"/>
        <v>0.25196394874220046</v>
      </c>
      <c r="N393" s="160">
        <f t="shared" si="34"/>
        <v>0.37672279118593038</v>
      </c>
      <c r="O393" s="161"/>
      <c r="P393" s="161"/>
    </row>
    <row r="394" spans="1:16" x14ac:dyDescent="0.2">
      <c r="A394" s="165">
        <v>389</v>
      </c>
      <c r="B394" s="221" t="s">
        <v>130</v>
      </c>
      <c r="C394" s="220" t="s">
        <v>137</v>
      </c>
      <c r="D394" s="217" t="s">
        <v>577</v>
      </c>
      <c r="E394" s="221" t="s">
        <v>1551</v>
      </c>
      <c r="F394" s="192">
        <v>2793</v>
      </c>
      <c r="G394" s="191">
        <v>4567496</v>
      </c>
      <c r="H394" s="109">
        <v>1158</v>
      </c>
      <c r="I394" s="109">
        <v>2104285</v>
      </c>
      <c r="J394" s="159">
        <f t="shared" si="30"/>
        <v>0.4146079484425349</v>
      </c>
      <c r="K394" s="159">
        <f t="shared" si="31"/>
        <v>0.46070866838197561</v>
      </c>
      <c r="L394" s="159">
        <f t="shared" si="32"/>
        <v>0.12438238453276046</v>
      </c>
      <c r="M394" s="159">
        <f t="shared" si="33"/>
        <v>0.32249606786738289</v>
      </c>
      <c r="N394" s="160">
        <f t="shared" si="34"/>
        <v>0.44687845240014334</v>
      </c>
      <c r="O394" s="161"/>
      <c r="P394" s="161"/>
    </row>
    <row r="395" spans="1:16" ht="15" customHeight="1" x14ac:dyDescent="0.2">
      <c r="A395" s="165">
        <v>390</v>
      </c>
      <c r="B395" s="221" t="s">
        <v>130</v>
      </c>
      <c r="C395" s="220" t="s">
        <v>137</v>
      </c>
      <c r="D395" s="217" t="s">
        <v>581</v>
      </c>
      <c r="E395" s="221" t="s">
        <v>582</v>
      </c>
      <c r="F395" s="192">
        <v>1214</v>
      </c>
      <c r="G395" s="191">
        <v>1982504</v>
      </c>
      <c r="H395" s="109">
        <v>464</v>
      </c>
      <c r="I395" s="109">
        <v>590890</v>
      </c>
      <c r="J395" s="159">
        <f t="shared" si="30"/>
        <v>0.38220757825370677</v>
      </c>
      <c r="K395" s="159">
        <f t="shared" si="31"/>
        <v>0.29805236206333002</v>
      </c>
      <c r="L395" s="159">
        <f t="shared" si="32"/>
        <v>0.11466227347611202</v>
      </c>
      <c r="M395" s="159">
        <f t="shared" si="33"/>
        <v>0.20863665344433099</v>
      </c>
      <c r="N395" s="160">
        <f t="shared" si="34"/>
        <v>0.32329892692044304</v>
      </c>
      <c r="O395" s="161"/>
      <c r="P395" s="161"/>
    </row>
    <row r="396" spans="1:16" ht="14.25" customHeight="1" x14ac:dyDescent="0.2">
      <c r="A396" s="165">
        <v>391</v>
      </c>
      <c r="B396" s="221" t="s">
        <v>130</v>
      </c>
      <c r="C396" s="220" t="s">
        <v>137</v>
      </c>
      <c r="D396" s="217" t="s">
        <v>579</v>
      </c>
      <c r="E396" s="221" t="s">
        <v>580</v>
      </c>
      <c r="F396" s="192">
        <v>1719</v>
      </c>
      <c r="G396" s="191">
        <v>2816374</v>
      </c>
      <c r="H396" s="109">
        <v>721</v>
      </c>
      <c r="I396" s="109">
        <v>966680</v>
      </c>
      <c r="J396" s="159">
        <f t="shared" si="30"/>
        <v>0.41942990110529377</v>
      </c>
      <c r="K396" s="159">
        <f t="shared" si="31"/>
        <v>0.34323566401337324</v>
      </c>
      <c r="L396" s="159">
        <f t="shared" si="32"/>
        <v>0.12582897033158813</v>
      </c>
      <c r="M396" s="159">
        <f t="shared" si="33"/>
        <v>0.24026496480936124</v>
      </c>
      <c r="N396" s="160">
        <f t="shared" si="34"/>
        <v>0.36609393514094934</v>
      </c>
      <c r="O396" s="161"/>
      <c r="P396" s="161"/>
    </row>
    <row r="397" spans="1:16" ht="15" customHeight="1" x14ac:dyDescent="0.2">
      <c r="A397" s="165">
        <v>392</v>
      </c>
      <c r="B397" s="221" t="s">
        <v>130</v>
      </c>
      <c r="C397" s="220" t="s">
        <v>137</v>
      </c>
      <c r="D397" s="217" t="s">
        <v>575</v>
      </c>
      <c r="E397" s="221" t="s">
        <v>1116</v>
      </c>
      <c r="F397" s="192">
        <v>1647</v>
      </c>
      <c r="G397" s="191">
        <v>2687195</v>
      </c>
      <c r="H397" s="109">
        <v>862</v>
      </c>
      <c r="I397" s="109">
        <v>1214300</v>
      </c>
      <c r="J397" s="159">
        <f t="shared" si="30"/>
        <v>0.52337583485124473</v>
      </c>
      <c r="K397" s="159">
        <f t="shared" si="31"/>
        <v>0.45188384170110468</v>
      </c>
      <c r="L397" s="159">
        <f t="shared" si="32"/>
        <v>0.15701275045537341</v>
      </c>
      <c r="M397" s="159">
        <f t="shared" si="33"/>
        <v>0.31631868919077327</v>
      </c>
      <c r="N397" s="160">
        <f t="shared" si="34"/>
        <v>0.47333143964614666</v>
      </c>
      <c r="O397" s="161"/>
      <c r="P397" s="161"/>
    </row>
    <row r="398" spans="1:16" ht="14.25" customHeight="1" x14ac:dyDescent="0.2">
      <c r="A398" s="165">
        <v>393</v>
      </c>
      <c r="B398" s="221" t="s">
        <v>130</v>
      </c>
      <c r="C398" s="220" t="s">
        <v>137</v>
      </c>
      <c r="D398" s="217" t="s">
        <v>573</v>
      </c>
      <c r="E398" s="221" t="s">
        <v>1552</v>
      </c>
      <c r="F398" s="192">
        <v>2647</v>
      </c>
      <c r="G398" s="191">
        <v>4318626</v>
      </c>
      <c r="H398" s="109">
        <v>876</v>
      </c>
      <c r="I398" s="109">
        <v>1343240</v>
      </c>
      <c r="J398" s="159">
        <f t="shared" si="30"/>
        <v>0.33094068757083489</v>
      </c>
      <c r="K398" s="159">
        <f t="shared" si="31"/>
        <v>0.31103411131225533</v>
      </c>
      <c r="L398" s="159">
        <f t="shared" si="32"/>
        <v>9.9282206271250464E-2</v>
      </c>
      <c r="M398" s="159">
        <f t="shared" si="33"/>
        <v>0.21772387791857872</v>
      </c>
      <c r="N398" s="160">
        <f t="shared" si="34"/>
        <v>0.31700608418982917</v>
      </c>
      <c r="O398" s="161"/>
      <c r="P398" s="161"/>
    </row>
    <row r="399" spans="1:16" ht="12" customHeight="1" x14ac:dyDescent="0.2">
      <c r="A399" s="165">
        <v>394</v>
      </c>
      <c r="B399" s="221" t="s">
        <v>130</v>
      </c>
      <c r="C399" s="220" t="s">
        <v>137</v>
      </c>
      <c r="D399" s="217" t="s">
        <v>574</v>
      </c>
      <c r="E399" s="221" t="s">
        <v>1207</v>
      </c>
      <c r="F399" s="192">
        <v>1289</v>
      </c>
      <c r="G399" s="191">
        <v>2108415</v>
      </c>
      <c r="H399" s="109">
        <v>545</v>
      </c>
      <c r="I399" s="109">
        <v>727520</v>
      </c>
      <c r="J399" s="159">
        <f t="shared" si="30"/>
        <v>0.42280837858805276</v>
      </c>
      <c r="K399" s="159">
        <f t="shared" si="31"/>
        <v>0.34505540892091929</v>
      </c>
      <c r="L399" s="159">
        <f t="shared" si="32"/>
        <v>0.12684251357641582</v>
      </c>
      <c r="M399" s="159">
        <f t="shared" si="33"/>
        <v>0.24153878624464348</v>
      </c>
      <c r="N399" s="160">
        <f t="shared" si="34"/>
        <v>0.36838129982105927</v>
      </c>
      <c r="O399" s="161"/>
      <c r="P399" s="161"/>
    </row>
    <row r="400" spans="1:16" x14ac:dyDescent="0.2">
      <c r="A400" s="165">
        <v>395</v>
      </c>
      <c r="B400" s="238" t="s">
        <v>130</v>
      </c>
      <c r="C400" s="239" t="s">
        <v>137</v>
      </c>
      <c r="D400" s="217" t="s">
        <v>583</v>
      </c>
      <c r="E400" s="238" t="s">
        <v>1070</v>
      </c>
      <c r="F400" s="253">
        <v>1860</v>
      </c>
      <c r="G400" s="191">
        <v>3024669</v>
      </c>
      <c r="H400" s="109">
        <v>672</v>
      </c>
      <c r="I400" s="109">
        <v>1107950</v>
      </c>
      <c r="J400" s="159">
        <f t="shared" si="30"/>
        <v>0.36129032258064514</v>
      </c>
      <c r="K400" s="159">
        <f t="shared" si="31"/>
        <v>0.36630454439808124</v>
      </c>
      <c r="L400" s="159">
        <f t="shared" si="32"/>
        <v>0.10838709677419354</v>
      </c>
      <c r="M400" s="159">
        <f t="shared" si="33"/>
        <v>0.25641318107865685</v>
      </c>
      <c r="N400" s="160">
        <f t="shared" si="34"/>
        <v>0.36480027785285041</v>
      </c>
      <c r="O400" s="161"/>
      <c r="P400" s="161"/>
    </row>
    <row r="401" spans="1:16" x14ac:dyDescent="0.2">
      <c r="A401" s="165">
        <v>396</v>
      </c>
      <c r="B401" s="238" t="s">
        <v>130</v>
      </c>
      <c r="C401" s="239" t="s">
        <v>137</v>
      </c>
      <c r="D401" s="217" t="s">
        <v>1011</v>
      </c>
      <c r="E401" s="238" t="s">
        <v>1553</v>
      </c>
      <c r="F401" s="253">
        <v>1175</v>
      </c>
      <c r="G401" s="191">
        <v>1927474</v>
      </c>
      <c r="H401" s="109">
        <v>525</v>
      </c>
      <c r="I401" s="109">
        <v>664170</v>
      </c>
      <c r="J401" s="159">
        <f t="shared" si="30"/>
        <v>0.44680851063829785</v>
      </c>
      <c r="K401" s="159">
        <f t="shared" si="31"/>
        <v>0.34458052352457152</v>
      </c>
      <c r="L401" s="159">
        <f t="shared" si="32"/>
        <v>0.13404255319148936</v>
      </c>
      <c r="M401" s="159">
        <f t="shared" si="33"/>
        <v>0.24120636646720006</v>
      </c>
      <c r="N401" s="160">
        <f t="shared" si="34"/>
        <v>0.37524891965868945</v>
      </c>
      <c r="O401" s="161"/>
      <c r="P401" s="161"/>
    </row>
    <row r="402" spans="1:16" x14ac:dyDescent="0.2">
      <c r="A402" s="165">
        <v>397</v>
      </c>
      <c r="B402" s="238" t="s">
        <v>62</v>
      </c>
      <c r="C402" s="239" t="s">
        <v>65</v>
      </c>
      <c r="D402" s="217" t="s">
        <v>697</v>
      </c>
      <c r="E402" s="238" t="s">
        <v>1400</v>
      </c>
      <c r="F402" s="253">
        <v>1423</v>
      </c>
      <c r="G402" s="191">
        <v>2368659</v>
      </c>
      <c r="H402" s="109">
        <v>542</v>
      </c>
      <c r="I402" s="109">
        <v>728150</v>
      </c>
      <c r="J402" s="159">
        <f t="shared" si="30"/>
        <v>0.3808854532677442</v>
      </c>
      <c r="K402" s="159">
        <f t="shared" si="31"/>
        <v>0.30741022663034234</v>
      </c>
      <c r="L402" s="159">
        <f t="shared" si="32"/>
        <v>0.11426563598032326</v>
      </c>
      <c r="M402" s="159">
        <f t="shared" si="33"/>
        <v>0.21518715864123963</v>
      </c>
      <c r="N402" s="160">
        <f t="shared" si="34"/>
        <v>0.32945279462156291</v>
      </c>
      <c r="O402" s="161"/>
      <c r="P402" s="161"/>
    </row>
    <row r="403" spans="1:16" x14ac:dyDescent="0.2">
      <c r="A403" s="165">
        <v>398</v>
      </c>
      <c r="B403" s="238" t="s">
        <v>62</v>
      </c>
      <c r="C403" s="239" t="s">
        <v>65</v>
      </c>
      <c r="D403" s="217" t="s">
        <v>695</v>
      </c>
      <c r="E403" s="238" t="s">
        <v>696</v>
      </c>
      <c r="F403" s="253">
        <v>2647</v>
      </c>
      <c r="G403" s="191">
        <v>4377953</v>
      </c>
      <c r="H403" s="109">
        <v>927</v>
      </c>
      <c r="I403" s="109">
        <v>1281770</v>
      </c>
      <c r="J403" s="159">
        <f t="shared" si="30"/>
        <v>0.35020778239516431</v>
      </c>
      <c r="K403" s="159">
        <f t="shared" si="31"/>
        <v>0.29277838295660097</v>
      </c>
      <c r="L403" s="159">
        <f t="shared" si="32"/>
        <v>0.1050623347185493</v>
      </c>
      <c r="M403" s="159">
        <f t="shared" si="33"/>
        <v>0.20494486806962067</v>
      </c>
      <c r="N403" s="160">
        <f t="shared" si="34"/>
        <v>0.31000720278816996</v>
      </c>
      <c r="O403" s="161"/>
      <c r="P403" s="161"/>
    </row>
    <row r="404" spans="1:16" x14ac:dyDescent="0.2">
      <c r="A404" s="165">
        <v>399</v>
      </c>
      <c r="B404" s="240" t="s">
        <v>63</v>
      </c>
      <c r="C404" s="239" t="s">
        <v>65</v>
      </c>
      <c r="D404" s="217" t="s">
        <v>711</v>
      </c>
      <c r="E404" s="241" t="s">
        <v>1141</v>
      </c>
      <c r="F404" s="253">
        <v>1507</v>
      </c>
      <c r="G404" s="191">
        <v>2150226</v>
      </c>
      <c r="H404" s="109">
        <v>611</v>
      </c>
      <c r="I404" s="109">
        <v>916530</v>
      </c>
      <c r="J404" s="159">
        <f t="shared" si="30"/>
        <v>0.40544127405441271</v>
      </c>
      <c r="K404" s="159">
        <f t="shared" si="31"/>
        <v>0.42624821762921666</v>
      </c>
      <c r="L404" s="159">
        <f t="shared" si="32"/>
        <v>0.1216323822163238</v>
      </c>
      <c r="M404" s="159">
        <f t="shared" si="33"/>
        <v>0.29837375234045166</v>
      </c>
      <c r="N404" s="160">
        <f t="shared" si="34"/>
        <v>0.42000613455677549</v>
      </c>
      <c r="O404" s="161"/>
      <c r="P404" s="161"/>
    </row>
    <row r="405" spans="1:16" x14ac:dyDescent="0.2">
      <c r="A405" s="165">
        <v>400</v>
      </c>
      <c r="B405" s="240" t="s">
        <v>63</v>
      </c>
      <c r="C405" s="239" t="s">
        <v>65</v>
      </c>
      <c r="D405" s="217" t="s">
        <v>1142</v>
      </c>
      <c r="E405" s="241" t="s">
        <v>1374</v>
      </c>
      <c r="F405" s="253">
        <v>636</v>
      </c>
      <c r="G405" s="191">
        <v>913433</v>
      </c>
      <c r="H405" s="109">
        <v>311</v>
      </c>
      <c r="I405" s="109">
        <v>488120</v>
      </c>
      <c r="J405" s="159">
        <f t="shared" si="30"/>
        <v>0.4889937106918239</v>
      </c>
      <c r="K405" s="159">
        <f t="shared" si="31"/>
        <v>0.53437964251346293</v>
      </c>
      <c r="L405" s="159">
        <f t="shared" si="32"/>
        <v>0.14669811320754716</v>
      </c>
      <c r="M405" s="159">
        <f t="shared" si="33"/>
        <v>0.37406574975942403</v>
      </c>
      <c r="N405" s="160">
        <f t="shared" si="34"/>
        <v>0.52076386296697119</v>
      </c>
      <c r="O405" s="161"/>
      <c r="P405" s="161"/>
    </row>
    <row r="406" spans="1:16" x14ac:dyDescent="0.2">
      <c r="A406" s="165">
        <v>401</v>
      </c>
      <c r="B406" s="240" t="s">
        <v>63</v>
      </c>
      <c r="C406" s="239" t="s">
        <v>65</v>
      </c>
      <c r="D406" s="217" t="s">
        <v>698</v>
      </c>
      <c r="E406" s="241" t="s">
        <v>1144</v>
      </c>
      <c r="F406" s="253">
        <v>1040</v>
      </c>
      <c r="G406" s="191">
        <v>1933290</v>
      </c>
      <c r="H406" s="109">
        <v>607</v>
      </c>
      <c r="I406" s="109">
        <v>867250</v>
      </c>
      <c r="J406" s="159">
        <f t="shared" si="30"/>
        <v>0.58365384615384619</v>
      </c>
      <c r="K406" s="159">
        <f t="shared" si="31"/>
        <v>0.44858764075746527</v>
      </c>
      <c r="L406" s="159">
        <f t="shared" si="32"/>
        <v>0.17509615384615385</v>
      </c>
      <c r="M406" s="159">
        <f t="shared" si="33"/>
        <v>0.31401134853022566</v>
      </c>
      <c r="N406" s="160">
        <f t="shared" si="34"/>
        <v>0.48910750237637951</v>
      </c>
      <c r="O406" s="161"/>
      <c r="P406" s="161"/>
    </row>
    <row r="407" spans="1:16" x14ac:dyDescent="0.2">
      <c r="A407" s="165">
        <v>402</v>
      </c>
      <c r="B407" s="240" t="s">
        <v>63</v>
      </c>
      <c r="C407" s="239" t="s">
        <v>65</v>
      </c>
      <c r="D407" s="217" t="s">
        <v>712</v>
      </c>
      <c r="E407" s="241" t="s">
        <v>1467</v>
      </c>
      <c r="F407" s="253">
        <v>1075</v>
      </c>
      <c r="G407" s="191">
        <v>1708358</v>
      </c>
      <c r="H407" s="109">
        <v>549</v>
      </c>
      <c r="I407" s="109">
        <v>781820</v>
      </c>
      <c r="J407" s="159">
        <f t="shared" si="30"/>
        <v>0.5106976744186047</v>
      </c>
      <c r="K407" s="159">
        <f t="shared" si="31"/>
        <v>0.45764412377265185</v>
      </c>
      <c r="L407" s="159">
        <f t="shared" si="32"/>
        <v>0.15320930232558141</v>
      </c>
      <c r="M407" s="159">
        <f t="shared" si="33"/>
        <v>0.32035088664085626</v>
      </c>
      <c r="N407" s="160">
        <f t="shared" si="34"/>
        <v>0.4735601889664377</v>
      </c>
      <c r="O407" s="161"/>
      <c r="P407" s="161"/>
    </row>
    <row r="408" spans="1:16" x14ac:dyDescent="0.2">
      <c r="A408" s="165">
        <v>403</v>
      </c>
      <c r="B408" s="241" t="s">
        <v>63</v>
      </c>
      <c r="C408" s="239" t="s">
        <v>65</v>
      </c>
      <c r="D408" s="217" t="s">
        <v>707</v>
      </c>
      <c r="E408" s="241" t="s">
        <v>708</v>
      </c>
      <c r="F408" s="253">
        <v>1257</v>
      </c>
      <c r="G408" s="191">
        <v>2527953</v>
      </c>
      <c r="H408" s="109">
        <v>546</v>
      </c>
      <c r="I408" s="109">
        <v>996650</v>
      </c>
      <c r="J408" s="159">
        <f t="shared" si="30"/>
        <v>0.43436754176610981</v>
      </c>
      <c r="K408" s="159">
        <f t="shared" si="31"/>
        <v>0.3942517918648013</v>
      </c>
      <c r="L408" s="159">
        <f t="shared" si="32"/>
        <v>0.13031026252983294</v>
      </c>
      <c r="M408" s="159">
        <f t="shared" si="33"/>
        <v>0.27597625430536088</v>
      </c>
      <c r="N408" s="160">
        <f t="shared" si="34"/>
        <v>0.40628651683519379</v>
      </c>
      <c r="O408" s="161"/>
      <c r="P408" s="161"/>
    </row>
    <row r="409" spans="1:16" x14ac:dyDescent="0.2">
      <c r="A409" s="165">
        <v>404</v>
      </c>
      <c r="B409" s="241" t="s">
        <v>63</v>
      </c>
      <c r="C409" s="239" t="s">
        <v>65</v>
      </c>
      <c r="D409" s="217" t="s">
        <v>699</v>
      </c>
      <c r="E409" s="241" t="s">
        <v>700</v>
      </c>
      <c r="F409" s="253">
        <v>2087</v>
      </c>
      <c r="G409" s="191">
        <v>3146916</v>
      </c>
      <c r="H409" s="109">
        <v>1264</v>
      </c>
      <c r="I409" s="109">
        <v>1688560</v>
      </c>
      <c r="J409" s="159">
        <f t="shared" si="30"/>
        <v>0.60565404887398178</v>
      </c>
      <c r="K409" s="159">
        <f t="shared" si="31"/>
        <v>0.53657612723059656</v>
      </c>
      <c r="L409" s="159">
        <f t="shared" si="32"/>
        <v>0.18169621466219452</v>
      </c>
      <c r="M409" s="159">
        <f t="shared" si="33"/>
        <v>0.37560328906141754</v>
      </c>
      <c r="N409" s="160">
        <f t="shared" si="34"/>
        <v>0.55729950372361203</v>
      </c>
      <c r="O409" s="161"/>
      <c r="P409" s="161"/>
    </row>
    <row r="410" spans="1:16" x14ac:dyDescent="0.2">
      <c r="A410" s="165">
        <v>405</v>
      </c>
      <c r="B410" s="241" t="s">
        <v>63</v>
      </c>
      <c r="C410" s="239" t="s">
        <v>65</v>
      </c>
      <c r="D410" s="217" t="s">
        <v>710</v>
      </c>
      <c r="E410" s="241" t="s">
        <v>1380</v>
      </c>
      <c r="F410" s="253">
        <v>1157</v>
      </c>
      <c r="G410" s="191">
        <v>2091161</v>
      </c>
      <c r="H410" s="109">
        <v>583</v>
      </c>
      <c r="I410" s="109">
        <v>983540</v>
      </c>
      <c r="J410" s="159">
        <f t="shared" si="30"/>
        <v>0.50388936905790838</v>
      </c>
      <c r="K410" s="159">
        <f t="shared" si="31"/>
        <v>0.47033203086706382</v>
      </c>
      <c r="L410" s="159">
        <f t="shared" si="32"/>
        <v>0.15116681071737251</v>
      </c>
      <c r="M410" s="159">
        <f t="shared" si="33"/>
        <v>0.32923242160694466</v>
      </c>
      <c r="N410" s="160">
        <f t="shared" si="34"/>
        <v>0.48039923232431714</v>
      </c>
      <c r="O410" s="161"/>
      <c r="P410" s="161"/>
    </row>
    <row r="411" spans="1:16" x14ac:dyDescent="0.2">
      <c r="A411" s="165">
        <v>406</v>
      </c>
      <c r="B411" s="241" t="s">
        <v>63</v>
      </c>
      <c r="C411" s="239" t="s">
        <v>65</v>
      </c>
      <c r="D411" s="217" t="s">
        <v>701</v>
      </c>
      <c r="E411" s="241" t="s">
        <v>702</v>
      </c>
      <c r="F411" s="253">
        <v>1731</v>
      </c>
      <c r="G411" s="191">
        <v>2693845</v>
      </c>
      <c r="H411" s="109">
        <v>931</v>
      </c>
      <c r="I411" s="109">
        <v>1368490</v>
      </c>
      <c r="J411" s="159">
        <f t="shared" si="30"/>
        <v>0.53783939919121893</v>
      </c>
      <c r="K411" s="159">
        <f t="shared" si="31"/>
        <v>0.50800621416599689</v>
      </c>
      <c r="L411" s="159">
        <f t="shared" si="32"/>
        <v>0.16135181975736568</v>
      </c>
      <c r="M411" s="159">
        <f t="shared" si="33"/>
        <v>0.35560434991619783</v>
      </c>
      <c r="N411" s="160">
        <f t="shared" si="34"/>
        <v>0.5169561696735635</v>
      </c>
      <c r="O411" s="161"/>
      <c r="P411" s="161"/>
    </row>
    <row r="412" spans="1:16" x14ac:dyDescent="0.2">
      <c r="A412" s="165">
        <v>407</v>
      </c>
      <c r="B412" s="241" t="s">
        <v>63</v>
      </c>
      <c r="C412" s="239" t="s">
        <v>65</v>
      </c>
      <c r="D412" s="217" t="s">
        <v>709</v>
      </c>
      <c r="E412" s="241" t="s">
        <v>1147</v>
      </c>
      <c r="F412" s="253">
        <v>1490</v>
      </c>
      <c r="G412" s="191">
        <v>3110977</v>
      </c>
      <c r="H412" s="109">
        <v>753</v>
      </c>
      <c r="I412" s="109">
        <v>1449810</v>
      </c>
      <c r="J412" s="159">
        <f t="shared" si="30"/>
        <v>0.50536912751677854</v>
      </c>
      <c r="K412" s="159">
        <f t="shared" si="31"/>
        <v>0.46603044638388519</v>
      </c>
      <c r="L412" s="159">
        <f t="shared" si="32"/>
        <v>0.15161073825503354</v>
      </c>
      <c r="M412" s="159">
        <f t="shared" si="33"/>
        <v>0.3262213124687196</v>
      </c>
      <c r="N412" s="160">
        <f t="shared" si="34"/>
        <v>0.47783205072375312</v>
      </c>
      <c r="O412" s="161"/>
      <c r="P412" s="161"/>
    </row>
    <row r="413" spans="1:16" x14ac:dyDescent="0.2">
      <c r="A413" s="165">
        <v>408</v>
      </c>
      <c r="B413" s="241" t="s">
        <v>63</v>
      </c>
      <c r="C413" s="239" t="s">
        <v>65</v>
      </c>
      <c r="D413" s="217" t="s">
        <v>1150</v>
      </c>
      <c r="E413" s="242" t="s">
        <v>1381</v>
      </c>
      <c r="F413" s="253">
        <v>745</v>
      </c>
      <c r="G413" s="191">
        <v>1013379</v>
      </c>
      <c r="H413" s="109">
        <v>419</v>
      </c>
      <c r="I413" s="109">
        <v>523190</v>
      </c>
      <c r="J413" s="159">
        <f t="shared" si="30"/>
        <v>0.56241610738255032</v>
      </c>
      <c r="K413" s="159">
        <f t="shared" si="31"/>
        <v>0.51628265436722098</v>
      </c>
      <c r="L413" s="159">
        <f t="shared" si="32"/>
        <v>0.16872483221476509</v>
      </c>
      <c r="M413" s="159">
        <f t="shared" si="33"/>
        <v>0.36139785805705466</v>
      </c>
      <c r="N413" s="160">
        <f t="shared" si="34"/>
        <v>0.53012269027181969</v>
      </c>
      <c r="O413" s="161"/>
      <c r="P413" s="161"/>
    </row>
    <row r="414" spans="1:16" x14ac:dyDescent="0.2">
      <c r="A414" s="165">
        <v>409</v>
      </c>
      <c r="B414" s="241" t="s">
        <v>63</v>
      </c>
      <c r="C414" s="239" t="s">
        <v>65</v>
      </c>
      <c r="D414" s="217" t="s">
        <v>703</v>
      </c>
      <c r="E414" s="241" t="s">
        <v>1324</v>
      </c>
      <c r="F414" s="253">
        <v>1022</v>
      </c>
      <c r="G414" s="191">
        <v>1462331</v>
      </c>
      <c r="H414" s="109">
        <v>417</v>
      </c>
      <c r="I414" s="109">
        <v>657520</v>
      </c>
      <c r="J414" s="159">
        <f t="shared" si="30"/>
        <v>0.40802348336594912</v>
      </c>
      <c r="K414" s="159">
        <f t="shared" si="31"/>
        <v>0.44963828298791453</v>
      </c>
      <c r="L414" s="159">
        <f t="shared" si="32"/>
        <v>0.12240704500978473</v>
      </c>
      <c r="M414" s="159">
        <f t="shared" si="33"/>
        <v>0.31474679809154016</v>
      </c>
      <c r="N414" s="160">
        <f t="shared" si="34"/>
        <v>0.43715384310132488</v>
      </c>
      <c r="O414" s="161"/>
      <c r="P414" s="161"/>
    </row>
    <row r="415" spans="1:16" x14ac:dyDescent="0.2">
      <c r="A415" s="165">
        <v>410</v>
      </c>
      <c r="B415" s="241" t="s">
        <v>131</v>
      </c>
      <c r="C415" s="239" t="s">
        <v>65</v>
      </c>
      <c r="D415" s="217" t="s">
        <v>483</v>
      </c>
      <c r="E415" s="242" t="s">
        <v>1313</v>
      </c>
      <c r="F415" s="253">
        <v>1827</v>
      </c>
      <c r="G415" s="191">
        <v>3052536</v>
      </c>
      <c r="H415" s="109">
        <v>833</v>
      </c>
      <c r="I415" s="109">
        <v>1283350</v>
      </c>
      <c r="J415" s="159">
        <f t="shared" si="30"/>
        <v>0.45593869731800768</v>
      </c>
      <c r="K415" s="159">
        <f t="shared" si="31"/>
        <v>0.42042092214473475</v>
      </c>
      <c r="L415" s="159">
        <f t="shared" si="32"/>
        <v>0.1367816091954023</v>
      </c>
      <c r="M415" s="159">
        <f t="shared" si="33"/>
        <v>0.29429464550131429</v>
      </c>
      <c r="N415" s="160">
        <f t="shared" si="34"/>
        <v>0.43107625469671662</v>
      </c>
      <c r="O415" s="161"/>
      <c r="P415" s="161"/>
    </row>
    <row r="416" spans="1:16" x14ac:dyDescent="0.2">
      <c r="A416" s="165">
        <v>411</v>
      </c>
      <c r="B416" s="239" t="s">
        <v>131</v>
      </c>
      <c r="C416" s="239" t="s">
        <v>65</v>
      </c>
      <c r="D416" s="217" t="s">
        <v>486</v>
      </c>
      <c r="E416" s="230" t="s">
        <v>1314</v>
      </c>
      <c r="F416" s="253">
        <v>1012</v>
      </c>
      <c r="G416" s="191">
        <v>1702671</v>
      </c>
      <c r="H416" s="109">
        <v>779</v>
      </c>
      <c r="I416" s="109">
        <v>1196250</v>
      </c>
      <c r="J416" s="159">
        <f t="shared" si="30"/>
        <v>0.76976284584980237</v>
      </c>
      <c r="K416" s="159">
        <f t="shared" si="31"/>
        <v>0.70257260504231289</v>
      </c>
      <c r="L416" s="159">
        <f t="shared" si="32"/>
        <v>0.23092885375494071</v>
      </c>
      <c r="M416" s="159">
        <f t="shared" si="33"/>
        <v>0.49180082352961901</v>
      </c>
      <c r="N416" s="160">
        <f t="shared" si="34"/>
        <v>0.72272967728455972</v>
      </c>
      <c r="O416" s="161"/>
      <c r="P416" s="161"/>
    </row>
    <row r="417" spans="1:16" x14ac:dyDescent="0.2">
      <c r="A417" s="165">
        <v>412</v>
      </c>
      <c r="B417" s="239" t="s">
        <v>131</v>
      </c>
      <c r="C417" s="239" t="s">
        <v>65</v>
      </c>
      <c r="D417" s="217" t="s">
        <v>485</v>
      </c>
      <c r="E417" s="230" t="s">
        <v>1206</v>
      </c>
      <c r="F417" s="253">
        <v>906</v>
      </c>
      <c r="G417" s="191">
        <v>1503494</v>
      </c>
      <c r="H417" s="109">
        <v>550</v>
      </c>
      <c r="I417" s="109">
        <v>804740</v>
      </c>
      <c r="J417" s="159">
        <f t="shared" si="30"/>
        <v>0.60706401766004414</v>
      </c>
      <c r="K417" s="159">
        <f t="shared" si="31"/>
        <v>0.53524656566637441</v>
      </c>
      <c r="L417" s="159">
        <f t="shared" si="32"/>
        <v>0.18211920529801323</v>
      </c>
      <c r="M417" s="159">
        <f t="shared" si="33"/>
        <v>0.37467259596646207</v>
      </c>
      <c r="N417" s="160">
        <f t="shared" si="34"/>
        <v>0.55679180126447525</v>
      </c>
      <c r="O417" s="161"/>
      <c r="P417" s="161"/>
    </row>
    <row r="418" spans="1:16" x14ac:dyDescent="0.2">
      <c r="A418" s="165">
        <v>413</v>
      </c>
      <c r="B418" s="239" t="s">
        <v>133</v>
      </c>
      <c r="C418" s="239" t="s">
        <v>65</v>
      </c>
      <c r="D418" s="217" t="s">
        <v>489</v>
      </c>
      <c r="E418" s="230" t="s">
        <v>1344</v>
      </c>
      <c r="F418" s="253">
        <v>1615</v>
      </c>
      <c r="G418" s="191">
        <v>2749260</v>
      </c>
      <c r="H418" s="109">
        <v>697</v>
      </c>
      <c r="I418" s="109">
        <v>993960</v>
      </c>
      <c r="J418" s="159">
        <f t="shared" si="30"/>
        <v>0.43157894736842106</v>
      </c>
      <c r="K418" s="159">
        <f t="shared" si="31"/>
        <v>0.36153728639706684</v>
      </c>
      <c r="L418" s="159">
        <f t="shared" si="32"/>
        <v>0.12947368421052632</v>
      </c>
      <c r="M418" s="159">
        <f t="shared" si="33"/>
        <v>0.25307610047794676</v>
      </c>
      <c r="N418" s="160">
        <f t="shared" si="34"/>
        <v>0.38254978468847312</v>
      </c>
      <c r="O418" s="161"/>
      <c r="P418" s="161"/>
    </row>
    <row r="419" spans="1:16" x14ac:dyDescent="0.2">
      <c r="A419" s="165">
        <v>414</v>
      </c>
      <c r="B419" s="239" t="s">
        <v>133</v>
      </c>
      <c r="C419" s="239" t="s">
        <v>65</v>
      </c>
      <c r="D419" s="217" t="s">
        <v>492</v>
      </c>
      <c r="E419" s="239" t="s">
        <v>493</v>
      </c>
      <c r="F419" s="253">
        <v>1491</v>
      </c>
      <c r="G419" s="191">
        <v>2448847</v>
      </c>
      <c r="H419" s="109">
        <v>619</v>
      </c>
      <c r="I419" s="109">
        <v>863960</v>
      </c>
      <c r="J419" s="159">
        <f t="shared" si="30"/>
        <v>0.41515761234071091</v>
      </c>
      <c r="K419" s="159">
        <f t="shared" si="31"/>
        <v>0.3528027679965306</v>
      </c>
      <c r="L419" s="159">
        <f t="shared" si="32"/>
        <v>0.12454728370221327</v>
      </c>
      <c r="M419" s="159">
        <f t="shared" si="33"/>
        <v>0.2469619375975714</v>
      </c>
      <c r="N419" s="160">
        <f t="shared" si="34"/>
        <v>0.3715092212997847</v>
      </c>
      <c r="O419" s="161"/>
      <c r="P419" s="161"/>
    </row>
    <row r="420" spans="1:16" x14ac:dyDescent="0.2">
      <c r="A420" s="165">
        <v>415</v>
      </c>
      <c r="B420" s="239" t="s">
        <v>133</v>
      </c>
      <c r="C420" s="239" t="s">
        <v>65</v>
      </c>
      <c r="D420" s="217" t="s">
        <v>494</v>
      </c>
      <c r="E420" s="230" t="s">
        <v>432</v>
      </c>
      <c r="F420" s="253">
        <v>2016</v>
      </c>
      <c r="G420" s="191">
        <v>3303946</v>
      </c>
      <c r="H420" s="109">
        <v>923</v>
      </c>
      <c r="I420" s="109">
        <v>1346860</v>
      </c>
      <c r="J420" s="159">
        <f t="shared" si="30"/>
        <v>0.45783730158730157</v>
      </c>
      <c r="K420" s="159">
        <f t="shared" si="31"/>
        <v>0.40765194104261993</v>
      </c>
      <c r="L420" s="159">
        <f t="shared" si="32"/>
        <v>0.13735119047619046</v>
      </c>
      <c r="M420" s="159">
        <f t="shared" si="33"/>
        <v>0.28535635872983395</v>
      </c>
      <c r="N420" s="160">
        <f t="shared" si="34"/>
        <v>0.42270754920602438</v>
      </c>
      <c r="O420" s="161"/>
      <c r="P420" s="161"/>
    </row>
    <row r="421" spans="1:16" x14ac:dyDescent="0.2">
      <c r="A421" s="165">
        <v>416</v>
      </c>
      <c r="B421" s="239" t="s">
        <v>133</v>
      </c>
      <c r="C421" s="239" t="s">
        <v>65</v>
      </c>
      <c r="D421" s="217" t="s">
        <v>491</v>
      </c>
      <c r="E421" s="230" t="s">
        <v>1112</v>
      </c>
      <c r="F421" s="253">
        <v>2434</v>
      </c>
      <c r="G421" s="191">
        <v>4026071</v>
      </c>
      <c r="H421" s="109">
        <v>1033</v>
      </c>
      <c r="I421" s="109">
        <v>1411665</v>
      </c>
      <c r="J421" s="159">
        <f t="shared" si="30"/>
        <v>0.42440427280197207</v>
      </c>
      <c r="K421" s="159">
        <f t="shared" si="31"/>
        <v>0.35063092528671252</v>
      </c>
      <c r="L421" s="159">
        <f t="shared" si="32"/>
        <v>0.1273212818405916</v>
      </c>
      <c r="M421" s="159">
        <f t="shared" si="33"/>
        <v>0.24544164770069876</v>
      </c>
      <c r="N421" s="160">
        <f t="shared" si="34"/>
        <v>0.37276292954129037</v>
      </c>
      <c r="O421" s="161"/>
      <c r="P421" s="161"/>
    </row>
    <row r="422" spans="1:16" x14ac:dyDescent="0.2">
      <c r="A422" s="165">
        <v>417</v>
      </c>
      <c r="B422" s="239" t="s">
        <v>133</v>
      </c>
      <c r="C422" s="239" t="s">
        <v>65</v>
      </c>
      <c r="D422" s="217" t="s">
        <v>488</v>
      </c>
      <c r="E422" s="230" t="s">
        <v>1372</v>
      </c>
      <c r="F422" s="253">
        <v>1256</v>
      </c>
      <c r="G422" s="191">
        <v>2113065</v>
      </c>
      <c r="H422" s="109">
        <v>410</v>
      </c>
      <c r="I422" s="109">
        <v>548840</v>
      </c>
      <c r="J422" s="159">
        <f t="shared" si="30"/>
        <v>0.32643312101910826</v>
      </c>
      <c r="K422" s="159">
        <f t="shared" si="31"/>
        <v>0.25973644918637145</v>
      </c>
      <c r="L422" s="159">
        <f t="shared" si="32"/>
        <v>9.7929936305732476E-2</v>
      </c>
      <c r="M422" s="159">
        <f t="shared" si="33"/>
        <v>0.18181551443046001</v>
      </c>
      <c r="N422" s="160">
        <f t="shared" si="34"/>
        <v>0.2797454507361925</v>
      </c>
      <c r="O422" s="161"/>
      <c r="P422" s="161"/>
    </row>
    <row r="423" spans="1:16" x14ac:dyDescent="0.2">
      <c r="A423" s="165">
        <v>418</v>
      </c>
      <c r="B423" s="239" t="s">
        <v>132</v>
      </c>
      <c r="C423" s="239" t="s">
        <v>65</v>
      </c>
      <c r="D423" s="217" t="s">
        <v>550</v>
      </c>
      <c r="E423" s="230" t="s">
        <v>551</v>
      </c>
      <c r="F423" s="253">
        <v>2610</v>
      </c>
      <c r="G423" s="191">
        <v>4246316</v>
      </c>
      <c r="H423" s="109">
        <v>1545</v>
      </c>
      <c r="I423" s="109">
        <v>2459340</v>
      </c>
      <c r="J423" s="159">
        <f t="shared" si="30"/>
        <v>0.59195402298850575</v>
      </c>
      <c r="K423" s="159">
        <f t="shared" si="31"/>
        <v>0.57917027371490959</v>
      </c>
      <c r="L423" s="159">
        <f t="shared" si="32"/>
        <v>0.17758620689655172</v>
      </c>
      <c r="M423" s="159">
        <f t="shared" si="33"/>
        <v>0.40541919160043671</v>
      </c>
      <c r="N423" s="160">
        <f t="shared" si="34"/>
        <v>0.5830053984969884</v>
      </c>
      <c r="O423" s="161"/>
      <c r="P423" s="161"/>
    </row>
    <row r="424" spans="1:16" x14ac:dyDescent="0.2">
      <c r="A424" s="165">
        <v>419</v>
      </c>
      <c r="B424" s="239" t="s">
        <v>132</v>
      </c>
      <c r="C424" s="239" t="s">
        <v>65</v>
      </c>
      <c r="D424" s="217" t="s">
        <v>552</v>
      </c>
      <c r="E424" s="230" t="s">
        <v>553</v>
      </c>
      <c r="F424" s="253">
        <v>2025</v>
      </c>
      <c r="G424" s="191">
        <v>3421167</v>
      </c>
      <c r="H424" s="109">
        <v>1167</v>
      </c>
      <c r="I424" s="109">
        <v>2040680</v>
      </c>
      <c r="J424" s="159">
        <f t="shared" si="30"/>
        <v>0.57629629629629631</v>
      </c>
      <c r="K424" s="159">
        <f t="shared" si="31"/>
        <v>0.59648652053524431</v>
      </c>
      <c r="L424" s="159">
        <f t="shared" si="32"/>
        <v>0.1728888888888889</v>
      </c>
      <c r="M424" s="159">
        <f t="shared" si="33"/>
        <v>0.41754056437467102</v>
      </c>
      <c r="N424" s="160">
        <f t="shared" si="34"/>
        <v>0.59042945326355989</v>
      </c>
      <c r="O424" s="161"/>
      <c r="P424" s="161"/>
    </row>
    <row r="425" spans="1:16" x14ac:dyDescent="0.2">
      <c r="A425" s="165">
        <v>420</v>
      </c>
      <c r="B425" s="239" t="s">
        <v>132</v>
      </c>
      <c r="C425" s="239" t="s">
        <v>65</v>
      </c>
      <c r="D425" s="217" t="s">
        <v>547</v>
      </c>
      <c r="E425" s="230" t="s">
        <v>1343</v>
      </c>
      <c r="F425" s="253">
        <v>1663</v>
      </c>
      <c r="G425" s="191">
        <v>2781205</v>
      </c>
      <c r="H425" s="109">
        <v>824</v>
      </c>
      <c r="I425" s="109">
        <v>1064670</v>
      </c>
      <c r="J425" s="159">
        <f t="shared" si="30"/>
        <v>0.49549007817197838</v>
      </c>
      <c r="K425" s="159">
        <f t="shared" si="31"/>
        <v>0.38280889039103555</v>
      </c>
      <c r="L425" s="159">
        <f t="shared" si="32"/>
        <v>0.1486470234515935</v>
      </c>
      <c r="M425" s="159">
        <f t="shared" si="33"/>
        <v>0.26796622327372488</v>
      </c>
      <c r="N425" s="160">
        <f t="shared" si="34"/>
        <v>0.41661324672531841</v>
      </c>
      <c r="O425" s="161"/>
      <c r="P425" s="161"/>
    </row>
    <row r="426" spans="1:16" x14ac:dyDescent="0.2">
      <c r="A426" s="165">
        <v>421</v>
      </c>
      <c r="B426" s="239" t="s">
        <v>132</v>
      </c>
      <c r="C426" s="239" t="s">
        <v>65</v>
      </c>
      <c r="D426" s="217" t="s">
        <v>546</v>
      </c>
      <c r="E426" s="230" t="s">
        <v>1411</v>
      </c>
      <c r="F426" s="253">
        <v>1469</v>
      </c>
      <c r="G426" s="191">
        <v>2359643</v>
      </c>
      <c r="H426" s="109">
        <v>772</v>
      </c>
      <c r="I426" s="109">
        <v>1010965</v>
      </c>
      <c r="J426" s="159">
        <f t="shared" si="30"/>
        <v>0.52552756977535742</v>
      </c>
      <c r="K426" s="159">
        <f t="shared" si="31"/>
        <v>0.42843981059846764</v>
      </c>
      <c r="L426" s="159">
        <f t="shared" si="32"/>
        <v>0.15765827093260723</v>
      </c>
      <c r="M426" s="159">
        <f t="shared" si="33"/>
        <v>0.29990786741892733</v>
      </c>
      <c r="N426" s="160">
        <f t="shared" si="34"/>
        <v>0.45756613835153459</v>
      </c>
      <c r="O426" s="161"/>
      <c r="P426" s="161"/>
    </row>
    <row r="427" spans="1:16" x14ac:dyDescent="0.2">
      <c r="A427" s="165">
        <v>422</v>
      </c>
      <c r="B427" s="239" t="s">
        <v>132</v>
      </c>
      <c r="C427" s="239" t="s">
        <v>65</v>
      </c>
      <c r="D427" s="217" t="s">
        <v>549</v>
      </c>
      <c r="E427" s="239" t="s">
        <v>1349</v>
      </c>
      <c r="F427" s="253">
        <v>1393</v>
      </c>
      <c r="G427" s="191">
        <v>2268511</v>
      </c>
      <c r="H427" s="109">
        <v>634</v>
      </c>
      <c r="I427" s="109">
        <v>1038650</v>
      </c>
      <c r="J427" s="159">
        <f t="shared" si="30"/>
        <v>0.45513280689160085</v>
      </c>
      <c r="K427" s="159">
        <f t="shared" si="31"/>
        <v>0.45785539501461531</v>
      </c>
      <c r="L427" s="159">
        <f t="shared" si="32"/>
        <v>0.13653984206748024</v>
      </c>
      <c r="M427" s="159">
        <f t="shared" si="33"/>
        <v>0.32049877651023068</v>
      </c>
      <c r="N427" s="160">
        <f t="shared" si="34"/>
        <v>0.45703861857771089</v>
      </c>
      <c r="O427" s="161"/>
      <c r="P427" s="161"/>
    </row>
    <row r="428" spans="1:16" x14ac:dyDescent="0.2">
      <c r="A428" s="165">
        <v>423</v>
      </c>
      <c r="B428" s="239" t="s">
        <v>74</v>
      </c>
      <c r="C428" s="239" t="s">
        <v>65</v>
      </c>
      <c r="D428" s="217" t="s">
        <v>791</v>
      </c>
      <c r="E428" s="239" t="s">
        <v>1053</v>
      </c>
      <c r="F428" s="253">
        <v>470</v>
      </c>
      <c r="G428" s="191">
        <v>864066</v>
      </c>
      <c r="H428" s="109">
        <v>231</v>
      </c>
      <c r="I428" s="109">
        <v>278170</v>
      </c>
      <c r="J428" s="159">
        <f t="shared" si="30"/>
        <v>0.49148936170212765</v>
      </c>
      <c r="K428" s="159">
        <f t="shared" si="31"/>
        <v>0.32193142653454715</v>
      </c>
      <c r="L428" s="159">
        <f t="shared" si="32"/>
        <v>0.14744680851063829</v>
      </c>
      <c r="M428" s="159">
        <f t="shared" si="33"/>
        <v>0.22535199857418298</v>
      </c>
      <c r="N428" s="160">
        <f t="shared" si="34"/>
        <v>0.37279880708482127</v>
      </c>
      <c r="O428" s="161"/>
      <c r="P428" s="161"/>
    </row>
    <row r="429" spans="1:16" x14ac:dyDescent="0.2">
      <c r="A429" s="165">
        <v>424</v>
      </c>
      <c r="B429" s="239" t="s">
        <v>74</v>
      </c>
      <c r="C429" s="239" t="s">
        <v>65</v>
      </c>
      <c r="D429" s="217" t="s">
        <v>790</v>
      </c>
      <c r="E429" s="230" t="s">
        <v>1214</v>
      </c>
      <c r="F429" s="253">
        <v>964</v>
      </c>
      <c r="G429" s="191">
        <v>1623941</v>
      </c>
      <c r="H429" s="109">
        <v>565</v>
      </c>
      <c r="I429" s="109">
        <v>590500</v>
      </c>
      <c r="J429" s="159">
        <f t="shared" si="30"/>
        <v>0.58609958506224069</v>
      </c>
      <c r="K429" s="159">
        <f t="shared" si="31"/>
        <v>0.36362158477432371</v>
      </c>
      <c r="L429" s="159">
        <f t="shared" si="32"/>
        <v>0.17582987551867221</v>
      </c>
      <c r="M429" s="159">
        <f t="shared" si="33"/>
        <v>0.25453510934202661</v>
      </c>
      <c r="N429" s="160">
        <f t="shared" si="34"/>
        <v>0.43036498486069885</v>
      </c>
      <c r="O429" s="161"/>
      <c r="P429" s="161"/>
    </row>
    <row r="430" spans="1:16" x14ac:dyDescent="0.2">
      <c r="A430" s="165">
        <v>425</v>
      </c>
      <c r="B430" s="239" t="s">
        <v>74</v>
      </c>
      <c r="C430" s="239" t="s">
        <v>65</v>
      </c>
      <c r="D430" s="217" t="s">
        <v>792</v>
      </c>
      <c r="E430" s="239" t="s">
        <v>1482</v>
      </c>
      <c r="F430" s="253">
        <v>1111</v>
      </c>
      <c r="G430" s="191">
        <v>1638601</v>
      </c>
      <c r="H430" s="109">
        <v>311</v>
      </c>
      <c r="I430" s="109">
        <v>348570</v>
      </c>
      <c r="J430" s="159">
        <f t="shared" si="30"/>
        <v>0.27992799279927993</v>
      </c>
      <c r="K430" s="159">
        <f t="shared" si="31"/>
        <v>0.21272414700100878</v>
      </c>
      <c r="L430" s="159">
        <f t="shared" si="32"/>
        <v>8.3978397839783975E-2</v>
      </c>
      <c r="M430" s="159">
        <f t="shared" si="33"/>
        <v>0.14890690290070613</v>
      </c>
      <c r="N430" s="160">
        <f t="shared" si="34"/>
        <v>0.2328853007404901</v>
      </c>
      <c r="O430" s="161"/>
      <c r="P430" s="161"/>
    </row>
    <row r="431" spans="1:16" x14ac:dyDescent="0.2">
      <c r="A431" s="165">
        <v>426</v>
      </c>
      <c r="B431" s="239" t="s">
        <v>1266</v>
      </c>
      <c r="C431" s="239" t="s">
        <v>65</v>
      </c>
      <c r="D431" s="217" t="s">
        <v>757</v>
      </c>
      <c r="E431" s="239" t="s">
        <v>1478</v>
      </c>
      <c r="F431" s="253">
        <v>1131</v>
      </c>
      <c r="G431" s="191">
        <v>1829826</v>
      </c>
      <c r="H431" s="109">
        <v>580</v>
      </c>
      <c r="I431" s="109">
        <v>785660</v>
      </c>
      <c r="J431" s="159">
        <f t="shared" si="30"/>
        <v>0.51282051282051277</v>
      </c>
      <c r="K431" s="159">
        <f t="shared" si="31"/>
        <v>0.42936322907205382</v>
      </c>
      <c r="L431" s="159">
        <f t="shared" si="32"/>
        <v>0.15384615384615383</v>
      </c>
      <c r="M431" s="159">
        <f t="shared" si="33"/>
        <v>0.30055426035043764</v>
      </c>
      <c r="N431" s="160">
        <f t="shared" si="34"/>
        <v>0.4544004141965915</v>
      </c>
      <c r="O431" s="161"/>
      <c r="P431" s="161"/>
    </row>
    <row r="432" spans="1:16" x14ac:dyDescent="0.2">
      <c r="A432" s="165">
        <v>427</v>
      </c>
      <c r="B432" s="239" t="s">
        <v>1266</v>
      </c>
      <c r="C432" s="239" t="s">
        <v>65</v>
      </c>
      <c r="D432" s="217" t="s">
        <v>759</v>
      </c>
      <c r="E432" s="239" t="s">
        <v>760</v>
      </c>
      <c r="F432" s="253">
        <v>1574</v>
      </c>
      <c r="G432" s="191">
        <v>2532828</v>
      </c>
      <c r="H432" s="109">
        <v>702</v>
      </c>
      <c r="I432" s="109">
        <v>902450</v>
      </c>
      <c r="J432" s="159">
        <f t="shared" si="30"/>
        <v>0.44599745870393903</v>
      </c>
      <c r="K432" s="159">
        <f t="shared" si="31"/>
        <v>0.35630133589805546</v>
      </c>
      <c r="L432" s="159">
        <f t="shared" si="32"/>
        <v>0.1337992376111817</v>
      </c>
      <c r="M432" s="159">
        <f t="shared" si="33"/>
        <v>0.24941093512863879</v>
      </c>
      <c r="N432" s="160">
        <f t="shared" si="34"/>
        <v>0.3832101727398205</v>
      </c>
      <c r="O432" s="161"/>
      <c r="P432" s="161"/>
    </row>
    <row r="433" spans="1:16" x14ac:dyDescent="0.2">
      <c r="A433" s="165">
        <v>428</v>
      </c>
      <c r="B433" s="239" t="s">
        <v>1266</v>
      </c>
      <c r="C433" s="239" t="s">
        <v>65</v>
      </c>
      <c r="D433" s="217" t="s">
        <v>761</v>
      </c>
      <c r="E433" s="243" t="s">
        <v>762</v>
      </c>
      <c r="F433" s="253">
        <v>1305</v>
      </c>
      <c r="G433" s="191">
        <v>2138408</v>
      </c>
      <c r="H433" s="109">
        <v>541</v>
      </c>
      <c r="I433" s="109">
        <v>686080</v>
      </c>
      <c r="J433" s="159">
        <f t="shared" si="30"/>
        <v>0.41455938697318007</v>
      </c>
      <c r="K433" s="159">
        <f t="shared" si="31"/>
        <v>0.32083680943954568</v>
      </c>
      <c r="L433" s="159">
        <f t="shared" si="32"/>
        <v>0.12436781609195402</v>
      </c>
      <c r="M433" s="159">
        <f t="shared" si="33"/>
        <v>0.22458576660768195</v>
      </c>
      <c r="N433" s="160">
        <f t="shared" si="34"/>
        <v>0.34895358269963594</v>
      </c>
      <c r="O433" s="161"/>
      <c r="P433" s="161"/>
    </row>
    <row r="434" spans="1:16" x14ac:dyDescent="0.2">
      <c r="A434" s="165">
        <v>429</v>
      </c>
      <c r="B434" s="239" t="s">
        <v>71</v>
      </c>
      <c r="C434" s="239" t="s">
        <v>65</v>
      </c>
      <c r="D434" s="217" t="s">
        <v>765</v>
      </c>
      <c r="E434" s="243" t="s">
        <v>1554</v>
      </c>
      <c r="F434" s="253">
        <v>1264</v>
      </c>
      <c r="G434" s="191">
        <v>2043695</v>
      </c>
      <c r="H434" s="109">
        <v>541</v>
      </c>
      <c r="I434" s="109">
        <v>822000</v>
      </c>
      <c r="J434" s="159">
        <f t="shared" si="30"/>
        <v>0.42800632911392406</v>
      </c>
      <c r="K434" s="159">
        <f t="shared" si="31"/>
        <v>0.4022126589339407</v>
      </c>
      <c r="L434" s="159">
        <f t="shared" si="32"/>
        <v>0.12840189873417721</v>
      </c>
      <c r="M434" s="159">
        <f t="shared" si="33"/>
        <v>0.2815488612537585</v>
      </c>
      <c r="N434" s="160">
        <f t="shared" si="34"/>
        <v>0.40995075998793573</v>
      </c>
      <c r="O434" s="161"/>
      <c r="P434" s="161"/>
    </row>
    <row r="435" spans="1:16" x14ac:dyDescent="0.2">
      <c r="A435" s="165">
        <v>430</v>
      </c>
      <c r="B435" s="239" t="s">
        <v>71</v>
      </c>
      <c r="C435" s="239" t="s">
        <v>65</v>
      </c>
      <c r="D435" s="217" t="s">
        <v>764</v>
      </c>
      <c r="E435" s="243" t="s">
        <v>288</v>
      </c>
      <c r="F435" s="253">
        <v>1054</v>
      </c>
      <c r="G435" s="191">
        <v>1740906</v>
      </c>
      <c r="H435" s="109">
        <v>497</v>
      </c>
      <c r="I435" s="109">
        <v>919620</v>
      </c>
      <c r="J435" s="159">
        <f t="shared" si="30"/>
        <v>0.47153700189753323</v>
      </c>
      <c r="K435" s="159">
        <f t="shared" si="31"/>
        <v>0.52824219113496074</v>
      </c>
      <c r="L435" s="159">
        <f t="shared" si="32"/>
        <v>0.14146110056925995</v>
      </c>
      <c r="M435" s="159">
        <f t="shared" si="33"/>
        <v>0.36976953379447247</v>
      </c>
      <c r="N435" s="160">
        <f t="shared" si="34"/>
        <v>0.51123063436373239</v>
      </c>
      <c r="O435" s="161"/>
      <c r="P435" s="161"/>
    </row>
    <row r="436" spans="1:16" x14ac:dyDescent="0.2">
      <c r="A436" s="165">
        <v>431</v>
      </c>
      <c r="B436" s="239" t="s">
        <v>71</v>
      </c>
      <c r="C436" s="239" t="s">
        <v>65</v>
      </c>
      <c r="D436" s="217" t="s">
        <v>763</v>
      </c>
      <c r="E436" s="243" t="s">
        <v>1180</v>
      </c>
      <c r="F436" s="253">
        <v>1203</v>
      </c>
      <c r="G436" s="191">
        <v>1879400</v>
      </c>
      <c r="H436" s="109">
        <v>481</v>
      </c>
      <c r="I436" s="109">
        <v>909660</v>
      </c>
      <c r="J436" s="159">
        <f t="shared" si="30"/>
        <v>0.39983374896093099</v>
      </c>
      <c r="K436" s="159">
        <f t="shared" si="31"/>
        <v>0.48401617537511971</v>
      </c>
      <c r="L436" s="159">
        <f t="shared" si="32"/>
        <v>0.11995012468827929</v>
      </c>
      <c r="M436" s="159">
        <f t="shared" si="33"/>
        <v>0.3388113227625838</v>
      </c>
      <c r="N436" s="160">
        <f t="shared" si="34"/>
        <v>0.45876144745086311</v>
      </c>
      <c r="O436" s="161"/>
      <c r="P436" s="161"/>
    </row>
    <row r="437" spans="1:16" x14ac:dyDescent="0.2">
      <c r="A437" s="165">
        <v>432</v>
      </c>
      <c r="B437" s="239" t="s">
        <v>71</v>
      </c>
      <c r="C437" s="239" t="s">
        <v>65</v>
      </c>
      <c r="D437" s="217" t="s">
        <v>766</v>
      </c>
      <c r="E437" s="243" t="s">
        <v>1179</v>
      </c>
      <c r="F437" s="253">
        <v>1221</v>
      </c>
      <c r="G437" s="191">
        <v>2114847</v>
      </c>
      <c r="H437" s="109">
        <v>708</v>
      </c>
      <c r="I437" s="109">
        <v>1021440</v>
      </c>
      <c r="J437" s="159">
        <f t="shared" si="30"/>
        <v>0.57985257985257987</v>
      </c>
      <c r="K437" s="159">
        <f t="shared" si="31"/>
        <v>0.48298529397162066</v>
      </c>
      <c r="L437" s="159">
        <f t="shared" si="32"/>
        <v>0.17395577395577397</v>
      </c>
      <c r="M437" s="159">
        <f t="shared" si="33"/>
        <v>0.33808970578013442</v>
      </c>
      <c r="N437" s="160">
        <f t="shared" si="34"/>
        <v>0.51204547973590842</v>
      </c>
      <c r="O437" s="161"/>
      <c r="P437" s="161"/>
    </row>
    <row r="438" spans="1:16" x14ac:dyDescent="0.2">
      <c r="A438" s="165">
        <v>433</v>
      </c>
      <c r="B438" s="239" t="s">
        <v>72</v>
      </c>
      <c r="C438" s="239" t="s">
        <v>65</v>
      </c>
      <c r="D438" s="217" t="s">
        <v>778</v>
      </c>
      <c r="E438" s="230" t="s">
        <v>1470</v>
      </c>
      <c r="F438" s="253">
        <v>1053</v>
      </c>
      <c r="G438" s="191">
        <v>1547014</v>
      </c>
      <c r="H438" s="109">
        <v>402</v>
      </c>
      <c r="I438" s="109">
        <v>403780</v>
      </c>
      <c r="J438" s="159">
        <f t="shared" si="30"/>
        <v>0.38176638176638178</v>
      </c>
      <c r="K438" s="159">
        <f t="shared" si="31"/>
        <v>0.26100604131572175</v>
      </c>
      <c r="L438" s="159">
        <f t="shared" si="32"/>
        <v>0.11452991452991453</v>
      </c>
      <c r="M438" s="159">
        <f t="shared" si="33"/>
        <v>0.18270422892100521</v>
      </c>
      <c r="N438" s="160">
        <f t="shared" si="34"/>
        <v>0.29723414345091975</v>
      </c>
      <c r="O438" s="161"/>
      <c r="P438" s="161"/>
    </row>
    <row r="439" spans="1:16" x14ac:dyDescent="0.2">
      <c r="A439" s="165">
        <v>434</v>
      </c>
      <c r="B439" s="239" t="s">
        <v>72</v>
      </c>
      <c r="C439" s="239" t="s">
        <v>65</v>
      </c>
      <c r="D439" s="217" t="s">
        <v>777</v>
      </c>
      <c r="E439" s="239" t="s">
        <v>1213</v>
      </c>
      <c r="F439" s="253">
        <v>1187</v>
      </c>
      <c r="G439" s="191">
        <v>1419028</v>
      </c>
      <c r="H439" s="109">
        <v>497</v>
      </c>
      <c r="I439" s="109">
        <v>485120</v>
      </c>
      <c r="J439" s="159">
        <f t="shared" si="30"/>
        <v>0.41870261162594774</v>
      </c>
      <c r="K439" s="159">
        <f t="shared" si="31"/>
        <v>0.34186781374292824</v>
      </c>
      <c r="L439" s="159">
        <f t="shared" si="32"/>
        <v>0.12561078348778432</v>
      </c>
      <c r="M439" s="159">
        <f t="shared" si="33"/>
        <v>0.23930746962004976</v>
      </c>
      <c r="N439" s="160">
        <f t="shared" si="34"/>
        <v>0.3649182531078341</v>
      </c>
      <c r="O439" s="161"/>
      <c r="P439" s="161"/>
    </row>
    <row r="440" spans="1:16" x14ac:dyDescent="0.2">
      <c r="A440" s="165">
        <v>435</v>
      </c>
      <c r="B440" s="239" t="s">
        <v>72</v>
      </c>
      <c r="C440" s="239" t="s">
        <v>65</v>
      </c>
      <c r="D440" s="217" t="s">
        <v>780</v>
      </c>
      <c r="E440" s="230" t="s">
        <v>1471</v>
      </c>
      <c r="F440" s="253">
        <v>1336</v>
      </c>
      <c r="G440" s="191">
        <v>1871791</v>
      </c>
      <c r="H440" s="109">
        <v>813</v>
      </c>
      <c r="I440" s="109">
        <v>954980</v>
      </c>
      <c r="J440" s="159">
        <f t="shared" si="30"/>
        <v>0.60853293413173648</v>
      </c>
      <c r="K440" s="159">
        <f t="shared" si="31"/>
        <v>0.51019584985716893</v>
      </c>
      <c r="L440" s="159">
        <f t="shared" si="32"/>
        <v>0.18255988023952094</v>
      </c>
      <c r="M440" s="159">
        <f t="shared" si="33"/>
        <v>0.35713709490001821</v>
      </c>
      <c r="N440" s="160">
        <f t="shared" si="34"/>
        <v>0.53969697513953918</v>
      </c>
      <c r="O440" s="161"/>
      <c r="P440" s="161"/>
    </row>
    <row r="441" spans="1:16" x14ac:dyDescent="0.2">
      <c r="A441" s="165">
        <v>436</v>
      </c>
      <c r="B441" s="239" t="s">
        <v>72</v>
      </c>
      <c r="C441" s="239" t="s">
        <v>65</v>
      </c>
      <c r="D441" s="217" t="s">
        <v>773</v>
      </c>
      <c r="E441" s="230" t="s">
        <v>1210</v>
      </c>
      <c r="F441" s="253">
        <v>1309</v>
      </c>
      <c r="G441" s="191">
        <v>1575941</v>
      </c>
      <c r="H441" s="109">
        <v>557</v>
      </c>
      <c r="I441" s="109">
        <v>557170</v>
      </c>
      <c r="J441" s="159">
        <f t="shared" si="30"/>
        <v>0.42551566080977848</v>
      </c>
      <c r="K441" s="159">
        <f t="shared" si="31"/>
        <v>0.35354749955740727</v>
      </c>
      <c r="L441" s="159">
        <f t="shared" si="32"/>
        <v>0.12765469824293355</v>
      </c>
      <c r="M441" s="159">
        <f t="shared" si="33"/>
        <v>0.24748324969018506</v>
      </c>
      <c r="N441" s="160">
        <f t="shared" si="34"/>
        <v>0.37513794793311861</v>
      </c>
      <c r="O441" s="161"/>
      <c r="P441" s="161"/>
    </row>
    <row r="442" spans="1:16" x14ac:dyDescent="0.2">
      <c r="A442" s="165">
        <v>437</v>
      </c>
      <c r="B442" s="239" t="s">
        <v>72</v>
      </c>
      <c r="C442" s="239" t="s">
        <v>65</v>
      </c>
      <c r="D442" s="217" t="s">
        <v>776</v>
      </c>
      <c r="E442" s="230" t="s">
        <v>1212</v>
      </c>
      <c r="F442" s="253">
        <v>1268</v>
      </c>
      <c r="G442" s="191">
        <v>1550723</v>
      </c>
      <c r="H442" s="109">
        <v>827</v>
      </c>
      <c r="I442" s="109">
        <v>810230</v>
      </c>
      <c r="J442" s="159">
        <f t="shared" si="30"/>
        <v>0.65220820189274453</v>
      </c>
      <c r="K442" s="159">
        <f t="shared" si="31"/>
        <v>0.52248531813870047</v>
      </c>
      <c r="L442" s="159">
        <f t="shared" si="32"/>
        <v>0.19566246056782335</v>
      </c>
      <c r="M442" s="159">
        <f t="shared" si="33"/>
        <v>0.36573972269709032</v>
      </c>
      <c r="N442" s="160">
        <f t="shared" si="34"/>
        <v>0.56140218326491365</v>
      </c>
      <c r="O442" s="161"/>
      <c r="P442" s="161"/>
    </row>
    <row r="443" spans="1:16" x14ac:dyDescent="0.2">
      <c r="A443" s="165">
        <v>438</v>
      </c>
      <c r="B443" s="239" t="s">
        <v>72</v>
      </c>
      <c r="C443" s="239" t="s">
        <v>65</v>
      </c>
      <c r="D443" s="217" t="s">
        <v>774</v>
      </c>
      <c r="E443" s="238" t="s">
        <v>1472</v>
      </c>
      <c r="F443" s="253">
        <v>431</v>
      </c>
      <c r="G443" s="191">
        <v>646377</v>
      </c>
      <c r="H443" s="109">
        <v>294</v>
      </c>
      <c r="I443" s="109">
        <v>294040</v>
      </c>
      <c r="J443" s="159">
        <f t="shared" si="30"/>
        <v>0.68213457076566131</v>
      </c>
      <c r="K443" s="159">
        <f t="shared" si="31"/>
        <v>0.45490480013985646</v>
      </c>
      <c r="L443" s="159">
        <f t="shared" si="32"/>
        <v>0.20464037122969839</v>
      </c>
      <c r="M443" s="159">
        <f t="shared" si="33"/>
        <v>0.31843336009789952</v>
      </c>
      <c r="N443" s="160">
        <f t="shared" si="34"/>
        <v>0.52307373132759793</v>
      </c>
      <c r="O443" s="161"/>
      <c r="P443" s="161"/>
    </row>
    <row r="444" spans="1:16" x14ac:dyDescent="0.2">
      <c r="A444" s="165">
        <v>439</v>
      </c>
      <c r="B444" s="239" t="s">
        <v>76</v>
      </c>
      <c r="C444" s="239" t="s">
        <v>65</v>
      </c>
      <c r="D444" s="217" t="s">
        <v>801</v>
      </c>
      <c r="E444" s="238" t="s">
        <v>1473</v>
      </c>
      <c r="F444" s="253">
        <v>1550</v>
      </c>
      <c r="G444" s="191">
        <v>2914478</v>
      </c>
      <c r="H444" s="109">
        <v>807</v>
      </c>
      <c r="I444" s="109">
        <v>1445425</v>
      </c>
      <c r="J444" s="159">
        <f t="shared" si="30"/>
        <v>0.52064516129032257</v>
      </c>
      <c r="K444" s="159">
        <f t="shared" si="31"/>
        <v>0.49594644392580767</v>
      </c>
      <c r="L444" s="159">
        <f t="shared" si="32"/>
        <v>0.15619354838709676</v>
      </c>
      <c r="M444" s="159">
        <f t="shared" si="33"/>
        <v>0.34716251074806537</v>
      </c>
      <c r="N444" s="160">
        <f t="shared" si="34"/>
        <v>0.50335605913516213</v>
      </c>
      <c r="O444" s="161"/>
      <c r="P444" s="161"/>
    </row>
    <row r="445" spans="1:16" x14ac:dyDescent="0.2">
      <c r="A445" s="165">
        <v>440</v>
      </c>
      <c r="B445" s="239" t="s">
        <v>76</v>
      </c>
      <c r="C445" s="239" t="s">
        <v>65</v>
      </c>
      <c r="D445" s="217" t="s">
        <v>799</v>
      </c>
      <c r="E445" s="230" t="s">
        <v>1474</v>
      </c>
      <c r="F445" s="253">
        <v>1334</v>
      </c>
      <c r="G445" s="191">
        <v>1904944</v>
      </c>
      <c r="H445" s="109">
        <v>728</v>
      </c>
      <c r="I445" s="109">
        <v>913220</v>
      </c>
      <c r="J445" s="159">
        <f t="shared" si="30"/>
        <v>0.54572713643178405</v>
      </c>
      <c r="K445" s="159">
        <f t="shared" si="31"/>
        <v>0.47939466986956047</v>
      </c>
      <c r="L445" s="159">
        <f t="shared" si="32"/>
        <v>0.16371814092953521</v>
      </c>
      <c r="M445" s="159">
        <f t="shared" si="33"/>
        <v>0.3355762689086923</v>
      </c>
      <c r="N445" s="160">
        <f t="shared" si="34"/>
        <v>0.49929440983822748</v>
      </c>
      <c r="O445" s="161"/>
      <c r="P445" s="161"/>
    </row>
    <row r="446" spans="1:16" x14ac:dyDescent="0.2">
      <c r="A446" s="165">
        <v>441</v>
      </c>
      <c r="B446" s="239" t="s">
        <v>76</v>
      </c>
      <c r="C446" s="239" t="s">
        <v>65</v>
      </c>
      <c r="D446" s="217" t="s">
        <v>797</v>
      </c>
      <c r="E446" s="230" t="s">
        <v>1475</v>
      </c>
      <c r="F446" s="253">
        <v>1513</v>
      </c>
      <c r="G446" s="191">
        <v>2430409</v>
      </c>
      <c r="H446" s="109">
        <v>625</v>
      </c>
      <c r="I446" s="109">
        <v>928310</v>
      </c>
      <c r="J446" s="159">
        <f t="shared" si="30"/>
        <v>0.41308658294778583</v>
      </c>
      <c r="K446" s="159">
        <f t="shared" si="31"/>
        <v>0.38195628801572079</v>
      </c>
      <c r="L446" s="159">
        <f t="shared" si="32"/>
        <v>0.12392597488433574</v>
      </c>
      <c r="M446" s="159">
        <f t="shared" si="33"/>
        <v>0.26736940161100453</v>
      </c>
      <c r="N446" s="160">
        <f t="shared" si="34"/>
        <v>0.3912953764953403</v>
      </c>
      <c r="O446" s="161"/>
      <c r="P446" s="161"/>
    </row>
    <row r="447" spans="1:16" x14ac:dyDescent="0.2">
      <c r="A447" s="165">
        <v>442</v>
      </c>
      <c r="B447" s="239" t="s">
        <v>76</v>
      </c>
      <c r="C447" s="239" t="s">
        <v>65</v>
      </c>
      <c r="D447" s="217" t="s">
        <v>1124</v>
      </c>
      <c r="E447" s="230" t="s">
        <v>1476</v>
      </c>
      <c r="F447" s="253">
        <v>1707</v>
      </c>
      <c r="G447" s="191">
        <v>2869286</v>
      </c>
      <c r="H447" s="109">
        <v>739</v>
      </c>
      <c r="I447" s="109">
        <v>1131530</v>
      </c>
      <c r="J447" s="159">
        <f t="shared" si="30"/>
        <v>0.43292325717633273</v>
      </c>
      <c r="K447" s="159">
        <f t="shared" si="31"/>
        <v>0.39435943297391757</v>
      </c>
      <c r="L447" s="159">
        <f t="shared" si="32"/>
        <v>0.12987697715289981</v>
      </c>
      <c r="M447" s="159">
        <f t="shared" si="33"/>
        <v>0.27605160308174226</v>
      </c>
      <c r="N447" s="160">
        <f t="shared" si="34"/>
        <v>0.40592858023464207</v>
      </c>
      <c r="O447" s="161"/>
      <c r="P447" s="161"/>
    </row>
    <row r="448" spans="1:16" x14ac:dyDescent="0.2">
      <c r="A448" s="165">
        <v>443</v>
      </c>
      <c r="B448" s="239" t="s">
        <v>75</v>
      </c>
      <c r="C448" s="239" t="s">
        <v>65</v>
      </c>
      <c r="D448" s="217" t="s">
        <v>793</v>
      </c>
      <c r="E448" s="230" t="s">
        <v>1183</v>
      </c>
      <c r="F448" s="253">
        <v>2068</v>
      </c>
      <c r="G448" s="191">
        <v>3739552</v>
      </c>
      <c r="H448" s="109">
        <v>1179</v>
      </c>
      <c r="I448" s="109">
        <v>2051100</v>
      </c>
      <c r="J448" s="159">
        <f t="shared" si="30"/>
        <v>0.57011605415860733</v>
      </c>
      <c r="K448" s="159">
        <f t="shared" si="31"/>
        <v>0.54848816114871513</v>
      </c>
      <c r="L448" s="159">
        <f t="shared" si="32"/>
        <v>0.17103481624758218</v>
      </c>
      <c r="M448" s="159">
        <f t="shared" si="33"/>
        <v>0.38394171280410055</v>
      </c>
      <c r="N448" s="160">
        <f t="shared" si="34"/>
        <v>0.55497652905168271</v>
      </c>
      <c r="O448" s="161"/>
      <c r="P448" s="161"/>
    </row>
    <row r="449" spans="1:16" x14ac:dyDescent="0.2">
      <c r="A449" s="165">
        <v>444</v>
      </c>
      <c r="B449" s="239" t="s">
        <v>75</v>
      </c>
      <c r="C449" s="239" t="s">
        <v>65</v>
      </c>
      <c r="D449" s="217" t="s">
        <v>794</v>
      </c>
      <c r="E449" s="230" t="s">
        <v>1185</v>
      </c>
      <c r="F449" s="253">
        <v>1769</v>
      </c>
      <c r="G449" s="191">
        <v>2831485</v>
      </c>
      <c r="H449" s="109">
        <v>821</v>
      </c>
      <c r="I449" s="109">
        <v>1100950</v>
      </c>
      <c r="J449" s="159">
        <f t="shared" si="30"/>
        <v>0.46410401356698699</v>
      </c>
      <c r="K449" s="159">
        <f t="shared" si="31"/>
        <v>0.38882423887112239</v>
      </c>
      <c r="L449" s="159">
        <f t="shared" si="32"/>
        <v>0.13923120407009609</v>
      </c>
      <c r="M449" s="159">
        <f t="shared" si="33"/>
        <v>0.27217696720978563</v>
      </c>
      <c r="N449" s="160">
        <f t="shared" si="34"/>
        <v>0.41140817127988172</v>
      </c>
      <c r="O449" s="161"/>
      <c r="P449" s="161"/>
    </row>
    <row r="450" spans="1:16" x14ac:dyDescent="0.2">
      <c r="A450" s="165">
        <v>445</v>
      </c>
      <c r="B450" s="239" t="s">
        <v>75</v>
      </c>
      <c r="C450" s="239" t="s">
        <v>65</v>
      </c>
      <c r="D450" s="217" t="s">
        <v>796</v>
      </c>
      <c r="E450" s="230" t="s">
        <v>1184</v>
      </c>
      <c r="F450" s="253">
        <v>1799</v>
      </c>
      <c r="G450" s="191">
        <v>2964379</v>
      </c>
      <c r="H450" s="109">
        <v>778</v>
      </c>
      <c r="I450" s="109">
        <v>1105470</v>
      </c>
      <c r="J450" s="159">
        <f t="shared" si="30"/>
        <v>0.43246247915508618</v>
      </c>
      <c r="K450" s="159">
        <f t="shared" si="31"/>
        <v>0.37291790287274335</v>
      </c>
      <c r="L450" s="159">
        <f t="shared" si="32"/>
        <v>0.12973874374652586</v>
      </c>
      <c r="M450" s="159">
        <f t="shared" si="33"/>
        <v>0.26104253201092031</v>
      </c>
      <c r="N450" s="160">
        <f t="shared" si="34"/>
        <v>0.39078127575744614</v>
      </c>
      <c r="O450" s="161"/>
      <c r="P450" s="161"/>
    </row>
    <row r="451" spans="1:16" x14ac:dyDescent="0.2">
      <c r="A451" s="165">
        <v>446</v>
      </c>
      <c r="B451" s="239" t="s">
        <v>75</v>
      </c>
      <c r="C451" s="239" t="s">
        <v>65</v>
      </c>
      <c r="D451" s="217" t="s">
        <v>795</v>
      </c>
      <c r="E451" s="230" t="s">
        <v>1186</v>
      </c>
      <c r="F451" s="253">
        <v>1772</v>
      </c>
      <c r="G451" s="191">
        <v>2708033</v>
      </c>
      <c r="H451" s="109">
        <v>956</v>
      </c>
      <c r="I451" s="109">
        <v>1176230</v>
      </c>
      <c r="J451" s="159">
        <f t="shared" si="30"/>
        <v>0.53950338600451464</v>
      </c>
      <c r="K451" s="159">
        <f t="shared" si="31"/>
        <v>0.4343484735968875</v>
      </c>
      <c r="L451" s="159">
        <f t="shared" si="32"/>
        <v>0.16185101580135439</v>
      </c>
      <c r="M451" s="159">
        <f t="shared" si="33"/>
        <v>0.30404393151782122</v>
      </c>
      <c r="N451" s="160">
        <f t="shared" si="34"/>
        <v>0.46589494731917558</v>
      </c>
      <c r="O451" s="161"/>
      <c r="P451" s="161"/>
    </row>
    <row r="452" spans="1:16" x14ac:dyDescent="0.2">
      <c r="A452" s="165">
        <v>447</v>
      </c>
      <c r="B452" s="239" t="s">
        <v>1325</v>
      </c>
      <c r="C452" s="239" t="s">
        <v>65</v>
      </c>
      <c r="D452" s="217" t="s">
        <v>752</v>
      </c>
      <c r="E452" s="239" t="s">
        <v>1174</v>
      </c>
      <c r="F452" s="253">
        <v>4108</v>
      </c>
      <c r="G452" s="191">
        <v>7356715</v>
      </c>
      <c r="H452" s="109">
        <v>1787</v>
      </c>
      <c r="I452" s="109">
        <v>2666580</v>
      </c>
      <c r="J452" s="159">
        <f t="shared" si="30"/>
        <v>0.43500486854917236</v>
      </c>
      <c r="K452" s="159">
        <f t="shared" si="31"/>
        <v>0.36246884648922789</v>
      </c>
      <c r="L452" s="159">
        <f t="shared" si="32"/>
        <v>0.1305014605647517</v>
      </c>
      <c r="M452" s="159">
        <f t="shared" si="33"/>
        <v>0.25372819254245949</v>
      </c>
      <c r="N452" s="160">
        <f t="shared" si="34"/>
        <v>0.38422965310721119</v>
      </c>
      <c r="O452" s="161"/>
      <c r="P452" s="161"/>
    </row>
    <row r="453" spans="1:16" x14ac:dyDescent="0.2">
      <c r="A453" s="165">
        <v>448</v>
      </c>
      <c r="B453" s="239" t="s">
        <v>1325</v>
      </c>
      <c r="C453" s="239" t="s">
        <v>65</v>
      </c>
      <c r="D453" s="217" t="s">
        <v>754</v>
      </c>
      <c r="E453" s="230" t="s">
        <v>1173</v>
      </c>
      <c r="F453" s="253">
        <v>1225</v>
      </c>
      <c r="G453" s="191">
        <v>2161845</v>
      </c>
      <c r="H453" s="109">
        <v>810</v>
      </c>
      <c r="I453" s="109">
        <v>974120</v>
      </c>
      <c r="J453" s="159">
        <f t="shared" ref="J453:J516" si="35">IFERROR(H453/F453,0)</f>
        <v>0.66122448979591841</v>
      </c>
      <c r="K453" s="159">
        <f t="shared" ref="K453:K516" si="36">IFERROR(I453/G453,0)</f>
        <v>0.45059659688830606</v>
      </c>
      <c r="L453" s="159">
        <f t="shared" si="32"/>
        <v>0.19836734693877553</v>
      </c>
      <c r="M453" s="159">
        <f t="shared" si="33"/>
        <v>0.31541761782181421</v>
      </c>
      <c r="N453" s="160">
        <f t="shared" si="34"/>
        <v>0.51378496476058977</v>
      </c>
      <c r="O453" s="161"/>
      <c r="P453" s="161"/>
    </row>
    <row r="454" spans="1:16" x14ac:dyDescent="0.2">
      <c r="A454" s="165">
        <v>449</v>
      </c>
      <c r="B454" s="239" t="s">
        <v>1325</v>
      </c>
      <c r="C454" s="239" t="s">
        <v>65</v>
      </c>
      <c r="D454" s="217" t="s">
        <v>756</v>
      </c>
      <c r="E454" s="230" t="s">
        <v>1481</v>
      </c>
      <c r="F454" s="253">
        <v>2036</v>
      </c>
      <c r="G454" s="191">
        <v>3224208</v>
      </c>
      <c r="H454" s="109">
        <v>878</v>
      </c>
      <c r="I454" s="109">
        <v>1377430</v>
      </c>
      <c r="J454" s="159">
        <f t="shared" si="35"/>
        <v>0.43123772102161101</v>
      </c>
      <c r="K454" s="159">
        <f t="shared" si="36"/>
        <v>0.42721499357361559</v>
      </c>
      <c r="L454" s="159">
        <f t="shared" ref="L454:L517" si="37">IF((J454*0.3)&gt;30%,30%,(J454*0.3))</f>
        <v>0.1293713163064833</v>
      </c>
      <c r="M454" s="159">
        <f t="shared" ref="M454:M517" si="38">IF((K454*0.7)&gt;70%,70%,(K454*0.7))</f>
        <v>0.2990504955015309</v>
      </c>
      <c r="N454" s="160">
        <f t="shared" ref="N454:N517" si="39">L454+M454</f>
        <v>0.4284218118080142</v>
      </c>
      <c r="O454" s="161"/>
      <c r="P454" s="161"/>
    </row>
    <row r="455" spans="1:16" x14ac:dyDescent="0.2">
      <c r="A455" s="165">
        <v>450</v>
      </c>
      <c r="B455" s="239" t="s">
        <v>1325</v>
      </c>
      <c r="C455" s="239" t="s">
        <v>65</v>
      </c>
      <c r="D455" s="217" t="s">
        <v>755</v>
      </c>
      <c r="E455" s="238" t="s">
        <v>1175</v>
      </c>
      <c r="F455" s="253">
        <v>1754</v>
      </c>
      <c r="G455" s="191">
        <v>2616857</v>
      </c>
      <c r="H455" s="109">
        <v>887</v>
      </c>
      <c r="I455" s="109">
        <v>1130880</v>
      </c>
      <c r="J455" s="159">
        <f t="shared" si="35"/>
        <v>0.5057012542759407</v>
      </c>
      <c r="K455" s="159">
        <f t="shared" si="36"/>
        <v>0.43215200524904496</v>
      </c>
      <c r="L455" s="159">
        <f t="shared" si="37"/>
        <v>0.15171037628278219</v>
      </c>
      <c r="M455" s="159">
        <f t="shared" si="38"/>
        <v>0.30250640367433146</v>
      </c>
      <c r="N455" s="160">
        <f t="shared" si="39"/>
        <v>0.45421677995711363</v>
      </c>
      <c r="O455" s="161"/>
      <c r="P455" s="161"/>
    </row>
    <row r="456" spans="1:16" x14ac:dyDescent="0.2">
      <c r="A456" s="165">
        <v>451</v>
      </c>
      <c r="B456" s="239" t="s">
        <v>69</v>
      </c>
      <c r="C456" s="239" t="s">
        <v>65</v>
      </c>
      <c r="D456" s="217" t="s">
        <v>771</v>
      </c>
      <c r="E456" s="230" t="s">
        <v>1555</v>
      </c>
      <c r="F456" s="253">
        <v>1137</v>
      </c>
      <c r="G456" s="191">
        <v>2042207</v>
      </c>
      <c r="H456" s="109">
        <v>877</v>
      </c>
      <c r="I456" s="109">
        <v>1236770</v>
      </c>
      <c r="J456" s="159">
        <f t="shared" si="35"/>
        <v>0.77132805628847845</v>
      </c>
      <c r="K456" s="159">
        <f t="shared" si="36"/>
        <v>0.6056046228418569</v>
      </c>
      <c r="L456" s="159">
        <f t="shared" si="37"/>
        <v>0.23139841688654353</v>
      </c>
      <c r="M456" s="159">
        <f t="shared" si="38"/>
        <v>0.42392323598929982</v>
      </c>
      <c r="N456" s="160">
        <f t="shared" si="39"/>
        <v>0.65532165287584332</v>
      </c>
      <c r="O456" s="161"/>
      <c r="P456" s="161"/>
    </row>
    <row r="457" spans="1:16" x14ac:dyDescent="0.2">
      <c r="A457" s="165">
        <v>452</v>
      </c>
      <c r="B457" s="239" t="s">
        <v>69</v>
      </c>
      <c r="C457" s="239" t="s">
        <v>65</v>
      </c>
      <c r="D457" s="217" t="s">
        <v>768</v>
      </c>
      <c r="E457" s="230" t="s">
        <v>1178</v>
      </c>
      <c r="F457" s="253">
        <v>846</v>
      </c>
      <c r="G457" s="191">
        <v>1275567</v>
      </c>
      <c r="H457" s="109">
        <v>408</v>
      </c>
      <c r="I457" s="109">
        <v>415220</v>
      </c>
      <c r="J457" s="159">
        <f t="shared" si="35"/>
        <v>0.48226950354609927</v>
      </c>
      <c r="K457" s="159">
        <f t="shared" si="36"/>
        <v>0.32551798533514897</v>
      </c>
      <c r="L457" s="159">
        <f t="shared" si="37"/>
        <v>0.14468085106382977</v>
      </c>
      <c r="M457" s="159">
        <f t="shared" si="38"/>
        <v>0.22786258973460427</v>
      </c>
      <c r="N457" s="160">
        <f t="shared" si="39"/>
        <v>0.37254344079843404</v>
      </c>
      <c r="O457" s="161"/>
      <c r="P457" s="161"/>
    </row>
    <row r="458" spans="1:16" x14ac:dyDescent="0.2">
      <c r="A458" s="165">
        <v>453</v>
      </c>
      <c r="B458" s="239" t="s">
        <v>69</v>
      </c>
      <c r="C458" s="239" t="s">
        <v>65</v>
      </c>
      <c r="D458" s="217" t="s">
        <v>769</v>
      </c>
      <c r="E458" s="244" t="s">
        <v>770</v>
      </c>
      <c r="F458" s="253">
        <v>1357</v>
      </c>
      <c r="G458" s="191">
        <v>2116039</v>
      </c>
      <c r="H458" s="109">
        <v>483</v>
      </c>
      <c r="I458" s="109">
        <v>638580</v>
      </c>
      <c r="J458" s="159">
        <f t="shared" si="35"/>
        <v>0.3559322033898305</v>
      </c>
      <c r="K458" s="159">
        <f t="shared" si="36"/>
        <v>0.30178082729099037</v>
      </c>
      <c r="L458" s="159">
        <f t="shared" si="37"/>
        <v>0.10677966101694915</v>
      </c>
      <c r="M458" s="159">
        <f t="shared" si="38"/>
        <v>0.21124657910369324</v>
      </c>
      <c r="N458" s="160">
        <f t="shared" si="39"/>
        <v>0.3180262401206424</v>
      </c>
      <c r="O458" s="161"/>
      <c r="P458" s="161"/>
    </row>
    <row r="459" spans="1:16" x14ac:dyDescent="0.2">
      <c r="A459" s="165">
        <v>454</v>
      </c>
      <c r="B459" s="239" t="s">
        <v>69</v>
      </c>
      <c r="C459" s="239" t="s">
        <v>65</v>
      </c>
      <c r="D459" s="217" t="s">
        <v>772</v>
      </c>
      <c r="E459" s="230" t="s">
        <v>1477</v>
      </c>
      <c r="F459" s="253">
        <v>1434</v>
      </c>
      <c r="G459" s="191">
        <v>2276528</v>
      </c>
      <c r="H459" s="109">
        <v>515</v>
      </c>
      <c r="I459" s="109">
        <v>692010</v>
      </c>
      <c r="J459" s="159">
        <f t="shared" si="35"/>
        <v>0.35913528591352861</v>
      </c>
      <c r="K459" s="159">
        <f t="shared" si="36"/>
        <v>0.30397605476409689</v>
      </c>
      <c r="L459" s="159">
        <f t="shared" si="37"/>
        <v>0.10774058577405858</v>
      </c>
      <c r="M459" s="159">
        <f t="shared" si="38"/>
        <v>0.21278323833486781</v>
      </c>
      <c r="N459" s="160">
        <f t="shared" si="39"/>
        <v>0.32052382410892638</v>
      </c>
      <c r="O459" s="161"/>
      <c r="P459" s="161"/>
    </row>
    <row r="460" spans="1:16" x14ac:dyDescent="0.2">
      <c r="A460" s="165">
        <v>455</v>
      </c>
      <c r="B460" s="239" t="s">
        <v>69</v>
      </c>
      <c r="C460" s="239" t="s">
        <v>65</v>
      </c>
      <c r="D460" s="217" t="s">
        <v>767</v>
      </c>
      <c r="E460" s="230" t="s">
        <v>1176</v>
      </c>
      <c r="F460" s="253">
        <v>2537</v>
      </c>
      <c r="G460" s="191">
        <v>4321725</v>
      </c>
      <c r="H460" s="109">
        <v>685</v>
      </c>
      <c r="I460" s="109">
        <v>1488030</v>
      </c>
      <c r="J460" s="159">
        <f t="shared" si="35"/>
        <v>0.27000394166338193</v>
      </c>
      <c r="K460" s="159">
        <f t="shared" si="36"/>
        <v>0.34431390243479165</v>
      </c>
      <c r="L460" s="159">
        <f t="shared" si="37"/>
        <v>8.1001182499014571E-2</v>
      </c>
      <c r="M460" s="159">
        <f t="shared" si="38"/>
        <v>0.24101973170435415</v>
      </c>
      <c r="N460" s="160">
        <f t="shared" si="39"/>
        <v>0.3220209142033687</v>
      </c>
      <c r="O460" s="161"/>
      <c r="P460" s="161"/>
    </row>
    <row r="461" spans="1:16" x14ac:dyDescent="0.2">
      <c r="A461" s="165">
        <v>456</v>
      </c>
      <c r="B461" s="239" t="s">
        <v>73</v>
      </c>
      <c r="C461" s="239" t="s">
        <v>65</v>
      </c>
      <c r="D461" s="217" t="s">
        <v>783</v>
      </c>
      <c r="E461" s="230" t="s">
        <v>784</v>
      </c>
      <c r="F461" s="253">
        <v>1389</v>
      </c>
      <c r="G461" s="191">
        <v>2445204</v>
      </c>
      <c r="H461" s="109">
        <v>311</v>
      </c>
      <c r="I461" s="109">
        <v>396930</v>
      </c>
      <c r="J461" s="159">
        <f t="shared" si="35"/>
        <v>0.22390208783297336</v>
      </c>
      <c r="K461" s="159">
        <f t="shared" si="36"/>
        <v>0.16233001418286572</v>
      </c>
      <c r="L461" s="159">
        <f t="shared" si="37"/>
        <v>6.7170626349892001E-2</v>
      </c>
      <c r="M461" s="159">
        <f t="shared" si="38"/>
        <v>0.113631009928006</v>
      </c>
      <c r="N461" s="160">
        <f t="shared" si="39"/>
        <v>0.180801636277898</v>
      </c>
      <c r="O461" s="161"/>
      <c r="P461" s="161"/>
    </row>
    <row r="462" spans="1:16" x14ac:dyDescent="0.2">
      <c r="A462" s="165">
        <v>457</v>
      </c>
      <c r="B462" s="239" t="s">
        <v>73</v>
      </c>
      <c r="C462" s="239" t="s">
        <v>65</v>
      </c>
      <c r="D462" s="217" t="s">
        <v>788</v>
      </c>
      <c r="E462" s="230" t="s">
        <v>789</v>
      </c>
      <c r="F462" s="253">
        <v>1030</v>
      </c>
      <c r="G462" s="191">
        <v>1651837</v>
      </c>
      <c r="H462" s="109">
        <v>435</v>
      </c>
      <c r="I462" s="109">
        <v>482690</v>
      </c>
      <c r="J462" s="159">
        <f t="shared" si="35"/>
        <v>0.42233009708737862</v>
      </c>
      <c r="K462" s="159">
        <f t="shared" si="36"/>
        <v>0.29221406228338509</v>
      </c>
      <c r="L462" s="159">
        <f t="shared" si="37"/>
        <v>0.12669902912621359</v>
      </c>
      <c r="M462" s="159">
        <f t="shared" si="38"/>
        <v>0.20454984359836956</v>
      </c>
      <c r="N462" s="160">
        <f t="shared" si="39"/>
        <v>0.33124887272458314</v>
      </c>
      <c r="O462" s="161"/>
      <c r="P462" s="161"/>
    </row>
    <row r="463" spans="1:16" x14ac:dyDescent="0.2">
      <c r="A463" s="165">
        <v>458</v>
      </c>
      <c r="B463" s="239" t="s">
        <v>73</v>
      </c>
      <c r="C463" s="239" t="s">
        <v>65</v>
      </c>
      <c r="D463" s="217" t="s">
        <v>781</v>
      </c>
      <c r="E463" s="230" t="s">
        <v>782</v>
      </c>
      <c r="F463" s="253">
        <v>1443</v>
      </c>
      <c r="G463" s="191">
        <v>2464631</v>
      </c>
      <c r="H463" s="109">
        <v>781</v>
      </c>
      <c r="I463" s="109">
        <v>1044610</v>
      </c>
      <c r="J463" s="159">
        <f t="shared" si="35"/>
        <v>0.54123354123354128</v>
      </c>
      <c r="K463" s="159">
        <f t="shared" si="36"/>
        <v>0.42384032335875027</v>
      </c>
      <c r="L463" s="159">
        <f t="shared" si="37"/>
        <v>0.16237006237006238</v>
      </c>
      <c r="M463" s="159">
        <f t="shared" si="38"/>
        <v>0.29668822635112518</v>
      </c>
      <c r="N463" s="160">
        <f t="shared" si="39"/>
        <v>0.45905828872118759</v>
      </c>
      <c r="O463" s="161"/>
      <c r="P463" s="161"/>
    </row>
    <row r="464" spans="1:16" x14ac:dyDescent="0.2">
      <c r="A464" s="165">
        <v>459</v>
      </c>
      <c r="B464" s="239" t="s">
        <v>73</v>
      </c>
      <c r="C464" s="239" t="s">
        <v>65</v>
      </c>
      <c r="D464" s="217" t="s">
        <v>787</v>
      </c>
      <c r="E464" s="230" t="s">
        <v>1479</v>
      </c>
      <c r="F464" s="253">
        <v>1148</v>
      </c>
      <c r="G464" s="191">
        <v>2000845</v>
      </c>
      <c r="H464" s="109">
        <v>337</v>
      </c>
      <c r="I464" s="109">
        <v>583710</v>
      </c>
      <c r="J464" s="159">
        <f t="shared" si="35"/>
        <v>0.29355400696864109</v>
      </c>
      <c r="K464" s="159">
        <f t="shared" si="36"/>
        <v>0.29173174333843949</v>
      </c>
      <c r="L464" s="159">
        <f t="shared" si="37"/>
        <v>8.8066202090592322E-2</v>
      </c>
      <c r="M464" s="159">
        <f t="shared" si="38"/>
        <v>0.20421222033690764</v>
      </c>
      <c r="N464" s="160">
        <f t="shared" si="39"/>
        <v>0.29227842242749996</v>
      </c>
      <c r="O464" s="161"/>
      <c r="P464" s="161"/>
    </row>
    <row r="465" spans="1:16" x14ac:dyDescent="0.2">
      <c r="A465" s="165">
        <v>460</v>
      </c>
      <c r="B465" s="245" t="s">
        <v>73</v>
      </c>
      <c r="C465" s="238" t="s">
        <v>65</v>
      </c>
      <c r="D465" s="217" t="s">
        <v>786</v>
      </c>
      <c r="E465" s="230" t="s">
        <v>1182</v>
      </c>
      <c r="F465" s="253">
        <v>1239</v>
      </c>
      <c r="G465" s="191">
        <v>1762637</v>
      </c>
      <c r="H465" s="109">
        <v>692</v>
      </c>
      <c r="I465" s="109">
        <v>860865</v>
      </c>
      <c r="J465" s="159">
        <f t="shared" si="35"/>
        <v>0.55851493139628727</v>
      </c>
      <c r="K465" s="159">
        <f t="shared" si="36"/>
        <v>0.48839607928348266</v>
      </c>
      <c r="L465" s="159">
        <f t="shared" si="37"/>
        <v>0.16755447941888618</v>
      </c>
      <c r="M465" s="159">
        <f t="shared" si="38"/>
        <v>0.34187725549843784</v>
      </c>
      <c r="N465" s="160">
        <f t="shared" si="39"/>
        <v>0.50943173491732407</v>
      </c>
      <c r="O465" s="161"/>
      <c r="P465" s="161"/>
    </row>
    <row r="466" spans="1:16" x14ac:dyDescent="0.2">
      <c r="A466" s="165">
        <v>461</v>
      </c>
      <c r="B466" s="245" t="s">
        <v>73</v>
      </c>
      <c r="C466" s="238" t="s">
        <v>65</v>
      </c>
      <c r="D466" s="217" t="s">
        <v>785</v>
      </c>
      <c r="E466" s="230" t="s">
        <v>1480</v>
      </c>
      <c r="F466" s="253">
        <v>976</v>
      </c>
      <c r="G466" s="191">
        <v>1423888</v>
      </c>
      <c r="H466" s="109">
        <v>377</v>
      </c>
      <c r="I466" s="109">
        <v>506200</v>
      </c>
      <c r="J466" s="159">
        <f t="shared" si="35"/>
        <v>0.38627049180327871</v>
      </c>
      <c r="K466" s="159">
        <f t="shared" si="36"/>
        <v>0.35550548919577946</v>
      </c>
      <c r="L466" s="159">
        <f t="shared" si="37"/>
        <v>0.11588114754098361</v>
      </c>
      <c r="M466" s="159">
        <f t="shared" si="38"/>
        <v>0.24885384243704561</v>
      </c>
      <c r="N466" s="160">
        <f t="shared" si="39"/>
        <v>0.36473498997802922</v>
      </c>
      <c r="O466" s="161"/>
      <c r="P466" s="161"/>
    </row>
    <row r="467" spans="1:16" x14ac:dyDescent="0.2">
      <c r="A467" s="165">
        <v>462</v>
      </c>
      <c r="B467" s="245" t="s">
        <v>64</v>
      </c>
      <c r="C467" s="238" t="s">
        <v>65</v>
      </c>
      <c r="D467" s="217" t="s">
        <v>741</v>
      </c>
      <c r="E467" s="230" t="s">
        <v>1259</v>
      </c>
      <c r="F467" s="253">
        <v>1214</v>
      </c>
      <c r="G467" s="191">
        <v>2326692</v>
      </c>
      <c r="H467" s="109">
        <v>478</v>
      </c>
      <c r="I467" s="109">
        <v>525410</v>
      </c>
      <c r="J467" s="159">
        <f t="shared" si="35"/>
        <v>0.39373970345963755</v>
      </c>
      <c r="K467" s="159">
        <f t="shared" si="36"/>
        <v>0.22581845813713203</v>
      </c>
      <c r="L467" s="159">
        <f t="shared" si="37"/>
        <v>0.11812191103789126</v>
      </c>
      <c r="M467" s="159">
        <f t="shared" si="38"/>
        <v>0.15807292069599241</v>
      </c>
      <c r="N467" s="160">
        <f t="shared" si="39"/>
        <v>0.27619483173388365</v>
      </c>
      <c r="O467" s="161"/>
      <c r="P467" s="161"/>
    </row>
    <row r="468" spans="1:16" x14ac:dyDescent="0.2">
      <c r="A468" s="165">
        <v>463</v>
      </c>
      <c r="B468" s="245" t="s">
        <v>64</v>
      </c>
      <c r="C468" s="238" t="s">
        <v>65</v>
      </c>
      <c r="D468" s="217" t="s">
        <v>735</v>
      </c>
      <c r="E468" s="230" t="s">
        <v>736</v>
      </c>
      <c r="F468" s="253">
        <v>1316</v>
      </c>
      <c r="G468" s="191">
        <v>2486744</v>
      </c>
      <c r="H468" s="109">
        <v>428</v>
      </c>
      <c r="I468" s="109">
        <v>652160</v>
      </c>
      <c r="J468" s="159">
        <f t="shared" si="35"/>
        <v>0.32522796352583588</v>
      </c>
      <c r="K468" s="159">
        <f t="shared" si="36"/>
        <v>0.26225457867798213</v>
      </c>
      <c r="L468" s="159">
        <f t="shared" si="37"/>
        <v>9.7568389057750768E-2</v>
      </c>
      <c r="M468" s="159">
        <f t="shared" si="38"/>
        <v>0.18357820507458747</v>
      </c>
      <c r="N468" s="160">
        <f t="shared" si="39"/>
        <v>0.28114659413233822</v>
      </c>
      <c r="O468" s="161"/>
      <c r="P468" s="161"/>
    </row>
    <row r="469" spans="1:16" x14ac:dyDescent="0.2">
      <c r="A469" s="165">
        <v>464</v>
      </c>
      <c r="B469" s="245" t="s">
        <v>64</v>
      </c>
      <c r="C469" s="238" t="s">
        <v>65</v>
      </c>
      <c r="D469" s="217" t="s">
        <v>742</v>
      </c>
      <c r="E469" s="230" t="s">
        <v>743</v>
      </c>
      <c r="F469" s="253">
        <v>1456</v>
      </c>
      <c r="G469" s="191">
        <v>2633832</v>
      </c>
      <c r="H469" s="109">
        <v>491</v>
      </c>
      <c r="I469" s="109">
        <v>659550</v>
      </c>
      <c r="J469" s="159">
        <f t="shared" si="35"/>
        <v>0.33722527472527475</v>
      </c>
      <c r="K469" s="159">
        <f t="shared" si="36"/>
        <v>0.250414605031756</v>
      </c>
      <c r="L469" s="159">
        <f t="shared" si="37"/>
        <v>0.10116758241758242</v>
      </c>
      <c r="M469" s="159">
        <f t="shared" si="38"/>
        <v>0.1752902235222292</v>
      </c>
      <c r="N469" s="160">
        <f t="shared" si="39"/>
        <v>0.27645780593981162</v>
      </c>
      <c r="O469" s="161"/>
      <c r="P469" s="161"/>
    </row>
    <row r="470" spans="1:16" x14ac:dyDescent="0.2">
      <c r="A470" s="165">
        <v>465</v>
      </c>
      <c r="B470" s="245" t="s">
        <v>64</v>
      </c>
      <c r="C470" s="238" t="s">
        <v>65</v>
      </c>
      <c r="D470" s="217" t="s">
        <v>734</v>
      </c>
      <c r="E470" s="230" t="s">
        <v>1022</v>
      </c>
      <c r="F470" s="253">
        <v>1419</v>
      </c>
      <c r="G470" s="191">
        <v>2684168</v>
      </c>
      <c r="H470" s="109">
        <v>624</v>
      </c>
      <c r="I470" s="109">
        <v>861770</v>
      </c>
      <c r="J470" s="159">
        <f t="shared" si="35"/>
        <v>0.43974630021141647</v>
      </c>
      <c r="K470" s="159">
        <f t="shared" si="36"/>
        <v>0.32105665517210547</v>
      </c>
      <c r="L470" s="159">
        <f t="shared" si="37"/>
        <v>0.13192389006342495</v>
      </c>
      <c r="M470" s="159">
        <f t="shared" si="38"/>
        <v>0.22473965862047382</v>
      </c>
      <c r="N470" s="160">
        <f t="shared" si="39"/>
        <v>0.35666354868389877</v>
      </c>
      <c r="O470" s="161"/>
      <c r="P470" s="161"/>
    </row>
    <row r="471" spans="1:16" x14ac:dyDescent="0.2">
      <c r="A471" s="165">
        <v>466</v>
      </c>
      <c r="B471" s="245" t="s">
        <v>64</v>
      </c>
      <c r="C471" s="238" t="s">
        <v>65</v>
      </c>
      <c r="D471" s="217" t="s">
        <v>737</v>
      </c>
      <c r="E471" s="230" t="s">
        <v>1406</v>
      </c>
      <c r="F471" s="253">
        <v>1577</v>
      </c>
      <c r="G471" s="191">
        <v>2759647</v>
      </c>
      <c r="H471" s="109">
        <v>721</v>
      </c>
      <c r="I471" s="109">
        <v>1034610</v>
      </c>
      <c r="J471" s="159">
        <f t="shared" si="35"/>
        <v>0.45719720989220036</v>
      </c>
      <c r="K471" s="159">
        <f t="shared" si="36"/>
        <v>0.37490664566881199</v>
      </c>
      <c r="L471" s="159">
        <f t="shared" si="37"/>
        <v>0.13715916296766009</v>
      </c>
      <c r="M471" s="159">
        <f t="shared" si="38"/>
        <v>0.2624346519681684</v>
      </c>
      <c r="N471" s="160">
        <f t="shared" si="39"/>
        <v>0.39959381493582846</v>
      </c>
      <c r="O471" s="161"/>
      <c r="P471" s="161"/>
    </row>
    <row r="472" spans="1:16" x14ac:dyDescent="0.2">
      <c r="A472" s="165">
        <v>467</v>
      </c>
      <c r="B472" s="245" t="s">
        <v>64</v>
      </c>
      <c r="C472" s="238" t="s">
        <v>65</v>
      </c>
      <c r="D472" s="217" t="s">
        <v>738</v>
      </c>
      <c r="E472" s="230" t="s">
        <v>739</v>
      </c>
      <c r="F472" s="253">
        <v>1411</v>
      </c>
      <c r="G472" s="191">
        <v>2684191</v>
      </c>
      <c r="H472" s="109">
        <v>502</v>
      </c>
      <c r="I472" s="109">
        <v>589300</v>
      </c>
      <c r="J472" s="159">
        <f t="shared" si="35"/>
        <v>0.35577604535790219</v>
      </c>
      <c r="K472" s="159">
        <f t="shared" si="36"/>
        <v>0.21954473433522428</v>
      </c>
      <c r="L472" s="159">
        <f t="shared" si="37"/>
        <v>0.10673281360737065</v>
      </c>
      <c r="M472" s="159">
        <f t="shared" si="38"/>
        <v>0.15368131403465699</v>
      </c>
      <c r="N472" s="160">
        <f t="shared" si="39"/>
        <v>0.26041412764202765</v>
      </c>
      <c r="O472" s="161"/>
      <c r="P472" s="161"/>
    </row>
    <row r="473" spans="1:16" x14ac:dyDescent="0.2">
      <c r="A473" s="165">
        <v>468</v>
      </c>
      <c r="B473" s="245" t="s">
        <v>64</v>
      </c>
      <c r="C473" s="238" t="s">
        <v>65</v>
      </c>
      <c r="D473" s="217" t="s">
        <v>740</v>
      </c>
      <c r="E473" s="230" t="s">
        <v>1469</v>
      </c>
      <c r="F473" s="253">
        <v>1553</v>
      </c>
      <c r="G473" s="191">
        <v>2820637</v>
      </c>
      <c r="H473" s="109">
        <v>792</v>
      </c>
      <c r="I473" s="109">
        <v>874850</v>
      </c>
      <c r="J473" s="159">
        <f t="shared" si="35"/>
        <v>0.50998068254990336</v>
      </c>
      <c r="K473" s="159">
        <f t="shared" si="36"/>
        <v>0.31016043539101273</v>
      </c>
      <c r="L473" s="159">
        <f t="shared" si="37"/>
        <v>0.152994204764971</v>
      </c>
      <c r="M473" s="159">
        <f t="shared" si="38"/>
        <v>0.21711230477370891</v>
      </c>
      <c r="N473" s="160">
        <f t="shared" si="39"/>
        <v>0.37010650953867991</v>
      </c>
      <c r="O473" s="161"/>
      <c r="P473" s="161"/>
    </row>
    <row r="474" spans="1:16" x14ac:dyDescent="0.2">
      <c r="A474" s="165">
        <v>469</v>
      </c>
      <c r="B474" s="245" t="s">
        <v>1023</v>
      </c>
      <c r="C474" s="238" t="s">
        <v>65</v>
      </c>
      <c r="D474" s="217" t="s">
        <v>713</v>
      </c>
      <c r="E474" s="230" t="s">
        <v>714</v>
      </c>
      <c r="F474" s="253">
        <v>2096</v>
      </c>
      <c r="G474" s="191">
        <v>3895828</v>
      </c>
      <c r="H474" s="109">
        <v>1457</v>
      </c>
      <c r="I474" s="109">
        <v>2360700</v>
      </c>
      <c r="J474" s="159">
        <f t="shared" si="35"/>
        <v>0.69513358778625955</v>
      </c>
      <c r="K474" s="159">
        <f t="shared" si="36"/>
        <v>0.60595590975782299</v>
      </c>
      <c r="L474" s="159">
        <f t="shared" si="37"/>
        <v>0.20854007633587787</v>
      </c>
      <c r="M474" s="159">
        <f t="shared" si="38"/>
        <v>0.42416913683047608</v>
      </c>
      <c r="N474" s="160">
        <f t="shared" si="39"/>
        <v>0.63270921316635398</v>
      </c>
      <c r="O474" s="161"/>
      <c r="P474" s="161"/>
    </row>
    <row r="475" spans="1:16" x14ac:dyDescent="0.2">
      <c r="A475" s="165">
        <v>470</v>
      </c>
      <c r="B475" s="245" t="s">
        <v>1023</v>
      </c>
      <c r="C475" s="238" t="s">
        <v>65</v>
      </c>
      <c r="D475" s="217" t="s">
        <v>717</v>
      </c>
      <c r="E475" s="230" t="s">
        <v>1097</v>
      </c>
      <c r="F475" s="253">
        <v>1417</v>
      </c>
      <c r="G475" s="191">
        <v>2171728</v>
      </c>
      <c r="H475" s="109">
        <v>990</v>
      </c>
      <c r="I475" s="109">
        <v>1435830</v>
      </c>
      <c r="J475" s="159">
        <f t="shared" si="35"/>
        <v>0.69865913902611154</v>
      </c>
      <c r="K475" s="159">
        <f t="shared" si="36"/>
        <v>0.6611463314006174</v>
      </c>
      <c r="L475" s="159">
        <f t="shared" si="37"/>
        <v>0.20959774170783346</v>
      </c>
      <c r="M475" s="159">
        <f t="shared" si="38"/>
        <v>0.46280243198043214</v>
      </c>
      <c r="N475" s="160">
        <f t="shared" si="39"/>
        <v>0.67240017368826566</v>
      </c>
      <c r="O475" s="161"/>
      <c r="P475" s="161"/>
    </row>
    <row r="476" spans="1:16" x14ac:dyDescent="0.2">
      <c r="A476" s="165">
        <v>471</v>
      </c>
      <c r="B476" s="245" t="s">
        <v>1023</v>
      </c>
      <c r="C476" s="238" t="s">
        <v>65</v>
      </c>
      <c r="D476" s="217" t="s">
        <v>718</v>
      </c>
      <c r="E476" s="230" t="s">
        <v>719</v>
      </c>
      <c r="F476" s="253">
        <v>832</v>
      </c>
      <c r="G476" s="191">
        <v>1223065</v>
      </c>
      <c r="H476" s="109">
        <v>387</v>
      </c>
      <c r="I476" s="109">
        <v>477970</v>
      </c>
      <c r="J476" s="159">
        <f t="shared" si="35"/>
        <v>0.46514423076923078</v>
      </c>
      <c r="K476" s="159">
        <f t="shared" si="36"/>
        <v>0.39079689141623708</v>
      </c>
      <c r="L476" s="159">
        <f t="shared" si="37"/>
        <v>0.13954326923076923</v>
      </c>
      <c r="M476" s="159">
        <f t="shared" si="38"/>
        <v>0.27355782399136591</v>
      </c>
      <c r="N476" s="160">
        <f t="shared" si="39"/>
        <v>0.41310109322213517</v>
      </c>
      <c r="O476" s="161"/>
      <c r="P476" s="161"/>
    </row>
    <row r="477" spans="1:16" x14ac:dyDescent="0.2">
      <c r="A477" s="165">
        <v>472</v>
      </c>
      <c r="B477" s="238" t="s">
        <v>1023</v>
      </c>
      <c r="C477" s="238" t="s">
        <v>65</v>
      </c>
      <c r="D477" s="217" t="s">
        <v>715</v>
      </c>
      <c r="E477" s="230" t="s">
        <v>716</v>
      </c>
      <c r="F477" s="253">
        <v>1244</v>
      </c>
      <c r="G477" s="191">
        <v>1969670</v>
      </c>
      <c r="H477" s="109">
        <v>669</v>
      </c>
      <c r="I477" s="109">
        <v>906940</v>
      </c>
      <c r="J477" s="159">
        <f t="shared" si="35"/>
        <v>0.53778135048231512</v>
      </c>
      <c r="K477" s="159">
        <f t="shared" si="36"/>
        <v>0.46045276619941411</v>
      </c>
      <c r="L477" s="159">
        <f t="shared" si="37"/>
        <v>0.16133440514469452</v>
      </c>
      <c r="M477" s="159">
        <f t="shared" si="38"/>
        <v>0.32231693633958985</v>
      </c>
      <c r="N477" s="160">
        <f t="shared" si="39"/>
        <v>0.48365134148428435</v>
      </c>
      <c r="O477" s="161"/>
      <c r="P477" s="161"/>
    </row>
    <row r="478" spans="1:16" x14ac:dyDescent="0.2">
      <c r="A478" s="165">
        <v>473</v>
      </c>
      <c r="B478" s="238" t="s">
        <v>66</v>
      </c>
      <c r="C478" s="238" t="s">
        <v>65</v>
      </c>
      <c r="D478" s="217" t="s">
        <v>745</v>
      </c>
      <c r="E478" s="230" t="s">
        <v>746</v>
      </c>
      <c r="F478" s="253">
        <v>2076</v>
      </c>
      <c r="G478" s="191">
        <v>3712641</v>
      </c>
      <c r="H478" s="109">
        <v>1078</v>
      </c>
      <c r="I478" s="109">
        <v>2191610</v>
      </c>
      <c r="J478" s="159">
        <f t="shared" si="35"/>
        <v>0.51926782273603078</v>
      </c>
      <c r="K478" s="159">
        <f t="shared" si="36"/>
        <v>0.59031024006899668</v>
      </c>
      <c r="L478" s="159">
        <f t="shared" si="37"/>
        <v>0.15578034682080924</v>
      </c>
      <c r="M478" s="159">
        <f t="shared" si="38"/>
        <v>0.41321716804829767</v>
      </c>
      <c r="N478" s="160">
        <f t="shared" si="39"/>
        <v>0.56899751486910688</v>
      </c>
      <c r="O478" s="161"/>
      <c r="P478" s="161"/>
    </row>
    <row r="479" spans="1:16" x14ac:dyDescent="0.2">
      <c r="A479" s="165">
        <v>474</v>
      </c>
      <c r="B479" s="238" t="s">
        <v>66</v>
      </c>
      <c r="C479" s="238" t="s">
        <v>65</v>
      </c>
      <c r="D479" s="217" t="s">
        <v>747</v>
      </c>
      <c r="E479" s="230" t="s">
        <v>317</v>
      </c>
      <c r="F479" s="253">
        <v>1687</v>
      </c>
      <c r="G479" s="191">
        <v>2793070</v>
      </c>
      <c r="H479" s="109">
        <v>859</v>
      </c>
      <c r="I479" s="109">
        <v>1056110</v>
      </c>
      <c r="J479" s="159">
        <f t="shared" si="35"/>
        <v>0.50918790752815646</v>
      </c>
      <c r="K479" s="159">
        <f t="shared" si="36"/>
        <v>0.37811798486969533</v>
      </c>
      <c r="L479" s="159">
        <f t="shared" si="37"/>
        <v>0.15275637225844693</v>
      </c>
      <c r="M479" s="159">
        <f t="shared" si="38"/>
        <v>0.26468258940878669</v>
      </c>
      <c r="N479" s="160">
        <f t="shared" si="39"/>
        <v>0.4174389616672336</v>
      </c>
      <c r="O479" s="161"/>
      <c r="P479" s="161"/>
    </row>
    <row r="480" spans="1:16" x14ac:dyDescent="0.2">
      <c r="A480" s="165">
        <v>475</v>
      </c>
      <c r="B480" s="245" t="s">
        <v>66</v>
      </c>
      <c r="C480" s="238" t="s">
        <v>65</v>
      </c>
      <c r="D480" s="217" t="s">
        <v>750</v>
      </c>
      <c r="E480" s="230" t="s">
        <v>751</v>
      </c>
      <c r="F480" s="253">
        <v>1441</v>
      </c>
      <c r="G480" s="191">
        <v>2348550</v>
      </c>
      <c r="H480" s="109">
        <v>760</v>
      </c>
      <c r="I480" s="109">
        <v>893640</v>
      </c>
      <c r="J480" s="159">
        <f t="shared" si="35"/>
        <v>0.52741151977793199</v>
      </c>
      <c r="K480" s="159">
        <f t="shared" si="36"/>
        <v>0.38050712141534138</v>
      </c>
      <c r="L480" s="159">
        <f t="shared" si="37"/>
        <v>0.15822345593337958</v>
      </c>
      <c r="M480" s="159">
        <f t="shared" si="38"/>
        <v>0.26635498499073895</v>
      </c>
      <c r="N480" s="160">
        <f t="shared" si="39"/>
        <v>0.42457844092411856</v>
      </c>
      <c r="O480" s="161"/>
      <c r="P480" s="161"/>
    </row>
    <row r="481" spans="1:16" x14ac:dyDescent="0.2">
      <c r="A481" s="165">
        <v>476</v>
      </c>
      <c r="B481" s="245" t="s">
        <v>66</v>
      </c>
      <c r="C481" s="238" t="s">
        <v>65</v>
      </c>
      <c r="D481" s="217" t="s">
        <v>748</v>
      </c>
      <c r="E481" s="230" t="s">
        <v>749</v>
      </c>
      <c r="F481" s="253">
        <v>1526</v>
      </c>
      <c r="G481" s="191">
        <v>2485299</v>
      </c>
      <c r="H481" s="109">
        <v>637</v>
      </c>
      <c r="I481" s="109">
        <v>798630</v>
      </c>
      <c r="J481" s="159">
        <f t="shared" si="35"/>
        <v>0.41743119266055045</v>
      </c>
      <c r="K481" s="159">
        <f t="shared" si="36"/>
        <v>0.3213416172460537</v>
      </c>
      <c r="L481" s="159">
        <f t="shared" si="37"/>
        <v>0.12522935779816513</v>
      </c>
      <c r="M481" s="159">
        <f t="shared" si="38"/>
        <v>0.22493913207223756</v>
      </c>
      <c r="N481" s="160">
        <f t="shared" si="39"/>
        <v>0.35016848987040272</v>
      </c>
      <c r="O481" s="161"/>
      <c r="P481" s="161"/>
    </row>
    <row r="482" spans="1:16" x14ac:dyDescent="0.2">
      <c r="A482" s="165">
        <v>477</v>
      </c>
      <c r="B482" s="245" t="s">
        <v>77</v>
      </c>
      <c r="C482" s="238" t="s">
        <v>65</v>
      </c>
      <c r="D482" s="217" t="s">
        <v>720</v>
      </c>
      <c r="E482" s="230" t="s">
        <v>723</v>
      </c>
      <c r="F482" s="253">
        <v>2389</v>
      </c>
      <c r="G482" s="191">
        <v>4010952</v>
      </c>
      <c r="H482" s="109">
        <v>933</v>
      </c>
      <c r="I482" s="109">
        <v>1485830</v>
      </c>
      <c r="J482" s="159">
        <f t="shared" si="35"/>
        <v>0.39053997488488906</v>
      </c>
      <c r="K482" s="159">
        <f t="shared" si="36"/>
        <v>0.37044322644599087</v>
      </c>
      <c r="L482" s="159">
        <f t="shared" si="37"/>
        <v>0.11716199246546671</v>
      </c>
      <c r="M482" s="159">
        <f t="shared" si="38"/>
        <v>0.25931025851219358</v>
      </c>
      <c r="N482" s="160">
        <f t="shared" si="39"/>
        <v>0.37647225097766029</v>
      </c>
      <c r="O482" s="161"/>
      <c r="P482" s="161"/>
    </row>
    <row r="483" spans="1:16" x14ac:dyDescent="0.2">
      <c r="A483" s="165">
        <v>478</v>
      </c>
      <c r="B483" s="245" t="s">
        <v>77</v>
      </c>
      <c r="C483" s="238" t="s">
        <v>65</v>
      </c>
      <c r="D483" s="217" t="s">
        <v>722</v>
      </c>
      <c r="E483" s="230" t="s">
        <v>1345</v>
      </c>
      <c r="F483" s="253">
        <v>2371</v>
      </c>
      <c r="G483" s="191">
        <v>3912560</v>
      </c>
      <c r="H483" s="109">
        <v>784</v>
      </c>
      <c r="I483" s="109">
        <v>1138530</v>
      </c>
      <c r="J483" s="159">
        <f t="shared" si="35"/>
        <v>0.33066216786166175</v>
      </c>
      <c r="K483" s="159">
        <f t="shared" si="36"/>
        <v>0.29099362054511624</v>
      </c>
      <c r="L483" s="159">
        <f t="shared" si="37"/>
        <v>9.9198650358498522E-2</v>
      </c>
      <c r="M483" s="159">
        <f t="shared" si="38"/>
        <v>0.20369553438158136</v>
      </c>
      <c r="N483" s="160">
        <f t="shared" si="39"/>
        <v>0.3028941847400799</v>
      </c>
      <c r="O483" s="161"/>
      <c r="P483" s="161"/>
    </row>
    <row r="484" spans="1:16" x14ac:dyDescent="0.2">
      <c r="A484" s="165">
        <v>479</v>
      </c>
      <c r="B484" s="245" t="s">
        <v>77</v>
      </c>
      <c r="C484" s="238" t="s">
        <v>65</v>
      </c>
      <c r="D484" s="217" t="s">
        <v>725</v>
      </c>
      <c r="E484" s="230" t="s">
        <v>726</v>
      </c>
      <c r="F484" s="253">
        <v>1017</v>
      </c>
      <c r="G484" s="191">
        <v>1786204</v>
      </c>
      <c r="H484" s="109">
        <v>752</v>
      </c>
      <c r="I484" s="109">
        <v>1104180</v>
      </c>
      <c r="J484" s="159">
        <f t="shared" si="35"/>
        <v>0.7394296951819076</v>
      </c>
      <c r="K484" s="159">
        <f t="shared" si="36"/>
        <v>0.61817127271017192</v>
      </c>
      <c r="L484" s="159">
        <f t="shared" si="37"/>
        <v>0.22182890855457227</v>
      </c>
      <c r="M484" s="159">
        <f t="shared" si="38"/>
        <v>0.43271989089712032</v>
      </c>
      <c r="N484" s="160">
        <f t="shared" si="39"/>
        <v>0.65454879945169253</v>
      </c>
      <c r="O484" s="161"/>
      <c r="P484" s="161"/>
    </row>
    <row r="485" spans="1:16" x14ac:dyDescent="0.2">
      <c r="A485" s="165">
        <v>480</v>
      </c>
      <c r="B485" s="245" t="s">
        <v>77</v>
      </c>
      <c r="C485" s="238" t="s">
        <v>65</v>
      </c>
      <c r="D485" s="217" t="s">
        <v>727</v>
      </c>
      <c r="E485" s="230" t="s">
        <v>728</v>
      </c>
      <c r="F485" s="253">
        <v>1676</v>
      </c>
      <c r="G485" s="191">
        <v>2735200</v>
      </c>
      <c r="H485" s="109">
        <v>684</v>
      </c>
      <c r="I485" s="109">
        <v>1327370</v>
      </c>
      <c r="J485" s="159">
        <f t="shared" si="35"/>
        <v>0.40811455847255368</v>
      </c>
      <c r="K485" s="159">
        <f t="shared" si="36"/>
        <v>0.4852917519742615</v>
      </c>
      <c r="L485" s="159">
        <f t="shared" si="37"/>
        <v>0.12243436754176609</v>
      </c>
      <c r="M485" s="159">
        <f t="shared" si="38"/>
        <v>0.33970422638198305</v>
      </c>
      <c r="N485" s="160">
        <f t="shared" si="39"/>
        <v>0.46213859392374912</v>
      </c>
      <c r="O485" s="161"/>
      <c r="P485" s="161"/>
    </row>
    <row r="486" spans="1:16" x14ac:dyDescent="0.2">
      <c r="A486" s="165">
        <v>481</v>
      </c>
      <c r="B486" s="245" t="s">
        <v>77</v>
      </c>
      <c r="C486" s="238" t="s">
        <v>65</v>
      </c>
      <c r="D486" s="217" t="s">
        <v>724</v>
      </c>
      <c r="E486" s="230" t="s">
        <v>1465</v>
      </c>
      <c r="F486" s="253">
        <v>1121</v>
      </c>
      <c r="G486" s="191">
        <v>1852140</v>
      </c>
      <c r="H486" s="109">
        <v>450</v>
      </c>
      <c r="I486" s="109">
        <v>962120</v>
      </c>
      <c r="J486" s="159">
        <f t="shared" si="35"/>
        <v>0.40142729705619984</v>
      </c>
      <c r="K486" s="159">
        <f t="shared" si="36"/>
        <v>0.51946397140604927</v>
      </c>
      <c r="L486" s="159">
        <f t="shared" si="37"/>
        <v>0.12042818911685994</v>
      </c>
      <c r="M486" s="159">
        <f t="shared" si="38"/>
        <v>0.36362477998423448</v>
      </c>
      <c r="N486" s="160">
        <f t="shared" si="39"/>
        <v>0.48405296910109441</v>
      </c>
      <c r="O486" s="161"/>
      <c r="P486" s="161"/>
    </row>
    <row r="487" spans="1:16" x14ac:dyDescent="0.2">
      <c r="A487" s="165">
        <v>482</v>
      </c>
      <c r="B487" s="245" t="s">
        <v>77</v>
      </c>
      <c r="C487" s="238" t="s">
        <v>65</v>
      </c>
      <c r="D487" s="217" t="s">
        <v>733</v>
      </c>
      <c r="E487" s="230" t="s">
        <v>730</v>
      </c>
      <c r="F487" s="253">
        <v>1917</v>
      </c>
      <c r="G487" s="191">
        <v>3090857</v>
      </c>
      <c r="H487" s="109">
        <v>1094</v>
      </c>
      <c r="I487" s="109">
        <v>1434710</v>
      </c>
      <c r="J487" s="159">
        <f t="shared" si="35"/>
        <v>0.57068335941575377</v>
      </c>
      <c r="K487" s="159">
        <f t="shared" si="36"/>
        <v>0.46417870512935411</v>
      </c>
      <c r="L487" s="159">
        <f t="shared" si="37"/>
        <v>0.17120500782472611</v>
      </c>
      <c r="M487" s="159">
        <f t="shared" si="38"/>
        <v>0.32492509359054783</v>
      </c>
      <c r="N487" s="160">
        <f t="shared" si="39"/>
        <v>0.49613010141527392</v>
      </c>
      <c r="O487" s="161"/>
      <c r="P487" s="161"/>
    </row>
    <row r="488" spans="1:16" x14ac:dyDescent="0.2">
      <c r="A488" s="165">
        <v>483</v>
      </c>
      <c r="B488" s="245" t="s">
        <v>77</v>
      </c>
      <c r="C488" s="238" t="s">
        <v>65</v>
      </c>
      <c r="D488" s="217" t="s">
        <v>731</v>
      </c>
      <c r="E488" s="230" t="s">
        <v>732</v>
      </c>
      <c r="F488" s="253">
        <v>2076</v>
      </c>
      <c r="G488" s="191">
        <v>3332274</v>
      </c>
      <c r="H488" s="109">
        <v>985</v>
      </c>
      <c r="I488" s="109">
        <v>1724380</v>
      </c>
      <c r="J488" s="159">
        <f t="shared" si="35"/>
        <v>0.47447013487475914</v>
      </c>
      <c r="K488" s="159">
        <f t="shared" si="36"/>
        <v>0.51747845465288866</v>
      </c>
      <c r="L488" s="159">
        <f t="shared" si="37"/>
        <v>0.14234104046242774</v>
      </c>
      <c r="M488" s="159">
        <f t="shared" si="38"/>
        <v>0.36223491825702203</v>
      </c>
      <c r="N488" s="160">
        <f t="shared" si="39"/>
        <v>0.50457595871944982</v>
      </c>
      <c r="O488" s="161"/>
      <c r="P488" s="161"/>
    </row>
    <row r="489" spans="1:16" x14ac:dyDescent="0.2">
      <c r="A489" s="165">
        <v>484</v>
      </c>
      <c r="B489" s="238" t="s">
        <v>77</v>
      </c>
      <c r="C489" s="238" t="s">
        <v>65</v>
      </c>
      <c r="D489" s="217" t="s">
        <v>729</v>
      </c>
      <c r="E489" s="230" t="s">
        <v>1119</v>
      </c>
      <c r="F489" s="253">
        <v>1365</v>
      </c>
      <c r="G489" s="191">
        <v>2270822</v>
      </c>
      <c r="H489" s="109">
        <v>772</v>
      </c>
      <c r="I489" s="109">
        <v>1047560</v>
      </c>
      <c r="J489" s="159">
        <f t="shared" si="35"/>
        <v>0.56556776556776556</v>
      </c>
      <c r="K489" s="159">
        <f t="shared" si="36"/>
        <v>0.46131312802148294</v>
      </c>
      <c r="L489" s="159">
        <f t="shared" si="37"/>
        <v>0.16967032967032966</v>
      </c>
      <c r="M489" s="159">
        <f t="shared" si="38"/>
        <v>0.32291918961503802</v>
      </c>
      <c r="N489" s="160">
        <f t="shared" si="39"/>
        <v>0.49258951928536765</v>
      </c>
      <c r="O489" s="161"/>
      <c r="P489" s="161"/>
    </row>
    <row r="490" spans="1:16" x14ac:dyDescent="0.2">
      <c r="A490" s="165">
        <v>485</v>
      </c>
      <c r="B490" s="238" t="s">
        <v>89</v>
      </c>
      <c r="C490" s="238" t="s">
        <v>80</v>
      </c>
      <c r="D490" s="217" t="s">
        <v>874</v>
      </c>
      <c r="E490" s="230" t="s">
        <v>1075</v>
      </c>
      <c r="F490" s="253">
        <v>2495</v>
      </c>
      <c r="G490" s="191">
        <v>3921423</v>
      </c>
      <c r="H490" s="109">
        <v>765</v>
      </c>
      <c r="I490" s="109">
        <v>1091685</v>
      </c>
      <c r="J490" s="159">
        <f t="shared" si="35"/>
        <v>0.30661322645290578</v>
      </c>
      <c r="K490" s="159">
        <f t="shared" si="36"/>
        <v>0.27839001301313326</v>
      </c>
      <c r="L490" s="159">
        <f t="shared" si="37"/>
        <v>9.1983967935871727E-2</v>
      </c>
      <c r="M490" s="159">
        <f t="shared" si="38"/>
        <v>0.19487300910919328</v>
      </c>
      <c r="N490" s="160">
        <f t="shared" si="39"/>
        <v>0.28685697704506502</v>
      </c>
      <c r="O490" s="161"/>
      <c r="P490" s="161"/>
    </row>
    <row r="491" spans="1:16" x14ac:dyDescent="0.2">
      <c r="A491" s="165">
        <v>486</v>
      </c>
      <c r="B491" s="238" t="s">
        <v>89</v>
      </c>
      <c r="C491" s="238" t="s">
        <v>80</v>
      </c>
      <c r="D491" s="217" t="s">
        <v>877</v>
      </c>
      <c r="E491" s="230" t="s">
        <v>1334</v>
      </c>
      <c r="F491" s="253">
        <v>1418</v>
      </c>
      <c r="G491" s="191">
        <v>2048912</v>
      </c>
      <c r="H491" s="109">
        <v>594</v>
      </c>
      <c r="I491" s="109">
        <v>704585</v>
      </c>
      <c r="J491" s="159">
        <f t="shared" si="35"/>
        <v>0.41889985895627646</v>
      </c>
      <c r="K491" s="159">
        <f t="shared" si="36"/>
        <v>0.34388250935130449</v>
      </c>
      <c r="L491" s="159">
        <f t="shared" si="37"/>
        <v>0.12566995768688294</v>
      </c>
      <c r="M491" s="159">
        <f t="shared" si="38"/>
        <v>0.24071775654591313</v>
      </c>
      <c r="N491" s="160">
        <f t="shared" si="39"/>
        <v>0.36638771423279604</v>
      </c>
      <c r="O491" s="161"/>
      <c r="P491" s="161"/>
    </row>
    <row r="492" spans="1:16" x14ac:dyDescent="0.2">
      <c r="A492" s="165">
        <v>487</v>
      </c>
      <c r="B492" s="238" t="s">
        <v>89</v>
      </c>
      <c r="C492" s="238" t="s">
        <v>80</v>
      </c>
      <c r="D492" s="217" t="s">
        <v>876</v>
      </c>
      <c r="E492" s="230" t="s">
        <v>1317</v>
      </c>
      <c r="F492" s="253">
        <v>2094</v>
      </c>
      <c r="G492" s="191">
        <v>3761484</v>
      </c>
      <c r="H492" s="109">
        <v>675</v>
      </c>
      <c r="I492" s="109">
        <v>1139340</v>
      </c>
      <c r="J492" s="159">
        <f t="shared" si="35"/>
        <v>0.32234957020057309</v>
      </c>
      <c r="K492" s="159">
        <f t="shared" si="36"/>
        <v>0.30289641003391216</v>
      </c>
      <c r="L492" s="159">
        <f t="shared" si="37"/>
        <v>9.6704871060171921E-2</v>
      </c>
      <c r="M492" s="159">
        <f t="shared" si="38"/>
        <v>0.2120274870237385</v>
      </c>
      <c r="N492" s="160">
        <f t="shared" si="39"/>
        <v>0.30873235808391042</v>
      </c>
      <c r="O492" s="161"/>
      <c r="P492" s="161"/>
    </row>
    <row r="493" spans="1:16" x14ac:dyDescent="0.2">
      <c r="A493" s="165">
        <v>488</v>
      </c>
      <c r="B493" s="238" t="s">
        <v>89</v>
      </c>
      <c r="C493" s="238" t="s">
        <v>80</v>
      </c>
      <c r="D493" s="217" t="s">
        <v>875</v>
      </c>
      <c r="E493" s="230" t="s">
        <v>1076</v>
      </c>
      <c r="F493" s="253">
        <v>2782</v>
      </c>
      <c r="G493" s="191">
        <v>4523873</v>
      </c>
      <c r="H493" s="109">
        <v>1231</v>
      </c>
      <c r="I493" s="109">
        <v>1732930</v>
      </c>
      <c r="J493" s="159">
        <f t="shared" si="35"/>
        <v>0.44248741912293316</v>
      </c>
      <c r="K493" s="159">
        <f t="shared" si="36"/>
        <v>0.38306336185830148</v>
      </c>
      <c r="L493" s="159">
        <f t="shared" si="37"/>
        <v>0.13274622573687994</v>
      </c>
      <c r="M493" s="159">
        <f t="shared" si="38"/>
        <v>0.26814435330081099</v>
      </c>
      <c r="N493" s="160">
        <f t="shared" si="39"/>
        <v>0.40089057903769093</v>
      </c>
      <c r="O493" s="161"/>
      <c r="P493" s="161"/>
    </row>
    <row r="494" spans="1:16" x14ac:dyDescent="0.2">
      <c r="A494" s="165">
        <v>489</v>
      </c>
      <c r="B494" s="238" t="s">
        <v>87</v>
      </c>
      <c r="C494" s="238" t="s">
        <v>80</v>
      </c>
      <c r="D494" s="217" t="s">
        <v>867</v>
      </c>
      <c r="E494" s="230" t="s">
        <v>868</v>
      </c>
      <c r="F494" s="253">
        <v>2241</v>
      </c>
      <c r="G494" s="191">
        <v>5186774</v>
      </c>
      <c r="H494" s="109">
        <v>890</v>
      </c>
      <c r="I494" s="109">
        <v>1444500</v>
      </c>
      <c r="J494" s="159">
        <f t="shared" si="35"/>
        <v>0.3971441320838911</v>
      </c>
      <c r="K494" s="159">
        <f t="shared" si="36"/>
        <v>0.27849680745681227</v>
      </c>
      <c r="L494" s="159">
        <f t="shared" si="37"/>
        <v>0.11914323962516732</v>
      </c>
      <c r="M494" s="159">
        <f t="shared" si="38"/>
        <v>0.19494776521976859</v>
      </c>
      <c r="N494" s="160">
        <f t="shared" si="39"/>
        <v>0.31409100484493591</v>
      </c>
      <c r="O494" s="161"/>
      <c r="P494" s="161"/>
    </row>
    <row r="495" spans="1:16" x14ac:dyDescent="0.2">
      <c r="A495" s="165">
        <v>490</v>
      </c>
      <c r="B495" s="238" t="s">
        <v>87</v>
      </c>
      <c r="C495" s="238" t="s">
        <v>80</v>
      </c>
      <c r="D495" s="217" t="s">
        <v>871</v>
      </c>
      <c r="E495" s="230" t="s">
        <v>866</v>
      </c>
      <c r="F495" s="253">
        <v>2315</v>
      </c>
      <c r="G495" s="191">
        <v>3224406</v>
      </c>
      <c r="H495" s="109">
        <v>872</v>
      </c>
      <c r="I495" s="109">
        <v>1233880</v>
      </c>
      <c r="J495" s="159">
        <f t="shared" si="35"/>
        <v>0.37667386609071274</v>
      </c>
      <c r="K495" s="159">
        <f t="shared" si="36"/>
        <v>0.38266893189009077</v>
      </c>
      <c r="L495" s="159">
        <f t="shared" si="37"/>
        <v>0.11300215982721382</v>
      </c>
      <c r="M495" s="159">
        <f t="shared" si="38"/>
        <v>0.26786825232306349</v>
      </c>
      <c r="N495" s="160">
        <f t="shared" si="39"/>
        <v>0.38087041215027728</v>
      </c>
      <c r="O495" s="161"/>
      <c r="P495" s="161"/>
    </row>
    <row r="496" spans="1:16" x14ac:dyDescent="0.2">
      <c r="A496" s="165">
        <v>491</v>
      </c>
      <c r="B496" s="238" t="s">
        <v>87</v>
      </c>
      <c r="C496" s="238" t="s">
        <v>80</v>
      </c>
      <c r="D496" s="217" t="s">
        <v>873</v>
      </c>
      <c r="E496" s="230" t="s">
        <v>872</v>
      </c>
      <c r="F496" s="253">
        <v>2508</v>
      </c>
      <c r="G496" s="191">
        <v>3899698</v>
      </c>
      <c r="H496" s="109">
        <v>808</v>
      </c>
      <c r="I496" s="109">
        <v>1070280</v>
      </c>
      <c r="J496" s="159">
        <f t="shared" si="35"/>
        <v>0.32216905901116427</v>
      </c>
      <c r="K496" s="159">
        <f t="shared" si="36"/>
        <v>0.27445202166937027</v>
      </c>
      <c r="L496" s="159">
        <f t="shared" si="37"/>
        <v>9.6650717703349279E-2</v>
      </c>
      <c r="M496" s="159">
        <f t="shared" si="38"/>
        <v>0.19211641516855918</v>
      </c>
      <c r="N496" s="160">
        <f t="shared" si="39"/>
        <v>0.28876713287190847</v>
      </c>
      <c r="O496" s="161"/>
      <c r="P496" s="161"/>
    </row>
    <row r="497" spans="1:16" x14ac:dyDescent="0.2">
      <c r="A497" s="165">
        <v>492</v>
      </c>
      <c r="B497" s="238" t="s">
        <v>87</v>
      </c>
      <c r="C497" s="238" t="s">
        <v>80</v>
      </c>
      <c r="D497" s="217" t="s">
        <v>865</v>
      </c>
      <c r="E497" s="230" t="s">
        <v>1036</v>
      </c>
      <c r="F497" s="253">
        <v>2485</v>
      </c>
      <c r="G497" s="191">
        <v>3754112</v>
      </c>
      <c r="H497" s="109">
        <v>822</v>
      </c>
      <c r="I497" s="109">
        <v>1058960</v>
      </c>
      <c r="J497" s="159">
        <f t="shared" si="35"/>
        <v>0.33078470824949696</v>
      </c>
      <c r="K497" s="159">
        <f t="shared" si="36"/>
        <v>0.28208002318524328</v>
      </c>
      <c r="L497" s="159">
        <f t="shared" si="37"/>
        <v>9.9235412474849086E-2</v>
      </c>
      <c r="M497" s="159">
        <f t="shared" si="38"/>
        <v>0.19745601622967029</v>
      </c>
      <c r="N497" s="160">
        <f t="shared" si="39"/>
        <v>0.29669142870451937</v>
      </c>
      <c r="O497" s="161"/>
      <c r="P497" s="161"/>
    </row>
    <row r="498" spans="1:16" x14ac:dyDescent="0.2">
      <c r="A498" s="165">
        <v>493</v>
      </c>
      <c r="B498" s="238" t="s">
        <v>87</v>
      </c>
      <c r="C498" s="238" t="s">
        <v>80</v>
      </c>
      <c r="D498" s="217" t="s">
        <v>869</v>
      </c>
      <c r="E498" s="230" t="s">
        <v>870</v>
      </c>
      <c r="F498" s="253">
        <v>2694</v>
      </c>
      <c r="G498" s="191">
        <v>3447175</v>
      </c>
      <c r="H498" s="109">
        <v>748</v>
      </c>
      <c r="I498" s="109">
        <v>996540</v>
      </c>
      <c r="J498" s="159">
        <f t="shared" si="35"/>
        <v>0.27765404602821087</v>
      </c>
      <c r="K498" s="159">
        <f t="shared" si="36"/>
        <v>0.28908889162865242</v>
      </c>
      <c r="L498" s="159">
        <f t="shared" si="37"/>
        <v>8.3296213808463263E-2</v>
      </c>
      <c r="M498" s="159">
        <f t="shared" si="38"/>
        <v>0.2023622241400567</v>
      </c>
      <c r="N498" s="160">
        <f t="shared" si="39"/>
        <v>0.28565843794851997</v>
      </c>
      <c r="O498" s="161"/>
      <c r="P498" s="161"/>
    </row>
    <row r="499" spans="1:16" x14ac:dyDescent="0.2">
      <c r="A499" s="165">
        <v>494</v>
      </c>
      <c r="B499" s="238" t="s">
        <v>85</v>
      </c>
      <c r="C499" s="238" t="s">
        <v>80</v>
      </c>
      <c r="D499" s="217" t="s">
        <v>842</v>
      </c>
      <c r="E499" s="230" t="s">
        <v>843</v>
      </c>
      <c r="F499" s="253">
        <v>1392</v>
      </c>
      <c r="G499" s="191">
        <v>1969491</v>
      </c>
      <c r="H499" s="109">
        <v>620</v>
      </c>
      <c r="I499" s="109">
        <v>638960</v>
      </c>
      <c r="J499" s="159">
        <f t="shared" si="35"/>
        <v>0.4454022988505747</v>
      </c>
      <c r="K499" s="159">
        <f t="shared" si="36"/>
        <v>0.32442900221427767</v>
      </c>
      <c r="L499" s="159">
        <f t="shared" si="37"/>
        <v>0.1336206896551724</v>
      </c>
      <c r="M499" s="159">
        <f t="shared" si="38"/>
        <v>0.22710030154999436</v>
      </c>
      <c r="N499" s="160">
        <f t="shared" si="39"/>
        <v>0.36072099120516676</v>
      </c>
      <c r="O499" s="161"/>
      <c r="P499" s="161"/>
    </row>
    <row r="500" spans="1:16" x14ac:dyDescent="0.2">
      <c r="A500" s="165">
        <v>495</v>
      </c>
      <c r="B500" s="238" t="s">
        <v>85</v>
      </c>
      <c r="C500" s="238" t="s">
        <v>80</v>
      </c>
      <c r="D500" s="217" t="s">
        <v>841</v>
      </c>
      <c r="E500" s="230" t="s">
        <v>1035</v>
      </c>
      <c r="F500" s="253">
        <v>1486</v>
      </c>
      <c r="G500" s="191">
        <v>2906448</v>
      </c>
      <c r="H500" s="109">
        <v>710</v>
      </c>
      <c r="I500" s="109">
        <v>1242260</v>
      </c>
      <c r="J500" s="159">
        <f t="shared" si="35"/>
        <v>0.477792732166891</v>
      </c>
      <c r="K500" s="159">
        <f t="shared" si="36"/>
        <v>0.4274151816925677</v>
      </c>
      <c r="L500" s="159">
        <f t="shared" si="37"/>
        <v>0.14333781965006728</v>
      </c>
      <c r="M500" s="159">
        <f t="shared" si="38"/>
        <v>0.29919062718479739</v>
      </c>
      <c r="N500" s="160">
        <f t="shared" si="39"/>
        <v>0.4425284468348647</v>
      </c>
      <c r="O500" s="161"/>
      <c r="P500" s="161"/>
    </row>
    <row r="501" spans="1:16" x14ac:dyDescent="0.2">
      <c r="A501" s="165">
        <v>496</v>
      </c>
      <c r="B501" s="238" t="s">
        <v>90</v>
      </c>
      <c r="C501" s="238" t="s">
        <v>80</v>
      </c>
      <c r="D501" s="217" t="s">
        <v>805</v>
      </c>
      <c r="E501" s="230" t="s">
        <v>1503</v>
      </c>
      <c r="F501" s="253">
        <v>1461</v>
      </c>
      <c r="G501" s="191">
        <v>2344959</v>
      </c>
      <c r="H501" s="109">
        <v>726</v>
      </c>
      <c r="I501" s="109">
        <v>823340</v>
      </c>
      <c r="J501" s="159">
        <f t="shared" si="35"/>
        <v>0.49691991786447637</v>
      </c>
      <c r="K501" s="159">
        <f t="shared" si="36"/>
        <v>0.35111061643295255</v>
      </c>
      <c r="L501" s="159">
        <f t="shared" si="37"/>
        <v>0.14907597535934292</v>
      </c>
      <c r="M501" s="159">
        <f t="shared" si="38"/>
        <v>0.24577743150306677</v>
      </c>
      <c r="N501" s="160">
        <f t="shared" si="39"/>
        <v>0.39485340686240966</v>
      </c>
      <c r="O501" s="161"/>
      <c r="P501" s="161"/>
    </row>
    <row r="502" spans="1:16" x14ac:dyDescent="0.2">
      <c r="A502" s="165">
        <v>497</v>
      </c>
      <c r="B502" s="238" t="s">
        <v>90</v>
      </c>
      <c r="C502" s="238" t="s">
        <v>80</v>
      </c>
      <c r="D502" s="217" t="s">
        <v>807</v>
      </c>
      <c r="E502" s="230" t="s">
        <v>1261</v>
      </c>
      <c r="F502" s="253">
        <v>1811</v>
      </c>
      <c r="G502" s="191">
        <v>2916348</v>
      </c>
      <c r="H502" s="109">
        <v>734</v>
      </c>
      <c r="I502" s="109">
        <v>1090170</v>
      </c>
      <c r="J502" s="159">
        <f t="shared" si="35"/>
        <v>0.40530093870789619</v>
      </c>
      <c r="K502" s="159">
        <f t="shared" si="36"/>
        <v>0.37381341321406086</v>
      </c>
      <c r="L502" s="159">
        <f t="shared" si="37"/>
        <v>0.12159028161236884</v>
      </c>
      <c r="M502" s="159">
        <f t="shared" si="38"/>
        <v>0.26166938924984257</v>
      </c>
      <c r="N502" s="160">
        <f t="shared" si="39"/>
        <v>0.38325967086221141</v>
      </c>
      <c r="O502" s="161"/>
      <c r="P502" s="161"/>
    </row>
    <row r="503" spans="1:16" x14ac:dyDescent="0.2">
      <c r="A503" s="165">
        <v>498</v>
      </c>
      <c r="B503" s="238" t="s">
        <v>90</v>
      </c>
      <c r="C503" s="238" t="s">
        <v>80</v>
      </c>
      <c r="D503" s="217" t="s">
        <v>804</v>
      </c>
      <c r="E503" s="230" t="s">
        <v>1303</v>
      </c>
      <c r="F503" s="253">
        <v>2228</v>
      </c>
      <c r="G503" s="191">
        <v>3591683</v>
      </c>
      <c r="H503" s="109">
        <v>1080</v>
      </c>
      <c r="I503" s="109">
        <v>1651440</v>
      </c>
      <c r="J503" s="159">
        <f t="shared" si="35"/>
        <v>0.48473967684021546</v>
      </c>
      <c r="K503" s="159">
        <f t="shared" si="36"/>
        <v>0.45979558886460747</v>
      </c>
      <c r="L503" s="159">
        <f t="shared" si="37"/>
        <v>0.14542190305206462</v>
      </c>
      <c r="M503" s="159">
        <f t="shared" si="38"/>
        <v>0.32185691220522522</v>
      </c>
      <c r="N503" s="160">
        <f t="shared" si="39"/>
        <v>0.46727881525728987</v>
      </c>
      <c r="O503" s="161"/>
      <c r="P503" s="161"/>
    </row>
    <row r="504" spans="1:16" x14ac:dyDescent="0.2">
      <c r="A504" s="165">
        <v>499</v>
      </c>
      <c r="B504" s="238" t="s">
        <v>90</v>
      </c>
      <c r="C504" s="238" t="s">
        <v>80</v>
      </c>
      <c r="D504" s="217" t="s">
        <v>803</v>
      </c>
      <c r="E504" s="230" t="s">
        <v>1332</v>
      </c>
      <c r="F504" s="253">
        <v>1461</v>
      </c>
      <c r="G504" s="191">
        <v>2344959</v>
      </c>
      <c r="H504" s="109">
        <v>517</v>
      </c>
      <c r="I504" s="109">
        <v>742710</v>
      </c>
      <c r="J504" s="159">
        <f t="shared" si="35"/>
        <v>0.3538672142368241</v>
      </c>
      <c r="K504" s="159">
        <f t="shared" si="36"/>
        <v>0.31672621994670269</v>
      </c>
      <c r="L504" s="159">
        <f t="shared" si="37"/>
        <v>0.10616016427104723</v>
      </c>
      <c r="M504" s="159">
        <f t="shared" si="38"/>
        <v>0.22170835396269187</v>
      </c>
      <c r="N504" s="160">
        <f t="shared" si="39"/>
        <v>0.32786851823373908</v>
      </c>
      <c r="O504" s="161"/>
      <c r="P504" s="161"/>
    </row>
    <row r="505" spans="1:16" x14ac:dyDescent="0.2">
      <c r="A505" s="165">
        <v>500</v>
      </c>
      <c r="B505" s="238" t="s">
        <v>1346</v>
      </c>
      <c r="C505" s="238" t="s">
        <v>80</v>
      </c>
      <c r="D505" s="217" t="s">
        <v>816</v>
      </c>
      <c r="E505" s="230" t="s">
        <v>1026</v>
      </c>
      <c r="F505" s="253">
        <v>3156</v>
      </c>
      <c r="G505" s="191">
        <v>6611716</v>
      </c>
      <c r="H505" s="109">
        <v>1654</v>
      </c>
      <c r="I505" s="109">
        <v>3355200</v>
      </c>
      <c r="J505" s="159">
        <f t="shared" si="35"/>
        <v>0.52408111533586821</v>
      </c>
      <c r="K505" s="159">
        <f t="shared" si="36"/>
        <v>0.50746281298228779</v>
      </c>
      <c r="L505" s="159">
        <f t="shared" si="37"/>
        <v>0.15722433460076046</v>
      </c>
      <c r="M505" s="159">
        <f t="shared" si="38"/>
        <v>0.35522396908760145</v>
      </c>
      <c r="N505" s="160">
        <f t="shared" si="39"/>
        <v>0.51244830368836192</v>
      </c>
      <c r="O505" s="161"/>
      <c r="P505" s="161"/>
    </row>
    <row r="506" spans="1:16" x14ac:dyDescent="0.2">
      <c r="A506" s="165">
        <v>501</v>
      </c>
      <c r="B506" s="238" t="s">
        <v>1346</v>
      </c>
      <c r="C506" s="238" t="s">
        <v>80</v>
      </c>
      <c r="D506" s="217" t="s">
        <v>812</v>
      </c>
      <c r="E506" s="230" t="s">
        <v>1121</v>
      </c>
      <c r="F506" s="253">
        <v>1516</v>
      </c>
      <c r="G506" s="191">
        <v>2703897</v>
      </c>
      <c r="H506" s="109">
        <v>800</v>
      </c>
      <c r="I506" s="109">
        <v>1180570</v>
      </c>
      <c r="J506" s="159">
        <f t="shared" si="35"/>
        <v>0.52770448548812665</v>
      </c>
      <c r="K506" s="159">
        <f t="shared" si="36"/>
        <v>0.43661796288837923</v>
      </c>
      <c r="L506" s="159">
        <f t="shared" si="37"/>
        <v>0.15831134564643798</v>
      </c>
      <c r="M506" s="159">
        <f t="shared" si="38"/>
        <v>0.30563257402186544</v>
      </c>
      <c r="N506" s="160">
        <f t="shared" si="39"/>
        <v>0.4639439196683034</v>
      </c>
      <c r="O506" s="161"/>
      <c r="P506" s="161"/>
    </row>
    <row r="507" spans="1:16" x14ac:dyDescent="0.2">
      <c r="A507" s="165">
        <v>502</v>
      </c>
      <c r="B507" s="238" t="s">
        <v>1346</v>
      </c>
      <c r="C507" s="238" t="s">
        <v>80</v>
      </c>
      <c r="D507" s="217" t="s">
        <v>813</v>
      </c>
      <c r="E507" s="230" t="s">
        <v>814</v>
      </c>
      <c r="F507" s="253">
        <v>1753</v>
      </c>
      <c r="G507" s="191">
        <v>3051131</v>
      </c>
      <c r="H507" s="109">
        <v>974</v>
      </c>
      <c r="I507" s="109">
        <v>1304630</v>
      </c>
      <c r="J507" s="159">
        <f t="shared" si="35"/>
        <v>0.55561893896177983</v>
      </c>
      <c r="K507" s="159">
        <f t="shared" si="36"/>
        <v>0.42758898257728034</v>
      </c>
      <c r="L507" s="159">
        <f t="shared" si="37"/>
        <v>0.16668568168853395</v>
      </c>
      <c r="M507" s="159">
        <f t="shared" si="38"/>
        <v>0.29931228780409624</v>
      </c>
      <c r="N507" s="160">
        <f t="shared" si="39"/>
        <v>0.46599796949263017</v>
      </c>
      <c r="O507" s="161"/>
      <c r="P507" s="161"/>
    </row>
    <row r="508" spans="1:16" x14ac:dyDescent="0.2">
      <c r="A508" s="165">
        <v>503</v>
      </c>
      <c r="B508" s="238" t="s">
        <v>1346</v>
      </c>
      <c r="C508" s="238" t="s">
        <v>80</v>
      </c>
      <c r="D508" s="217" t="s">
        <v>815</v>
      </c>
      <c r="E508" s="230" t="s">
        <v>1027</v>
      </c>
      <c r="F508" s="253">
        <v>1753</v>
      </c>
      <c r="G508" s="191">
        <v>3051131</v>
      </c>
      <c r="H508" s="109">
        <v>1173</v>
      </c>
      <c r="I508" s="109">
        <v>1402070</v>
      </c>
      <c r="J508" s="159">
        <f t="shared" si="35"/>
        <v>0.66913861950941245</v>
      </c>
      <c r="K508" s="159">
        <f t="shared" si="36"/>
        <v>0.45952468117560341</v>
      </c>
      <c r="L508" s="159">
        <f t="shared" si="37"/>
        <v>0.20074158585282373</v>
      </c>
      <c r="M508" s="159">
        <f t="shared" si="38"/>
        <v>0.32166727682292234</v>
      </c>
      <c r="N508" s="160">
        <f t="shared" si="39"/>
        <v>0.52240886267574604</v>
      </c>
      <c r="O508" s="161"/>
      <c r="P508" s="161"/>
    </row>
    <row r="509" spans="1:16" x14ac:dyDescent="0.2">
      <c r="A509" s="165">
        <v>504</v>
      </c>
      <c r="B509" s="238" t="s">
        <v>1346</v>
      </c>
      <c r="C509" s="238" t="s">
        <v>80</v>
      </c>
      <c r="D509" s="217" t="s">
        <v>810</v>
      </c>
      <c r="E509" s="246" t="s">
        <v>585</v>
      </c>
      <c r="F509" s="253">
        <v>2608</v>
      </c>
      <c r="G509" s="191">
        <v>3961093</v>
      </c>
      <c r="H509" s="109">
        <v>1069</v>
      </c>
      <c r="I509" s="109">
        <v>1700265</v>
      </c>
      <c r="J509" s="159">
        <f t="shared" si="35"/>
        <v>0.40989263803680981</v>
      </c>
      <c r="K509" s="159">
        <f t="shared" si="36"/>
        <v>0.42924137352998276</v>
      </c>
      <c r="L509" s="159">
        <f t="shared" si="37"/>
        <v>0.12296779141104294</v>
      </c>
      <c r="M509" s="159">
        <f t="shared" si="38"/>
        <v>0.30046896147098789</v>
      </c>
      <c r="N509" s="160">
        <f t="shared" si="39"/>
        <v>0.42343675288203086</v>
      </c>
      <c r="O509" s="161"/>
      <c r="P509" s="161"/>
    </row>
    <row r="510" spans="1:16" x14ac:dyDescent="0.2">
      <c r="A510" s="165">
        <v>505</v>
      </c>
      <c r="B510" s="238" t="s">
        <v>1346</v>
      </c>
      <c r="C510" s="238" t="s">
        <v>80</v>
      </c>
      <c r="D510" s="217" t="s">
        <v>808</v>
      </c>
      <c r="E510" s="230" t="s">
        <v>809</v>
      </c>
      <c r="F510" s="253">
        <v>1876</v>
      </c>
      <c r="G510" s="191">
        <v>3269822</v>
      </c>
      <c r="H510" s="109">
        <v>1125</v>
      </c>
      <c r="I510" s="109">
        <v>1665375</v>
      </c>
      <c r="J510" s="159">
        <f t="shared" si="35"/>
        <v>0.59968017057569301</v>
      </c>
      <c r="K510" s="159">
        <f t="shared" si="36"/>
        <v>0.5093167150994764</v>
      </c>
      <c r="L510" s="159">
        <f t="shared" si="37"/>
        <v>0.17990405117270789</v>
      </c>
      <c r="M510" s="159">
        <f t="shared" si="38"/>
        <v>0.35652170056963345</v>
      </c>
      <c r="N510" s="160">
        <f t="shared" si="39"/>
        <v>0.53642575174234131</v>
      </c>
      <c r="O510" s="161"/>
      <c r="P510" s="161"/>
    </row>
    <row r="511" spans="1:16" x14ac:dyDescent="0.2">
      <c r="A511" s="165">
        <v>506</v>
      </c>
      <c r="B511" s="238" t="s">
        <v>86</v>
      </c>
      <c r="C511" s="238" t="s">
        <v>80</v>
      </c>
      <c r="D511" s="217" t="s">
        <v>849</v>
      </c>
      <c r="E511" s="230" t="s">
        <v>850</v>
      </c>
      <c r="F511" s="253">
        <v>4350</v>
      </c>
      <c r="G511" s="191">
        <v>6705965</v>
      </c>
      <c r="H511" s="109">
        <v>1106</v>
      </c>
      <c r="I511" s="109">
        <v>1880260</v>
      </c>
      <c r="J511" s="159">
        <f t="shared" si="35"/>
        <v>0.25425287356321841</v>
      </c>
      <c r="K511" s="159">
        <f t="shared" si="36"/>
        <v>0.28038619348594873</v>
      </c>
      <c r="L511" s="159">
        <f t="shared" si="37"/>
        <v>7.6275862068965514E-2</v>
      </c>
      <c r="M511" s="159">
        <f t="shared" si="38"/>
        <v>0.19627033544016409</v>
      </c>
      <c r="N511" s="160">
        <f t="shared" si="39"/>
        <v>0.27254619750912962</v>
      </c>
      <c r="O511" s="161"/>
      <c r="P511" s="161"/>
    </row>
    <row r="512" spans="1:16" x14ac:dyDescent="0.2">
      <c r="A512" s="165">
        <v>507</v>
      </c>
      <c r="B512" s="238" t="s">
        <v>86</v>
      </c>
      <c r="C512" s="238" t="s">
        <v>80</v>
      </c>
      <c r="D512" s="217" t="s">
        <v>847</v>
      </c>
      <c r="E512" s="230" t="s">
        <v>848</v>
      </c>
      <c r="F512" s="253">
        <v>2472</v>
      </c>
      <c r="G512" s="191">
        <v>4509266</v>
      </c>
      <c r="H512" s="109">
        <v>1431</v>
      </c>
      <c r="I512" s="109">
        <v>2231430</v>
      </c>
      <c r="J512" s="159">
        <f t="shared" si="35"/>
        <v>0.57888349514563109</v>
      </c>
      <c r="K512" s="159">
        <f t="shared" si="36"/>
        <v>0.49485437319510539</v>
      </c>
      <c r="L512" s="159">
        <f t="shared" si="37"/>
        <v>0.17366504854368933</v>
      </c>
      <c r="M512" s="159">
        <f t="shared" si="38"/>
        <v>0.34639806123657374</v>
      </c>
      <c r="N512" s="160">
        <f t="shared" si="39"/>
        <v>0.52006310978026304</v>
      </c>
      <c r="O512" s="161"/>
      <c r="P512" s="161"/>
    </row>
    <row r="513" spans="1:16" x14ac:dyDescent="0.2">
      <c r="A513" s="165">
        <v>508</v>
      </c>
      <c r="B513" s="238" t="s">
        <v>86</v>
      </c>
      <c r="C513" s="238" t="s">
        <v>80</v>
      </c>
      <c r="D513" s="217" t="s">
        <v>851</v>
      </c>
      <c r="E513" s="230" t="s">
        <v>1074</v>
      </c>
      <c r="F513" s="253">
        <v>2331</v>
      </c>
      <c r="G513" s="191">
        <v>4263901</v>
      </c>
      <c r="H513" s="109">
        <v>1229</v>
      </c>
      <c r="I513" s="109">
        <v>1659980</v>
      </c>
      <c r="J513" s="159">
        <f t="shared" si="35"/>
        <v>0.52724152724152729</v>
      </c>
      <c r="K513" s="159">
        <f t="shared" si="36"/>
        <v>0.38931016456526546</v>
      </c>
      <c r="L513" s="159">
        <f t="shared" si="37"/>
        <v>0.15817245817245817</v>
      </c>
      <c r="M513" s="159">
        <f t="shared" si="38"/>
        <v>0.27251711519568578</v>
      </c>
      <c r="N513" s="160">
        <f t="shared" si="39"/>
        <v>0.43068957336814395</v>
      </c>
      <c r="O513" s="161"/>
      <c r="P513" s="161"/>
    </row>
    <row r="514" spans="1:16" x14ac:dyDescent="0.2">
      <c r="A514" s="165">
        <v>509</v>
      </c>
      <c r="B514" s="238" t="s">
        <v>86</v>
      </c>
      <c r="C514" s="238" t="s">
        <v>80</v>
      </c>
      <c r="D514" s="217" t="s">
        <v>846</v>
      </c>
      <c r="E514" s="230" t="s">
        <v>1333</v>
      </c>
      <c r="F514" s="253">
        <v>2902</v>
      </c>
      <c r="G514" s="191">
        <v>5242637</v>
      </c>
      <c r="H514" s="109">
        <v>1419</v>
      </c>
      <c r="I514" s="109">
        <v>2663180</v>
      </c>
      <c r="J514" s="159">
        <f t="shared" si="35"/>
        <v>0.48897312198483806</v>
      </c>
      <c r="K514" s="159">
        <f t="shared" si="36"/>
        <v>0.50798481756413805</v>
      </c>
      <c r="L514" s="159">
        <f t="shared" si="37"/>
        <v>0.14669193659545141</v>
      </c>
      <c r="M514" s="159">
        <f t="shared" si="38"/>
        <v>0.35558937229489662</v>
      </c>
      <c r="N514" s="160">
        <f t="shared" si="39"/>
        <v>0.50228130889034805</v>
      </c>
      <c r="O514" s="161"/>
      <c r="P514" s="161"/>
    </row>
    <row r="515" spans="1:16" x14ac:dyDescent="0.2">
      <c r="A515" s="165">
        <v>510</v>
      </c>
      <c r="B515" s="238" t="s">
        <v>86</v>
      </c>
      <c r="C515" s="238" t="s">
        <v>80</v>
      </c>
      <c r="D515" s="217" t="s">
        <v>844</v>
      </c>
      <c r="E515" s="230" t="s">
        <v>845</v>
      </c>
      <c r="F515" s="253">
        <v>2103</v>
      </c>
      <c r="G515" s="191">
        <v>3505082</v>
      </c>
      <c r="H515" s="109">
        <v>885</v>
      </c>
      <c r="I515" s="109">
        <v>1349940</v>
      </c>
      <c r="J515" s="159">
        <f t="shared" si="35"/>
        <v>0.42082738944365194</v>
      </c>
      <c r="K515" s="159">
        <f t="shared" si="36"/>
        <v>0.38513792259353702</v>
      </c>
      <c r="L515" s="159">
        <f t="shared" si="37"/>
        <v>0.12624821683309559</v>
      </c>
      <c r="M515" s="159">
        <f t="shared" si="38"/>
        <v>0.26959654581547587</v>
      </c>
      <c r="N515" s="160">
        <f t="shared" si="39"/>
        <v>0.39584476264857149</v>
      </c>
      <c r="O515" s="161"/>
      <c r="P515" s="161"/>
    </row>
    <row r="516" spans="1:16" x14ac:dyDescent="0.2">
      <c r="A516" s="165">
        <v>511</v>
      </c>
      <c r="B516" s="238" t="s">
        <v>1219</v>
      </c>
      <c r="C516" s="238" t="s">
        <v>80</v>
      </c>
      <c r="D516" s="217" t="s">
        <v>822</v>
      </c>
      <c r="E516" s="230" t="s">
        <v>1556</v>
      </c>
      <c r="F516" s="253">
        <v>2730</v>
      </c>
      <c r="G516" s="191">
        <v>4151299</v>
      </c>
      <c r="H516" s="109">
        <v>1220</v>
      </c>
      <c r="I516" s="109">
        <v>1934050</v>
      </c>
      <c r="J516" s="159">
        <f t="shared" si="35"/>
        <v>0.44688644688644691</v>
      </c>
      <c r="K516" s="159">
        <f t="shared" si="36"/>
        <v>0.46589031529648911</v>
      </c>
      <c r="L516" s="159">
        <f t="shared" si="37"/>
        <v>0.13406593406593406</v>
      </c>
      <c r="M516" s="159">
        <f t="shared" si="38"/>
        <v>0.32612322070754235</v>
      </c>
      <c r="N516" s="160">
        <f t="shared" si="39"/>
        <v>0.46018915477347644</v>
      </c>
      <c r="O516" s="161"/>
      <c r="P516" s="161"/>
    </row>
    <row r="517" spans="1:16" x14ac:dyDescent="0.2">
      <c r="A517" s="165">
        <v>512</v>
      </c>
      <c r="B517" s="238" t="s">
        <v>1219</v>
      </c>
      <c r="C517" s="238" t="s">
        <v>80</v>
      </c>
      <c r="D517" s="217" t="s">
        <v>823</v>
      </c>
      <c r="E517" s="230" t="s">
        <v>1032</v>
      </c>
      <c r="F517" s="253">
        <v>2381</v>
      </c>
      <c r="G517" s="191">
        <v>3027519</v>
      </c>
      <c r="H517" s="109">
        <v>881</v>
      </c>
      <c r="I517" s="109">
        <v>1371450</v>
      </c>
      <c r="J517" s="159">
        <f t="shared" ref="J517:J535" si="40">IFERROR(H517/F517,0)</f>
        <v>0.37001259974800504</v>
      </c>
      <c r="K517" s="159">
        <f t="shared" ref="K517:K535" si="41">IFERROR(I517/G517,0)</f>
        <v>0.45299467980217467</v>
      </c>
      <c r="L517" s="159">
        <f t="shared" si="37"/>
        <v>0.11100377992440151</v>
      </c>
      <c r="M517" s="159">
        <f t="shared" si="38"/>
        <v>0.31709627586152223</v>
      </c>
      <c r="N517" s="160">
        <f t="shared" si="39"/>
        <v>0.42810005578592375</v>
      </c>
      <c r="O517" s="161"/>
      <c r="P517" s="161"/>
    </row>
    <row r="518" spans="1:16" x14ac:dyDescent="0.2">
      <c r="A518" s="165">
        <v>513</v>
      </c>
      <c r="B518" s="238" t="s">
        <v>1219</v>
      </c>
      <c r="C518" s="238" t="s">
        <v>80</v>
      </c>
      <c r="D518" s="217" t="s">
        <v>824</v>
      </c>
      <c r="E518" s="230" t="s">
        <v>1301</v>
      </c>
      <c r="F518" s="253">
        <v>2134</v>
      </c>
      <c r="G518" s="191">
        <v>2195186</v>
      </c>
      <c r="H518" s="109">
        <v>665</v>
      </c>
      <c r="I518" s="109">
        <v>668050</v>
      </c>
      <c r="J518" s="159">
        <f t="shared" si="40"/>
        <v>0.31162136832239923</v>
      </c>
      <c r="K518" s="159">
        <f t="shared" si="41"/>
        <v>0.30432500936139351</v>
      </c>
      <c r="L518" s="159">
        <f t="shared" ref="L518:L535" si="42">IF((J518*0.3)&gt;30%,30%,(J518*0.3))</f>
        <v>9.3486410496719768E-2</v>
      </c>
      <c r="M518" s="159">
        <f t="shared" ref="M518:M535" si="43">IF((K518*0.7)&gt;70%,70%,(K518*0.7))</f>
        <v>0.21302750655297545</v>
      </c>
      <c r="N518" s="160">
        <f t="shared" ref="N518:N535" si="44">L518+M518</f>
        <v>0.30651391704969522</v>
      </c>
      <c r="O518" s="161"/>
      <c r="P518" s="161"/>
    </row>
    <row r="519" spans="1:16" x14ac:dyDescent="0.2">
      <c r="A519" s="165">
        <v>514</v>
      </c>
      <c r="B519" s="238" t="s">
        <v>79</v>
      </c>
      <c r="C519" s="238" t="s">
        <v>80</v>
      </c>
      <c r="D519" s="217" t="s">
        <v>819</v>
      </c>
      <c r="E519" s="230" t="s">
        <v>1029</v>
      </c>
      <c r="F519" s="253">
        <v>1416</v>
      </c>
      <c r="G519" s="191">
        <v>1629044</v>
      </c>
      <c r="H519" s="109">
        <v>467</v>
      </c>
      <c r="I519" s="109">
        <v>524180</v>
      </c>
      <c r="J519" s="159">
        <f t="shared" si="40"/>
        <v>0.32980225988700562</v>
      </c>
      <c r="K519" s="159">
        <f t="shared" si="41"/>
        <v>0.32177154208235015</v>
      </c>
      <c r="L519" s="159">
        <f t="shared" si="42"/>
        <v>9.8940677966101689E-2</v>
      </c>
      <c r="M519" s="159">
        <f t="shared" si="43"/>
        <v>0.2252400794576451</v>
      </c>
      <c r="N519" s="160">
        <f t="shared" si="44"/>
        <v>0.3241807574237468</v>
      </c>
      <c r="O519" s="161"/>
      <c r="P519" s="161"/>
    </row>
    <row r="520" spans="1:16" x14ac:dyDescent="0.2">
      <c r="A520" s="165">
        <v>515</v>
      </c>
      <c r="B520" s="238" t="s">
        <v>79</v>
      </c>
      <c r="C520" s="238" t="s">
        <v>80</v>
      </c>
      <c r="D520" s="217" t="s">
        <v>817</v>
      </c>
      <c r="E520" s="230" t="s">
        <v>818</v>
      </c>
      <c r="F520" s="253">
        <v>2224</v>
      </c>
      <c r="G520" s="191">
        <v>2926067</v>
      </c>
      <c r="H520" s="109">
        <v>517</v>
      </c>
      <c r="I520" s="109">
        <v>618640</v>
      </c>
      <c r="J520" s="159">
        <f t="shared" si="40"/>
        <v>0.23246402877697842</v>
      </c>
      <c r="K520" s="159">
        <f t="shared" si="41"/>
        <v>0.21142373021533684</v>
      </c>
      <c r="L520" s="159">
        <f t="shared" si="42"/>
        <v>6.9739208633093519E-2</v>
      </c>
      <c r="M520" s="159">
        <f t="shared" si="43"/>
        <v>0.14799661115073579</v>
      </c>
      <c r="N520" s="160">
        <f t="shared" si="44"/>
        <v>0.2177358197838293</v>
      </c>
      <c r="O520" s="161"/>
      <c r="P520" s="161"/>
    </row>
    <row r="521" spans="1:16" x14ac:dyDescent="0.2">
      <c r="A521" s="165">
        <v>516</v>
      </c>
      <c r="B521" s="238" t="s">
        <v>79</v>
      </c>
      <c r="C521" s="238" t="s">
        <v>80</v>
      </c>
      <c r="D521" s="217" t="s">
        <v>820</v>
      </c>
      <c r="E521" s="230" t="s">
        <v>1030</v>
      </c>
      <c r="F521" s="253">
        <v>1996</v>
      </c>
      <c r="G521" s="191">
        <v>3198428</v>
      </c>
      <c r="H521" s="109">
        <v>613</v>
      </c>
      <c r="I521" s="109">
        <v>812240</v>
      </c>
      <c r="J521" s="159">
        <f t="shared" si="40"/>
        <v>0.30711422845691383</v>
      </c>
      <c r="K521" s="159">
        <f t="shared" si="41"/>
        <v>0.25394975281607091</v>
      </c>
      <c r="L521" s="159">
        <f t="shared" si="42"/>
        <v>9.213426853707414E-2</v>
      </c>
      <c r="M521" s="159">
        <f t="shared" si="43"/>
        <v>0.17776482697124962</v>
      </c>
      <c r="N521" s="160">
        <f t="shared" si="44"/>
        <v>0.26989909550832375</v>
      </c>
      <c r="O521" s="161"/>
      <c r="P521" s="161"/>
    </row>
    <row r="522" spans="1:16" x14ac:dyDescent="0.2">
      <c r="A522" s="165">
        <v>517</v>
      </c>
      <c r="B522" s="238" t="s">
        <v>79</v>
      </c>
      <c r="C522" s="238" t="s">
        <v>80</v>
      </c>
      <c r="D522" s="217" t="s">
        <v>821</v>
      </c>
      <c r="E522" s="230" t="s">
        <v>1188</v>
      </c>
      <c r="F522" s="253">
        <v>2177</v>
      </c>
      <c r="G522" s="191">
        <v>4019882</v>
      </c>
      <c r="H522" s="109">
        <v>1076</v>
      </c>
      <c r="I522" s="109">
        <v>1583000</v>
      </c>
      <c r="J522" s="159">
        <f t="shared" si="40"/>
        <v>0.49425815342214058</v>
      </c>
      <c r="K522" s="159">
        <f t="shared" si="41"/>
        <v>0.3937926536152056</v>
      </c>
      <c r="L522" s="159">
        <f t="shared" si="42"/>
        <v>0.14827744602664217</v>
      </c>
      <c r="M522" s="159">
        <f t="shared" si="43"/>
        <v>0.27565485753064389</v>
      </c>
      <c r="N522" s="160">
        <f t="shared" si="44"/>
        <v>0.42393230355728606</v>
      </c>
      <c r="O522" s="161"/>
      <c r="P522" s="161"/>
    </row>
    <row r="523" spans="1:16" x14ac:dyDescent="0.2">
      <c r="A523" s="165">
        <v>518</v>
      </c>
      <c r="B523" s="238" t="s">
        <v>81</v>
      </c>
      <c r="C523" s="238" t="s">
        <v>80</v>
      </c>
      <c r="D523" s="217" t="s">
        <v>858</v>
      </c>
      <c r="E523" s="230" t="s">
        <v>859</v>
      </c>
      <c r="F523" s="253">
        <v>4064</v>
      </c>
      <c r="G523" s="191">
        <v>6706918</v>
      </c>
      <c r="H523" s="109">
        <v>2601</v>
      </c>
      <c r="I523" s="109">
        <v>3917920</v>
      </c>
      <c r="J523" s="159">
        <f t="shared" si="40"/>
        <v>0.64000984251968507</v>
      </c>
      <c r="K523" s="159">
        <f t="shared" si="41"/>
        <v>0.58416101106350193</v>
      </c>
      <c r="L523" s="159">
        <f t="shared" si="42"/>
        <v>0.19200295275590551</v>
      </c>
      <c r="M523" s="159">
        <f t="shared" si="43"/>
        <v>0.40891270774445132</v>
      </c>
      <c r="N523" s="160">
        <f t="shared" si="44"/>
        <v>0.60091566050035683</v>
      </c>
      <c r="O523" s="161"/>
      <c r="P523" s="161"/>
    </row>
    <row r="524" spans="1:16" x14ac:dyDescent="0.2">
      <c r="A524" s="165">
        <v>519</v>
      </c>
      <c r="B524" s="238" t="s">
        <v>81</v>
      </c>
      <c r="C524" s="238" t="s">
        <v>80</v>
      </c>
      <c r="D524" s="217" t="s">
        <v>860</v>
      </c>
      <c r="E524" s="230" t="s">
        <v>861</v>
      </c>
      <c r="F524" s="253">
        <v>3076</v>
      </c>
      <c r="G524" s="191">
        <v>4083281</v>
      </c>
      <c r="H524" s="109">
        <v>1501</v>
      </c>
      <c r="I524" s="109">
        <v>2290250</v>
      </c>
      <c r="J524" s="159">
        <f t="shared" si="40"/>
        <v>0.48797139141742524</v>
      </c>
      <c r="K524" s="159">
        <f t="shared" si="41"/>
        <v>0.56088473950237572</v>
      </c>
      <c r="L524" s="159">
        <f t="shared" si="42"/>
        <v>0.14639141742522757</v>
      </c>
      <c r="M524" s="159">
        <f t="shared" si="43"/>
        <v>0.39261931765166297</v>
      </c>
      <c r="N524" s="160">
        <f t="shared" si="44"/>
        <v>0.53901073507689057</v>
      </c>
      <c r="O524" s="161"/>
      <c r="P524" s="161"/>
    </row>
    <row r="525" spans="1:16" x14ac:dyDescent="0.2">
      <c r="A525" s="165">
        <v>520</v>
      </c>
      <c r="B525" s="238" t="s">
        <v>81</v>
      </c>
      <c r="C525" s="238" t="s">
        <v>80</v>
      </c>
      <c r="D525" s="217" t="s">
        <v>863</v>
      </c>
      <c r="E525" s="230" t="s">
        <v>864</v>
      </c>
      <c r="F525" s="253">
        <v>3855</v>
      </c>
      <c r="G525" s="191">
        <v>6269341</v>
      </c>
      <c r="H525" s="109">
        <v>1573</v>
      </c>
      <c r="I525" s="109">
        <v>2364020</v>
      </c>
      <c r="J525" s="159">
        <f t="shared" si="40"/>
        <v>0.40804150453955901</v>
      </c>
      <c r="K525" s="159">
        <f t="shared" si="41"/>
        <v>0.37707631471952158</v>
      </c>
      <c r="L525" s="159">
        <f t="shared" si="42"/>
        <v>0.12241245136186769</v>
      </c>
      <c r="M525" s="159">
        <f t="shared" si="43"/>
        <v>0.26395342030366509</v>
      </c>
      <c r="N525" s="160">
        <f t="shared" si="44"/>
        <v>0.38636587166553277</v>
      </c>
      <c r="O525" s="161"/>
      <c r="P525" s="161"/>
    </row>
    <row r="526" spans="1:16" x14ac:dyDescent="0.2">
      <c r="A526" s="165">
        <v>521</v>
      </c>
      <c r="B526" s="238" t="s">
        <v>81</v>
      </c>
      <c r="C526" s="238" t="s">
        <v>80</v>
      </c>
      <c r="D526" s="217" t="s">
        <v>862</v>
      </c>
      <c r="E526" s="230" t="s">
        <v>1033</v>
      </c>
      <c r="F526" s="253">
        <v>2997</v>
      </c>
      <c r="G526" s="191">
        <v>4011918</v>
      </c>
      <c r="H526" s="109">
        <v>1567</v>
      </c>
      <c r="I526" s="109">
        <v>2188220</v>
      </c>
      <c r="J526" s="159">
        <f t="shared" si="40"/>
        <v>0.52285618952285617</v>
      </c>
      <c r="K526" s="159">
        <f t="shared" si="41"/>
        <v>0.54542989163786493</v>
      </c>
      <c r="L526" s="159">
        <f t="shared" si="42"/>
        <v>0.15685685685685685</v>
      </c>
      <c r="M526" s="159">
        <f t="shared" si="43"/>
        <v>0.3818009241465054</v>
      </c>
      <c r="N526" s="160">
        <f t="shared" si="44"/>
        <v>0.53865778100336226</v>
      </c>
      <c r="O526" s="161"/>
      <c r="P526" s="161"/>
    </row>
    <row r="527" spans="1:16" x14ac:dyDescent="0.2">
      <c r="A527" s="165">
        <v>522</v>
      </c>
      <c r="B527" s="238" t="s">
        <v>852</v>
      </c>
      <c r="C527" s="238" t="s">
        <v>80</v>
      </c>
      <c r="D527" s="217" t="s">
        <v>853</v>
      </c>
      <c r="E527" s="230" t="s">
        <v>854</v>
      </c>
      <c r="F527" s="253">
        <v>2074</v>
      </c>
      <c r="G527" s="191">
        <v>5160673</v>
      </c>
      <c r="H527" s="109">
        <v>1510</v>
      </c>
      <c r="I527" s="109">
        <v>2931650</v>
      </c>
      <c r="J527" s="159">
        <f t="shared" si="40"/>
        <v>0.72806171648987461</v>
      </c>
      <c r="K527" s="159">
        <f t="shared" si="41"/>
        <v>0.5680751328363568</v>
      </c>
      <c r="L527" s="159">
        <f t="shared" si="42"/>
        <v>0.21841851494696238</v>
      </c>
      <c r="M527" s="159">
        <f t="shared" si="43"/>
        <v>0.39765259298544975</v>
      </c>
      <c r="N527" s="160">
        <f t="shared" si="44"/>
        <v>0.61607110793241215</v>
      </c>
      <c r="O527" s="161"/>
      <c r="P527" s="161"/>
    </row>
    <row r="528" spans="1:16" x14ac:dyDescent="0.2">
      <c r="A528" s="165">
        <v>523</v>
      </c>
      <c r="B528" s="238" t="s">
        <v>852</v>
      </c>
      <c r="C528" s="238" t="s">
        <v>80</v>
      </c>
      <c r="D528" s="217" t="s">
        <v>855</v>
      </c>
      <c r="E528" s="230" t="s">
        <v>1289</v>
      </c>
      <c r="F528" s="253">
        <v>2347</v>
      </c>
      <c r="G528" s="191">
        <v>6606556</v>
      </c>
      <c r="H528" s="109">
        <v>1597</v>
      </c>
      <c r="I528" s="109">
        <v>3048350</v>
      </c>
      <c r="J528" s="159">
        <f t="shared" si="40"/>
        <v>0.68044311887515974</v>
      </c>
      <c r="K528" s="159">
        <f t="shared" si="41"/>
        <v>0.46141287533171593</v>
      </c>
      <c r="L528" s="159">
        <f t="shared" si="42"/>
        <v>0.20413293566254792</v>
      </c>
      <c r="M528" s="159">
        <f t="shared" si="43"/>
        <v>0.32298901273220115</v>
      </c>
      <c r="N528" s="160">
        <f t="shared" si="44"/>
        <v>0.52712194839474913</v>
      </c>
      <c r="O528" s="161"/>
      <c r="P528" s="161"/>
    </row>
    <row r="529" spans="1:16" x14ac:dyDescent="0.2">
      <c r="A529" s="165">
        <v>524</v>
      </c>
      <c r="B529" s="238" t="s">
        <v>852</v>
      </c>
      <c r="C529" s="238" t="s">
        <v>80</v>
      </c>
      <c r="D529" s="217" t="s">
        <v>856</v>
      </c>
      <c r="E529" s="230" t="s">
        <v>1483</v>
      </c>
      <c r="F529" s="253">
        <v>1322</v>
      </c>
      <c r="G529" s="191">
        <v>1678759</v>
      </c>
      <c r="H529" s="109">
        <v>466</v>
      </c>
      <c r="I529" s="109">
        <v>476020</v>
      </c>
      <c r="J529" s="159">
        <f t="shared" si="40"/>
        <v>0.35249621785173979</v>
      </c>
      <c r="K529" s="159">
        <f t="shared" si="41"/>
        <v>0.28355469724957544</v>
      </c>
      <c r="L529" s="159">
        <f t="shared" si="42"/>
        <v>0.10574886535552193</v>
      </c>
      <c r="M529" s="159">
        <f t="shared" si="43"/>
        <v>0.19848828807470278</v>
      </c>
      <c r="N529" s="160">
        <f t="shared" si="44"/>
        <v>0.30423715343022473</v>
      </c>
      <c r="O529" s="161"/>
      <c r="P529" s="161"/>
    </row>
    <row r="530" spans="1:16" x14ac:dyDescent="0.2">
      <c r="A530" s="165">
        <v>525</v>
      </c>
      <c r="B530" s="238" t="s">
        <v>1398</v>
      </c>
      <c r="C530" s="238" t="s">
        <v>80</v>
      </c>
      <c r="D530" s="217" t="s">
        <v>831</v>
      </c>
      <c r="E530" s="230" t="s">
        <v>832</v>
      </c>
      <c r="F530" s="253">
        <v>1650</v>
      </c>
      <c r="G530" s="191">
        <v>2741146</v>
      </c>
      <c r="H530" s="109">
        <v>404</v>
      </c>
      <c r="I530" s="109">
        <v>724950</v>
      </c>
      <c r="J530" s="159">
        <f t="shared" si="40"/>
        <v>0.24484848484848484</v>
      </c>
      <c r="K530" s="159">
        <f t="shared" si="41"/>
        <v>0.26446967801058391</v>
      </c>
      <c r="L530" s="159">
        <f t="shared" si="42"/>
        <v>7.3454545454545453E-2</v>
      </c>
      <c r="M530" s="159">
        <f t="shared" si="43"/>
        <v>0.18512877460740873</v>
      </c>
      <c r="N530" s="160">
        <f t="shared" si="44"/>
        <v>0.25858332006195417</v>
      </c>
      <c r="O530" s="161"/>
      <c r="P530" s="161"/>
    </row>
    <row r="531" spans="1:16" x14ac:dyDescent="0.2">
      <c r="A531" s="165">
        <v>526</v>
      </c>
      <c r="B531" s="238" t="s">
        <v>1398</v>
      </c>
      <c r="C531" s="238" t="s">
        <v>80</v>
      </c>
      <c r="D531" s="217" t="s">
        <v>825</v>
      </c>
      <c r="E531" s="230" t="s">
        <v>826</v>
      </c>
      <c r="F531" s="253">
        <v>1450</v>
      </c>
      <c r="G531" s="191">
        <v>2435276</v>
      </c>
      <c r="H531" s="109">
        <v>373</v>
      </c>
      <c r="I531" s="109">
        <v>484390</v>
      </c>
      <c r="J531" s="159">
        <f t="shared" si="40"/>
        <v>0.25724137931034485</v>
      </c>
      <c r="K531" s="159">
        <f t="shared" si="41"/>
        <v>0.19890558606088179</v>
      </c>
      <c r="L531" s="159">
        <f t="shared" si="42"/>
        <v>7.7172413793103453E-2</v>
      </c>
      <c r="M531" s="159">
        <f t="shared" si="43"/>
        <v>0.13923391024261725</v>
      </c>
      <c r="N531" s="160">
        <f t="shared" si="44"/>
        <v>0.21640632403572069</v>
      </c>
      <c r="O531" s="161"/>
      <c r="P531" s="161"/>
    </row>
    <row r="532" spans="1:16" x14ac:dyDescent="0.2">
      <c r="A532" s="165">
        <v>527</v>
      </c>
      <c r="B532" s="238" t="s">
        <v>1398</v>
      </c>
      <c r="C532" s="238" t="s">
        <v>80</v>
      </c>
      <c r="D532" s="217" t="s">
        <v>829</v>
      </c>
      <c r="E532" s="230" t="s">
        <v>830</v>
      </c>
      <c r="F532" s="253">
        <v>1385</v>
      </c>
      <c r="G532" s="191">
        <v>2193684</v>
      </c>
      <c r="H532" s="109">
        <v>508</v>
      </c>
      <c r="I532" s="109">
        <v>713660</v>
      </c>
      <c r="J532" s="159">
        <f t="shared" si="40"/>
        <v>0.3667870036101083</v>
      </c>
      <c r="K532" s="159">
        <f t="shared" si="41"/>
        <v>0.32532488726726366</v>
      </c>
      <c r="L532" s="159">
        <f t="shared" si="42"/>
        <v>0.11003610108303248</v>
      </c>
      <c r="M532" s="159">
        <f t="shared" si="43"/>
        <v>0.22772742108708455</v>
      </c>
      <c r="N532" s="160">
        <f t="shared" si="44"/>
        <v>0.33776352217011701</v>
      </c>
      <c r="O532" s="161"/>
      <c r="P532" s="161"/>
    </row>
    <row r="533" spans="1:16" x14ac:dyDescent="0.2">
      <c r="A533" s="165">
        <v>528</v>
      </c>
      <c r="B533" s="238" t="s">
        <v>1398</v>
      </c>
      <c r="C533" s="238" t="s">
        <v>80</v>
      </c>
      <c r="D533" s="217" t="s">
        <v>827</v>
      </c>
      <c r="E533" s="230" t="s">
        <v>828</v>
      </c>
      <c r="F533" s="253">
        <v>1866</v>
      </c>
      <c r="G533" s="191">
        <v>3554608</v>
      </c>
      <c r="H533" s="109">
        <v>799</v>
      </c>
      <c r="I533" s="109">
        <v>1340140</v>
      </c>
      <c r="J533" s="159">
        <f t="shared" si="40"/>
        <v>0.42818863879957125</v>
      </c>
      <c r="K533" s="159">
        <f t="shared" si="41"/>
        <v>0.3770148494573804</v>
      </c>
      <c r="L533" s="159">
        <f t="shared" si="42"/>
        <v>0.12845659163987136</v>
      </c>
      <c r="M533" s="159">
        <f t="shared" si="43"/>
        <v>0.26391039462016624</v>
      </c>
      <c r="N533" s="160">
        <f t="shared" si="44"/>
        <v>0.39236698626003763</v>
      </c>
      <c r="O533" s="161"/>
      <c r="P533" s="161"/>
    </row>
    <row r="534" spans="1:16" x14ac:dyDescent="0.2">
      <c r="A534" s="165">
        <v>529</v>
      </c>
      <c r="B534" s="238" t="s">
        <v>1398</v>
      </c>
      <c r="C534" s="238" t="s">
        <v>80</v>
      </c>
      <c r="D534" s="217" t="s">
        <v>833</v>
      </c>
      <c r="E534" s="230" t="s">
        <v>834</v>
      </c>
      <c r="F534" s="253">
        <v>1158</v>
      </c>
      <c r="G534" s="191">
        <v>1573974</v>
      </c>
      <c r="H534" s="109">
        <v>504</v>
      </c>
      <c r="I534" s="109">
        <v>533080</v>
      </c>
      <c r="J534" s="159">
        <f t="shared" si="40"/>
        <v>0.43523316062176165</v>
      </c>
      <c r="K534" s="159">
        <f t="shared" si="41"/>
        <v>0.33868412057632463</v>
      </c>
      <c r="L534" s="159">
        <f t="shared" si="42"/>
        <v>0.13056994818652848</v>
      </c>
      <c r="M534" s="159">
        <f t="shared" si="43"/>
        <v>0.23707888440342723</v>
      </c>
      <c r="N534" s="160">
        <f t="shared" si="44"/>
        <v>0.36764883258995573</v>
      </c>
      <c r="P534" s="161"/>
    </row>
    <row r="535" spans="1:16" x14ac:dyDescent="0.2">
      <c r="A535" s="165">
        <v>530</v>
      </c>
      <c r="B535" s="238" t="s">
        <v>83</v>
      </c>
      <c r="C535" s="238" t="s">
        <v>80</v>
      </c>
      <c r="D535" s="217" t="s">
        <v>836</v>
      </c>
      <c r="E535" s="230" t="s">
        <v>837</v>
      </c>
      <c r="F535" s="253">
        <v>2751</v>
      </c>
      <c r="G535" s="191">
        <v>4161473</v>
      </c>
      <c r="H535" s="109">
        <v>1336</v>
      </c>
      <c r="I535" s="109">
        <v>2435730</v>
      </c>
      <c r="J535" s="159">
        <f t="shared" si="40"/>
        <v>0.48564158487822612</v>
      </c>
      <c r="K535" s="159">
        <f t="shared" si="41"/>
        <v>0.58530477069057041</v>
      </c>
      <c r="L535" s="159">
        <f t="shared" si="42"/>
        <v>0.14569247546346784</v>
      </c>
      <c r="M535" s="159">
        <f t="shared" si="43"/>
        <v>0.40971333948339927</v>
      </c>
      <c r="N535" s="160">
        <f t="shared" si="44"/>
        <v>0.55540581494686714</v>
      </c>
    </row>
    <row r="536" spans="1:16" x14ac:dyDescent="0.2">
      <c r="A536" s="165">
        <v>531</v>
      </c>
      <c r="B536" s="247" t="s">
        <v>83</v>
      </c>
      <c r="C536" s="247" t="s">
        <v>80</v>
      </c>
      <c r="D536" s="247" t="s">
        <v>835</v>
      </c>
      <c r="E536" s="247" t="s">
        <v>1504</v>
      </c>
      <c r="F536" s="111">
        <v>2195</v>
      </c>
      <c r="G536" s="108">
        <v>3231544</v>
      </c>
      <c r="H536" s="109">
        <v>1011</v>
      </c>
      <c r="I536" s="109">
        <v>1311830</v>
      </c>
      <c r="J536" s="159">
        <f t="shared" ref="J536" si="45">IFERROR(H536/F536,0)</f>
        <v>0.46059225512528473</v>
      </c>
      <c r="K536" s="159">
        <f t="shared" ref="K536" si="46">IFERROR(I536/G536,0)</f>
        <v>0.40594526950584614</v>
      </c>
      <c r="L536" s="159">
        <f t="shared" ref="L536" si="47">IF((J536*0.3)&gt;30%,30%,(J536*0.3))</f>
        <v>0.13817767653758542</v>
      </c>
      <c r="M536" s="159">
        <f t="shared" ref="M536" si="48">IF((K536*0.7)&gt;70%,70%,(K536*0.7))</f>
        <v>0.2841616886540923</v>
      </c>
      <c r="N536" s="160">
        <f t="shared" ref="N536" si="49">L536+M536</f>
        <v>0.4223393651916777</v>
      </c>
    </row>
    <row r="537" spans="1:16" x14ac:dyDescent="0.2">
      <c r="A537" s="165">
        <v>532</v>
      </c>
      <c r="B537" s="111" t="s">
        <v>83</v>
      </c>
      <c r="C537" s="111" t="s">
        <v>80</v>
      </c>
      <c r="D537" s="248" t="s">
        <v>838</v>
      </c>
      <c r="E537" s="111" t="s">
        <v>839</v>
      </c>
      <c r="F537" s="111">
        <v>2372</v>
      </c>
      <c r="G537" s="108">
        <v>3674192</v>
      </c>
      <c r="H537" s="109">
        <v>1069</v>
      </c>
      <c r="I537" s="109">
        <v>1310640</v>
      </c>
      <c r="J537" s="159">
        <f t="shared" ref="J537:J538" si="50">IFERROR(H537/F537,0)</f>
        <v>0.45067453625632375</v>
      </c>
      <c r="K537" s="159">
        <f t="shared" ref="K537:K538" si="51">IFERROR(I537/G537,0)</f>
        <v>0.35671516349717164</v>
      </c>
      <c r="L537" s="159">
        <f t="shared" ref="L537:L538" si="52">IF((J537*0.3)&gt;30%,30%,(J537*0.3))</f>
        <v>0.13520236087689713</v>
      </c>
      <c r="M537" s="159">
        <f t="shared" ref="M537:M538" si="53">IF((K537*0.7)&gt;70%,70%,(K537*0.7))</f>
        <v>0.24970061444802014</v>
      </c>
      <c r="N537" s="160">
        <f t="shared" ref="N537:N538" si="54">L537+M537</f>
        <v>0.38490297532491724</v>
      </c>
    </row>
    <row r="538" spans="1:16" x14ac:dyDescent="0.2">
      <c r="A538" s="165">
        <v>533</v>
      </c>
      <c r="B538" s="111" t="s">
        <v>83</v>
      </c>
      <c r="C538" s="111" t="s">
        <v>80</v>
      </c>
      <c r="D538" s="248" t="s">
        <v>840</v>
      </c>
      <c r="E538" s="111" t="s">
        <v>1316</v>
      </c>
      <c r="F538" s="111">
        <v>2832</v>
      </c>
      <c r="G538" s="108">
        <v>4292771</v>
      </c>
      <c r="H538" s="109">
        <v>1816</v>
      </c>
      <c r="I538" s="109">
        <v>2838420</v>
      </c>
      <c r="J538" s="159">
        <f t="shared" si="50"/>
        <v>0.64124293785310738</v>
      </c>
      <c r="K538" s="159">
        <f t="shared" si="51"/>
        <v>0.66120927484834391</v>
      </c>
      <c r="L538" s="159">
        <f t="shared" si="52"/>
        <v>0.1923728813559322</v>
      </c>
      <c r="M538" s="159">
        <f t="shared" si="53"/>
        <v>0.46284649239384068</v>
      </c>
      <c r="N538" s="160">
        <f t="shared" si="54"/>
        <v>0.6552193737497729</v>
      </c>
    </row>
    <row r="539" spans="1:16" x14ac:dyDescent="0.2">
      <c r="A539" s="120"/>
    </row>
    <row r="540" spans="1:16" x14ac:dyDescent="0.2">
      <c r="A540" s="120"/>
    </row>
    <row r="541" spans="1:16" x14ac:dyDescent="0.2">
      <c r="A541" s="120"/>
    </row>
    <row r="542" spans="1:16" x14ac:dyDescent="0.2">
      <c r="A542" s="120"/>
    </row>
    <row r="543" spans="1:16" x14ac:dyDescent="0.2">
      <c r="A543" s="120"/>
    </row>
    <row r="544" spans="1:16" x14ac:dyDescent="0.2">
      <c r="A544" s="120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8">
    <cfRule type="expression" dxfId="72" priority="438">
      <formula>$N7&lt;10%</formula>
    </cfRule>
  </conditionalFormatting>
  <conditionalFormatting sqref="N7:N538">
    <cfRule type="expression" dxfId="71" priority="437">
      <formula>$N7&gt;79.5%</formula>
    </cfRule>
  </conditionalFormatting>
  <conditionalFormatting sqref="F213:F278">
    <cfRule type="cellIs" dxfId="70" priority="43" operator="lessThan">
      <formula>-1</formula>
    </cfRule>
  </conditionalFormatting>
  <conditionalFormatting sqref="F279:F352">
    <cfRule type="cellIs" dxfId="69" priority="5" operator="lessThan">
      <formula>-1</formula>
    </cfRule>
  </conditionalFormatting>
  <conditionalFormatting sqref="E193:E195">
    <cfRule type="duplicateValues" dxfId="68" priority="51"/>
  </conditionalFormatting>
  <conditionalFormatting sqref="E206:E211">
    <cfRule type="duplicateValues" dxfId="67" priority="48"/>
  </conditionalFormatting>
  <conditionalFormatting sqref="E212">
    <cfRule type="duplicateValues" dxfId="66" priority="45"/>
  </conditionalFormatting>
  <conditionalFormatting sqref="E279:E286">
    <cfRule type="duplicateValues" dxfId="65" priority="41"/>
  </conditionalFormatting>
  <conditionalFormatting sqref="D182:D188">
    <cfRule type="duplicateValues" dxfId="64" priority="475"/>
  </conditionalFormatting>
  <conditionalFormatting sqref="D193:D195">
    <cfRule type="duplicateValues" dxfId="63" priority="476"/>
  </conditionalFormatting>
  <conditionalFormatting sqref="D206:D211">
    <cfRule type="duplicateValues" dxfId="62" priority="478"/>
  </conditionalFormatting>
  <conditionalFormatting sqref="D212">
    <cfRule type="duplicateValues" dxfId="61" priority="480"/>
  </conditionalFormatting>
  <conditionalFormatting sqref="D327:D328">
    <cfRule type="duplicateValues" dxfId="60" priority="483"/>
    <cfRule type="duplicateValues" dxfId="59" priority="484"/>
  </conditionalFormatting>
  <conditionalFormatting sqref="D324:D326">
    <cfRule type="duplicateValues" dxfId="58" priority="485"/>
    <cfRule type="duplicateValues" dxfId="57" priority="486"/>
  </conditionalFormatting>
  <conditionalFormatting sqref="D329:D343">
    <cfRule type="duplicateValues" dxfId="56" priority="487"/>
    <cfRule type="duplicateValues" dxfId="55" priority="488"/>
  </conditionalFormatting>
  <conditionalFormatting sqref="D287:D290">
    <cfRule type="duplicateValues" dxfId="54" priority="489"/>
    <cfRule type="duplicateValues" dxfId="53" priority="490"/>
  </conditionalFormatting>
  <conditionalFormatting sqref="D291:D295">
    <cfRule type="duplicateValues" dxfId="52" priority="491"/>
    <cfRule type="duplicateValues" dxfId="51" priority="492"/>
  </conditionalFormatting>
  <conditionalFormatting sqref="D313:D317">
    <cfRule type="duplicateValues" dxfId="50" priority="493"/>
    <cfRule type="duplicateValues" dxfId="49" priority="494"/>
  </conditionalFormatting>
  <conditionalFormatting sqref="D319:D322">
    <cfRule type="duplicateValues" dxfId="48" priority="495"/>
    <cfRule type="duplicateValues" dxfId="47" priority="496"/>
  </conditionalFormatting>
  <conditionalFormatting sqref="D318">
    <cfRule type="duplicateValues" dxfId="46" priority="497"/>
    <cfRule type="duplicateValues" dxfId="45" priority="498"/>
  </conditionalFormatting>
  <conditionalFormatting sqref="D323">
    <cfRule type="duplicateValues" dxfId="44" priority="499"/>
    <cfRule type="duplicateValues" dxfId="43" priority="500"/>
  </conditionalFormatting>
  <conditionalFormatting sqref="D303:D307">
    <cfRule type="duplicateValues" dxfId="42" priority="501"/>
    <cfRule type="duplicateValues" dxfId="41" priority="502"/>
  </conditionalFormatting>
  <conditionalFormatting sqref="D308:D312">
    <cfRule type="duplicateValues" dxfId="40" priority="503"/>
    <cfRule type="duplicateValues" dxfId="39" priority="504"/>
  </conditionalFormatting>
  <conditionalFormatting sqref="D296:D302">
    <cfRule type="duplicateValues" dxfId="38" priority="505"/>
    <cfRule type="duplicateValues" dxfId="37" priority="506"/>
  </conditionalFormatting>
  <conditionalFormatting sqref="D279:D286">
    <cfRule type="duplicateValues" dxfId="36" priority="507"/>
    <cfRule type="duplicateValues" dxfId="35" priority="508"/>
  </conditionalFormatting>
  <conditionalFormatting sqref="D279:D286">
    <cfRule type="duplicateValues" dxfId="34" priority="509"/>
  </conditionalFormatting>
  <conditionalFormatting sqref="D14:E14 D12:E12 D16:E16">
    <cfRule type="duplicateValues" dxfId="33" priority="513"/>
  </conditionalFormatting>
  <conditionalFormatting sqref="D327:E328">
    <cfRule type="duplicateValues" dxfId="32" priority="516"/>
  </conditionalFormatting>
  <conditionalFormatting sqref="D287:E295">
    <cfRule type="duplicateValues" dxfId="31" priority="517"/>
  </conditionalFormatting>
  <conditionalFormatting sqref="D347:E350">
    <cfRule type="duplicateValues" dxfId="30" priority="518"/>
  </conditionalFormatting>
  <conditionalFormatting sqref="D313:E317">
    <cfRule type="duplicateValues" dxfId="29" priority="519"/>
  </conditionalFormatting>
  <conditionalFormatting sqref="D318:E323">
    <cfRule type="duplicateValues" dxfId="28" priority="520"/>
  </conditionalFormatting>
  <conditionalFormatting sqref="D303:E307">
    <cfRule type="duplicateValues" dxfId="27" priority="521"/>
  </conditionalFormatting>
  <conditionalFormatting sqref="D308:E312">
    <cfRule type="duplicateValues" dxfId="26" priority="522"/>
  </conditionalFormatting>
  <conditionalFormatting sqref="D296:E302">
    <cfRule type="duplicateValues" dxfId="25" priority="523"/>
  </conditionalFormatting>
  <conditionalFormatting sqref="D344:E346 D324:E326 D351:E352">
    <cfRule type="duplicateValues" dxfId="24" priority="524"/>
  </conditionalFormatting>
  <conditionalFormatting sqref="D45:E47 D51:E84">
    <cfRule type="duplicateValues" dxfId="23" priority="527"/>
  </conditionalFormatting>
  <conditionalFormatting sqref="D48:E50">
    <cfRule type="duplicateValues" dxfId="22" priority="529"/>
  </conditionalFormatting>
  <conditionalFormatting sqref="D353:E399 D15:E15 D9:E10 D17:E44 D465:E535">
    <cfRule type="duplicateValues" dxfId="21" priority="530"/>
  </conditionalFormatting>
  <conditionalFormatting sqref="D7:D88">
    <cfRule type="duplicateValues" dxfId="20" priority="2"/>
  </conditionalFormatting>
  <conditionalFormatting sqref="D7:D535">
    <cfRule type="duplicateValues" dxfId="19" priority="535"/>
    <cfRule type="duplicateValues" dxfId="18" priority="536"/>
  </conditionalFormatting>
  <conditionalFormatting sqref="D7:E8 D13:E13 D11:E11 D7:D535">
    <cfRule type="duplicateValues" dxfId="17" priority="539"/>
  </conditionalFormatting>
  <conditionalFormatting sqref="D85:D212">
    <cfRule type="duplicateValues" dxfId="16" priority="544"/>
  </conditionalFormatting>
  <conditionalFormatting sqref="D7:D538">
    <cfRule type="duplicateValues" dxfId="15" priority="1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128"/>
  <sheetViews>
    <sheetView showGridLines="0" zoomScale="80" zoomScaleNormal="80" workbookViewId="0">
      <pane xSplit="2" ySplit="4" topLeftCell="C83" activePane="bottomRight" state="frozen"/>
      <selection pane="topRight" activeCell="E1" sqref="E1"/>
      <selection pane="bottomLeft" activeCell="A4" sqref="A4"/>
      <selection pane="bottomRight" activeCell="E4" sqref="A4:XFD4"/>
    </sheetView>
  </sheetViews>
  <sheetFormatPr defaultRowHeight="14.25" x14ac:dyDescent="0.2"/>
  <cols>
    <col min="1" max="1" width="7.5703125" style="130" bestFit="1" customWidth="1"/>
    <col min="2" max="2" width="37.85546875" style="91" bestFit="1" customWidth="1"/>
    <col min="3" max="3" width="13.42578125" style="166" bestFit="1" customWidth="1"/>
    <col min="4" max="4" width="13.42578125" style="91" bestFit="1" customWidth="1"/>
    <col min="5" max="5" width="14.85546875" style="91" bestFit="1" customWidth="1"/>
    <col min="6" max="6" width="15" style="91" bestFit="1" customWidth="1"/>
    <col min="7" max="7" width="8.85546875" style="91" bestFit="1" customWidth="1"/>
    <col min="8" max="8" width="8" style="91" bestFit="1" customWidth="1"/>
    <col min="9" max="9" width="14.42578125" style="91" bestFit="1" customWidth="1"/>
    <col min="10" max="10" width="13.85546875" style="91" bestFit="1" customWidth="1"/>
    <col min="11" max="11" width="8.85546875" style="91" bestFit="1" customWidth="1"/>
    <col min="12" max="12" width="8" style="91" bestFit="1" customWidth="1"/>
    <col min="13" max="13" width="15.7109375" style="91" bestFit="1" customWidth="1"/>
    <col min="14" max="14" width="13.85546875" style="91" bestFit="1" customWidth="1"/>
    <col min="15" max="15" width="8.140625" style="91" bestFit="1" customWidth="1"/>
    <col min="16" max="16" width="8" style="91" bestFit="1" customWidth="1"/>
    <col min="17" max="17" width="15.140625" style="91" bestFit="1" customWidth="1"/>
    <col min="18" max="18" width="16" style="91" bestFit="1" customWidth="1"/>
    <col min="19" max="19" width="8.85546875" style="91" bestFit="1" customWidth="1"/>
    <col min="20" max="20" width="8" style="91" customWidth="1"/>
    <col min="21" max="21" width="15.7109375" style="91" bestFit="1" customWidth="1"/>
    <col min="22" max="22" width="16" style="91" bestFit="1" customWidth="1"/>
    <col min="23" max="23" width="8.7109375" style="91" bestFit="1" customWidth="1"/>
    <col min="24" max="24" width="8" style="91" customWidth="1"/>
    <col min="25" max="25" width="13.5703125" style="91" customWidth="1"/>
    <col min="26" max="26" width="13.85546875" style="91" bestFit="1" customWidth="1"/>
    <col min="27" max="27" width="8.85546875" style="91" bestFit="1" customWidth="1"/>
    <col min="28" max="28" width="13.85546875" style="91" bestFit="1" customWidth="1"/>
    <col min="29" max="29" width="10.7109375" style="91" bestFit="1" customWidth="1"/>
    <col min="30" max="30" width="10.140625" style="91" bestFit="1" customWidth="1"/>
    <col min="31" max="16384" width="9.140625" style="91"/>
  </cols>
  <sheetData>
    <row r="1" spans="1:30" x14ac:dyDescent="0.2">
      <c r="B1" s="282" t="s">
        <v>1488</v>
      </c>
    </row>
    <row r="2" spans="1:30" x14ac:dyDescent="0.2">
      <c r="B2" s="282"/>
      <c r="L2" s="167"/>
      <c r="AB2" s="168" t="s">
        <v>1423</v>
      </c>
      <c r="AC2" s="168">
        <f>'Dealer Wise'!Q2</f>
        <v>7</v>
      </c>
    </row>
    <row r="3" spans="1:30" s="98" customFormat="1" x14ac:dyDescent="0.25">
      <c r="A3" s="283" t="s">
        <v>1424</v>
      </c>
      <c r="B3" s="273" t="s">
        <v>150</v>
      </c>
      <c r="C3" s="266" t="s">
        <v>1388</v>
      </c>
      <c r="D3" s="266" t="s">
        <v>1425</v>
      </c>
      <c r="E3" s="281" t="s">
        <v>1426</v>
      </c>
      <c r="F3" s="281"/>
      <c r="G3" s="281"/>
      <c r="H3" s="281"/>
      <c r="I3" s="281" t="s">
        <v>1427</v>
      </c>
      <c r="J3" s="281"/>
      <c r="K3" s="281"/>
      <c r="L3" s="281"/>
      <c r="M3" s="281" t="s">
        <v>1428</v>
      </c>
      <c r="N3" s="281"/>
      <c r="O3" s="281"/>
      <c r="P3" s="281"/>
      <c r="Q3" s="281" t="s">
        <v>1485</v>
      </c>
      <c r="R3" s="281"/>
      <c r="S3" s="281"/>
      <c r="T3" s="281"/>
      <c r="U3" s="281" t="s">
        <v>1486</v>
      </c>
      <c r="V3" s="281"/>
      <c r="W3" s="281"/>
      <c r="X3" s="281"/>
      <c r="Y3" s="266" t="s">
        <v>1429</v>
      </c>
      <c r="Z3" s="273"/>
      <c r="AA3" s="273"/>
      <c r="AB3" s="169"/>
      <c r="AC3" s="268" t="s">
        <v>1430</v>
      </c>
    </row>
    <row r="4" spans="1:30" s="98" customFormat="1" ht="30.75" customHeight="1" x14ac:dyDescent="0.25">
      <c r="A4" s="276"/>
      <c r="B4" s="277"/>
      <c r="C4" s="277"/>
      <c r="D4" s="277"/>
      <c r="E4" s="198" t="s">
        <v>1431</v>
      </c>
      <c r="F4" s="198" t="s">
        <v>155</v>
      </c>
      <c r="G4" s="198" t="s">
        <v>1432</v>
      </c>
      <c r="H4" s="170" t="s">
        <v>1433</v>
      </c>
      <c r="I4" s="198" t="s">
        <v>1431</v>
      </c>
      <c r="J4" s="198" t="s">
        <v>155</v>
      </c>
      <c r="K4" s="198" t="s">
        <v>1432</v>
      </c>
      <c r="L4" s="170" t="s">
        <v>1433</v>
      </c>
      <c r="M4" s="198" t="s">
        <v>1431</v>
      </c>
      <c r="N4" s="198" t="s">
        <v>155</v>
      </c>
      <c r="O4" s="198" t="s">
        <v>1432</v>
      </c>
      <c r="P4" s="170" t="s">
        <v>1433</v>
      </c>
      <c r="Q4" s="198" t="s">
        <v>1431</v>
      </c>
      <c r="R4" s="210" t="s">
        <v>155</v>
      </c>
      <c r="S4" s="198" t="s">
        <v>1432</v>
      </c>
      <c r="T4" s="170" t="s">
        <v>1433</v>
      </c>
      <c r="U4" s="198" t="s">
        <v>1431</v>
      </c>
      <c r="V4" s="198" t="s">
        <v>155</v>
      </c>
      <c r="W4" s="198" t="s">
        <v>1432</v>
      </c>
      <c r="X4" s="170" t="s">
        <v>1433</v>
      </c>
      <c r="Y4" s="171" t="s">
        <v>1434</v>
      </c>
      <c r="Z4" s="171" t="s">
        <v>1435</v>
      </c>
      <c r="AA4" s="198" t="s">
        <v>1436</v>
      </c>
      <c r="AB4" s="172" t="s">
        <v>1437</v>
      </c>
      <c r="AC4" s="270"/>
    </row>
    <row r="5" spans="1:30" x14ac:dyDescent="0.2">
      <c r="A5" s="107">
        <v>1</v>
      </c>
      <c r="B5" s="173" t="s">
        <v>15</v>
      </c>
      <c r="C5" s="111" t="s">
        <v>16</v>
      </c>
      <c r="D5" s="111" t="s">
        <v>1444</v>
      </c>
      <c r="E5" s="202">
        <v>13946603.457500003</v>
      </c>
      <c r="F5" s="202">
        <v>15266102.771499999</v>
      </c>
      <c r="G5" s="203">
        <f t="shared" ref="G5:G69" si="0">IFERROR(F5/E5,0)</f>
        <v>1.0946108002583534</v>
      </c>
      <c r="H5" s="203">
        <f>IF(G5&gt;=89.5%,90%,0%)</f>
        <v>0.9</v>
      </c>
      <c r="I5" s="204">
        <v>13445482.235880954</v>
      </c>
      <c r="J5" s="204">
        <v>12266706.107100004</v>
      </c>
      <c r="K5" s="205">
        <f>IFERROR(J5/I5,0)</f>
        <v>0.91232920410729201</v>
      </c>
      <c r="L5" s="205">
        <f>IF(K5&gt;=89.5%,90%,0%)</f>
        <v>0.9</v>
      </c>
      <c r="M5" s="206">
        <v>12846534.264985716</v>
      </c>
      <c r="N5" s="206">
        <v>5541285.6949000005</v>
      </c>
      <c r="O5" s="207">
        <f>IFERROR(N5/M5,0)</f>
        <v>0.43134479545998872</v>
      </c>
      <c r="P5" s="207">
        <f>IF(O5&gt;=89.5%,90%,0%)</f>
        <v>0</v>
      </c>
      <c r="Q5" s="208">
        <v>10231115.103461908</v>
      </c>
      <c r="R5" s="201">
        <v>11595518.336500002</v>
      </c>
      <c r="S5" s="207">
        <f>IFERROR(R5/Q5,0)</f>
        <v>1.1333582135711111</v>
      </c>
      <c r="T5" s="207">
        <f>IF(S5&gt;=89.5%,90%,0%)</f>
        <v>0.9</v>
      </c>
      <c r="U5" s="211">
        <v>15167336.155942859</v>
      </c>
      <c r="V5" s="211">
        <f>VLOOKUP(B5,'Dealer Wise'!B4:F124,5,0)</f>
        <v>5974643.419999999</v>
      </c>
      <c r="W5" s="212">
        <f>IFERROR(V5/U5,0)</f>
        <v>0.39391514492536756</v>
      </c>
      <c r="X5" s="212">
        <f>IF(W5&gt;=89.5%,90%,0%)</f>
        <v>0</v>
      </c>
      <c r="Y5" s="174">
        <f>E5+I5+M5+Q5+U5</f>
        <v>65637071.217771441</v>
      </c>
      <c r="Z5" s="174">
        <f>F5+J5+N5+R5+V5</f>
        <v>50644256.330000006</v>
      </c>
      <c r="AA5" s="159">
        <f t="shared" ref="AA5:AA68" si="1">IFERROR(Z5/Y5,0)</f>
        <v>0.77158007495447045</v>
      </c>
      <c r="AB5" s="175" t="e">
        <f>Y5-M5:N126A5</f>
        <v>#NAME?</v>
      </c>
      <c r="AC5" s="176" t="e">
        <f>AB5/AC$2</f>
        <v>#NAME?</v>
      </c>
      <c r="AD5" s="131"/>
    </row>
    <row r="6" spans="1:30" x14ac:dyDescent="0.2">
      <c r="A6" s="107">
        <v>2</v>
      </c>
      <c r="B6" s="173" t="s">
        <v>25</v>
      </c>
      <c r="C6" s="111" t="s">
        <v>16</v>
      </c>
      <c r="D6" s="111" t="s">
        <v>22</v>
      </c>
      <c r="E6" s="202">
        <v>12566632.595000001</v>
      </c>
      <c r="F6" s="202">
        <v>12798336.324999999</v>
      </c>
      <c r="G6" s="203">
        <f t="shared" si="0"/>
        <v>1.018438012589959</v>
      </c>
      <c r="H6" s="203">
        <f t="shared" ref="H6:H69" si="2">IF(G6&gt;=89.5%,90%,0%)</f>
        <v>0.9</v>
      </c>
      <c r="I6" s="204">
        <v>11946061.381742861</v>
      </c>
      <c r="J6" s="204">
        <v>10892991.908700004</v>
      </c>
      <c r="K6" s="205">
        <f t="shared" ref="K6:K69" si="3">IFERROR(J6/I6,0)</f>
        <v>0.9118479773884085</v>
      </c>
      <c r="L6" s="205">
        <f t="shared" ref="L6:L69" si="4">IF(K6&gt;=89.5%,90%,0%)</f>
        <v>0.9</v>
      </c>
      <c r="M6" s="206">
        <v>12036002.842719048</v>
      </c>
      <c r="N6" s="206">
        <v>3688918.8465999998</v>
      </c>
      <c r="O6" s="207">
        <f t="shared" ref="O6:O69" si="5">IFERROR(N6/M6,0)</f>
        <v>0.30649036019724285</v>
      </c>
      <c r="P6" s="207">
        <f t="shared" ref="P6:P69" si="6">IF(O6&gt;=89.5%,90%,0%)</f>
        <v>0</v>
      </c>
      <c r="Q6" s="208">
        <v>8468919.1476476192</v>
      </c>
      <c r="R6" s="201">
        <v>11694244.424500002</v>
      </c>
      <c r="S6" s="207">
        <f t="shared" ref="S6:S69" si="7">IFERROR(R6/Q6,0)</f>
        <v>1.3808426105648051</v>
      </c>
      <c r="T6" s="207">
        <f t="shared" ref="T6:T69" si="8">IF(S6&gt;=89.5%,90%,0%)</f>
        <v>0.9</v>
      </c>
      <c r="U6" s="211">
        <v>14973802.175938094</v>
      </c>
      <c r="V6" s="211">
        <f>VLOOKUP(B6,'Dealer Wise'!B5:F125,5,0)</f>
        <v>4892225.7116</v>
      </c>
      <c r="W6" s="212">
        <f t="shared" ref="W6:W69" si="9">IFERROR(V6/U6,0)</f>
        <v>0.32671900256980035</v>
      </c>
      <c r="X6" s="212">
        <f t="shared" ref="X6:X69" si="10">IF(W6&gt;=89.5%,90%,0%)</f>
        <v>0</v>
      </c>
      <c r="Y6" s="174">
        <f t="shared" ref="Y6:Y69" si="11">E6+I6+M6+Q6+U6</f>
        <v>59991418.143047623</v>
      </c>
      <c r="Z6" s="174">
        <f t="shared" ref="Z6:Z69" si="12">F6+J6+N6+R6+V6</f>
        <v>43966717.216400005</v>
      </c>
      <c r="AA6" s="159">
        <f t="shared" si="1"/>
        <v>0.73288344528817051</v>
      </c>
      <c r="AB6" s="175">
        <f>Y6-Z6</f>
        <v>16024700.926647618</v>
      </c>
      <c r="AC6" s="176">
        <f>AB6/AC$2</f>
        <v>2289242.9895210885</v>
      </c>
    </row>
    <row r="7" spans="1:30" x14ac:dyDescent="0.2">
      <c r="A7" s="107">
        <v>3</v>
      </c>
      <c r="B7" s="173" t="s">
        <v>17</v>
      </c>
      <c r="C7" s="111" t="s">
        <v>27</v>
      </c>
      <c r="D7" s="111" t="s">
        <v>29</v>
      </c>
      <c r="E7" s="202">
        <v>13251518.692499999</v>
      </c>
      <c r="F7" s="202">
        <v>13461502.973300004</v>
      </c>
      <c r="G7" s="203">
        <f t="shared" si="0"/>
        <v>1.0158460540012557</v>
      </c>
      <c r="H7" s="203">
        <f t="shared" si="2"/>
        <v>0.9</v>
      </c>
      <c r="I7" s="204">
        <v>13373095.797428574</v>
      </c>
      <c r="J7" s="204">
        <v>10896642.329500005</v>
      </c>
      <c r="K7" s="205">
        <f t="shared" si="3"/>
        <v>0.81481823614807647</v>
      </c>
      <c r="L7" s="205">
        <f t="shared" si="4"/>
        <v>0</v>
      </c>
      <c r="M7" s="206">
        <v>13961721.665980959</v>
      </c>
      <c r="N7" s="206">
        <v>6680595.8022999996</v>
      </c>
      <c r="O7" s="207">
        <f t="shared" si="5"/>
        <v>0.47849369598721453</v>
      </c>
      <c r="P7" s="207">
        <f t="shared" si="6"/>
        <v>0</v>
      </c>
      <c r="Q7" s="208">
        <v>10636826.734223809</v>
      </c>
      <c r="R7" s="201">
        <v>372471.29000000004</v>
      </c>
      <c r="S7" s="207">
        <f t="shared" si="7"/>
        <v>3.5017143675150783E-2</v>
      </c>
      <c r="T7" s="207">
        <f t="shared" si="8"/>
        <v>0</v>
      </c>
      <c r="U7" s="211">
        <v>10971048.008666668</v>
      </c>
      <c r="V7" s="211">
        <f>VLOOKUP(B7,'Dealer Wise'!B6:F126,5,0)</f>
        <v>8186607.3490000004</v>
      </c>
      <c r="W7" s="212">
        <f t="shared" si="9"/>
        <v>0.74620103225625511</v>
      </c>
      <c r="X7" s="212">
        <f t="shared" si="10"/>
        <v>0</v>
      </c>
      <c r="Y7" s="174">
        <f t="shared" si="11"/>
        <v>62194210.898800001</v>
      </c>
      <c r="Z7" s="174">
        <f t="shared" si="12"/>
        <v>39597819.744100004</v>
      </c>
      <c r="AA7" s="159">
        <f t="shared" si="1"/>
        <v>0.63668015353602658</v>
      </c>
      <c r="AB7" s="175">
        <f t="shared" ref="AB7:AB70" si="13">Y7-Z7</f>
        <v>22596391.154699996</v>
      </c>
      <c r="AC7" s="176">
        <f t="shared" ref="AC7:AC70" si="14">AB7/AC$2</f>
        <v>3228055.8792428565</v>
      </c>
    </row>
    <row r="8" spans="1:30" x14ac:dyDescent="0.2">
      <c r="A8" s="107">
        <v>4</v>
      </c>
      <c r="B8" s="173" t="s">
        <v>19</v>
      </c>
      <c r="C8" s="111" t="s">
        <v>16</v>
      </c>
      <c r="D8" s="111" t="s">
        <v>1445</v>
      </c>
      <c r="E8" s="202">
        <v>24518113.522500008</v>
      </c>
      <c r="F8" s="202">
        <v>24552382.902300008</v>
      </c>
      <c r="G8" s="203">
        <f t="shared" si="0"/>
        <v>1.0013977168255033</v>
      </c>
      <c r="H8" s="203">
        <f t="shared" si="2"/>
        <v>0.9</v>
      </c>
      <c r="I8" s="204">
        <v>25762885.098033324</v>
      </c>
      <c r="J8" s="204">
        <v>25768229.766000003</v>
      </c>
      <c r="K8" s="205">
        <f t="shared" si="3"/>
        <v>1.000207456111625</v>
      </c>
      <c r="L8" s="205">
        <f t="shared" si="4"/>
        <v>0.9</v>
      </c>
      <c r="M8" s="206">
        <v>27386124.133747615</v>
      </c>
      <c r="N8" s="206">
        <v>4459056.4460000005</v>
      </c>
      <c r="O8" s="207">
        <f t="shared" si="5"/>
        <v>0.16282174228901397</v>
      </c>
      <c r="P8" s="207">
        <f t="shared" si="6"/>
        <v>0</v>
      </c>
      <c r="Q8" s="208">
        <v>15571528.336495241</v>
      </c>
      <c r="R8" s="201">
        <v>23363649.201699995</v>
      </c>
      <c r="S8" s="207">
        <f t="shared" si="7"/>
        <v>1.5004082256294802</v>
      </c>
      <c r="T8" s="207">
        <f t="shared" si="8"/>
        <v>0.9</v>
      </c>
      <c r="U8" s="211">
        <v>31611265.778271433</v>
      </c>
      <c r="V8" s="211">
        <f>VLOOKUP(B8,'Dealer Wise'!B7:F127,5,0)</f>
        <v>13722476.081200002</v>
      </c>
      <c r="W8" s="212">
        <f t="shared" si="9"/>
        <v>0.43410081005463536</v>
      </c>
      <c r="X8" s="212">
        <f t="shared" si="10"/>
        <v>0</v>
      </c>
      <c r="Y8" s="174">
        <f t="shared" si="11"/>
        <v>124849916.86904763</v>
      </c>
      <c r="Z8" s="174">
        <f t="shared" si="12"/>
        <v>91865794.397200018</v>
      </c>
      <c r="AA8" s="159">
        <f t="shared" si="1"/>
        <v>0.73580981630573339</v>
      </c>
      <c r="AB8" s="175">
        <f t="shared" si="13"/>
        <v>32984122.471847609</v>
      </c>
      <c r="AC8" s="176">
        <f t="shared" si="14"/>
        <v>4712017.4959782297</v>
      </c>
    </row>
    <row r="9" spans="1:30" x14ac:dyDescent="0.2">
      <c r="A9" s="107">
        <v>5</v>
      </c>
      <c r="B9" s="173" t="s">
        <v>23</v>
      </c>
      <c r="C9" s="111" t="s">
        <v>16</v>
      </c>
      <c r="D9" s="111" t="s">
        <v>1444</v>
      </c>
      <c r="E9" s="202">
        <v>14165696.534999998</v>
      </c>
      <c r="F9" s="202">
        <v>14204736.4914</v>
      </c>
      <c r="G9" s="203">
        <f t="shared" si="0"/>
        <v>1.0027559503553916</v>
      </c>
      <c r="H9" s="203">
        <f t="shared" si="2"/>
        <v>0.9</v>
      </c>
      <c r="I9" s="204">
        <v>15542887.802180951</v>
      </c>
      <c r="J9" s="204">
        <v>12513226.297899995</v>
      </c>
      <c r="K9" s="205">
        <f t="shared" si="3"/>
        <v>0.80507730977406655</v>
      </c>
      <c r="L9" s="205">
        <f t="shared" si="4"/>
        <v>0</v>
      </c>
      <c r="M9" s="206">
        <v>15879125.506666668</v>
      </c>
      <c r="N9" s="206">
        <v>6961879.8273</v>
      </c>
      <c r="O9" s="207">
        <f t="shared" si="5"/>
        <v>0.43842967450424991</v>
      </c>
      <c r="P9" s="207">
        <f t="shared" si="6"/>
        <v>0</v>
      </c>
      <c r="Q9" s="208">
        <v>12896058.288380956</v>
      </c>
      <c r="R9" s="201">
        <v>12473873.189099995</v>
      </c>
      <c r="S9" s="207">
        <f t="shared" si="7"/>
        <v>0.96726246967561091</v>
      </c>
      <c r="T9" s="207">
        <f t="shared" si="8"/>
        <v>0.9</v>
      </c>
      <c r="U9" s="211">
        <v>15628878.02405238</v>
      </c>
      <c r="V9" s="211">
        <f>VLOOKUP(B9,'Dealer Wise'!B8:F128,5,0)</f>
        <v>8255091.8633000003</v>
      </c>
      <c r="W9" s="212">
        <f t="shared" si="9"/>
        <v>0.52819478471811343</v>
      </c>
      <c r="X9" s="212">
        <f t="shared" si="10"/>
        <v>0</v>
      </c>
      <c r="Y9" s="174">
        <f t="shared" si="11"/>
        <v>74112646.15628095</v>
      </c>
      <c r="Z9" s="174">
        <f t="shared" si="12"/>
        <v>54408807.668999992</v>
      </c>
      <c r="AA9" s="159">
        <f t="shared" si="1"/>
        <v>0.73413662162687354</v>
      </c>
      <c r="AB9" s="175">
        <f t="shared" si="13"/>
        <v>19703838.487280957</v>
      </c>
      <c r="AC9" s="176">
        <f t="shared" si="14"/>
        <v>2814834.0696115652</v>
      </c>
    </row>
    <row r="10" spans="1:30" x14ac:dyDescent="0.2">
      <c r="A10" s="107">
        <v>6</v>
      </c>
      <c r="B10" s="173" t="s">
        <v>20</v>
      </c>
      <c r="C10" s="111" t="s">
        <v>16</v>
      </c>
      <c r="D10" s="111" t="s">
        <v>1443</v>
      </c>
      <c r="E10" s="202">
        <v>24534221.565000005</v>
      </c>
      <c r="F10" s="202">
        <v>22435447.986800004</v>
      </c>
      <c r="G10" s="203">
        <f t="shared" si="0"/>
        <v>0.91445526108747355</v>
      </c>
      <c r="H10" s="203">
        <f t="shared" si="2"/>
        <v>0.9</v>
      </c>
      <c r="I10" s="204">
        <v>25134353.601466656</v>
      </c>
      <c r="J10" s="204">
        <v>23636530.581900008</v>
      </c>
      <c r="K10" s="205">
        <f t="shared" si="3"/>
        <v>0.94040733876365745</v>
      </c>
      <c r="L10" s="205">
        <f t="shared" si="4"/>
        <v>0.9</v>
      </c>
      <c r="M10" s="206">
        <v>26110039.760385722</v>
      </c>
      <c r="N10" s="206">
        <v>11851680.910999997</v>
      </c>
      <c r="O10" s="207">
        <f t="shared" si="5"/>
        <v>0.45391278679634278</v>
      </c>
      <c r="P10" s="207">
        <f t="shared" si="6"/>
        <v>0</v>
      </c>
      <c r="Q10" s="208">
        <v>17361287.506509528</v>
      </c>
      <c r="R10" s="201">
        <v>16442527.669000002</v>
      </c>
      <c r="S10" s="207">
        <f t="shared" si="7"/>
        <v>0.94707997104678776</v>
      </c>
      <c r="T10" s="207">
        <f t="shared" si="8"/>
        <v>0.9</v>
      </c>
      <c r="U10" s="211">
        <v>27982608.102290478</v>
      </c>
      <c r="V10" s="211">
        <f>VLOOKUP(B10,'Dealer Wise'!B9:F129,5,0)</f>
        <v>18457334.722700007</v>
      </c>
      <c r="W10" s="212">
        <f t="shared" si="9"/>
        <v>0.65960022937208662</v>
      </c>
      <c r="X10" s="212">
        <f t="shared" si="10"/>
        <v>0</v>
      </c>
      <c r="Y10" s="174">
        <f t="shared" si="11"/>
        <v>121122510.53565238</v>
      </c>
      <c r="Z10" s="174">
        <f t="shared" si="12"/>
        <v>92823521.871400028</v>
      </c>
      <c r="AA10" s="159">
        <f t="shared" si="1"/>
        <v>0.76636061670862943</v>
      </c>
      <c r="AB10" s="175">
        <f t="shared" si="13"/>
        <v>28298988.664252356</v>
      </c>
      <c r="AC10" s="176">
        <f t="shared" si="14"/>
        <v>4042712.6663217652</v>
      </c>
    </row>
    <row r="11" spans="1:30" x14ac:dyDescent="0.2">
      <c r="A11" s="107">
        <v>7</v>
      </c>
      <c r="B11" s="173" t="s">
        <v>18</v>
      </c>
      <c r="C11" s="111" t="s">
        <v>16</v>
      </c>
      <c r="D11" s="111" t="s">
        <v>1443</v>
      </c>
      <c r="E11" s="202">
        <v>6896011.5424999995</v>
      </c>
      <c r="F11" s="202">
        <v>6949645.5500999978</v>
      </c>
      <c r="G11" s="203">
        <f t="shared" si="0"/>
        <v>1.0077775402882452</v>
      </c>
      <c r="H11" s="203">
        <f t="shared" si="2"/>
        <v>0.9</v>
      </c>
      <c r="I11" s="204">
        <v>6572328.0519619044</v>
      </c>
      <c r="J11" s="204">
        <v>6621142.5077000009</v>
      </c>
      <c r="K11" s="205">
        <f t="shared" si="3"/>
        <v>1.007427270116793</v>
      </c>
      <c r="L11" s="205">
        <f t="shared" si="4"/>
        <v>0.9</v>
      </c>
      <c r="M11" s="206">
        <v>6965120.3319142861</v>
      </c>
      <c r="N11" s="206">
        <v>4072595.1901000002</v>
      </c>
      <c r="O11" s="207">
        <f t="shared" si="5"/>
        <v>0.58471282562618598</v>
      </c>
      <c r="P11" s="207">
        <f t="shared" si="6"/>
        <v>0</v>
      </c>
      <c r="Q11" s="208">
        <v>6322222.2637238074</v>
      </c>
      <c r="R11" s="201">
        <v>1888384.2130999998</v>
      </c>
      <c r="S11" s="207">
        <f t="shared" si="7"/>
        <v>0.29868994387232062</v>
      </c>
      <c r="T11" s="207">
        <f t="shared" si="8"/>
        <v>0</v>
      </c>
      <c r="U11" s="211">
        <v>8265601.4537095251</v>
      </c>
      <c r="V11" s="211">
        <f>VLOOKUP(B11,'Dealer Wise'!B10:F130,5,0)</f>
        <v>4007367.3742999998</v>
      </c>
      <c r="W11" s="212">
        <f t="shared" si="9"/>
        <v>0.48482465513765249</v>
      </c>
      <c r="X11" s="212">
        <f t="shared" si="10"/>
        <v>0</v>
      </c>
      <c r="Y11" s="174">
        <f t="shared" si="11"/>
        <v>35021283.643809527</v>
      </c>
      <c r="Z11" s="174">
        <f t="shared" si="12"/>
        <v>23539134.835299999</v>
      </c>
      <c r="AA11" s="159">
        <f t="shared" si="1"/>
        <v>0.67213797971282674</v>
      </c>
      <c r="AB11" s="175">
        <f t="shared" si="13"/>
        <v>11482148.808509529</v>
      </c>
      <c r="AC11" s="176">
        <f t="shared" si="14"/>
        <v>1640306.9726442185</v>
      </c>
    </row>
    <row r="12" spans="1:30" x14ac:dyDescent="0.2">
      <c r="A12" s="107">
        <v>8</v>
      </c>
      <c r="B12" s="173" t="s">
        <v>24</v>
      </c>
      <c r="C12" s="111" t="s">
        <v>16</v>
      </c>
      <c r="D12" s="111" t="s">
        <v>22</v>
      </c>
      <c r="E12" s="202">
        <v>7016253.3049999997</v>
      </c>
      <c r="F12" s="202">
        <v>7023259.3658999978</v>
      </c>
      <c r="G12" s="203">
        <f t="shared" si="0"/>
        <v>1.0009985473151326</v>
      </c>
      <c r="H12" s="203">
        <f t="shared" si="2"/>
        <v>0.9</v>
      </c>
      <c r="I12" s="204">
        <v>6965260.1548714293</v>
      </c>
      <c r="J12" s="204">
        <v>6694113.1144000012</v>
      </c>
      <c r="K12" s="205">
        <f t="shared" si="3"/>
        <v>0.96107151284481585</v>
      </c>
      <c r="L12" s="205">
        <f t="shared" si="4"/>
        <v>0.9</v>
      </c>
      <c r="M12" s="206">
        <v>6912801.5808809502</v>
      </c>
      <c r="N12" s="206">
        <v>4148108.8009999995</v>
      </c>
      <c r="O12" s="207">
        <f t="shared" si="5"/>
        <v>0.60006189277479227</v>
      </c>
      <c r="P12" s="207">
        <f t="shared" si="6"/>
        <v>0</v>
      </c>
      <c r="Q12" s="208">
        <v>6033147.297857143</v>
      </c>
      <c r="R12" s="201">
        <v>6787207.0346999997</v>
      </c>
      <c r="S12" s="207">
        <f t="shared" si="7"/>
        <v>1.1249861307232933</v>
      </c>
      <c r="T12" s="207">
        <f t="shared" si="8"/>
        <v>0.9</v>
      </c>
      <c r="U12" s="211">
        <v>8672771.7852666676</v>
      </c>
      <c r="V12" s="211">
        <f>VLOOKUP(B12,'Dealer Wise'!B11:F131,5,0)</f>
        <v>7292431.8462000005</v>
      </c>
      <c r="W12" s="212">
        <f t="shared" si="9"/>
        <v>0.84084212368973055</v>
      </c>
      <c r="X12" s="212">
        <f t="shared" si="10"/>
        <v>0</v>
      </c>
      <c r="Y12" s="174">
        <f t="shared" si="11"/>
        <v>35600234.123876192</v>
      </c>
      <c r="Z12" s="174">
        <f t="shared" si="12"/>
        <v>31945120.162199996</v>
      </c>
      <c r="AA12" s="159">
        <f t="shared" si="1"/>
        <v>0.89732893472111186</v>
      </c>
      <c r="AB12" s="175">
        <f t="shared" si="13"/>
        <v>3655113.9616761953</v>
      </c>
      <c r="AC12" s="176">
        <f t="shared" si="14"/>
        <v>522159.13738231361</v>
      </c>
    </row>
    <row r="13" spans="1:30" x14ac:dyDescent="0.2">
      <c r="A13" s="107">
        <v>9</v>
      </c>
      <c r="B13" s="173" t="s">
        <v>21</v>
      </c>
      <c r="C13" s="111" t="s">
        <v>16</v>
      </c>
      <c r="D13" s="111" t="s">
        <v>22</v>
      </c>
      <c r="E13" s="202">
        <v>15861346.319999998</v>
      </c>
      <c r="F13" s="202">
        <v>14438925.4573</v>
      </c>
      <c r="G13" s="203">
        <f t="shared" si="0"/>
        <v>0.9103215556862011</v>
      </c>
      <c r="H13" s="203">
        <f t="shared" si="2"/>
        <v>0.9</v>
      </c>
      <c r="I13" s="204">
        <v>15806536.603338094</v>
      </c>
      <c r="J13" s="204">
        <v>15830032.048000002</v>
      </c>
      <c r="K13" s="205">
        <f t="shared" si="3"/>
        <v>1.0014864385065192</v>
      </c>
      <c r="L13" s="205">
        <f t="shared" si="4"/>
        <v>0.9</v>
      </c>
      <c r="M13" s="206">
        <v>15402436.487847619</v>
      </c>
      <c r="N13" s="206">
        <v>9320422.6180000007</v>
      </c>
      <c r="O13" s="207">
        <f t="shared" si="5"/>
        <v>0.60512650874124552</v>
      </c>
      <c r="P13" s="207">
        <f t="shared" si="6"/>
        <v>0</v>
      </c>
      <c r="Q13" s="208">
        <v>19424581.174823809</v>
      </c>
      <c r="R13" s="201">
        <v>16282265.122299999</v>
      </c>
      <c r="S13" s="207">
        <f t="shared" si="7"/>
        <v>0.83822991990187334</v>
      </c>
      <c r="T13" s="207">
        <f t="shared" si="8"/>
        <v>0</v>
      </c>
      <c r="U13" s="211">
        <v>19367585.031671423</v>
      </c>
      <c r="V13" s="211">
        <f>VLOOKUP(B13,'Dealer Wise'!B12:F132,5,0)</f>
        <v>14016878.083500003</v>
      </c>
      <c r="W13" s="212">
        <f t="shared" si="9"/>
        <v>0.72372874886458394</v>
      </c>
      <c r="X13" s="212">
        <f t="shared" si="10"/>
        <v>0</v>
      </c>
      <c r="Y13" s="174">
        <f t="shared" si="11"/>
        <v>85862485.617680937</v>
      </c>
      <c r="Z13" s="174">
        <f t="shared" si="12"/>
        <v>69888523.329099998</v>
      </c>
      <c r="AA13" s="159">
        <f t="shared" si="1"/>
        <v>0.81395877170726172</v>
      </c>
      <c r="AB13" s="175">
        <f t="shared" si="13"/>
        <v>15973962.288580939</v>
      </c>
      <c r="AC13" s="176">
        <f t="shared" si="14"/>
        <v>2281994.6126544201</v>
      </c>
    </row>
    <row r="14" spans="1:30" x14ac:dyDescent="0.2">
      <c r="A14" s="107">
        <v>10</v>
      </c>
      <c r="B14" s="173" t="s">
        <v>26</v>
      </c>
      <c r="C14" s="111" t="s">
        <v>27</v>
      </c>
      <c r="D14" s="111" t="s">
        <v>37</v>
      </c>
      <c r="E14" s="202">
        <v>13685259.6625</v>
      </c>
      <c r="F14" s="202">
        <v>12513321.811000003</v>
      </c>
      <c r="G14" s="203">
        <f t="shared" si="0"/>
        <v>0.91436495321230105</v>
      </c>
      <c r="H14" s="203">
        <f t="shared" si="2"/>
        <v>0.9</v>
      </c>
      <c r="I14" s="204">
        <v>14002214.806633331</v>
      </c>
      <c r="J14" s="204">
        <v>9679959.8078000005</v>
      </c>
      <c r="K14" s="205">
        <f t="shared" si="3"/>
        <v>0.69131633398555425</v>
      </c>
      <c r="L14" s="205">
        <f t="shared" si="4"/>
        <v>0</v>
      </c>
      <c r="M14" s="206">
        <v>13703135.446933338</v>
      </c>
      <c r="N14" s="206">
        <v>5783499.4664000021</v>
      </c>
      <c r="O14" s="207">
        <f t="shared" si="5"/>
        <v>0.42205665183688357</v>
      </c>
      <c r="P14" s="207">
        <f t="shared" si="6"/>
        <v>0</v>
      </c>
      <c r="Q14" s="208">
        <v>9066793.2123619057</v>
      </c>
      <c r="R14" s="201">
        <v>4263316.7291000001</v>
      </c>
      <c r="S14" s="207">
        <f t="shared" si="7"/>
        <v>0.47021219401886011</v>
      </c>
      <c r="T14" s="207">
        <f t="shared" si="8"/>
        <v>0</v>
      </c>
      <c r="U14" s="211">
        <v>16047731.449571427</v>
      </c>
      <c r="V14" s="211">
        <f>VLOOKUP(B14,'Dealer Wise'!B13:F133,5,0)</f>
        <v>9549176.2027999982</v>
      </c>
      <c r="W14" s="212">
        <f t="shared" si="9"/>
        <v>0.59504835514025378</v>
      </c>
      <c r="X14" s="212">
        <f t="shared" si="10"/>
        <v>0</v>
      </c>
      <c r="Y14" s="174">
        <f t="shared" si="11"/>
        <v>66505134.578000009</v>
      </c>
      <c r="Z14" s="174">
        <f t="shared" si="12"/>
        <v>41789274.017100006</v>
      </c>
      <c r="AA14" s="159">
        <f t="shared" si="1"/>
        <v>0.62836161872716456</v>
      </c>
      <c r="AB14" s="175">
        <f t="shared" si="13"/>
        <v>24715860.560900003</v>
      </c>
      <c r="AC14" s="176">
        <f t="shared" si="14"/>
        <v>3530837.2229857147</v>
      </c>
    </row>
    <row r="15" spans="1:30" x14ac:dyDescent="0.2">
      <c r="A15" s="107">
        <v>11</v>
      </c>
      <c r="B15" s="173" t="s">
        <v>41</v>
      </c>
      <c r="C15" s="111" t="s">
        <v>27</v>
      </c>
      <c r="D15" s="111" t="s">
        <v>1448</v>
      </c>
      <c r="E15" s="202">
        <v>8701407.0325000025</v>
      </c>
      <c r="F15" s="202">
        <v>7929466.0653999951</v>
      </c>
      <c r="G15" s="203">
        <f t="shared" si="0"/>
        <v>0.91128550081420323</v>
      </c>
      <c r="H15" s="203">
        <f t="shared" si="2"/>
        <v>0.9</v>
      </c>
      <c r="I15" s="204">
        <v>9077948.8671238124</v>
      </c>
      <c r="J15" s="204">
        <v>4184153.6615999993</v>
      </c>
      <c r="K15" s="205">
        <f t="shared" si="3"/>
        <v>0.46091399311061271</v>
      </c>
      <c r="L15" s="205">
        <f t="shared" si="4"/>
        <v>0</v>
      </c>
      <c r="M15" s="206">
        <v>7753631.1445523817</v>
      </c>
      <c r="N15" s="206">
        <v>5840770.4384000022</v>
      </c>
      <c r="O15" s="207">
        <f t="shared" si="5"/>
        <v>0.75329485366397197</v>
      </c>
      <c r="P15" s="207">
        <f t="shared" si="6"/>
        <v>0</v>
      </c>
      <c r="Q15" s="208">
        <v>6403039.1590238074</v>
      </c>
      <c r="R15" s="201">
        <v>5549698.2403999986</v>
      </c>
      <c r="S15" s="207">
        <f t="shared" si="7"/>
        <v>0.86672876778815344</v>
      </c>
      <c r="T15" s="207">
        <f t="shared" si="8"/>
        <v>0</v>
      </c>
      <c r="U15" s="211">
        <v>7324268.2187761916</v>
      </c>
      <c r="V15" s="211">
        <f>VLOOKUP(B15,'Dealer Wise'!B14:F134,5,0)</f>
        <v>5038401.3957000012</v>
      </c>
      <c r="W15" s="212">
        <f t="shared" si="9"/>
        <v>0.68790509102107478</v>
      </c>
      <c r="X15" s="212">
        <f t="shared" si="10"/>
        <v>0</v>
      </c>
      <c r="Y15" s="174">
        <f t="shared" si="11"/>
        <v>39260294.421976194</v>
      </c>
      <c r="Z15" s="174">
        <f t="shared" si="12"/>
        <v>28542489.801499996</v>
      </c>
      <c r="AA15" s="159">
        <f t="shared" si="1"/>
        <v>0.72700651438627928</v>
      </c>
      <c r="AB15" s="175">
        <f t="shared" si="13"/>
        <v>10717804.620476197</v>
      </c>
      <c r="AC15" s="176">
        <f t="shared" si="14"/>
        <v>1531114.9457823138</v>
      </c>
    </row>
    <row r="16" spans="1:30" x14ac:dyDescent="0.2">
      <c r="A16" s="107">
        <v>12</v>
      </c>
      <c r="B16" s="173" t="s">
        <v>39</v>
      </c>
      <c r="C16" s="111" t="s">
        <v>27</v>
      </c>
      <c r="D16" s="111" t="s">
        <v>1447</v>
      </c>
      <c r="E16" s="202">
        <v>5476783.3249999993</v>
      </c>
      <c r="F16" s="202">
        <v>4446004.0591000002</v>
      </c>
      <c r="G16" s="203">
        <f t="shared" si="0"/>
        <v>0.81179111811950322</v>
      </c>
      <c r="H16" s="203">
        <f t="shared" si="2"/>
        <v>0</v>
      </c>
      <c r="I16" s="204">
        <v>6469583.7127095237</v>
      </c>
      <c r="J16" s="204">
        <v>3993599.6734999996</v>
      </c>
      <c r="K16" s="205">
        <f t="shared" si="3"/>
        <v>0.61728850739724672</v>
      </c>
      <c r="L16" s="205">
        <f t="shared" si="4"/>
        <v>0</v>
      </c>
      <c r="M16" s="206">
        <v>4363777.8466142854</v>
      </c>
      <c r="N16" s="206">
        <v>1776728.7038</v>
      </c>
      <c r="O16" s="207">
        <f t="shared" si="5"/>
        <v>0.40715379339910868</v>
      </c>
      <c r="P16" s="207">
        <f t="shared" si="6"/>
        <v>0</v>
      </c>
      <c r="Q16" s="208">
        <v>4000974.1472666673</v>
      </c>
      <c r="R16" s="201">
        <v>4316090.5100000007</v>
      </c>
      <c r="S16" s="207">
        <f t="shared" si="7"/>
        <v>1.0787599097456329</v>
      </c>
      <c r="T16" s="207">
        <f t="shared" si="8"/>
        <v>0.9</v>
      </c>
      <c r="U16" s="211">
        <v>6358681.1997190481</v>
      </c>
      <c r="V16" s="211">
        <f>VLOOKUP(B16,'Dealer Wise'!B15:F135,5,0)</f>
        <v>5026800.9231000002</v>
      </c>
      <c r="W16" s="212">
        <f t="shared" si="9"/>
        <v>0.79054142914447489</v>
      </c>
      <c r="X16" s="212">
        <f t="shared" si="10"/>
        <v>0</v>
      </c>
      <c r="Y16" s="174">
        <f t="shared" si="11"/>
        <v>26669800.231309526</v>
      </c>
      <c r="Z16" s="174">
        <f t="shared" si="12"/>
        <v>19559223.869500004</v>
      </c>
      <c r="AA16" s="159">
        <f t="shared" si="1"/>
        <v>0.73338471604065769</v>
      </c>
      <c r="AB16" s="175">
        <f t="shared" si="13"/>
        <v>7110576.3618095219</v>
      </c>
      <c r="AC16" s="176">
        <f t="shared" si="14"/>
        <v>1015796.623115646</v>
      </c>
    </row>
    <row r="17" spans="1:29" x14ac:dyDescent="0.2">
      <c r="A17" s="107">
        <v>13</v>
      </c>
      <c r="B17" s="173" t="s">
        <v>28</v>
      </c>
      <c r="C17" s="111" t="s">
        <v>27</v>
      </c>
      <c r="D17" s="111" t="s">
        <v>29</v>
      </c>
      <c r="E17" s="202">
        <v>8730470.0625000019</v>
      </c>
      <c r="F17" s="202">
        <v>2747935.2234999998</v>
      </c>
      <c r="G17" s="203">
        <f t="shared" si="0"/>
        <v>0.31475226463500622</v>
      </c>
      <c r="H17" s="203">
        <f t="shared" si="2"/>
        <v>0</v>
      </c>
      <c r="I17" s="204">
        <v>6700617.7662142869</v>
      </c>
      <c r="J17" s="204">
        <v>3534105.8090999997</v>
      </c>
      <c r="K17" s="205">
        <f t="shared" si="3"/>
        <v>0.5274298478745636</v>
      </c>
      <c r="L17" s="205">
        <f t="shared" si="4"/>
        <v>0</v>
      </c>
      <c r="M17" s="206">
        <v>4955036.6505809529</v>
      </c>
      <c r="N17" s="206">
        <v>1718410.4676999999</v>
      </c>
      <c r="O17" s="207">
        <f t="shared" si="5"/>
        <v>0.34680075827461843</v>
      </c>
      <c r="P17" s="207">
        <f t="shared" si="6"/>
        <v>0</v>
      </c>
      <c r="Q17" s="208">
        <v>2839901.8996809525</v>
      </c>
      <c r="R17" s="201">
        <v>3370138.6285999999</v>
      </c>
      <c r="S17" s="207">
        <f t="shared" si="7"/>
        <v>1.1867095229516966</v>
      </c>
      <c r="T17" s="207">
        <f t="shared" si="8"/>
        <v>0.9</v>
      </c>
      <c r="U17" s="211">
        <v>6925170.0187761914</v>
      </c>
      <c r="V17" s="211">
        <f>VLOOKUP(B17,'Dealer Wise'!B16:F136,5,0)</f>
        <v>1928554.3335000004</v>
      </c>
      <c r="W17" s="212">
        <f t="shared" si="9"/>
        <v>0.27848476330127886</v>
      </c>
      <c r="X17" s="212">
        <f t="shared" si="10"/>
        <v>0</v>
      </c>
      <c r="Y17" s="174">
        <f t="shared" si="11"/>
        <v>30151196.397752389</v>
      </c>
      <c r="Z17" s="174">
        <f t="shared" si="12"/>
        <v>13299144.462399999</v>
      </c>
      <c r="AA17" s="159">
        <f t="shared" si="1"/>
        <v>0.4410818160234391</v>
      </c>
      <c r="AB17" s="175">
        <f t="shared" si="13"/>
        <v>16852051.935352392</v>
      </c>
      <c r="AC17" s="176">
        <f t="shared" si="14"/>
        <v>2407435.9907646277</v>
      </c>
    </row>
    <row r="18" spans="1:29" x14ac:dyDescent="0.2">
      <c r="A18" s="107">
        <v>14</v>
      </c>
      <c r="B18" s="173" t="s">
        <v>33</v>
      </c>
      <c r="C18" s="111" t="s">
        <v>27</v>
      </c>
      <c r="D18" s="111" t="s">
        <v>1446</v>
      </c>
      <c r="E18" s="202">
        <v>3301990.7650000001</v>
      </c>
      <c r="F18" s="202">
        <v>2660140.0401999997</v>
      </c>
      <c r="G18" s="203">
        <f t="shared" si="0"/>
        <v>0.80561704423785674</v>
      </c>
      <c r="H18" s="203">
        <f t="shared" si="2"/>
        <v>0</v>
      </c>
      <c r="I18" s="204">
        <v>3878217.8033619053</v>
      </c>
      <c r="J18" s="204">
        <v>2238861.8296999997</v>
      </c>
      <c r="K18" s="205">
        <f t="shared" si="3"/>
        <v>0.57729141147235219</v>
      </c>
      <c r="L18" s="205">
        <f t="shared" si="4"/>
        <v>0</v>
      </c>
      <c r="M18" s="206">
        <v>2832858.3474238096</v>
      </c>
      <c r="N18" s="206">
        <v>2080017.1128000005</v>
      </c>
      <c r="O18" s="207">
        <f t="shared" si="5"/>
        <v>0.73424677753180279</v>
      </c>
      <c r="P18" s="207">
        <f t="shared" si="6"/>
        <v>0</v>
      </c>
      <c r="Q18" s="208">
        <v>2094480.9135238095</v>
      </c>
      <c r="R18" s="201">
        <v>4023990.8070000005</v>
      </c>
      <c r="S18" s="207">
        <f t="shared" si="7"/>
        <v>1.9212353672060603</v>
      </c>
      <c r="T18" s="207">
        <f t="shared" si="8"/>
        <v>0.9</v>
      </c>
      <c r="U18" s="211">
        <v>3648316.2661476182</v>
      </c>
      <c r="V18" s="211">
        <f>VLOOKUP(B18,'Dealer Wise'!B17:F137,5,0)</f>
        <v>3199860.3466000012</v>
      </c>
      <c r="W18" s="212">
        <f t="shared" si="9"/>
        <v>0.87707866126936496</v>
      </c>
      <c r="X18" s="212">
        <f t="shared" si="10"/>
        <v>0</v>
      </c>
      <c r="Y18" s="174">
        <f t="shared" si="11"/>
        <v>15755864.095457144</v>
      </c>
      <c r="Z18" s="174">
        <f t="shared" si="12"/>
        <v>14202870.136300001</v>
      </c>
      <c r="AA18" s="159">
        <f t="shared" si="1"/>
        <v>0.90143390741705409</v>
      </c>
      <c r="AB18" s="175">
        <f t="shared" si="13"/>
        <v>1552993.9591571428</v>
      </c>
      <c r="AC18" s="176">
        <f t="shared" si="14"/>
        <v>221856.27987959184</v>
      </c>
    </row>
    <row r="19" spans="1:29" x14ac:dyDescent="0.2">
      <c r="A19" s="107">
        <v>15</v>
      </c>
      <c r="B19" s="173" t="s">
        <v>35</v>
      </c>
      <c r="C19" s="111" t="s">
        <v>27</v>
      </c>
      <c r="D19" s="111" t="s">
        <v>1446</v>
      </c>
      <c r="E19" s="202">
        <v>8706647.3650000002</v>
      </c>
      <c r="F19" s="202">
        <v>6975957.4188999981</v>
      </c>
      <c r="G19" s="203">
        <f t="shared" si="0"/>
        <v>0.80122200043874159</v>
      </c>
      <c r="H19" s="203">
        <f t="shared" si="2"/>
        <v>0</v>
      </c>
      <c r="I19" s="204">
        <v>8458142.5605571419</v>
      </c>
      <c r="J19" s="204">
        <v>3600041.8204999994</v>
      </c>
      <c r="K19" s="205">
        <f t="shared" si="3"/>
        <v>0.42563030768576487</v>
      </c>
      <c r="L19" s="205">
        <f t="shared" si="4"/>
        <v>0</v>
      </c>
      <c r="M19" s="206">
        <v>7753631.1445523817</v>
      </c>
      <c r="N19" s="206">
        <v>4765322.8503</v>
      </c>
      <c r="O19" s="207">
        <f t="shared" si="5"/>
        <v>0.61459240986051611</v>
      </c>
      <c r="P19" s="207">
        <f t="shared" si="6"/>
        <v>0</v>
      </c>
      <c r="Q19" s="208">
        <v>6887145.9773904765</v>
      </c>
      <c r="R19" s="201">
        <v>10892388.720199998</v>
      </c>
      <c r="S19" s="207">
        <f t="shared" si="7"/>
        <v>1.581553339504951</v>
      </c>
      <c r="T19" s="207">
        <f t="shared" si="8"/>
        <v>0.9</v>
      </c>
      <c r="U19" s="211">
        <v>10482264.466138093</v>
      </c>
      <c r="V19" s="211">
        <f>VLOOKUP(B19,'Dealer Wise'!B18:F138,5,0)</f>
        <v>6009035.5624999991</v>
      </c>
      <c r="W19" s="212">
        <f t="shared" si="9"/>
        <v>0.57325738936577941</v>
      </c>
      <c r="X19" s="212">
        <f t="shared" si="10"/>
        <v>0</v>
      </c>
      <c r="Y19" s="174">
        <f t="shared" si="11"/>
        <v>42287831.513638094</v>
      </c>
      <c r="Z19" s="174">
        <f t="shared" si="12"/>
        <v>32242746.372399997</v>
      </c>
      <c r="AA19" s="159">
        <f t="shared" si="1"/>
        <v>0.7624592044167956</v>
      </c>
      <c r="AB19" s="175">
        <f t="shared" si="13"/>
        <v>10045085.141238097</v>
      </c>
      <c r="AC19" s="176">
        <f t="shared" si="14"/>
        <v>1435012.1630340139</v>
      </c>
    </row>
    <row r="20" spans="1:29" x14ac:dyDescent="0.2">
      <c r="A20" s="107">
        <v>16</v>
      </c>
      <c r="B20" s="173" t="s">
        <v>36</v>
      </c>
      <c r="C20" s="111" t="s">
        <v>27</v>
      </c>
      <c r="D20" s="111" t="s">
        <v>37</v>
      </c>
      <c r="E20" s="202">
        <v>12287766.645</v>
      </c>
      <c r="F20" s="202">
        <v>11228952.854900002</v>
      </c>
      <c r="G20" s="203">
        <f t="shared" si="0"/>
        <v>0.91383187680156364</v>
      </c>
      <c r="H20" s="203">
        <f t="shared" si="2"/>
        <v>0.9</v>
      </c>
      <c r="I20" s="204">
        <v>11631809.677290477</v>
      </c>
      <c r="J20" s="204">
        <v>9319153.2541999985</v>
      </c>
      <c r="K20" s="205">
        <f t="shared" si="3"/>
        <v>0.80117827859532253</v>
      </c>
      <c r="L20" s="205">
        <f t="shared" si="4"/>
        <v>0</v>
      </c>
      <c r="M20" s="206">
        <v>10956964.058738094</v>
      </c>
      <c r="N20" s="206">
        <v>3728606.7422000002</v>
      </c>
      <c r="O20" s="207">
        <f t="shared" si="5"/>
        <v>0.34029560763471384</v>
      </c>
      <c r="P20" s="207">
        <f t="shared" si="6"/>
        <v>0</v>
      </c>
      <c r="Q20" s="208">
        <v>7025617.9225857146</v>
      </c>
      <c r="R20" s="201">
        <v>5978094.2399000013</v>
      </c>
      <c r="S20" s="207">
        <f t="shared" si="7"/>
        <v>0.85089942347730441</v>
      </c>
      <c r="T20" s="207">
        <f t="shared" si="8"/>
        <v>0</v>
      </c>
      <c r="U20" s="211">
        <v>12518443.960595239</v>
      </c>
      <c r="V20" s="211">
        <f>VLOOKUP(B20,'Dealer Wise'!B19:F139,5,0)</f>
        <v>7319485.9811000032</v>
      </c>
      <c r="W20" s="212">
        <f t="shared" si="9"/>
        <v>0.58469614946872117</v>
      </c>
      <c r="X20" s="212">
        <f t="shared" si="10"/>
        <v>0</v>
      </c>
      <c r="Y20" s="174">
        <f t="shared" si="11"/>
        <v>54420602.264209524</v>
      </c>
      <c r="Z20" s="174">
        <f t="shared" si="12"/>
        <v>37574293.072300002</v>
      </c>
      <c r="AA20" s="159">
        <f t="shared" si="1"/>
        <v>0.69044243372902303</v>
      </c>
      <c r="AB20" s="175">
        <f t="shared" si="13"/>
        <v>16846309.191909522</v>
      </c>
      <c r="AC20" s="176">
        <f t="shared" si="14"/>
        <v>2406615.5988442176</v>
      </c>
    </row>
    <row r="21" spans="1:29" x14ac:dyDescent="0.2">
      <c r="A21" s="107">
        <v>17</v>
      </c>
      <c r="B21" s="173" t="s">
        <v>143</v>
      </c>
      <c r="C21" s="111" t="s">
        <v>27</v>
      </c>
      <c r="D21" s="111" t="s">
        <v>37</v>
      </c>
      <c r="E21" s="202">
        <v>8345031.4650000017</v>
      </c>
      <c r="F21" s="202">
        <v>8381093.6563999979</v>
      </c>
      <c r="G21" s="203">
        <f t="shared" si="0"/>
        <v>1.0043213966958957</v>
      </c>
      <c r="H21" s="203">
        <f t="shared" si="2"/>
        <v>0.9</v>
      </c>
      <c r="I21" s="204">
        <v>8772977.7650142871</v>
      </c>
      <c r="J21" s="204">
        <v>5906749.963299999</v>
      </c>
      <c r="K21" s="205">
        <f t="shared" si="3"/>
        <v>0.67328906119601684</v>
      </c>
      <c r="L21" s="205">
        <f t="shared" si="4"/>
        <v>0</v>
      </c>
      <c r="M21" s="206">
        <v>7753631.1445523817</v>
      </c>
      <c r="N21" s="206">
        <v>5468520.7473000018</v>
      </c>
      <c r="O21" s="207">
        <f t="shared" si="5"/>
        <v>0.70528512968302937</v>
      </c>
      <c r="P21" s="207">
        <f t="shared" si="6"/>
        <v>0</v>
      </c>
      <c r="Q21" s="208">
        <v>6100130.3576809522</v>
      </c>
      <c r="R21" s="201">
        <v>6783091.4135999987</v>
      </c>
      <c r="S21" s="207">
        <f t="shared" si="7"/>
        <v>1.1119584362749066</v>
      </c>
      <c r="T21" s="207">
        <f t="shared" si="8"/>
        <v>0.9</v>
      </c>
      <c r="U21" s="211">
        <v>8136031.5746571431</v>
      </c>
      <c r="V21" s="211">
        <f>VLOOKUP(B21,'Dealer Wise'!B20:F140,5,0)</f>
        <v>5721683.182</v>
      </c>
      <c r="W21" s="212">
        <f t="shared" si="9"/>
        <v>0.70325233247894747</v>
      </c>
      <c r="X21" s="212">
        <f t="shared" si="10"/>
        <v>0</v>
      </c>
      <c r="Y21" s="174">
        <f t="shared" si="11"/>
        <v>39107802.306904763</v>
      </c>
      <c r="Z21" s="174">
        <f t="shared" si="12"/>
        <v>32261138.962599996</v>
      </c>
      <c r="AA21" s="159">
        <f t="shared" ref="AA21:AA30" si="15">IFERROR(Z21/Y31,0)</f>
        <v>0.18308663406502651</v>
      </c>
      <c r="AB21" s="175">
        <f t="shared" ref="AB21:AB30" si="16">Y31-Z21</f>
        <v>143945819.7121762</v>
      </c>
      <c r="AC21" s="176">
        <f t="shared" si="14"/>
        <v>20563688.530310888</v>
      </c>
    </row>
    <row r="22" spans="1:29" x14ac:dyDescent="0.2">
      <c r="A22" s="107">
        <v>18</v>
      </c>
      <c r="B22" s="173" t="s">
        <v>1321</v>
      </c>
      <c r="C22" s="111" t="s">
        <v>27</v>
      </c>
      <c r="D22" s="111" t="s">
        <v>31</v>
      </c>
      <c r="E22" s="202">
        <v>7267570.8875000011</v>
      </c>
      <c r="F22" s="202">
        <v>5922143.7917000009</v>
      </c>
      <c r="G22" s="203">
        <f t="shared" si="0"/>
        <v>0.81487251839344377</v>
      </c>
      <c r="H22" s="203">
        <f t="shared" si="2"/>
        <v>0</v>
      </c>
      <c r="I22" s="204">
        <v>7013095.5592428595</v>
      </c>
      <c r="J22" s="204">
        <v>5614677.6417000005</v>
      </c>
      <c r="K22" s="205">
        <f t="shared" si="3"/>
        <v>0.80059904991600694</v>
      </c>
      <c r="L22" s="205">
        <f t="shared" si="4"/>
        <v>0</v>
      </c>
      <c r="M22" s="206">
        <v>6552441.1636714302</v>
      </c>
      <c r="N22" s="206">
        <v>4278936.0900000008</v>
      </c>
      <c r="O22" s="207">
        <f t="shared" si="5"/>
        <v>0.65302930360117106</v>
      </c>
      <c r="P22" s="207">
        <f t="shared" si="6"/>
        <v>0</v>
      </c>
      <c r="Q22" s="208">
        <v>5005247.0838619052</v>
      </c>
      <c r="R22" s="201">
        <v>2436957.8075999999</v>
      </c>
      <c r="S22" s="207">
        <f t="shared" si="7"/>
        <v>0.48688062083035333</v>
      </c>
      <c r="T22" s="207">
        <f t="shared" si="8"/>
        <v>0</v>
      </c>
      <c r="U22" s="211">
        <v>7613817.9571571425</v>
      </c>
      <c r="V22" s="211">
        <f>VLOOKUP(B22,'Dealer Wise'!B21:F141,5,0)</f>
        <v>3076056.4436999997</v>
      </c>
      <c r="W22" s="212">
        <f t="shared" si="9"/>
        <v>0.40400971772754884</v>
      </c>
      <c r="X22" s="212">
        <f t="shared" si="10"/>
        <v>0</v>
      </c>
      <c r="Y22" s="174">
        <f t="shared" si="11"/>
        <v>33452172.651433337</v>
      </c>
      <c r="Z22" s="174">
        <f t="shared" si="12"/>
        <v>21328771.774700001</v>
      </c>
      <c r="AA22" s="159">
        <f t="shared" si="15"/>
        <v>0.2368366751093528</v>
      </c>
      <c r="AB22" s="175">
        <f t="shared" si="16"/>
        <v>68728107.147671416</v>
      </c>
      <c r="AC22" s="176">
        <f t="shared" si="14"/>
        <v>9818301.0210959166</v>
      </c>
    </row>
    <row r="23" spans="1:29" x14ac:dyDescent="0.2">
      <c r="A23" s="107">
        <v>19</v>
      </c>
      <c r="B23" s="173" t="s">
        <v>34</v>
      </c>
      <c r="C23" s="111" t="s">
        <v>27</v>
      </c>
      <c r="D23" s="111" t="s">
        <v>1446</v>
      </c>
      <c r="E23" s="202">
        <v>11256993.005000001</v>
      </c>
      <c r="F23" s="202">
        <v>9206764.3725000005</v>
      </c>
      <c r="G23" s="203">
        <f t="shared" si="0"/>
        <v>0.81787066656349938</v>
      </c>
      <c r="H23" s="203">
        <f t="shared" si="2"/>
        <v>0</v>
      </c>
      <c r="I23" s="204">
        <v>11059255.570685714</v>
      </c>
      <c r="J23" s="204">
        <v>5388835.8202000018</v>
      </c>
      <c r="K23" s="205">
        <f t="shared" si="3"/>
        <v>0.48726930901967341</v>
      </c>
      <c r="L23" s="205">
        <f t="shared" si="4"/>
        <v>0</v>
      </c>
      <c r="M23" s="206">
        <v>10575099.525985712</v>
      </c>
      <c r="N23" s="206">
        <v>6228991.4699000036</v>
      </c>
      <c r="O23" s="207">
        <f t="shared" si="5"/>
        <v>0.58902438266361334</v>
      </c>
      <c r="P23" s="207">
        <f t="shared" si="6"/>
        <v>0</v>
      </c>
      <c r="Q23" s="208">
        <v>7819923.0389904762</v>
      </c>
      <c r="R23" s="201">
        <v>6348798.4617999978</v>
      </c>
      <c r="S23" s="207">
        <f t="shared" si="7"/>
        <v>0.81187480108750598</v>
      </c>
      <c r="T23" s="207">
        <f t="shared" si="8"/>
        <v>0</v>
      </c>
      <c r="U23" s="211">
        <v>11322607.190119047</v>
      </c>
      <c r="V23" s="211">
        <f>VLOOKUP(B23,'Dealer Wise'!B22:F142,5,0)</f>
        <v>7511758.7646000031</v>
      </c>
      <c r="W23" s="212">
        <f t="shared" si="9"/>
        <v>0.66343013039923571</v>
      </c>
      <c r="X23" s="212">
        <f t="shared" si="10"/>
        <v>0</v>
      </c>
      <c r="Y23" s="174">
        <f t="shared" si="11"/>
        <v>52033878.330780953</v>
      </c>
      <c r="Z23" s="174">
        <f t="shared" si="12"/>
        <v>34685148.889000006</v>
      </c>
      <c r="AA23" s="159">
        <f t="shared" si="15"/>
        <v>1.3672577033854743</v>
      </c>
      <c r="AB23" s="175">
        <f t="shared" si="16"/>
        <v>-9316742.6235857233</v>
      </c>
      <c r="AC23" s="176">
        <f t="shared" si="14"/>
        <v>-1330963.2319408176</v>
      </c>
    </row>
    <row r="24" spans="1:29" x14ac:dyDescent="0.2">
      <c r="A24" s="107">
        <v>20</v>
      </c>
      <c r="B24" s="173" t="s">
        <v>40</v>
      </c>
      <c r="C24" s="111" t="s">
        <v>27</v>
      </c>
      <c r="D24" s="111" t="s">
        <v>1447</v>
      </c>
      <c r="E24" s="202">
        <v>10010925.502499999</v>
      </c>
      <c r="F24" s="202">
        <v>8658426.8501999993</v>
      </c>
      <c r="G24" s="203">
        <f t="shared" si="0"/>
        <v>0.86489774077708947</v>
      </c>
      <c r="H24" s="203">
        <f t="shared" si="2"/>
        <v>0</v>
      </c>
      <c r="I24" s="204">
        <v>10514524.339509523</v>
      </c>
      <c r="J24" s="204">
        <v>10566830.452500001</v>
      </c>
      <c r="K24" s="205">
        <f t="shared" si="3"/>
        <v>1.004974653279743</v>
      </c>
      <c r="L24" s="205">
        <f t="shared" si="4"/>
        <v>0.9</v>
      </c>
      <c r="M24" s="206">
        <v>9673349.1259523816</v>
      </c>
      <c r="N24" s="206">
        <v>4989026.5465000002</v>
      </c>
      <c r="O24" s="207">
        <f t="shared" si="5"/>
        <v>0.5157496624530038</v>
      </c>
      <c r="P24" s="207">
        <f t="shared" si="6"/>
        <v>0</v>
      </c>
      <c r="Q24" s="208">
        <v>9746918.2723333351</v>
      </c>
      <c r="R24" s="201">
        <v>9963733.7350000031</v>
      </c>
      <c r="S24" s="207">
        <f t="shared" si="7"/>
        <v>1.0222445142771024</v>
      </c>
      <c r="T24" s="207">
        <f t="shared" si="8"/>
        <v>0.9</v>
      </c>
      <c r="U24" s="211">
        <v>11237412.243566666</v>
      </c>
      <c r="V24" s="211">
        <f>VLOOKUP(B24,'Dealer Wise'!B23:F143,5,0)</f>
        <v>6984050.7561000008</v>
      </c>
      <c r="W24" s="212">
        <f t="shared" si="9"/>
        <v>0.62149991516937697</v>
      </c>
      <c r="X24" s="212">
        <f t="shared" si="10"/>
        <v>0</v>
      </c>
      <c r="Y24" s="174">
        <f t="shared" si="11"/>
        <v>51183129.483861908</v>
      </c>
      <c r="Z24" s="174">
        <f t="shared" si="12"/>
        <v>41162068.340300001</v>
      </c>
      <c r="AA24" s="159">
        <f t="shared" si="15"/>
        <v>0.65970258808960547</v>
      </c>
      <c r="AB24" s="175">
        <f t="shared" si="16"/>
        <v>21232818.512423813</v>
      </c>
      <c r="AC24" s="176">
        <f t="shared" si="14"/>
        <v>3033259.7874891162</v>
      </c>
    </row>
    <row r="25" spans="1:29" x14ac:dyDescent="0.2">
      <c r="A25" s="107">
        <v>21</v>
      </c>
      <c r="B25" s="173" t="s">
        <v>38</v>
      </c>
      <c r="C25" s="111" t="s">
        <v>27</v>
      </c>
      <c r="D25" s="111" t="s">
        <v>1449</v>
      </c>
      <c r="E25" s="202">
        <v>14840546.882499998</v>
      </c>
      <c r="F25" s="202">
        <v>16510228.7334</v>
      </c>
      <c r="G25" s="203">
        <f t="shared" si="0"/>
        <v>1.1125081079639252</v>
      </c>
      <c r="H25" s="203">
        <f t="shared" si="2"/>
        <v>0.9</v>
      </c>
      <c r="I25" s="204">
        <v>15433096.511466665</v>
      </c>
      <c r="J25" s="204">
        <v>12789230.442800006</v>
      </c>
      <c r="K25" s="205">
        <f t="shared" si="3"/>
        <v>0.82868855471082625</v>
      </c>
      <c r="L25" s="205">
        <f t="shared" si="4"/>
        <v>0</v>
      </c>
      <c r="M25" s="206">
        <v>14015289.579614285</v>
      </c>
      <c r="N25" s="206">
        <v>7697075.0431000022</v>
      </c>
      <c r="O25" s="207">
        <f t="shared" si="5"/>
        <v>0.54919129564726643</v>
      </c>
      <c r="P25" s="207">
        <f t="shared" si="6"/>
        <v>0</v>
      </c>
      <c r="Q25" s="208">
        <v>11258297.069004763</v>
      </c>
      <c r="R25" s="201">
        <v>6792777.9915000023</v>
      </c>
      <c r="S25" s="207">
        <f t="shared" si="7"/>
        <v>0.60335750157110446</v>
      </c>
      <c r="T25" s="207">
        <f t="shared" si="8"/>
        <v>0</v>
      </c>
      <c r="U25" s="211">
        <v>15204681.236876192</v>
      </c>
      <c r="V25" s="211">
        <f>VLOOKUP(B25,'Dealer Wise'!B24:F144,5,0)</f>
        <v>13850249.321300004</v>
      </c>
      <c r="W25" s="212">
        <f t="shared" si="9"/>
        <v>0.91092007162299071</v>
      </c>
      <c r="X25" s="212">
        <f t="shared" si="10"/>
        <v>0.9</v>
      </c>
      <c r="Y25" s="174">
        <f t="shared" si="11"/>
        <v>70751911.279461905</v>
      </c>
      <c r="Z25" s="174">
        <f t="shared" si="12"/>
        <v>57639561.532100022</v>
      </c>
      <c r="AA25" s="159">
        <f t="shared" si="15"/>
        <v>1.1798576269356089</v>
      </c>
      <c r="AB25" s="175">
        <f t="shared" si="16"/>
        <v>-8786581.1247904897</v>
      </c>
      <c r="AC25" s="176">
        <f t="shared" si="14"/>
        <v>-1255225.8749700699</v>
      </c>
    </row>
    <row r="26" spans="1:29" x14ac:dyDescent="0.2">
      <c r="A26" s="107">
        <v>22</v>
      </c>
      <c r="B26" s="173" t="s">
        <v>32</v>
      </c>
      <c r="C26" s="111" t="s">
        <v>27</v>
      </c>
      <c r="D26" s="111" t="s">
        <v>31</v>
      </c>
      <c r="E26" s="202">
        <v>8466647.432500001</v>
      </c>
      <c r="F26" s="202">
        <v>7690130.7296000002</v>
      </c>
      <c r="G26" s="203">
        <f t="shared" si="0"/>
        <v>0.90828522043810744</v>
      </c>
      <c r="H26" s="203">
        <f t="shared" si="2"/>
        <v>0.9</v>
      </c>
      <c r="I26" s="204">
        <v>9035879.4367666673</v>
      </c>
      <c r="J26" s="204">
        <v>7874551.0080000013</v>
      </c>
      <c r="K26" s="205">
        <f t="shared" si="3"/>
        <v>0.87147588268594389</v>
      </c>
      <c r="L26" s="205">
        <f t="shared" si="4"/>
        <v>0</v>
      </c>
      <c r="M26" s="206">
        <v>9470719.8882142846</v>
      </c>
      <c r="N26" s="206">
        <v>6058092.4275000012</v>
      </c>
      <c r="O26" s="207">
        <f t="shared" si="5"/>
        <v>0.63966546355561804</v>
      </c>
      <c r="P26" s="207">
        <f t="shared" si="6"/>
        <v>0</v>
      </c>
      <c r="Q26" s="208">
        <v>7834208.2217809539</v>
      </c>
      <c r="R26" s="201">
        <v>4001812.5673999996</v>
      </c>
      <c r="S26" s="207">
        <f t="shared" si="7"/>
        <v>0.51081263787117803</v>
      </c>
      <c r="T26" s="207">
        <f t="shared" si="8"/>
        <v>0</v>
      </c>
      <c r="U26" s="211">
        <v>9949681.5185619034</v>
      </c>
      <c r="V26" s="211">
        <f>VLOOKUP(B26,'Dealer Wise'!B25:F145,5,0)</f>
        <v>5900101.0486000003</v>
      </c>
      <c r="W26" s="212">
        <f t="shared" si="9"/>
        <v>0.59299396041902486</v>
      </c>
      <c r="X26" s="212">
        <f t="shared" si="10"/>
        <v>0</v>
      </c>
      <c r="Y26" s="174">
        <f t="shared" si="11"/>
        <v>44757136.497823805</v>
      </c>
      <c r="Z26" s="174">
        <f t="shared" si="12"/>
        <v>31524687.781100005</v>
      </c>
      <c r="AA26" s="159">
        <f t="shared" si="15"/>
        <v>0.43447221619502185</v>
      </c>
      <c r="AB26" s="175">
        <f t="shared" si="16"/>
        <v>41033893.886523813</v>
      </c>
      <c r="AC26" s="176">
        <f t="shared" si="14"/>
        <v>5861984.8409319734</v>
      </c>
    </row>
    <row r="27" spans="1:29" x14ac:dyDescent="0.2">
      <c r="A27" s="107">
        <v>23</v>
      </c>
      <c r="B27" s="173" t="s">
        <v>42</v>
      </c>
      <c r="C27" s="111" t="s">
        <v>16</v>
      </c>
      <c r="D27" s="111" t="s">
        <v>47</v>
      </c>
      <c r="E27" s="202">
        <v>5658323.1500000013</v>
      </c>
      <c r="F27" s="202">
        <v>3566355.0305999992</v>
      </c>
      <c r="G27" s="203">
        <f t="shared" si="0"/>
        <v>0.6302847921649718</v>
      </c>
      <c r="H27" s="203">
        <f t="shared" si="2"/>
        <v>0</v>
      </c>
      <c r="I27" s="204">
        <v>5453825.5532333339</v>
      </c>
      <c r="J27" s="204">
        <v>2972089.4920999995</v>
      </c>
      <c r="K27" s="205">
        <f t="shared" si="3"/>
        <v>0.54495499775162004</v>
      </c>
      <c r="L27" s="205">
        <f t="shared" si="4"/>
        <v>0</v>
      </c>
      <c r="M27" s="206">
        <v>3900046.3226523804</v>
      </c>
      <c r="N27" s="206">
        <v>2167455.3814999997</v>
      </c>
      <c r="O27" s="207">
        <f t="shared" si="5"/>
        <v>0.55575118913611676</v>
      </c>
      <c r="P27" s="207">
        <f t="shared" si="6"/>
        <v>0</v>
      </c>
      <c r="Q27" s="208">
        <v>7976320.5596428579</v>
      </c>
      <c r="R27" s="201">
        <v>9664592.2402999979</v>
      </c>
      <c r="S27" s="207">
        <f t="shared" si="7"/>
        <v>1.2116604602376628</v>
      </c>
      <c r="T27" s="207">
        <f t="shared" si="8"/>
        <v>0.9</v>
      </c>
      <c r="U27" s="211">
        <v>4983838.0316857146</v>
      </c>
      <c r="V27" s="211">
        <f>VLOOKUP(B27,'Dealer Wise'!B26:F146,5,0)</f>
        <v>2327615.9944000002</v>
      </c>
      <c r="W27" s="212">
        <f t="shared" si="9"/>
        <v>0.46703283284924813</v>
      </c>
      <c r="X27" s="212">
        <f t="shared" si="10"/>
        <v>0</v>
      </c>
      <c r="Y27" s="174">
        <f t="shared" si="11"/>
        <v>27972353.617214289</v>
      </c>
      <c r="Z27" s="174">
        <f t="shared" si="12"/>
        <v>20698108.138899997</v>
      </c>
      <c r="AA27" s="159">
        <f t="shared" si="15"/>
        <v>0.71609518871567379</v>
      </c>
      <c r="AB27" s="175">
        <f t="shared" si="16"/>
        <v>8206021.4587619118</v>
      </c>
      <c r="AC27" s="176">
        <f t="shared" si="14"/>
        <v>1172288.7798231302</v>
      </c>
    </row>
    <row r="28" spans="1:29" x14ac:dyDescent="0.2">
      <c r="A28" s="107">
        <v>24</v>
      </c>
      <c r="B28" s="173" t="s">
        <v>49</v>
      </c>
      <c r="C28" s="111" t="s">
        <v>16</v>
      </c>
      <c r="D28" s="111" t="s">
        <v>47</v>
      </c>
      <c r="E28" s="202">
        <v>6044659.8075000001</v>
      </c>
      <c r="F28" s="202">
        <v>6298731.9590999996</v>
      </c>
      <c r="G28" s="203">
        <f t="shared" si="0"/>
        <v>1.0420324980546889</v>
      </c>
      <c r="H28" s="203">
        <f t="shared" si="2"/>
        <v>0.9</v>
      </c>
      <c r="I28" s="204">
        <v>9169049.6530761905</v>
      </c>
      <c r="J28" s="204">
        <v>9359171.3769000042</v>
      </c>
      <c r="K28" s="205">
        <f t="shared" si="3"/>
        <v>1.0207351613326718</v>
      </c>
      <c r="L28" s="205">
        <f t="shared" si="4"/>
        <v>0.9</v>
      </c>
      <c r="M28" s="206">
        <v>9420009.5162476171</v>
      </c>
      <c r="N28" s="206">
        <v>4571803.5369999995</v>
      </c>
      <c r="O28" s="207">
        <f t="shared" si="5"/>
        <v>0.48532897223878174</v>
      </c>
      <c r="P28" s="207">
        <f t="shared" si="6"/>
        <v>0</v>
      </c>
      <c r="Q28" s="208">
        <v>7688847.6028380953</v>
      </c>
      <c r="R28" s="201">
        <v>7845077.9594000001</v>
      </c>
      <c r="S28" s="207">
        <f t="shared" si="7"/>
        <v>1.0203190861143141</v>
      </c>
      <c r="T28" s="207">
        <f t="shared" si="8"/>
        <v>0.9</v>
      </c>
      <c r="U28" s="211">
        <v>10777372.872357141</v>
      </c>
      <c r="V28" s="211">
        <f>VLOOKUP(B28,'Dealer Wise'!B27:F147,5,0)</f>
        <v>8204748.8413000004</v>
      </c>
      <c r="W28" s="212">
        <f t="shared" si="9"/>
        <v>0.7612939571149423</v>
      </c>
      <c r="X28" s="212">
        <f t="shared" si="10"/>
        <v>0</v>
      </c>
      <c r="Y28" s="174">
        <f t="shared" si="11"/>
        <v>43099939.452019043</v>
      </c>
      <c r="Z28" s="174">
        <f t="shared" si="12"/>
        <v>36279533.673700005</v>
      </c>
      <c r="AA28" s="159">
        <f t="shared" si="15"/>
        <v>1.5120639852449165</v>
      </c>
      <c r="AB28" s="175">
        <f t="shared" si="16"/>
        <v>-12286148.454738103</v>
      </c>
      <c r="AC28" s="176">
        <f t="shared" si="14"/>
        <v>-1755164.0649625862</v>
      </c>
    </row>
    <row r="29" spans="1:29" x14ac:dyDescent="0.2">
      <c r="A29" s="107">
        <v>25</v>
      </c>
      <c r="B29" s="173" t="s">
        <v>44</v>
      </c>
      <c r="C29" s="111" t="s">
        <v>16</v>
      </c>
      <c r="D29" s="111" t="s">
        <v>43</v>
      </c>
      <c r="E29" s="202">
        <v>2326781.3575000004</v>
      </c>
      <c r="F29" s="202">
        <v>207401.81080000006</v>
      </c>
      <c r="G29" s="203">
        <f t="shared" si="0"/>
        <v>8.9136785513376296E-2</v>
      </c>
      <c r="H29" s="203">
        <f t="shared" si="2"/>
        <v>0</v>
      </c>
      <c r="I29" s="204">
        <v>2178753.2422523811</v>
      </c>
      <c r="J29" s="204">
        <v>1885969.7065999997</v>
      </c>
      <c r="K29" s="205">
        <f t="shared" si="3"/>
        <v>0.86561877225265604</v>
      </c>
      <c r="L29" s="205">
        <f t="shared" si="4"/>
        <v>0</v>
      </c>
      <c r="M29" s="206">
        <v>2505467.8884666674</v>
      </c>
      <c r="N29" s="206">
        <v>1005820.9353999995</v>
      </c>
      <c r="O29" s="207">
        <f t="shared" si="5"/>
        <v>0.40145033988663748</v>
      </c>
      <c r="P29" s="207">
        <f t="shared" si="6"/>
        <v>0</v>
      </c>
      <c r="Q29" s="208">
        <v>3246047.8679380948</v>
      </c>
      <c r="R29" s="201">
        <v>1500897.3429</v>
      </c>
      <c r="S29" s="207">
        <f t="shared" si="7"/>
        <v>0.4623768360672319</v>
      </c>
      <c r="T29" s="207">
        <f t="shared" si="8"/>
        <v>0</v>
      </c>
      <c r="U29" s="211">
        <v>1837611.0789857144</v>
      </c>
      <c r="V29" s="211">
        <f>VLOOKUP(B29,'Dealer Wise'!B28:F148,5,0)</f>
        <v>999474.03269999975</v>
      </c>
      <c r="W29" s="212">
        <f t="shared" si="9"/>
        <v>0.54389856707419737</v>
      </c>
      <c r="X29" s="212">
        <f t="shared" si="10"/>
        <v>0</v>
      </c>
      <c r="Y29" s="174">
        <f t="shared" si="11"/>
        <v>12094661.435142856</v>
      </c>
      <c r="Z29" s="174">
        <f t="shared" si="12"/>
        <v>5599563.8283999981</v>
      </c>
      <c r="AA29" s="159">
        <f t="shared" si="15"/>
        <v>9.350743286345424E-2</v>
      </c>
      <c r="AB29" s="175">
        <f t="shared" si="16"/>
        <v>54284058.862609521</v>
      </c>
      <c r="AC29" s="176">
        <f t="shared" si="14"/>
        <v>7754865.5518013602</v>
      </c>
    </row>
    <row r="30" spans="1:29" x14ac:dyDescent="0.2">
      <c r="A30" s="107">
        <v>26</v>
      </c>
      <c r="B30" s="173" t="s">
        <v>46</v>
      </c>
      <c r="C30" s="111" t="s">
        <v>16</v>
      </c>
      <c r="D30" s="111" t="s">
        <v>47</v>
      </c>
      <c r="E30" s="202">
        <v>5467555.8725000005</v>
      </c>
      <c r="F30" s="202">
        <v>5259150.513799998</v>
      </c>
      <c r="G30" s="203">
        <f t="shared" si="0"/>
        <v>0.9618832685829124</v>
      </c>
      <c r="H30" s="203">
        <f t="shared" si="2"/>
        <v>0.9</v>
      </c>
      <c r="I30" s="204">
        <v>4693554.8833666658</v>
      </c>
      <c r="J30" s="204">
        <v>4737512.7764999988</v>
      </c>
      <c r="K30" s="205">
        <f t="shared" si="3"/>
        <v>1.0093655862615165</v>
      </c>
      <c r="L30" s="205">
        <f t="shared" si="4"/>
        <v>0.9</v>
      </c>
      <c r="M30" s="206">
        <v>5411113.5976428557</v>
      </c>
      <c r="N30" s="206">
        <v>3289042.3223000006</v>
      </c>
      <c r="O30" s="207">
        <f t="shared" si="5"/>
        <v>0.6078309506813433</v>
      </c>
      <c r="P30" s="207">
        <f t="shared" si="6"/>
        <v>0</v>
      </c>
      <c r="Q30" s="208">
        <v>4555794.8742523808</v>
      </c>
      <c r="R30" s="201">
        <v>4988156.9291999992</v>
      </c>
      <c r="S30" s="207">
        <f t="shared" si="7"/>
        <v>1.0949037581545131</v>
      </c>
      <c r="T30" s="207">
        <f t="shared" si="8"/>
        <v>0.9</v>
      </c>
      <c r="U30" s="211">
        <v>5468353.3310047621</v>
      </c>
      <c r="V30" s="211">
        <f>VLOOKUP(B30,'Dealer Wise'!B29:F149,5,0)</f>
        <v>4249783.0928999996</v>
      </c>
      <c r="W30" s="212">
        <f t="shared" si="9"/>
        <v>0.77715956443493728</v>
      </c>
      <c r="X30" s="212">
        <f t="shared" si="10"/>
        <v>0</v>
      </c>
      <c r="Y30" s="174">
        <f t="shared" si="11"/>
        <v>25596372.558766663</v>
      </c>
      <c r="Z30" s="174">
        <f t="shared" si="12"/>
        <v>22523645.634699997</v>
      </c>
      <c r="AA30" s="159">
        <f t="shared" si="15"/>
        <v>0.57259897870848142</v>
      </c>
      <c r="AB30" s="175">
        <f t="shared" si="16"/>
        <v>16812166.11526667</v>
      </c>
      <c r="AC30" s="176">
        <f t="shared" si="14"/>
        <v>2401738.0164666669</v>
      </c>
    </row>
    <row r="31" spans="1:29" x14ac:dyDescent="0.2">
      <c r="A31" s="107">
        <v>27</v>
      </c>
      <c r="B31" s="173" t="s">
        <v>48</v>
      </c>
      <c r="C31" s="111" t="s">
        <v>16</v>
      </c>
      <c r="D31" s="111" t="s">
        <v>47</v>
      </c>
      <c r="E31" s="202">
        <v>36189056.337499999</v>
      </c>
      <c r="F31" s="202">
        <v>36581898.256300002</v>
      </c>
      <c r="G31" s="203">
        <f t="shared" si="0"/>
        <v>1.0108552683755097</v>
      </c>
      <c r="H31" s="203">
        <f t="shared" si="2"/>
        <v>0.9</v>
      </c>
      <c r="I31" s="204">
        <v>36204566.01329048</v>
      </c>
      <c r="J31" s="204">
        <v>36404333.940800004</v>
      </c>
      <c r="K31" s="205">
        <f t="shared" si="3"/>
        <v>1.0055177550653747</v>
      </c>
      <c r="L31" s="205">
        <f t="shared" si="4"/>
        <v>0.9</v>
      </c>
      <c r="M31" s="206">
        <v>36642507.584104761</v>
      </c>
      <c r="N31" s="206">
        <v>18042690.089499999</v>
      </c>
      <c r="O31" s="207">
        <f t="shared" si="5"/>
        <v>0.49239779914316723</v>
      </c>
      <c r="P31" s="207">
        <f t="shared" si="6"/>
        <v>0</v>
      </c>
      <c r="Q31" s="208">
        <v>29503982.267642859</v>
      </c>
      <c r="R31" s="201">
        <v>29666880.133300006</v>
      </c>
      <c r="S31" s="207">
        <f t="shared" si="7"/>
        <v>1.0055212162269971</v>
      </c>
      <c r="T31" s="207">
        <f t="shared" si="8"/>
        <v>0.9</v>
      </c>
      <c r="U31" s="211">
        <v>37666846.472238094</v>
      </c>
      <c r="V31" s="211">
        <f>VLOOKUP(B31,'Dealer Wise'!B30:F150,5,0)</f>
        <v>26045903.511300001</v>
      </c>
      <c r="W31" s="212">
        <f t="shared" si="9"/>
        <v>0.69148086316429036</v>
      </c>
      <c r="X31" s="212">
        <f t="shared" si="10"/>
        <v>0</v>
      </c>
      <c r="Y31" s="174">
        <f t="shared" si="11"/>
        <v>176206958.6747762</v>
      </c>
      <c r="Z31" s="174">
        <f t="shared" si="12"/>
        <v>146741705.93120003</v>
      </c>
      <c r="AA31" s="159">
        <f t="shared" si="1"/>
        <v>0.83278042498900429</v>
      </c>
      <c r="AB31" s="175">
        <f t="shared" si="13"/>
        <v>29465252.743576169</v>
      </c>
      <c r="AC31" s="176">
        <f t="shared" si="14"/>
        <v>4209321.820510881</v>
      </c>
    </row>
    <row r="32" spans="1:29" x14ac:dyDescent="0.2">
      <c r="A32" s="107">
        <v>28</v>
      </c>
      <c r="B32" s="173" t="s">
        <v>50</v>
      </c>
      <c r="C32" s="111" t="s">
        <v>16</v>
      </c>
      <c r="D32" s="111" t="s">
        <v>51</v>
      </c>
      <c r="E32" s="202">
        <v>18057911.127499998</v>
      </c>
      <c r="F32" s="202">
        <v>17576175.886300009</v>
      </c>
      <c r="G32" s="203">
        <f t="shared" si="0"/>
        <v>0.97332275932699852</v>
      </c>
      <c r="H32" s="203">
        <f t="shared" si="2"/>
        <v>0.9</v>
      </c>
      <c r="I32" s="204">
        <v>18128277.925795242</v>
      </c>
      <c r="J32" s="204">
        <v>16510216.988500008</v>
      </c>
      <c r="K32" s="205">
        <f t="shared" si="3"/>
        <v>0.91074381450248787</v>
      </c>
      <c r="L32" s="205">
        <f t="shared" si="4"/>
        <v>0.9</v>
      </c>
      <c r="M32" s="206">
        <v>16773490.060138095</v>
      </c>
      <c r="N32" s="206">
        <v>9536764.9240000043</v>
      </c>
      <c r="O32" s="207">
        <f t="shared" si="5"/>
        <v>0.5685617536844022</v>
      </c>
      <c r="P32" s="207">
        <f t="shared" si="6"/>
        <v>0</v>
      </c>
      <c r="Q32" s="208">
        <v>16564828.241042856</v>
      </c>
      <c r="R32" s="201">
        <v>20110720.389300004</v>
      </c>
      <c r="S32" s="207">
        <f t="shared" si="7"/>
        <v>1.2140615101261027</v>
      </c>
      <c r="T32" s="207">
        <f t="shared" si="8"/>
        <v>0.9</v>
      </c>
      <c r="U32" s="211">
        <v>20532371.567895241</v>
      </c>
      <c r="V32" s="211">
        <f>VLOOKUP(B32,'Dealer Wise'!B4:F124,5,0)</f>
        <v>17752341.448500004</v>
      </c>
      <c r="W32" s="212">
        <f t="shared" si="9"/>
        <v>0.86460258084642605</v>
      </c>
      <c r="X32" s="212">
        <f t="shared" si="10"/>
        <v>0</v>
      </c>
      <c r="Y32" s="174">
        <f t="shared" si="11"/>
        <v>90056878.922371417</v>
      </c>
      <c r="Z32" s="174">
        <f t="shared" si="12"/>
        <v>81486219.636600032</v>
      </c>
      <c r="AA32" s="159">
        <f t="shared" si="1"/>
        <v>0.90483059830266543</v>
      </c>
      <c r="AB32" s="175">
        <f t="shared" si="13"/>
        <v>8570659.2857713848</v>
      </c>
      <c r="AC32" s="176">
        <f t="shared" si="14"/>
        <v>1224379.8979673407</v>
      </c>
    </row>
    <row r="33" spans="1:29" x14ac:dyDescent="0.2">
      <c r="A33" s="107">
        <v>29</v>
      </c>
      <c r="B33" s="173" t="s">
        <v>62</v>
      </c>
      <c r="C33" s="111" t="s">
        <v>16</v>
      </c>
      <c r="D33" s="111" t="s">
        <v>1454</v>
      </c>
      <c r="E33" s="202">
        <v>4092843.4925000006</v>
      </c>
      <c r="F33" s="202">
        <v>4759278.3855999997</v>
      </c>
      <c r="G33" s="203">
        <f t="shared" si="0"/>
        <v>1.1628293127555986</v>
      </c>
      <c r="H33" s="203">
        <f t="shared" si="2"/>
        <v>0.9</v>
      </c>
      <c r="I33" s="204">
        <v>4769847.4366666675</v>
      </c>
      <c r="J33" s="204">
        <v>4854607.5771999983</v>
      </c>
      <c r="K33" s="205">
        <f t="shared" si="3"/>
        <v>1.0177699898495212</v>
      </c>
      <c r="L33" s="205">
        <f t="shared" si="4"/>
        <v>0.9</v>
      </c>
      <c r="M33" s="206">
        <v>5306923.566838095</v>
      </c>
      <c r="N33" s="206">
        <v>3525944.7450999999</v>
      </c>
      <c r="O33" s="207">
        <f t="shared" si="5"/>
        <v>0.66440465944015548</v>
      </c>
      <c r="P33" s="207">
        <f t="shared" si="6"/>
        <v>0</v>
      </c>
      <c r="Q33" s="208">
        <v>5908296.3130571423</v>
      </c>
      <c r="R33" s="201">
        <v>6473011.4127000012</v>
      </c>
      <c r="S33" s="207">
        <f t="shared" si="7"/>
        <v>1.0955800233639021</v>
      </c>
      <c r="T33" s="207">
        <f t="shared" si="8"/>
        <v>0.9</v>
      </c>
      <c r="U33" s="211">
        <v>5290495.4563523792</v>
      </c>
      <c r="V33" s="211">
        <f>VLOOKUP(B33,'Dealer Wise'!B32:F152,5,0)</f>
        <v>2685135.5004000007</v>
      </c>
      <c r="W33" s="212">
        <f t="shared" si="9"/>
        <v>0.50753951544858</v>
      </c>
      <c r="X33" s="212">
        <f t="shared" si="10"/>
        <v>0</v>
      </c>
      <c r="Y33" s="174">
        <f t="shared" si="11"/>
        <v>25368406.265414283</v>
      </c>
      <c r="Z33" s="174">
        <f t="shared" si="12"/>
        <v>22297977.620999999</v>
      </c>
      <c r="AA33" s="159">
        <f t="shared" si="1"/>
        <v>0.87896643516781281</v>
      </c>
      <c r="AB33" s="175">
        <f t="shared" si="13"/>
        <v>3070428.6444142833</v>
      </c>
      <c r="AC33" s="176">
        <f t="shared" si="14"/>
        <v>438632.66348775476</v>
      </c>
    </row>
    <row r="34" spans="1:29" x14ac:dyDescent="0.2">
      <c r="A34" s="107">
        <v>30</v>
      </c>
      <c r="B34" s="173" t="s">
        <v>54</v>
      </c>
      <c r="C34" s="111" t="s">
        <v>16</v>
      </c>
      <c r="D34" s="111" t="s">
        <v>58</v>
      </c>
      <c r="E34" s="202">
        <v>11359254.382499998</v>
      </c>
      <c r="F34" s="202">
        <v>11958385.919500001</v>
      </c>
      <c r="G34" s="203">
        <f t="shared" si="0"/>
        <v>1.0527439140656116</v>
      </c>
      <c r="H34" s="203">
        <f t="shared" si="2"/>
        <v>0.9</v>
      </c>
      <c r="I34" s="204">
        <v>12229299.815400003</v>
      </c>
      <c r="J34" s="204">
        <v>11144409.6461</v>
      </c>
      <c r="K34" s="205">
        <f t="shared" si="3"/>
        <v>0.91128763006252966</v>
      </c>
      <c r="L34" s="205">
        <f t="shared" si="4"/>
        <v>0.9</v>
      </c>
      <c r="M34" s="206">
        <v>12014734.435528571</v>
      </c>
      <c r="N34" s="206">
        <v>5997877.5371000022</v>
      </c>
      <c r="O34" s="207">
        <f t="shared" si="5"/>
        <v>0.49921016309472299</v>
      </c>
      <c r="P34" s="207">
        <f t="shared" si="6"/>
        <v>0</v>
      </c>
      <c r="Q34" s="208">
        <v>11580125.530252384</v>
      </c>
      <c r="R34" s="201">
        <v>13451292.606999999</v>
      </c>
      <c r="S34" s="207">
        <f t="shared" si="7"/>
        <v>1.1615843517291158</v>
      </c>
      <c r="T34" s="207">
        <f t="shared" si="8"/>
        <v>0.9</v>
      </c>
      <c r="U34" s="211">
        <v>15211472.689042859</v>
      </c>
      <c r="V34" s="211">
        <f>VLOOKUP(B34,'Dealer Wise'!B33:F153,5,0)</f>
        <v>10183087.0888</v>
      </c>
      <c r="W34" s="212">
        <f t="shared" si="9"/>
        <v>0.6694346627026514</v>
      </c>
      <c r="X34" s="212">
        <f t="shared" si="10"/>
        <v>0</v>
      </c>
      <c r="Y34" s="174">
        <f t="shared" si="11"/>
        <v>62394886.852723815</v>
      </c>
      <c r="Z34" s="174">
        <f t="shared" si="12"/>
        <v>52735052.798500001</v>
      </c>
      <c r="AA34" s="159">
        <f t="shared" si="1"/>
        <v>0.84518228108939797</v>
      </c>
      <c r="AB34" s="175">
        <f t="shared" si="13"/>
        <v>9659834.0542238131</v>
      </c>
      <c r="AC34" s="176">
        <f t="shared" si="14"/>
        <v>1379976.2934605447</v>
      </c>
    </row>
    <row r="35" spans="1:29" s="120" customFormat="1" x14ac:dyDescent="0.2">
      <c r="A35" s="107">
        <v>31</v>
      </c>
      <c r="B35" s="173" t="s">
        <v>61</v>
      </c>
      <c r="C35" s="111" t="s">
        <v>16</v>
      </c>
      <c r="D35" s="111" t="s">
        <v>43</v>
      </c>
      <c r="E35" s="202">
        <v>8751896.0425000004</v>
      </c>
      <c r="F35" s="202">
        <v>8755764.6346000005</v>
      </c>
      <c r="G35" s="203">
        <f t="shared" si="0"/>
        <v>1.0004420290279059</v>
      </c>
      <c r="H35" s="203">
        <f t="shared" si="2"/>
        <v>0.9</v>
      </c>
      <c r="I35" s="204">
        <v>8868115.9819190502</v>
      </c>
      <c r="J35" s="204">
        <v>9483601.4353000056</v>
      </c>
      <c r="K35" s="205">
        <f t="shared" si="3"/>
        <v>1.0694043080442173</v>
      </c>
      <c r="L35" s="205">
        <f t="shared" si="4"/>
        <v>0.9</v>
      </c>
      <c r="M35" s="206">
        <v>8810214.6232333351</v>
      </c>
      <c r="N35" s="206">
        <v>8205083.4108000025</v>
      </c>
      <c r="O35" s="207">
        <f t="shared" si="5"/>
        <v>0.93131481600487387</v>
      </c>
      <c r="P35" s="207">
        <f t="shared" si="6"/>
        <v>0.9</v>
      </c>
      <c r="Q35" s="208">
        <v>12023736.269457145</v>
      </c>
      <c r="R35" s="201">
        <v>15207928.312899992</v>
      </c>
      <c r="S35" s="207">
        <f t="shared" si="7"/>
        <v>1.2648255061558007</v>
      </c>
      <c r="T35" s="207">
        <f t="shared" si="8"/>
        <v>0.9</v>
      </c>
      <c r="U35" s="211">
        <v>10399017.4902</v>
      </c>
      <c r="V35" s="211">
        <f>VLOOKUP(B35,'Dealer Wise'!B7:F127,5,0)</f>
        <v>10031173.060999995</v>
      </c>
      <c r="W35" s="212">
        <f t="shared" si="9"/>
        <v>0.96462700158484582</v>
      </c>
      <c r="X35" s="212">
        <f t="shared" si="10"/>
        <v>0.9</v>
      </c>
      <c r="Y35" s="174">
        <f t="shared" si="11"/>
        <v>48852980.407309532</v>
      </c>
      <c r="Z35" s="174">
        <f t="shared" si="12"/>
        <v>51683550.854599997</v>
      </c>
      <c r="AA35" s="137">
        <f t="shared" si="1"/>
        <v>1.0579405887561151</v>
      </c>
      <c r="AB35" s="175">
        <f t="shared" si="13"/>
        <v>-2830570.4472904652</v>
      </c>
      <c r="AC35" s="176">
        <f t="shared" si="14"/>
        <v>-404367.20675578073</v>
      </c>
    </row>
    <row r="36" spans="1:29" x14ac:dyDescent="0.2">
      <c r="A36" s="107">
        <v>32</v>
      </c>
      <c r="B36" s="173" t="s">
        <v>60</v>
      </c>
      <c r="C36" s="111" t="s">
        <v>16</v>
      </c>
      <c r="D36" s="111" t="s">
        <v>43</v>
      </c>
      <c r="E36" s="202">
        <v>14114289.104999997</v>
      </c>
      <c r="F36" s="202">
        <v>4397166.1897</v>
      </c>
      <c r="G36" s="203">
        <f t="shared" si="0"/>
        <v>0.31154003981272432</v>
      </c>
      <c r="H36" s="203">
        <f t="shared" si="2"/>
        <v>0</v>
      </c>
      <c r="I36" s="204">
        <v>13171231.046423815</v>
      </c>
      <c r="J36" s="204">
        <v>13236078.274200007</v>
      </c>
      <c r="K36" s="205">
        <f t="shared" si="3"/>
        <v>1.0049233991528681</v>
      </c>
      <c r="L36" s="205">
        <f t="shared" si="4"/>
        <v>0.9</v>
      </c>
      <c r="M36" s="206">
        <v>15022689.642995238</v>
      </c>
      <c r="N36" s="206">
        <v>6802140.8752000015</v>
      </c>
      <c r="O36" s="207">
        <f t="shared" si="5"/>
        <v>0.45279114704813833</v>
      </c>
      <c r="P36" s="207">
        <f t="shared" si="6"/>
        <v>0</v>
      </c>
      <c r="Q36" s="208">
        <v>15045237.751309521</v>
      </c>
      <c r="R36" s="201">
        <v>15106262.672700007</v>
      </c>
      <c r="S36" s="207">
        <f t="shared" si="7"/>
        <v>1.0040560955166808</v>
      </c>
      <c r="T36" s="207">
        <f t="shared" si="8"/>
        <v>0.9</v>
      </c>
      <c r="U36" s="211">
        <v>15205134.121895241</v>
      </c>
      <c r="V36" s="211">
        <f>VLOOKUP(B36,'Dealer Wise'!B8:F128,5,0)</f>
        <v>10026825.560799999</v>
      </c>
      <c r="W36" s="212">
        <f t="shared" si="9"/>
        <v>0.65943683761141381</v>
      </c>
      <c r="X36" s="212">
        <f t="shared" si="10"/>
        <v>0</v>
      </c>
      <c r="Y36" s="174">
        <f t="shared" si="11"/>
        <v>72558581.667623818</v>
      </c>
      <c r="Z36" s="174">
        <f t="shared" si="12"/>
        <v>49568473.572600022</v>
      </c>
      <c r="AA36" s="159">
        <f t="shared" si="1"/>
        <v>0.68315108197212526</v>
      </c>
      <c r="AB36" s="175">
        <f t="shared" si="13"/>
        <v>22990108.095023796</v>
      </c>
      <c r="AC36" s="176">
        <f t="shared" si="14"/>
        <v>3284301.1564319707</v>
      </c>
    </row>
    <row r="37" spans="1:29" x14ac:dyDescent="0.2">
      <c r="A37" s="107">
        <v>33</v>
      </c>
      <c r="B37" s="173" t="s">
        <v>56</v>
      </c>
      <c r="C37" s="111" t="s">
        <v>16</v>
      </c>
      <c r="D37" s="111" t="s">
        <v>43</v>
      </c>
      <c r="E37" s="202">
        <v>4985965.2949999999</v>
      </c>
      <c r="F37" s="202">
        <v>5267295.6294999998</v>
      </c>
      <c r="G37" s="203">
        <f t="shared" si="0"/>
        <v>1.0564244469936688</v>
      </c>
      <c r="H37" s="203">
        <f t="shared" si="2"/>
        <v>0.9</v>
      </c>
      <c r="I37" s="204">
        <v>5138726.6670761909</v>
      </c>
      <c r="J37" s="204">
        <v>6039191.191800002</v>
      </c>
      <c r="K37" s="205">
        <f t="shared" si="3"/>
        <v>1.1752310607398297</v>
      </c>
      <c r="L37" s="205">
        <f t="shared" si="4"/>
        <v>0.9</v>
      </c>
      <c r="M37" s="206">
        <v>5554870.317495238</v>
      </c>
      <c r="N37" s="206">
        <v>4388863.7306000032</v>
      </c>
      <c r="O37" s="207">
        <f t="shared" si="5"/>
        <v>0.79009292382166685</v>
      </c>
      <c r="P37" s="207">
        <f t="shared" si="6"/>
        <v>0</v>
      </c>
      <c r="Q37" s="208">
        <v>6716798.7949142857</v>
      </c>
      <c r="R37" s="201">
        <v>7327164.9986999994</v>
      </c>
      <c r="S37" s="207">
        <f t="shared" si="7"/>
        <v>1.0908715926175816</v>
      </c>
      <c r="T37" s="207">
        <f t="shared" si="8"/>
        <v>0.9</v>
      </c>
      <c r="U37" s="211">
        <v>6507768.5231761923</v>
      </c>
      <c r="V37" s="211">
        <f>VLOOKUP(B37,'Dealer Wise'!B36:F156,5,0)</f>
        <v>3514173.6498000007</v>
      </c>
      <c r="W37" s="212">
        <f t="shared" si="9"/>
        <v>0.53999671888834599</v>
      </c>
      <c r="X37" s="212">
        <f t="shared" si="10"/>
        <v>0</v>
      </c>
      <c r="Y37" s="174">
        <f t="shared" si="11"/>
        <v>28904129.597661909</v>
      </c>
      <c r="Z37" s="174">
        <f t="shared" si="12"/>
        <v>26536689.200400002</v>
      </c>
      <c r="AA37" s="159">
        <f t="shared" si="1"/>
        <v>0.9180933510119117</v>
      </c>
      <c r="AB37" s="175">
        <f t="shared" si="13"/>
        <v>2367440.3972619064</v>
      </c>
      <c r="AC37" s="176">
        <f t="shared" si="14"/>
        <v>338205.77103741519</v>
      </c>
    </row>
    <row r="38" spans="1:29" x14ac:dyDescent="0.2">
      <c r="A38" s="107">
        <v>34</v>
      </c>
      <c r="B38" s="173" t="s">
        <v>57</v>
      </c>
      <c r="C38" s="111" t="s">
        <v>16</v>
      </c>
      <c r="D38" s="111" t="s">
        <v>58</v>
      </c>
      <c r="E38" s="202">
        <v>4561648.0999999996</v>
      </c>
      <c r="F38" s="202">
        <v>4611830.1499000005</v>
      </c>
      <c r="G38" s="203">
        <f t="shared" si="0"/>
        <v>1.0110008595139115</v>
      </c>
      <c r="H38" s="203">
        <f t="shared" si="2"/>
        <v>0.9</v>
      </c>
      <c r="I38" s="204">
        <v>4301975.2220047619</v>
      </c>
      <c r="J38" s="204">
        <v>5121955.9501000009</v>
      </c>
      <c r="K38" s="205">
        <f t="shared" si="3"/>
        <v>1.1906056371271057</v>
      </c>
      <c r="L38" s="205">
        <f t="shared" si="4"/>
        <v>0.9</v>
      </c>
      <c r="M38" s="206">
        <v>4844036.7472761897</v>
      </c>
      <c r="N38" s="206">
        <v>2604879.0109999999</v>
      </c>
      <c r="O38" s="207">
        <f t="shared" si="5"/>
        <v>0.53774963876249038</v>
      </c>
      <c r="P38" s="207">
        <f t="shared" si="6"/>
        <v>0</v>
      </c>
      <c r="Q38" s="208">
        <v>5593376.4879904753</v>
      </c>
      <c r="R38" s="201">
        <v>5929536.1121000005</v>
      </c>
      <c r="S38" s="207">
        <f t="shared" si="7"/>
        <v>1.0600995882954227</v>
      </c>
      <c r="T38" s="207">
        <f t="shared" si="8"/>
        <v>0.9</v>
      </c>
      <c r="U38" s="211">
        <v>4692348.6616904754</v>
      </c>
      <c r="V38" s="211">
        <f>VLOOKUP(B38,'Dealer Wise'!B10:F130,5,0)</f>
        <v>4573878.4329999993</v>
      </c>
      <c r="W38" s="212">
        <f t="shared" si="9"/>
        <v>0.97475246678540806</v>
      </c>
      <c r="X38" s="212">
        <f t="shared" si="10"/>
        <v>0.9</v>
      </c>
      <c r="Y38" s="174">
        <f t="shared" si="11"/>
        <v>23993385.218961902</v>
      </c>
      <c r="Z38" s="174">
        <f t="shared" si="12"/>
        <v>22842079.656100001</v>
      </c>
      <c r="AA38" s="159">
        <f t="shared" si="1"/>
        <v>0.95201570964850646</v>
      </c>
      <c r="AB38" s="175">
        <f t="shared" si="13"/>
        <v>1151305.5628619008</v>
      </c>
      <c r="AC38" s="176">
        <f t="shared" si="14"/>
        <v>164472.22326598581</v>
      </c>
    </row>
    <row r="39" spans="1:29" x14ac:dyDescent="0.2">
      <c r="A39" s="107">
        <v>35</v>
      </c>
      <c r="B39" s="173" t="s">
        <v>59</v>
      </c>
      <c r="C39" s="111" t="s">
        <v>16</v>
      </c>
      <c r="D39" s="111" t="s">
        <v>58</v>
      </c>
      <c r="E39" s="202">
        <v>11467512.102500001</v>
      </c>
      <c r="F39" s="202">
        <v>11775998.501799999</v>
      </c>
      <c r="G39" s="203">
        <f t="shared" si="0"/>
        <v>1.0269009002600265</v>
      </c>
      <c r="H39" s="203">
        <f t="shared" si="2"/>
        <v>0.9</v>
      </c>
      <c r="I39" s="204">
        <v>11194543.319376189</v>
      </c>
      <c r="J39" s="204">
        <v>10780501.148199998</v>
      </c>
      <c r="K39" s="205">
        <f t="shared" si="3"/>
        <v>0.96301392925430529</v>
      </c>
      <c r="L39" s="205">
        <f t="shared" si="4"/>
        <v>0.9</v>
      </c>
      <c r="M39" s="206">
        <v>12014734.435528571</v>
      </c>
      <c r="N39" s="206">
        <v>5138832.9239000008</v>
      </c>
      <c r="O39" s="207">
        <f t="shared" si="5"/>
        <v>0.42771090376363574</v>
      </c>
      <c r="P39" s="207">
        <f t="shared" si="6"/>
        <v>0</v>
      </c>
      <c r="Q39" s="208">
        <v>11370516.362938095</v>
      </c>
      <c r="R39" s="201">
        <v>20634083.826500002</v>
      </c>
      <c r="S39" s="207">
        <f t="shared" si="7"/>
        <v>1.8147006844611091</v>
      </c>
      <c r="T39" s="207">
        <f t="shared" si="8"/>
        <v>0.9</v>
      </c>
      <c r="U39" s="211">
        <v>13836316.470666664</v>
      </c>
      <c r="V39" s="211">
        <f>VLOOKUP(B39,'Dealer Wise'!B38:F158,5,0)</f>
        <v>11673538.756800001</v>
      </c>
      <c r="W39" s="212">
        <f t="shared" si="9"/>
        <v>0.84368833146800271</v>
      </c>
      <c r="X39" s="212">
        <f t="shared" si="10"/>
        <v>0</v>
      </c>
      <c r="Y39" s="174">
        <f t="shared" si="11"/>
        <v>59883622.691009521</v>
      </c>
      <c r="Z39" s="174">
        <f t="shared" si="12"/>
        <v>60002955.157200001</v>
      </c>
      <c r="AA39" s="159">
        <f t="shared" si="1"/>
        <v>1.0019927395977064</v>
      </c>
      <c r="AB39" s="175">
        <f t="shared" si="13"/>
        <v>-119332.4661904797</v>
      </c>
      <c r="AC39" s="176">
        <f t="shared" si="14"/>
        <v>-17047.495170068527</v>
      </c>
    </row>
    <row r="40" spans="1:29" x14ac:dyDescent="0.2">
      <c r="A40" s="107">
        <v>36</v>
      </c>
      <c r="B40" s="173" t="s">
        <v>52</v>
      </c>
      <c r="C40" s="111" t="s">
        <v>16</v>
      </c>
      <c r="D40" s="111" t="s">
        <v>51</v>
      </c>
      <c r="E40" s="202">
        <v>7142539.807500001</v>
      </c>
      <c r="F40" s="202">
        <v>7465139.6386999963</v>
      </c>
      <c r="G40" s="203">
        <f t="shared" si="0"/>
        <v>1.0451659829548658</v>
      </c>
      <c r="H40" s="203">
        <f t="shared" si="2"/>
        <v>0.9</v>
      </c>
      <c r="I40" s="204">
        <v>8262920.892852379</v>
      </c>
      <c r="J40" s="204">
        <v>7537088.7444000002</v>
      </c>
      <c r="K40" s="205">
        <f t="shared" si="3"/>
        <v>0.91215792116801686</v>
      </c>
      <c r="L40" s="205">
        <f t="shared" si="4"/>
        <v>0.9</v>
      </c>
      <c r="M40" s="206">
        <v>7473254.7413952369</v>
      </c>
      <c r="N40" s="206">
        <v>3546790.7280000011</v>
      </c>
      <c r="O40" s="207">
        <f t="shared" si="5"/>
        <v>0.47459786274297733</v>
      </c>
      <c r="P40" s="207">
        <f t="shared" si="6"/>
        <v>0</v>
      </c>
      <c r="Q40" s="208">
        <v>7798119.8679523794</v>
      </c>
      <c r="R40" s="201">
        <v>10454227.720699998</v>
      </c>
      <c r="S40" s="207">
        <f t="shared" si="7"/>
        <v>1.3406087489964496</v>
      </c>
      <c r="T40" s="207">
        <f t="shared" si="8"/>
        <v>0.9</v>
      </c>
      <c r="U40" s="211">
        <v>8658976.4402666688</v>
      </c>
      <c r="V40" s="211">
        <f>VLOOKUP(B40,'Dealer Wise'!B12:F132,5,0)</f>
        <v>5580252.4055000003</v>
      </c>
      <c r="W40" s="212">
        <f t="shared" si="9"/>
        <v>0.64444711727707926</v>
      </c>
      <c r="X40" s="212">
        <f t="shared" si="10"/>
        <v>0</v>
      </c>
      <c r="Y40" s="174">
        <f t="shared" si="11"/>
        <v>39335811.749966666</v>
      </c>
      <c r="Z40" s="174">
        <f t="shared" si="12"/>
        <v>34583499.237299994</v>
      </c>
      <c r="AA40" s="159">
        <f t="shared" si="1"/>
        <v>0.87918610799557984</v>
      </c>
      <c r="AB40" s="175">
        <f t="shared" si="13"/>
        <v>4752312.5126666725</v>
      </c>
      <c r="AC40" s="176">
        <f t="shared" si="14"/>
        <v>678901.7875238104</v>
      </c>
    </row>
    <row r="41" spans="1:29" x14ac:dyDescent="0.2">
      <c r="A41" s="107">
        <v>37</v>
      </c>
      <c r="B41" s="173" t="s">
        <v>55</v>
      </c>
      <c r="C41" s="111" t="s">
        <v>16</v>
      </c>
      <c r="D41" s="111" t="s">
        <v>51</v>
      </c>
      <c r="E41" s="202">
        <v>5947608.0274999999</v>
      </c>
      <c r="F41" s="202">
        <v>5415446.3205999983</v>
      </c>
      <c r="G41" s="203">
        <f t="shared" si="0"/>
        <v>0.91052508765886364</v>
      </c>
      <c r="H41" s="203">
        <f t="shared" si="2"/>
        <v>0.9</v>
      </c>
      <c r="I41" s="204">
        <v>5448695.7607333334</v>
      </c>
      <c r="J41" s="204">
        <v>5892103.6415000027</v>
      </c>
      <c r="K41" s="205">
        <f t="shared" si="3"/>
        <v>1.0813787189151101</v>
      </c>
      <c r="L41" s="205">
        <f t="shared" si="4"/>
        <v>0.9</v>
      </c>
      <c r="M41" s="206">
        <v>6197064.2914619055</v>
      </c>
      <c r="N41" s="206">
        <v>2795119.6324000005</v>
      </c>
      <c r="O41" s="207">
        <f t="shared" si="5"/>
        <v>0.45103931489802629</v>
      </c>
      <c r="P41" s="207">
        <f t="shared" si="6"/>
        <v>0</v>
      </c>
      <c r="Q41" s="208">
        <v>6567947.3954904778</v>
      </c>
      <c r="R41" s="201">
        <v>8374632.4236000031</v>
      </c>
      <c r="S41" s="207">
        <f t="shared" si="7"/>
        <v>1.2750760502969294</v>
      </c>
      <c r="T41" s="207">
        <f t="shared" si="8"/>
        <v>0.9</v>
      </c>
      <c r="U41" s="211">
        <v>6787407.0162809528</v>
      </c>
      <c r="V41" s="211">
        <f>VLOOKUP(B41,'Dealer Wise'!B13:F133,5,0)</f>
        <v>5440341.0947000021</v>
      </c>
      <c r="W41" s="212">
        <f t="shared" si="9"/>
        <v>0.80153453029268118</v>
      </c>
      <c r="X41" s="212">
        <f t="shared" si="10"/>
        <v>0</v>
      </c>
      <c r="Y41" s="174">
        <f t="shared" si="11"/>
        <v>30948722.491466671</v>
      </c>
      <c r="Z41" s="174">
        <f t="shared" si="12"/>
        <v>27917643.112800006</v>
      </c>
      <c r="AA41" s="159">
        <f t="shared" si="1"/>
        <v>0.90206124406258092</v>
      </c>
      <c r="AB41" s="175">
        <f t="shared" si="13"/>
        <v>3031079.3786666654</v>
      </c>
      <c r="AC41" s="176">
        <f t="shared" si="14"/>
        <v>433011.3398095236</v>
      </c>
    </row>
    <row r="42" spans="1:29" x14ac:dyDescent="0.2">
      <c r="A42" s="107">
        <v>38</v>
      </c>
      <c r="B42" s="173" t="s">
        <v>63</v>
      </c>
      <c r="C42" s="111" t="s">
        <v>16</v>
      </c>
      <c r="D42" s="111" t="s">
        <v>1454</v>
      </c>
      <c r="E42" s="202">
        <v>16177258.529999997</v>
      </c>
      <c r="F42" s="202">
        <v>14742379.152099999</v>
      </c>
      <c r="G42" s="203">
        <f t="shared" si="0"/>
        <v>0.91130268609856979</v>
      </c>
      <c r="H42" s="203">
        <f t="shared" si="2"/>
        <v>0.9</v>
      </c>
      <c r="I42" s="204">
        <v>16729959.0510619</v>
      </c>
      <c r="J42" s="204">
        <v>16762728.447799999</v>
      </c>
      <c r="K42" s="205">
        <f t="shared" si="3"/>
        <v>1.0019587254600015</v>
      </c>
      <c r="L42" s="205">
        <f t="shared" si="4"/>
        <v>0.9</v>
      </c>
      <c r="M42" s="206">
        <v>16441199.232180953</v>
      </c>
      <c r="N42" s="206">
        <v>8250051.2523999996</v>
      </c>
      <c r="O42" s="207">
        <f t="shared" si="5"/>
        <v>0.5017913313921698</v>
      </c>
      <c r="P42" s="207">
        <f t="shared" si="6"/>
        <v>0</v>
      </c>
      <c r="Q42" s="208">
        <v>12078626.651285715</v>
      </c>
      <c r="R42" s="201">
        <v>20315634.056300007</v>
      </c>
      <c r="S42" s="207">
        <f t="shared" si="7"/>
        <v>1.6819490032120084</v>
      </c>
      <c r="T42" s="207">
        <f t="shared" si="8"/>
        <v>0.9</v>
      </c>
      <c r="U42" s="211">
        <v>18214703.76507619</v>
      </c>
      <c r="V42" s="211">
        <f>VLOOKUP(B42,'Dealer Wise'!B41:F161,5,0)</f>
        <v>11018190.742600001</v>
      </c>
      <c r="W42" s="212">
        <f t="shared" si="9"/>
        <v>0.60490639236887489</v>
      </c>
      <c r="X42" s="212">
        <f t="shared" si="10"/>
        <v>0</v>
      </c>
      <c r="Y42" s="174">
        <f t="shared" si="11"/>
        <v>79641747.229604751</v>
      </c>
      <c r="Z42" s="174">
        <f t="shared" si="12"/>
        <v>71088983.651200011</v>
      </c>
      <c r="AA42" s="159">
        <f t="shared" si="1"/>
        <v>0.89260954366373479</v>
      </c>
      <c r="AB42" s="175">
        <f t="shared" si="13"/>
        <v>8552763.5784047395</v>
      </c>
      <c r="AC42" s="176">
        <f t="shared" si="14"/>
        <v>1221823.3683435342</v>
      </c>
    </row>
    <row r="43" spans="1:29" x14ac:dyDescent="0.2">
      <c r="A43" s="107">
        <v>39</v>
      </c>
      <c r="B43" s="173" t="s">
        <v>53</v>
      </c>
      <c r="C43" s="111" t="s">
        <v>27</v>
      </c>
      <c r="D43" s="111" t="s">
        <v>1448</v>
      </c>
      <c r="E43" s="202">
        <v>3375933.8274999997</v>
      </c>
      <c r="F43" s="202">
        <v>3412159.6527000004</v>
      </c>
      <c r="G43" s="203">
        <f t="shared" si="0"/>
        <v>1.0107306087888657</v>
      </c>
      <c r="H43" s="203">
        <f t="shared" si="2"/>
        <v>0.9</v>
      </c>
      <c r="I43" s="204">
        <v>3541409.380876191</v>
      </c>
      <c r="J43" s="204">
        <v>3226998.6419000006</v>
      </c>
      <c r="K43" s="205">
        <f t="shared" si="3"/>
        <v>0.91121875356347504</v>
      </c>
      <c r="L43" s="205">
        <f t="shared" si="4"/>
        <v>0.9</v>
      </c>
      <c r="M43" s="206">
        <v>3514647.3128333329</v>
      </c>
      <c r="N43" s="206">
        <v>1981859.4325999997</v>
      </c>
      <c r="O43" s="207">
        <f t="shared" si="5"/>
        <v>0.56388572058523956</v>
      </c>
      <c r="P43" s="207">
        <f t="shared" si="6"/>
        <v>0</v>
      </c>
      <c r="Q43" s="208">
        <v>4164353.0543095232</v>
      </c>
      <c r="R43" s="201">
        <v>5780353.1228999961</v>
      </c>
      <c r="S43" s="207">
        <f t="shared" si="7"/>
        <v>1.3880554908566503</v>
      </c>
      <c r="T43" s="207">
        <f t="shared" si="8"/>
        <v>0.9</v>
      </c>
      <c r="U43" s="211">
        <v>5675444.328842856</v>
      </c>
      <c r="V43" s="211">
        <f>VLOOKUP(B43,'Dealer Wise'!B42:F162,5,0)</f>
        <v>2185235.6404000004</v>
      </c>
      <c r="W43" s="212">
        <f t="shared" si="9"/>
        <v>0.38503340245882378</v>
      </c>
      <c r="X43" s="212">
        <f t="shared" si="10"/>
        <v>0</v>
      </c>
      <c r="Y43" s="174">
        <f t="shared" si="11"/>
        <v>20271787.904361904</v>
      </c>
      <c r="Z43" s="174">
        <f t="shared" si="12"/>
        <v>16586606.490499996</v>
      </c>
      <c r="AA43" s="159">
        <f t="shared" si="1"/>
        <v>0.81821132742470326</v>
      </c>
      <c r="AB43" s="175">
        <f t="shared" si="13"/>
        <v>3685181.413861908</v>
      </c>
      <c r="AC43" s="176">
        <f t="shared" si="14"/>
        <v>526454.48769455834</v>
      </c>
    </row>
    <row r="44" spans="1:29" x14ac:dyDescent="0.2">
      <c r="A44" s="107">
        <v>40</v>
      </c>
      <c r="B44" s="173" t="s">
        <v>104</v>
      </c>
      <c r="C44" s="111" t="s">
        <v>27</v>
      </c>
      <c r="D44" s="111" t="s">
        <v>1448</v>
      </c>
      <c r="E44" s="202">
        <v>11233719.667499997</v>
      </c>
      <c r="F44" s="202">
        <v>9706859.9215999991</v>
      </c>
      <c r="G44" s="203">
        <f t="shared" si="0"/>
        <v>0.86408244187209704</v>
      </c>
      <c r="H44" s="203">
        <f t="shared" si="2"/>
        <v>0</v>
      </c>
      <c r="I44" s="204">
        <v>12754674.660895243</v>
      </c>
      <c r="J44" s="204">
        <v>5382491.6504999995</v>
      </c>
      <c r="K44" s="205">
        <f t="shared" si="3"/>
        <v>0.42200148522817793</v>
      </c>
      <c r="L44" s="205">
        <f t="shared" si="4"/>
        <v>0</v>
      </c>
      <c r="M44" s="206">
        <v>10575099.525985712</v>
      </c>
      <c r="N44" s="206">
        <v>7771258.3182000006</v>
      </c>
      <c r="O44" s="207">
        <f t="shared" si="5"/>
        <v>0.73486384682281625</v>
      </c>
      <c r="P44" s="207">
        <f t="shared" si="6"/>
        <v>0</v>
      </c>
      <c r="Q44" s="208">
        <v>8865309.9247095231</v>
      </c>
      <c r="R44" s="201">
        <v>7144654.6873999992</v>
      </c>
      <c r="S44" s="207">
        <f t="shared" si="7"/>
        <v>0.80591143999222314</v>
      </c>
      <c r="T44" s="207">
        <f t="shared" si="8"/>
        <v>0</v>
      </c>
      <c r="U44" s="211">
        <v>12134240.129785717</v>
      </c>
      <c r="V44" s="211">
        <f>VLOOKUP(B44,'Dealer Wise'!B43:F163,5,0)</f>
        <v>7643984.612999999</v>
      </c>
      <c r="W44" s="212">
        <f t="shared" si="9"/>
        <v>0.62995165179205892</v>
      </c>
      <c r="X44" s="212">
        <f t="shared" si="10"/>
        <v>0</v>
      </c>
      <c r="Y44" s="174">
        <f t="shared" si="11"/>
        <v>55563043.908876188</v>
      </c>
      <c r="Z44" s="174">
        <f t="shared" si="12"/>
        <v>37649249.190699995</v>
      </c>
      <c r="AA44" s="159">
        <f t="shared" si="1"/>
        <v>0.67759515213826382</v>
      </c>
      <c r="AB44" s="175">
        <f t="shared" si="13"/>
        <v>17913794.718176194</v>
      </c>
      <c r="AC44" s="176">
        <f t="shared" si="14"/>
        <v>2559113.5311680278</v>
      </c>
    </row>
    <row r="45" spans="1:29" x14ac:dyDescent="0.2">
      <c r="A45" s="107">
        <v>41</v>
      </c>
      <c r="B45" s="173" t="s">
        <v>97</v>
      </c>
      <c r="C45" s="111" t="s">
        <v>27</v>
      </c>
      <c r="D45" s="111" t="s">
        <v>1448</v>
      </c>
      <c r="E45" s="202">
        <v>5739362.0899999999</v>
      </c>
      <c r="F45" s="202">
        <v>5246066.6566000003</v>
      </c>
      <c r="G45" s="203">
        <f t="shared" si="0"/>
        <v>0.91405047709753406</v>
      </c>
      <c r="H45" s="203">
        <f t="shared" si="2"/>
        <v>0.9</v>
      </c>
      <c r="I45" s="204">
        <v>6208696.38172381</v>
      </c>
      <c r="J45" s="204">
        <v>4997612.9802000001</v>
      </c>
      <c r="K45" s="205">
        <f t="shared" si="3"/>
        <v>0.80493757029433621</v>
      </c>
      <c r="L45" s="205">
        <f t="shared" si="4"/>
        <v>0</v>
      </c>
      <c r="M45" s="206">
        <v>5383539.4488428561</v>
      </c>
      <c r="N45" s="206">
        <v>3045246.2619999996</v>
      </c>
      <c r="O45" s="207">
        <f t="shared" si="5"/>
        <v>0.56565876240668178</v>
      </c>
      <c r="P45" s="207">
        <f t="shared" si="6"/>
        <v>0</v>
      </c>
      <c r="Q45" s="208">
        <v>4006529.5921047614</v>
      </c>
      <c r="R45" s="201">
        <v>4871907.112999999</v>
      </c>
      <c r="S45" s="207">
        <f t="shared" si="7"/>
        <v>1.2159917956429285</v>
      </c>
      <c r="T45" s="207">
        <f t="shared" si="8"/>
        <v>0.9</v>
      </c>
      <c r="U45" s="211">
        <v>5675444.328842856</v>
      </c>
      <c r="V45" s="211">
        <f>VLOOKUP(B45,'Dealer Wise'!B44:F164,5,0)</f>
        <v>3756481.8815000006</v>
      </c>
      <c r="W45" s="212">
        <f t="shared" si="9"/>
        <v>0.66188331059991123</v>
      </c>
      <c r="X45" s="212">
        <f t="shared" si="10"/>
        <v>0</v>
      </c>
      <c r="Y45" s="174">
        <f t="shared" si="11"/>
        <v>27013571.841514286</v>
      </c>
      <c r="Z45" s="174">
        <f t="shared" si="12"/>
        <v>21917314.893300001</v>
      </c>
      <c r="AA45" s="159">
        <f t="shared" si="1"/>
        <v>0.81134457234632007</v>
      </c>
      <c r="AB45" s="175">
        <f t="shared" si="13"/>
        <v>5096256.9482142851</v>
      </c>
      <c r="AC45" s="176">
        <f t="shared" si="14"/>
        <v>728036.70688775496</v>
      </c>
    </row>
    <row r="46" spans="1:29" x14ac:dyDescent="0.2">
      <c r="A46" s="107">
        <v>42</v>
      </c>
      <c r="B46" s="173" t="s">
        <v>98</v>
      </c>
      <c r="C46" s="111" t="s">
        <v>94</v>
      </c>
      <c r="D46" s="111" t="s">
        <v>1459</v>
      </c>
      <c r="E46" s="202">
        <v>7489675.3925000019</v>
      </c>
      <c r="F46" s="202">
        <v>6482049.4771999987</v>
      </c>
      <c r="G46" s="203">
        <f t="shared" si="0"/>
        <v>0.86546467470285593</v>
      </c>
      <c r="H46" s="203">
        <f t="shared" si="2"/>
        <v>0</v>
      </c>
      <c r="I46" s="204">
        <v>8237351.8294904772</v>
      </c>
      <c r="J46" s="204">
        <v>5744980.9970000014</v>
      </c>
      <c r="K46" s="205">
        <f t="shared" si="3"/>
        <v>0.69743057185349799</v>
      </c>
      <c r="L46" s="205">
        <f t="shared" si="4"/>
        <v>0</v>
      </c>
      <c r="M46" s="206">
        <v>7206614.8765285695</v>
      </c>
      <c r="N46" s="206">
        <v>3319580.4592999998</v>
      </c>
      <c r="O46" s="207">
        <f t="shared" si="5"/>
        <v>0.46062964598144912</v>
      </c>
      <c r="P46" s="207">
        <f t="shared" si="6"/>
        <v>0</v>
      </c>
      <c r="Q46" s="208">
        <v>5612749.2035142863</v>
      </c>
      <c r="R46" s="201">
        <v>3445348.6072</v>
      </c>
      <c r="S46" s="207">
        <f t="shared" si="7"/>
        <v>0.61384332031845978</v>
      </c>
      <c r="T46" s="207">
        <f t="shared" si="8"/>
        <v>0</v>
      </c>
      <c r="U46" s="211">
        <v>6916063.3934428571</v>
      </c>
      <c r="V46" s="211">
        <f>VLOOKUP(B46,'Dealer Wise'!B45:F165,5,0)</f>
        <v>5078447.2317000004</v>
      </c>
      <c r="W46" s="212">
        <f t="shared" si="9"/>
        <v>0.73429738028643476</v>
      </c>
      <c r="X46" s="212">
        <f t="shared" si="10"/>
        <v>0</v>
      </c>
      <c r="Y46" s="174">
        <f t="shared" si="11"/>
        <v>35462454.695476189</v>
      </c>
      <c r="Z46" s="174">
        <f t="shared" si="12"/>
        <v>24070406.772399999</v>
      </c>
      <c r="AA46" s="159">
        <f t="shared" si="1"/>
        <v>0.67875749096044868</v>
      </c>
      <c r="AB46" s="175">
        <f t="shared" si="13"/>
        <v>11392047.92307619</v>
      </c>
      <c r="AC46" s="176">
        <f t="shared" si="14"/>
        <v>1627435.4175823128</v>
      </c>
    </row>
    <row r="47" spans="1:29" x14ac:dyDescent="0.2">
      <c r="A47" s="107">
        <v>43</v>
      </c>
      <c r="B47" s="108" t="s">
        <v>121</v>
      </c>
      <c r="C47" s="111" t="s">
        <v>94</v>
      </c>
      <c r="D47" s="111" t="s">
        <v>1391</v>
      </c>
      <c r="E47" s="202">
        <v>9260004.2524999995</v>
      </c>
      <c r="F47" s="202">
        <v>7419726.3269000016</v>
      </c>
      <c r="G47" s="203">
        <f t="shared" si="0"/>
        <v>0.80126597402985389</v>
      </c>
      <c r="H47" s="203">
        <f t="shared" si="2"/>
        <v>0</v>
      </c>
      <c r="I47" s="204">
        <v>9854274.5551380944</v>
      </c>
      <c r="J47" s="204">
        <v>4092492.0460000001</v>
      </c>
      <c r="K47" s="205">
        <f t="shared" si="3"/>
        <v>0.41530119980939068</v>
      </c>
      <c r="L47" s="205">
        <f t="shared" si="4"/>
        <v>0</v>
      </c>
      <c r="M47" s="206">
        <v>9114942.3419904746</v>
      </c>
      <c r="N47" s="206">
        <v>4621810.6157999989</v>
      </c>
      <c r="O47" s="207">
        <f t="shared" si="5"/>
        <v>0.50705867820012029</v>
      </c>
      <c r="P47" s="207">
        <f t="shared" si="6"/>
        <v>0</v>
      </c>
      <c r="Q47" s="208">
        <v>7419740.7231666669</v>
      </c>
      <c r="R47" s="201">
        <v>9557441.8836000022</v>
      </c>
      <c r="S47" s="207">
        <f t="shared" si="7"/>
        <v>1.2881099542681846</v>
      </c>
      <c r="T47" s="207">
        <f t="shared" si="8"/>
        <v>0.9</v>
      </c>
      <c r="U47" s="211">
        <v>8497477.3262142856</v>
      </c>
      <c r="V47" s="211">
        <f>VLOOKUP(B47,'Dealer Wise'!B46:F166,5,0)</f>
        <v>6175699.556400001</v>
      </c>
      <c r="W47" s="212">
        <f t="shared" si="9"/>
        <v>0.72676858311210579</v>
      </c>
      <c r="X47" s="212">
        <f t="shared" si="10"/>
        <v>0</v>
      </c>
      <c r="Y47" s="174">
        <f t="shared" si="11"/>
        <v>44146439.199009523</v>
      </c>
      <c r="Z47" s="174">
        <f t="shared" si="12"/>
        <v>31867170.428700004</v>
      </c>
      <c r="AA47" s="159">
        <f t="shared" si="1"/>
        <v>0.72185143370328675</v>
      </c>
      <c r="AB47" s="175">
        <f t="shared" si="13"/>
        <v>12279268.770309519</v>
      </c>
      <c r="AC47" s="176">
        <f t="shared" si="14"/>
        <v>1754181.2529013599</v>
      </c>
    </row>
    <row r="48" spans="1:29" x14ac:dyDescent="0.2">
      <c r="A48" s="107">
        <v>44</v>
      </c>
      <c r="B48" s="173" t="s">
        <v>1126</v>
      </c>
      <c r="C48" s="111" t="s">
        <v>94</v>
      </c>
      <c r="D48" s="111" t="s">
        <v>1391</v>
      </c>
      <c r="E48" s="202">
        <v>4747651.3325000005</v>
      </c>
      <c r="F48" s="202">
        <v>3818130.6775000002</v>
      </c>
      <c r="G48" s="203">
        <f t="shared" si="0"/>
        <v>0.80421463374174595</v>
      </c>
      <c r="H48" s="203">
        <f t="shared" si="2"/>
        <v>0</v>
      </c>
      <c r="I48" s="204">
        <v>5293521.8939809529</v>
      </c>
      <c r="J48" s="204">
        <v>1125386.1873999999</v>
      </c>
      <c r="K48" s="205">
        <f t="shared" si="3"/>
        <v>0.21259687027640908</v>
      </c>
      <c r="L48" s="205">
        <f t="shared" si="4"/>
        <v>0</v>
      </c>
      <c r="M48" s="206">
        <v>4506127.6281714272</v>
      </c>
      <c r="N48" s="206">
        <v>2195061.129699999</v>
      </c>
      <c r="O48" s="207">
        <f t="shared" si="5"/>
        <v>0.48712804226336309</v>
      </c>
      <c r="P48" s="207">
        <f t="shared" si="6"/>
        <v>0</v>
      </c>
      <c r="Q48" s="208">
        <v>4007785.535509523</v>
      </c>
      <c r="R48" s="201">
        <v>5851825.0389999971</v>
      </c>
      <c r="S48" s="207">
        <f t="shared" si="7"/>
        <v>1.4601143167846768</v>
      </c>
      <c r="T48" s="207">
        <f t="shared" si="8"/>
        <v>0.9</v>
      </c>
      <c r="U48" s="211">
        <v>4797836.7207428562</v>
      </c>
      <c r="V48" s="211">
        <f>VLOOKUP(B48,'Dealer Wise'!B47:F167,5,0)</f>
        <v>4192128.503500001</v>
      </c>
      <c r="W48" s="212">
        <f t="shared" si="9"/>
        <v>0.87375389107675339</v>
      </c>
      <c r="X48" s="212">
        <f t="shared" si="10"/>
        <v>0</v>
      </c>
      <c r="Y48" s="174">
        <f t="shared" si="11"/>
        <v>23352923.110904757</v>
      </c>
      <c r="Z48" s="174">
        <f t="shared" si="12"/>
        <v>17182531.537099998</v>
      </c>
      <c r="AA48" s="159">
        <f t="shared" si="1"/>
        <v>0.73577647883731245</v>
      </c>
      <c r="AB48" s="175">
        <f t="shared" si="13"/>
        <v>6170391.5738047585</v>
      </c>
      <c r="AC48" s="176">
        <f t="shared" si="14"/>
        <v>881484.51054353698</v>
      </c>
    </row>
    <row r="49" spans="1:29" x14ac:dyDescent="0.2">
      <c r="A49" s="107">
        <v>45</v>
      </c>
      <c r="B49" s="173" t="s">
        <v>123</v>
      </c>
      <c r="C49" s="111" t="s">
        <v>138</v>
      </c>
      <c r="D49" s="111" t="s">
        <v>1394</v>
      </c>
      <c r="E49" s="202">
        <v>19282697.295000006</v>
      </c>
      <c r="F49" s="202">
        <v>19664322.4417</v>
      </c>
      <c r="G49" s="203">
        <f t="shared" si="0"/>
        <v>1.0197910666159216</v>
      </c>
      <c r="H49" s="203">
        <f t="shared" si="2"/>
        <v>0.9</v>
      </c>
      <c r="I49" s="204">
        <v>20819460.362861905</v>
      </c>
      <c r="J49" s="204">
        <v>29391575.384400014</v>
      </c>
      <c r="K49" s="205">
        <f t="shared" si="3"/>
        <v>1.4117356968977537</v>
      </c>
      <c r="L49" s="205">
        <f t="shared" si="4"/>
        <v>0.9</v>
      </c>
      <c r="M49" s="206">
        <v>14909009.483747618</v>
      </c>
      <c r="N49" s="206">
        <v>8294862.7327000033</v>
      </c>
      <c r="O49" s="207">
        <f t="shared" si="5"/>
        <v>0.55636578283367999</v>
      </c>
      <c r="P49" s="207">
        <f t="shared" si="6"/>
        <v>0</v>
      </c>
      <c r="Q49" s="208">
        <v>16784326.614495236</v>
      </c>
      <c r="R49" s="201">
        <v>19497874.516100008</v>
      </c>
      <c r="S49" s="207">
        <f t="shared" si="7"/>
        <v>1.1616715382112086</v>
      </c>
      <c r="T49" s="207">
        <f t="shared" si="8"/>
        <v>0.9</v>
      </c>
      <c r="U49" s="211">
        <v>25367561.171190478</v>
      </c>
      <c r="V49" s="211">
        <f>VLOOKUP(B49,'Dealer Wise'!B4:F124,5,0)</f>
        <v>20238293.568799999</v>
      </c>
      <c r="W49" s="212">
        <f t="shared" si="9"/>
        <v>0.79780209978499217</v>
      </c>
      <c r="X49" s="212">
        <f t="shared" si="10"/>
        <v>0</v>
      </c>
      <c r="Y49" s="174">
        <f t="shared" si="11"/>
        <v>97163054.927295238</v>
      </c>
      <c r="Z49" s="174">
        <f t="shared" si="12"/>
        <v>97086928.643700033</v>
      </c>
      <c r="AA49" s="159">
        <f t="shared" si="1"/>
        <v>0.99921650998260436</v>
      </c>
      <c r="AB49" s="175">
        <f t="shared" si="13"/>
        <v>76126.283595204353</v>
      </c>
      <c r="AC49" s="176">
        <f t="shared" si="14"/>
        <v>10875.18337074348</v>
      </c>
    </row>
    <row r="50" spans="1:29" x14ac:dyDescent="0.2">
      <c r="A50" s="107">
        <v>46</v>
      </c>
      <c r="B50" s="173" t="s">
        <v>124</v>
      </c>
      <c r="C50" s="111" t="s">
        <v>138</v>
      </c>
      <c r="D50" s="111" t="s">
        <v>1394</v>
      </c>
      <c r="E50" s="202">
        <v>14509482.7325</v>
      </c>
      <c r="F50" s="202">
        <v>13999030.607800005</v>
      </c>
      <c r="G50" s="203">
        <f t="shared" si="0"/>
        <v>0.96481941264821069</v>
      </c>
      <c r="H50" s="203">
        <f t="shared" si="2"/>
        <v>0.9</v>
      </c>
      <c r="I50" s="204">
        <v>15501013.03818571</v>
      </c>
      <c r="J50" s="204">
        <v>15950486.235600006</v>
      </c>
      <c r="K50" s="205">
        <f t="shared" si="3"/>
        <v>1.0289963756760316</v>
      </c>
      <c r="L50" s="205">
        <f t="shared" si="4"/>
        <v>0.9</v>
      </c>
      <c r="M50" s="206">
        <v>14019783.819376189</v>
      </c>
      <c r="N50" s="206">
        <v>5773846.1376000065</v>
      </c>
      <c r="O50" s="207">
        <f t="shared" si="5"/>
        <v>0.41183560402837327</v>
      </c>
      <c r="P50" s="207">
        <f t="shared" si="6"/>
        <v>0</v>
      </c>
      <c r="Q50" s="208">
        <v>14203884.874342859</v>
      </c>
      <c r="R50" s="201">
        <v>12933107.111999998</v>
      </c>
      <c r="S50" s="207">
        <f t="shared" si="7"/>
        <v>0.91053308488592966</v>
      </c>
      <c r="T50" s="207">
        <f t="shared" si="8"/>
        <v>0.9</v>
      </c>
      <c r="U50" s="211">
        <v>12980974.704190478</v>
      </c>
      <c r="V50" s="211">
        <f>VLOOKUP(B50,'Dealer Wise'!B22:F142,5,0)</f>
        <v>10096169.733999997</v>
      </c>
      <c r="W50" s="212">
        <f t="shared" si="9"/>
        <v>0.77776669041199065</v>
      </c>
      <c r="X50" s="212">
        <f t="shared" si="10"/>
        <v>0</v>
      </c>
      <c r="Y50" s="174">
        <f t="shared" si="11"/>
        <v>71215139.16859524</v>
      </c>
      <c r="Z50" s="174">
        <f t="shared" si="12"/>
        <v>58752639.827000007</v>
      </c>
      <c r="AA50" s="159">
        <f t="shared" si="1"/>
        <v>0.82500210647498107</v>
      </c>
      <c r="AB50" s="175">
        <f t="shared" si="13"/>
        <v>12462499.341595232</v>
      </c>
      <c r="AC50" s="176">
        <f t="shared" si="14"/>
        <v>1780357.048799319</v>
      </c>
    </row>
    <row r="51" spans="1:29" x14ac:dyDescent="0.2">
      <c r="A51" s="107">
        <v>47</v>
      </c>
      <c r="B51" s="173" t="s">
        <v>122</v>
      </c>
      <c r="C51" s="111" t="s">
        <v>138</v>
      </c>
      <c r="D51" s="111" t="s">
        <v>1394</v>
      </c>
      <c r="E51" s="202">
        <v>9611385.0350000001</v>
      </c>
      <c r="F51" s="202">
        <v>5289008.3500999976</v>
      </c>
      <c r="G51" s="203">
        <f t="shared" si="0"/>
        <v>0.5502857632734508</v>
      </c>
      <c r="H51" s="203">
        <f t="shared" si="2"/>
        <v>0</v>
      </c>
      <c r="I51" s="204">
        <v>9808266.8844380975</v>
      </c>
      <c r="J51" s="204">
        <v>4891587.4751999974</v>
      </c>
      <c r="K51" s="205">
        <f t="shared" si="3"/>
        <v>0.4987208782992073</v>
      </c>
      <c r="L51" s="205">
        <f t="shared" si="4"/>
        <v>0</v>
      </c>
      <c r="M51" s="206">
        <v>9220164.7302428596</v>
      </c>
      <c r="N51" s="206">
        <v>3683078.0066000009</v>
      </c>
      <c r="O51" s="207">
        <f t="shared" si="5"/>
        <v>0.39945902425357083</v>
      </c>
      <c r="P51" s="207">
        <f t="shared" si="6"/>
        <v>0</v>
      </c>
      <c r="Q51" s="208">
        <v>7175261.069980952</v>
      </c>
      <c r="R51" s="201">
        <v>873043.17299999995</v>
      </c>
      <c r="S51" s="207">
        <f t="shared" si="7"/>
        <v>0.12167406377066049</v>
      </c>
      <c r="T51" s="207">
        <f t="shared" si="8"/>
        <v>0</v>
      </c>
      <c r="U51" s="211">
        <v>0</v>
      </c>
      <c r="V51" s="211">
        <v>0</v>
      </c>
      <c r="W51" s="212">
        <f t="shared" si="9"/>
        <v>0</v>
      </c>
      <c r="X51" s="212">
        <f t="shared" si="10"/>
        <v>0</v>
      </c>
      <c r="Y51" s="174">
        <f t="shared" si="11"/>
        <v>35815077.719661906</v>
      </c>
      <c r="Z51" s="174">
        <f t="shared" si="12"/>
        <v>14736717.004899997</v>
      </c>
      <c r="AA51" s="159">
        <f t="shared" si="1"/>
        <v>0.41146684422269941</v>
      </c>
      <c r="AB51" s="175">
        <f t="shared" si="13"/>
        <v>21078360.714761909</v>
      </c>
      <c r="AC51" s="176">
        <f t="shared" si="14"/>
        <v>3011194.38782313</v>
      </c>
    </row>
    <row r="52" spans="1:29" x14ac:dyDescent="0.2">
      <c r="A52" s="107">
        <v>48</v>
      </c>
      <c r="B52" s="173" t="s">
        <v>109</v>
      </c>
      <c r="C52" s="111" t="s">
        <v>138</v>
      </c>
      <c r="D52" s="111" t="s">
        <v>1442</v>
      </c>
      <c r="E52" s="202">
        <v>5344484.5074999966</v>
      </c>
      <c r="F52" s="202">
        <v>2970563.4692000006</v>
      </c>
      <c r="G52" s="203">
        <f t="shared" si="0"/>
        <v>0.5558185200146738</v>
      </c>
      <c r="H52" s="203">
        <f t="shared" si="2"/>
        <v>0</v>
      </c>
      <c r="I52" s="204">
        <v>5256501.3097809535</v>
      </c>
      <c r="J52" s="204">
        <v>2965065.6096000001</v>
      </c>
      <c r="K52" s="205">
        <f t="shared" si="3"/>
        <v>0.56407588143900966</v>
      </c>
      <c r="L52" s="205">
        <f t="shared" si="4"/>
        <v>0</v>
      </c>
      <c r="M52" s="206">
        <v>4497781.2872714279</v>
      </c>
      <c r="N52" s="206">
        <v>2831482.3491999996</v>
      </c>
      <c r="O52" s="207">
        <f t="shared" si="5"/>
        <v>0.62952868722474364</v>
      </c>
      <c r="P52" s="207">
        <f t="shared" si="6"/>
        <v>0</v>
      </c>
      <c r="Q52" s="208">
        <v>3575898.1894904757</v>
      </c>
      <c r="R52" s="201">
        <v>3586383.7161000017</v>
      </c>
      <c r="S52" s="207">
        <f t="shared" si="7"/>
        <v>1.0029322777254517</v>
      </c>
      <c r="T52" s="207">
        <f t="shared" si="8"/>
        <v>0.9</v>
      </c>
      <c r="U52" s="211">
        <v>4967354.8607476195</v>
      </c>
      <c r="V52" s="211">
        <f>VLOOKUP(B52,'Dealer Wise'!B7:F127,5,0)</f>
        <v>2708710.8046000004</v>
      </c>
      <c r="W52" s="212">
        <f t="shared" si="9"/>
        <v>0.5453024558411198</v>
      </c>
      <c r="X52" s="212">
        <f t="shared" si="10"/>
        <v>0</v>
      </c>
      <c r="Y52" s="174">
        <f t="shared" si="11"/>
        <v>23642020.154790472</v>
      </c>
      <c r="Z52" s="174">
        <f t="shared" si="12"/>
        <v>15062205.948700001</v>
      </c>
      <c r="AA52" s="159">
        <f t="shared" si="1"/>
        <v>0.63709470891589681</v>
      </c>
      <c r="AB52" s="175">
        <f t="shared" si="13"/>
        <v>8579814.2060904708</v>
      </c>
      <c r="AC52" s="176">
        <f t="shared" si="14"/>
        <v>1225687.7437272102</v>
      </c>
    </row>
    <row r="53" spans="1:29" x14ac:dyDescent="0.2">
      <c r="A53" s="107">
        <v>49</v>
      </c>
      <c r="B53" s="173" t="s">
        <v>117</v>
      </c>
      <c r="C53" s="111" t="s">
        <v>138</v>
      </c>
      <c r="D53" s="111" t="s">
        <v>1442</v>
      </c>
      <c r="E53" s="202">
        <v>3987981.0075000008</v>
      </c>
      <c r="F53" s="202">
        <v>3660593.7566999993</v>
      </c>
      <c r="G53" s="203">
        <f t="shared" si="0"/>
        <v>0.91790651706106419</v>
      </c>
      <c r="H53" s="203">
        <f t="shared" si="2"/>
        <v>0.9</v>
      </c>
      <c r="I53" s="204">
        <v>4197837.4077523816</v>
      </c>
      <c r="J53" s="204">
        <v>3660816.3947000005</v>
      </c>
      <c r="K53" s="205">
        <f t="shared" si="3"/>
        <v>0.87207198352641424</v>
      </c>
      <c r="L53" s="205">
        <f t="shared" si="4"/>
        <v>0</v>
      </c>
      <c r="M53" s="206">
        <v>3800213.1378000001</v>
      </c>
      <c r="N53" s="206">
        <v>2268895.61</v>
      </c>
      <c r="O53" s="207">
        <f t="shared" si="5"/>
        <v>0.59704430455011193</v>
      </c>
      <c r="P53" s="207">
        <f t="shared" si="6"/>
        <v>0</v>
      </c>
      <c r="Q53" s="208">
        <v>3460917.0404380942</v>
      </c>
      <c r="R53" s="201">
        <v>2301710.1639</v>
      </c>
      <c r="S53" s="207">
        <f t="shared" si="7"/>
        <v>0.66505788408283895</v>
      </c>
      <c r="T53" s="207">
        <f t="shared" si="8"/>
        <v>0</v>
      </c>
      <c r="U53" s="211">
        <v>4291940.5926333331</v>
      </c>
      <c r="V53" s="211">
        <f>VLOOKUP(B53,'Dealer Wise'!B8:F128,5,0)</f>
        <v>2724695.4050000003</v>
      </c>
      <c r="W53" s="212">
        <f t="shared" si="9"/>
        <v>0.63483996252805897</v>
      </c>
      <c r="X53" s="212">
        <f t="shared" si="10"/>
        <v>0</v>
      </c>
      <c r="Y53" s="174">
        <f t="shared" si="11"/>
        <v>19738889.186123811</v>
      </c>
      <c r="Z53" s="174">
        <f t="shared" si="12"/>
        <v>14616711.3303</v>
      </c>
      <c r="AA53" s="159">
        <f t="shared" si="1"/>
        <v>0.74050323665504758</v>
      </c>
      <c r="AB53" s="175">
        <f t="shared" si="13"/>
        <v>5122177.8558238111</v>
      </c>
      <c r="AC53" s="176">
        <f t="shared" si="14"/>
        <v>731739.69368911593</v>
      </c>
    </row>
    <row r="54" spans="1:29" x14ac:dyDescent="0.2">
      <c r="A54" s="107">
        <v>50</v>
      </c>
      <c r="B54" s="173" t="s">
        <v>118</v>
      </c>
      <c r="C54" s="111" t="s">
        <v>138</v>
      </c>
      <c r="D54" s="111" t="s">
        <v>1442</v>
      </c>
      <c r="E54" s="202">
        <v>7356265.4775</v>
      </c>
      <c r="F54" s="202">
        <v>7469595.4065000024</v>
      </c>
      <c r="G54" s="203">
        <f t="shared" si="0"/>
        <v>1.0154059052581279</v>
      </c>
      <c r="H54" s="203">
        <f t="shared" si="2"/>
        <v>0.9</v>
      </c>
      <c r="I54" s="204">
        <v>7405369.4510809537</v>
      </c>
      <c r="J54" s="204">
        <v>6390323.1598000014</v>
      </c>
      <c r="K54" s="205">
        <f t="shared" si="3"/>
        <v>0.86293103970217355</v>
      </c>
      <c r="L54" s="205">
        <f t="shared" si="4"/>
        <v>0</v>
      </c>
      <c r="M54" s="206">
        <v>6801050.6939809546</v>
      </c>
      <c r="N54" s="206">
        <v>5041386.6328999996</v>
      </c>
      <c r="O54" s="207">
        <f t="shared" si="5"/>
        <v>0.74126585137230527</v>
      </c>
      <c r="P54" s="207">
        <f t="shared" si="6"/>
        <v>0</v>
      </c>
      <c r="Q54" s="208">
        <v>7423688.4856428541</v>
      </c>
      <c r="R54" s="201">
        <v>13097754.361</v>
      </c>
      <c r="S54" s="207">
        <f t="shared" si="7"/>
        <v>1.76431896170355</v>
      </c>
      <c r="T54" s="207">
        <f t="shared" si="8"/>
        <v>0.9</v>
      </c>
      <c r="U54" s="211">
        <v>8964140.0512238108</v>
      </c>
      <c r="V54" s="211">
        <f>VLOOKUP(B54,'Dealer Wise'!B9:F129,5,0)</f>
        <v>4761208.7076000003</v>
      </c>
      <c r="W54" s="212">
        <f t="shared" si="9"/>
        <v>0.53113948247048925</v>
      </c>
      <c r="X54" s="212">
        <f t="shared" si="10"/>
        <v>0</v>
      </c>
      <c r="Y54" s="174">
        <f t="shared" si="11"/>
        <v>37950514.159428574</v>
      </c>
      <c r="Z54" s="174">
        <f t="shared" si="12"/>
        <v>36760268.267800003</v>
      </c>
      <c r="AA54" s="159">
        <f t="shared" si="1"/>
        <v>0.96863689681176923</v>
      </c>
      <c r="AB54" s="175">
        <f t="shared" si="13"/>
        <v>1190245.8916285709</v>
      </c>
      <c r="AC54" s="176">
        <f t="shared" si="14"/>
        <v>170035.12737551011</v>
      </c>
    </row>
    <row r="55" spans="1:29" x14ac:dyDescent="0.2">
      <c r="A55" s="107">
        <v>51</v>
      </c>
      <c r="B55" s="173" t="s">
        <v>119</v>
      </c>
      <c r="C55" s="111" t="s">
        <v>138</v>
      </c>
      <c r="D55" s="111" t="s">
        <v>1442</v>
      </c>
      <c r="E55" s="202">
        <v>5077710.9924999997</v>
      </c>
      <c r="F55" s="202">
        <v>4118334.6554999994</v>
      </c>
      <c r="G55" s="203">
        <f t="shared" si="0"/>
        <v>0.81106125606261548</v>
      </c>
      <c r="H55" s="203">
        <f t="shared" si="2"/>
        <v>0</v>
      </c>
      <c r="I55" s="204">
        <v>5636594.6728428574</v>
      </c>
      <c r="J55" s="204">
        <v>3174056.8188000005</v>
      </c>
      <c r="K55" s="205">
        <f t="shared" si="3"/>
        <v>0.56311603069360705</v>
      </c>
      <c r="L55" s="205">
        <f t="shared" si="4"/>
        <v>0</v>
      </c>
      <c r="M55" s="206">
        <v>5004253.5165380957</v>
      </c>
      <c r="N55" s="206">
        <v>3572888.1688999995</v>
      </c>
      <c r="O55" s="207">
        <f t="shared" si="5"/>
        <v>0.71397025692089555</v>
      </c>
      <c r="P55" s="207">
        <f t="shared" si="6"/>
        <v>0</v>
      </c>
      <c r="Q55" s="208">
        <v>4781904.904504762</v>
      </c>
      <c r="R55" s="201">
        <v>5705656.2000999982</v>
      </c>
      <c r="S55" s="207">
        <f t="shared" si="7"/>
        <v>1.1931764253038621</v>
      </c>
      <c r="T55" s="207">
        <f t="shared" si="8"/>
        <v>0.9</v>
      </c>
      <c r="U55" s="211">
        <v>5160069.937561905</v>
      </c>
      <c r="V55" s="211">
        <f>VLOOKUP(B55,'Dealer Wise'!B10:F130,5,0)</f>
        <v>3383571.5459000007</v>
      </c>
      <c r="W55" s="212">
        <f t="shared" si="9"/>
        <v>0.65572203222863934</v>
      </c>
      <c r="X55" s="212">
        <f t="shared" si="10"/>
        <v>0</v>
      </c>
      <c r="Y55" s="174">
        <f t="shared" si="11"/>
        <v>25660534.023947619</v>
      </c>
      <c r="Z55" s="174">
        <f t="shared" si="12"/>
        <v>19954507.389199998</v>
      </c>
      <c r="AA55" s="159">
        <f t="shared" si="1"/>
        <v>0.77763414317790547</v>
      </c>
      <c r="AB55" s="175">
        <f t="shared" si="13"/>
        <v>5706026.6347476207</v>
      </c>
      <c r="AC55" s="176">
        <f t="shared" si="14"/>
        <v>815146.66210680292</v>
      </c>
    </row>
    <row r="56" spans="1:29" x14ac:dyDescent="0.2">
      <c r="A56" s="107">
        <v>52</v>
      </c>
      <c r="B56" s="173" t="s">
        <v>107</v>
      </c>
      <c r="C56" s="111" t="s">
        <v>138</v>
      </c>
      <c r="D56" s="111" t="s">
        <v>1393</v>
      </c>
      <c r="E56" s="202">
        <v>4806555.1124999998</v>
      </c>
      <c r="F56" s="202">
        <v>3852619.4976999997</v>
      </c>
      <c r="G56" s="203">
        <f t="shared" si="0"/>
        <v>0.80153444775465477</v>
      </c>
      <c r="H56" s="203">
        <f t="shared" si="2"/>
        <v>0</v>
      </c>
      <c r="I56" s="204">
        <v>5312456.8847285714</v>
      </c>
      <c r="J56" s="204">
        <v>4262360.2879999988</v>
      </c>
      <c r="K56" s="205">
        <f t="shared" si="3"/>
        <v>0.8023331540351456</v>
      </c>
      <c r="L56" s="205">
        <f t="shared" si="4"/>
        <v>0</v>
      </c>
      <c r="M56" s="206">
        <v>4496973.9908190472</v>
      </c>
      <c r="N56" s="206">
        <v>1332021.1368</v>
      </c>
      <c r="O56" s="207">
        <f t="shared" si="5"/>
        <v>0.29620387832338674</v>
      </c>
      <c r="P56" s="207">
        <f t="shared" si="6"/>
        <v>0</v>
      </c>
      <c r="Q56" s="208">
        <v>3752374.5269428575</v>
      </c>
      <c r="R56" s="201">
        <v>3629238.9076999999</v>
      </c>
      <c r="S56" s="207">
        <f t="shared" si="7"/>
        <v>0.96718461380687948</v>
      </c>
      <c r="T56" s="207">
        <f t="shared" si="8"/>
        <v>0.9</v>
      </c>
      <c r="U56" s="211">
        <v>4620797.1297904756</v>
      </c>
      <c r="V56" s="211">
        <f>VLOOKUP(B56,'Dealer Wise'!B11:F131,5,0)</f>
        <v>2147755.6115999999</v>
      </c>
      <c r="W56" s="212">
        <f t="shared" si="9"/>
        <v>0.46480197058497291</v>
      </c>
      <c r="X56" s="212">
        <f t="shared" si="10"/>
        <v>0</v>
      </c>
      <c r="Y56" s="174">
        <f t="shared" si="11"/>
        <v>22989157.644780949</v>
      </c>
      <c r="Z56" s="174">
        <f t="shared" si="12"/>
        <v>15223995.4418</v>
      </c>
      <c r="AA56" s="159">
        <f t="shared" si="1"/>
        <v>0.66222502264045269</v>
      </c>
      <c r="AB56" s="175">
        <f t="shared" si="13"/>
        <v>7765162.2029809486</v>
      </c>
      <c r="AC56" s="176">
        <f t="shared" si="14"/>
        <v>1109308.8861401356</v>
      </c>
    </row>
    <row r="57" spans="1:29" x14ac:dyDescent="0.2">
      <c r="A57" s="107">
        <v>53</v>
      </c>
      <c r="B57" s="173" t="s">
        <v>120</v>
      </c>
      <c r="C57" s="111" t="s">
        <v>138</v>
      </c>
      <c r="D57" s="111" t="s">
        <v>1393</v>
      </c>
      <c r="E57" s="202">
        <v>3124089.8000000003</v>
      </c>
      <c r="F57" s="202">
        <v>2518630.4870999996</v>
      </c>
      <c r="G57" s="203">
        <f t="shared" si="0"/>
        <v>0.80619657191032068</v>
      </c>
      <c r="H57" s="203">
        <f t="shared" si="2"/>
        <v>0</v>
      </c>
      <c r="I57" s="204">
        <v>3512839.9232428581</v>
      </c>
      <c r="J57" s="204">
        <v>2824038.8882000009</v>
      </c>
      <c r="K57" s="205">
        <f t="shared" si="3"/>
        <v>0.80391903699187217</v>
      </c>
      <c r="L57" s="205">
        <f t="shared" si="4"/>
        <v>0</v>
      </c>
      <c r="M57" s="206">
        <v>3197896.6094428576</v>
      </c>
      <c r="N57" s="206">
        <v>1330870.6184999999</v>
      </c>
      <c r="O57" s="207">
        <f t="shared" si="5"/>
        <v>0.41617062120462556</v>
      </c>
      <c r="P57" s="207">
        <f t="shared" si="6"/>
        <v>0</v>
      </c>
      <c r="Q57" s="208">
        <v>3340524.9166333331</v>
      </c>
      <c r="R57" s="201">
        <v>3769854.0012999997</v>
      </c>
      <c r="S57" s="207">
        <f t="shared" si="7"/>
        <v>1.1285214435997548</v>
      </c>
      <c r="T57" s="207">
        <f t="shared" si="8"/>
        <v>0.9</v>
      </c>
      <c r="U57" s="211">
        <v>3762607.7558238101</v>
      </c>
      <c r="V57" s="211">
        <f>VLOOKUP(B57,'Dealer Wise'!B12:F132,5,0)</f>
        <v>1269474.8951999994</v>
      </c>
      <c r="W57" s="212">
        <f t="shared" si="9"/>
        <v>0.33739230278125343</v>
      </c>
      <c r="X57" s="212">
        <f t="shared" si="10"/>
        <v>0</v>
      </c>
      <c r="Y57" s="174">
        <f t="shared" si="11"/>
        <v>16937959.00514286</v>
      </c>
      <c r="Z57" s="174">
        <f t="shared" si="12"/>
        <v>11712868.890299998</v>
      </c>
      <c r="AA57" s="159">
        <f t="shared" si="1"/>
        <v>0.69151595459309045</v>
      </c>
      <c r="AB57" s="175">
        <f t="shared" si="13"/>
        <v>5225090.1148428619</v>
      </c>
      <c r="AC57" s="176">
        <f t="shared" si="14"/>
        <v>746441.4449775517</v>
      </c>
    </row>
    <row r="58" spans="1:29" x14ac:dyDescent="0.2">
      <c r="A58" s="107">
        <v>54</v>
      </c>
      <c r="B58" s="173" t="s">
        <v>111</v>
      </c>
      <c r="C58" s="111" t="s">
        <v>138</v>
      </c>
      <c r="D58" s="111" t="s">
        <v>1393</v>
      </c>
      <c r="E58" s="202">
        <v>1721934.7849999997</v>
      </c>
      <c r="F58" s="202">
        <v>1828311.5106000004</v>
      </c>
      <c r="G58" s="203">
        <f t="shared" si="0"/>
        <v>1.0617774415887653</v>
      </c>
      <c r="H58" s="203">
        <f t="shared" si="2"/>
        <v>0.9</v>
      </c>
      <c r="I58" s="204">
        <v>1953766.196095238</v>
      </c>
      <c r="J58" s="204">
        <v>2453127.3789999997</v>
      </c>
      <c r="K58" s="205">
        <f t="shared" si="3"/>
        <v>1.255589017715004</v>
      </c>
      <c r="L58" s="205">
        <f t="shared" si="4"/>
        <v>0.9</v>
      </c>
      <c r="M58" s="206">
        <v>1909439.5073476189</v>
      </c>
      <c r="N58" s="206">
        <v>2097879.4273999999</v>
      </c>
      <c r="O58" s="207">
        <f t="shared" si="5"/>
        <v>1.0986886043403077</v>
      </c>
      <c r="P58" s="207">
        <f t="shared" si="6"/>
        <v>0.9</v>
      </c>
      <c r="Q58" s="208">
        <v>1600779.849571429</v>
      </c>
      <c r="R58" s="201">
        <v>1922377.6038999995</v>
      </c>
      <c r="S58" s="207">
        <f t="shared" si="7"/>
        <v>1.2009006762639289</v>
      </c>
      <c r="T58" s="207">
        <f t="shared" si="8"/>
        <v>0.9</v>
      </c>
      <c r="U58" s="211">
        <v>1982227.1237380949</v>
      </c>
      <c r="V58" s="211">
        <f>VLOOKUP(B58,'Dealer Wise'!B13:F133,5,0)</f>
        <v>1844928.1695000003</v>
      </c>
      <c r="W58" s="212">
        <f t="shared" si="9"/>
        <v>0.93073500377737972</v>
      </c>
      <c r="X58" s="212">
        <f t="shared" si="10"/>
        <v>0.9</v>
      </c>
      <c r="Y58" s="174">
        <f t="shared" si="11"/>
        <v>9168147.4617523812</v>
      </c>
      <c r="Z58" s="174">
        <f t="shared" si="12"/>
        <v>10146624.090399999</v>
      </c>
      <c r="AA58" s="159">
        <f t="shared" si="1"/>
        <v>1.1067256643427279</v>
      </c>
      <c r="AB58" s="175">
        <f t="shared" si="13"/>
        <v>-978476.628647618</v>
      </c>
      <c r="AC58" s="176">
        <f t="shared" si="14"/>
        <v>-139782.37552108828</v>
      </c>
    </row>
    <row r="59" spans="1:29" x14ac:dyDescent="0.2">
      <c r="A59" s="107">
        <v>55</v>
      </c>
      <c r="B59" s="173" t="s">
        <v>112</v>
      </c>
      <c r="C59" s="111" t="s">
        <v>138</v>
      </c>
      <c r="D59" s="111" t="s">
        <v>1394</v>
      </c>
      <c r="E59" s="202">
        <v>3466322.7524999995</v>
      </c>
      <c r="F59" s="202">
        <v>2788205.2362999995</v>
      </c>
      <c r="G59" s="203">
        <f t="shared" si="0"/>
        <v>0.80436977032478452</v>
      </c>
      <c r="H59" s="203">
        <f t="shared" si="2"/>
        <v>0</v>
      </c>
      <c r="I59" s="204">
        <v>3656949.3621904766</v>
      </c>
      <c r="J59" s="204">
        <v>3172784.2498999992</v>
      </c>
      <c r="K59" s="205">
        <f t="shared" si="3"/>
        <v>0.86760409720290266</v>
      </c>
      <c r="L59" s="205">
        <f t="shared" si="4"/>
        <v>0</v>
      </c>
      <c r="M59" s="206">
        <v>3498767.2671952378</v>
      </c>
      <c r="N59" s="206">
        <v>1453425.5156999999</v>
      </c>
      <c r="O59" s="207">
        <f t="shared" si="5"/>
        <v>0.41541074461495353</v>
      </c>
      <c r="P59" s="207">
        <f t="shared" si="6"/>
        <v>0</v>
      </c>
      <c r="Q59" s="208">
        <v>3216380.0188952382</v>
      </c>
      <c r="R59" s="201">
        <v>2732315.4071999998</v>
      </c>
      <c r="S59" s="207">
        <f t="shared" si="7"/>
        <v>0.84950018068402722</v>
      </c>
      <c r="T59" s="207">
        <f t="shared" si="8"/>
        <v>0</v>
      </c>
      <c r="U59" s="211">
        <v>3633430.8470190475</v>
      </c>
      <c r="V59" s="211">
        <f>VLOOKUP(B59,'Dealer Wise'!B14:F134,5,0)</f>
        <v>2123846.2027000007</v>
      </c>
      <c r="W59" s="212">
        <f t="shared" si="9"/>
        <v>0.58452913847044985</v>
      </c>
      <c r="X59" s="212">
        <f t="shared" si="10"/>
        <v>0</v>
      </c>
      <c r="Y59" s="174">
        <f t="shared" si="11"/>
        <v>17471850.2478</v>
      </c>
      <c r="Z59" s="174">
        <f t="shared" si="12"/>
        <v>12270576.611799998</v>
      </c>
      <c r="AA59" s="159">
        <f t="shared" si="1"/>
        <v>0.70230550501341837</v>
      </c>
      <c r="AB59" s="175">
        <f t="shared" si="13"/>
        <v>5201273.6360000018</v>
      </c>
      <c r="AC59" s="176">
        <f t="shared" si="14"/>
        <v>743039.09085714316</v>
      </c>
    </row>
    <row r="60" spans="1:29" x14ac:dyDescent="0.2">
      <c r="A60" s="107">
        <v>56</v>
      </c>
      <c r="B60" s="173" t="s">
        <v>113</v>
      </c>
      <c r="C60" s="111" t="s">
        <v>138</v>
      </c>
      <c r="D60" s="111" t="s">
        <v>1393</v>
      </c>
      <c r="E60" s="202">
        <v>4030988.9399999985</v>
      </c>
      <c r="F60" s="202">
        <v>3229029.6129999985</v>
      </c>
      <c r="G60" s="203">
        <f t="shared" si="0"/>
        <v>0.80105146927046633</v>
      </c>
      <c r="H60" s="203">
        <f t="shared" si="2"/>
        <v>0</v>
      </c>
      <c r="I60" s="204">
        <v>4804646.3783666659</v>
      </c>
      <c r="J60" s="204">
        <v>2331531.2202999997</v>
      </c>
      <c r="K60" s="205">
        <f t="shared" si="3"/>
        <v>0.48526593565718379</v>
      </c>
      <c r="L60" s="205">
        <f t="shared" si="4"/>
        <v>0</v>
      </c>
      <c r="M60" s="206">
        <v>3816296.8659000001</v>
      </c>
      <c r="N60" s="206">
        <v>1303104.8957</v>
      </c>
      <c r="O60" s="207">
        <f t="shared" si="5"/>
        <v>0.341457947714633</v>
      </c>
      <c r="P60" s="207">
        <f t="shared" si="6"/>
        <v>0</v>
      </c>
      <c r="Q60" s="208">
        <v>3213800.5651333337</v>
      </c>
      <c r="R60" s="201">
        <v>3876470.2664000001</v>
      </c>
      <c r="S60" s="207">
        <f t="shared" si="7"/>
        <v>1.2061950291676464</v>
      </c>
      <c r="T60" s="207">
        <f t="shared" si="8"/>
        <v>0.9</v>
      </c>
      <c r="U60" s="211">
        <v>3893913.3520238097</v>
      </c>
      <c r="V60" s="211">
        <f>VLOOKUP(B60,'Dealer Wise'!B15:F135,5,0)</f>
        <v>3341537.9672999997</v>
      </c>
      <c r="W60" s="212">
        <f t="shared" si="9"/>
        <v>0.85814389412729997</v>
      </c>
      <c r="X60" s="212">
        <f t="shared" si="10"/>
        <v>0</v>
      </c>
      <c r="Y60" s="174">
        <f t="shared" si="11"/>
        <v>19759646.101423807</v>
      </c>
      <c r="Z60" s="174">
        <f t="shared" si="12"/>
        <v>14081673.962699998</v>
      </c>
      <c r="AA60" s="159">
        <f t="shared" si="1"/>
        <v>0.71264808541714342</v>
      </c>
      <c r="AB60" s="175">
        <f t="shared" si="13"/>
        <v>5677972.1387238093</v>
      </c>
      <c r="AC60" s="176">
        <f t="shared" si="14"/>
        <v>811138.87696054415</v>
      </c>
    </row>
    <row r="61" spans="1:29" x14ac:dyDescent="0.2">
      <c r="A61" s="107">
        <v>57</v>
      </c>
      <c r="B61" s="173" t="s">
        <v>1290</v>
      </c>
      <c r="C61" s="111" t="s">
        <v>138</v>
      </c>
      <c r="D61" s="111" t="s">
        <v>1393</v>
      </c>
      <c r="E61" s="202">
        <v>9500656.7999999989</v>
      </c>
      <c r="F61" s="202">
        <v>7611444.9033000022</v>
      </c>
      <c r="G61" s="203">
        <f t="shared" si="0"/>
        <v>0.80114933772789299</v>
      </c>
      <c r="H61" s="203">
        <f t="shared" si="2"/>
        <v>0</v>
      </c>
      <c r="I61" s="204">
        <v>7500816.0712333322</v>
      </c>
      <c r="J61" s="204">
        <v>8070263.3199999975</v>
      </c>
      <c r="K61" s="205">
        <f t="shared" si="3"/>
        <v>1.0759180392318344</v>
      </c>
      <c r="L61" s="205">
        <f t="shared" si="4"/>
        <v>0.9</v>
      </c>
      <c r="M61" s="206">
        <v>7178259.8781095222</v>
      </c>
      <c r="N61" s="206">
        <v>4437844.6514000008</v>
      </c>
      <c r="O61" s="207">
        <f t="shared" si="5"/>
        <v>0.61823404651779734</v>
      </c>
      <c r="P61" s="207">
        <f t="shared" si="6"/>
        <v>0</v>
      </c>
      <c r="Q61" s="208">
        <v>7112461.9994333321</v>
      </c>
      <c r="R61" s="201">
        <v>9128349.6375999972</v>
      </c>
      <c r="S61" s="207">
        <f t="shared" si="7"/>
        <v>1.2834303562292884</v>
      </c>
      <c r="T61" s="207">
        <f t="shared" si="8"/>
        <v>0.9</v>
      </c>
      <c r="U61" s="211">
        <v>8020077.8428238099</v>
      </c>
      <c r="V61" s="211">
        <f>VLOOKUP(B61,'Dealer Wise'!B16:F136,5,0)</f>
        <v>5305796.7655000007</v>
      </c>
      <c r="W61" s="212">
        <f t="shared" si="9"/>
        <v>0.66156424781431655</v>
      </c>
      <c r="X61" s="212">
        <f t="shared" si="10"/>
        <v>0</v>
      </c>
      <c r="Y61" s="174">
        <f t="shared" si="11"/>
        <v>39312272.591599993</v>
      </c>
      <c r="Z61" s="174">
        <f t="shared" si="12"/>
        <v>34553699.277799994</v>
      </c>
      <c r="AA61" s="159">
        <f t="shared" si="1"/>
        <v>0.8789545096200625</v>
      </c>
      <c r="AB61" s="175">
        <f t="shared" si="13"/>
        <v>4758573.3137999997</v>
      </c>
      <c r="AC61" s="176">
        <f t="shared" si="14"/>
        <v>679796.18768571422</v>
      </c>
    </row>
    <row r="62" spans="1:29" x14ac:dyDescent="0.2">
      <c r="A62" s="107">
        <v>58</v>
      </c>
      <c r="B62" s="173" t="s">
        <v>116</v>
      </c>
      <c r="C62" s="111" t="s">
        <v>94</v>
      </c>
      <c r="D62" s="111" t="s">
        <v>1392</v>
      </c>
      <c r="E62" s="202">
        <v>10569254.172499999</v>
      </c>
      <c r="F62" s="202">
        <v>8477035.1606000047</v>
      </c>
      <c r="G62" s="203">
        <f t="shared" si="0"/>
        <v>0.80204667446226141</v>
      </c>
      <c r="H62" s="203">
        <f t="shared" si="2"/>
        <v>0</v>
      </c>
      <c r="I62" s="204">
        <v>10278158.780238098</v>
      </c>
      <c r="J62" s="204">
        <v>5171217.1670000022</v>
      </c>
      <c r="K62" s="205">
        <f t="shared" si="3"/>
        <v>0.50312680291948253</v>
      </c>
      <c r="L62" s="205">
        <f t="shared" si="4"/>
        <v>0</v>
      </c>
      <c r="M62" s="206">
        <v>8810214.6232333351</v>
      </c>
      <c r="N62" s="206">
        <v>4433662.7034000009</v>
      </c>
      <c r="O62" s="207">
        <f t="shared" si="5"/>
        <v>0.50324116868935631</v>
      </c>
      <c r="P62" s="207">
        <f t="shared" si="6"/>
        <v>0</v>
      </c>
      <c r="Q62" s="208">
        <v>8840592.1004857142</v>
      </c>
      <c r="R62" s="201">
        <v>8948505.3019000012</v>
      </c>
      <c r="S62" s="207">
        <f t="shared" si="7"/>
        <v>1.0122065581340822</v>
      </c>
      <c r="T62" s="207">
        <f t="shared" si="8"/>
        <v>0.9</v>
      </c>
      <c r="U62" s="211">
        <v>8842407.6945904754</v>
      </c>
      <c r="V62" s="211">
        <f>VLOOKUP(B62,'Dealer Wise'!B61:F181,5,0)</f>
        <v>6584383.6170000006</v>
      </c>
      <c r="W62" s="212">
        <f t="shared" si="9"/>
        <v>0.74463696364375198</v>
      </c>
      <c r="X62" s="212">
        <f t="shared" si="10"/>
        <v>0</v>
      </c>
      <c r="Y62" s="174">
        <f t="shared" si="11"/>
        <v>47340627.371047616</v>
      </c>
      <c r="Z62" s="174">
        <f t="shared" si="12"/>
        <v>33614803.949900009</v>
      </c>
      <c r="AA62" s="159">
        <f t="shared" si="1"/>
        <v>0.71006249423846901</v>
      </c>
      <c r="AB62" s="175">
        <f t="shared" si="13"/>
        <v>13725823.421147607</v>
      </c>
      <c r="AC62" s="176">
        <f t="shared" si="14"/>
        <v>1960831.9173068011</v>
      </c>
    </row>
    <row r="63" spans="1:29" x14ac:dyDescent="0.2">
      <c r="A63" s="107">
        <v>59</v>
      </c>
      <c r="B63" s="173" t="s">
        <v>110</v>
      </c>
      <c r="C63" s="111" t="s">
        <v>94</v>
      </c>
      <c r="D63" s="111" t="s">
        <v>1392</v>
      </c>
      <c r="E63" s="202">
        <v>10216375.184999997</v>
      </c>
      <c r="F63" s="202">
        <v>8181505.9734000014</v>
      </c>
      <c r="G63" s="203">
        <f t="shared" si="0"/>
        <v>0.80082277963052351</v>
      </c>
      <c r="H63" s="203">
        <f t="shared" si="2"/>
        <v>0</v>
      </c>
      <c r="I63" s="204">
        <v>10994420.828219047</v>
      </c>
      <c r="J63" s="204">
        <v>10999729.600900004</v>
      </c>
      <c r="K63" s="205">
        <f t="shared" si="3"/>
        <v>1.0004828606039284</v>
      </c>
      <c r="L63" s="205">
        <f t="shared" si="4"/>
        <v>0.9</v>
      </c>
      <c r="M63" s="206">
        <v>9315114.6537476201</v>
      </c>
      <c r="N63" s="206">
        <v>3678319.0765000004</v>
      </c>
      <c r="O63" s="207">
        <f t="shared" si="5"/>
        <v>0.39487641464725864</v>
      </c>
      <c r="P63" s="207">
        <f t="shared" si="6"/>
        <v>0</v>
      </c>
      <c r="Q63" s="208">
        <v>8911727.8953523822</v>
      </c>
      <c r="R63" s="201">
        <v>2699819.8394000009</v>
      </c>
      <c r="S63" s="207">
        <f t="shared" si="7"/>
        <v>0.30295133234577359</v>
      </c>
      <c r="T63" s="207">
        <f t="shared" si="8"/>
        <v>0</v>
      </c>
      <c r="U63" s="211">
        <v>10528318.474252379</v>
      </c>
      <c r="V63" s="211">
        <f>VLOOKUP(B63,'Dealer Wise'!B62:F182,5,0)</f>
        <v>6785983.1399000026</v>
      </c>
      <c r="W63" s="212">
        <f t="shared" si="9"/>
        <v>0.64454577020020087</v>
      </c>
      <c r="X63" s="212">
        <f t="shared" si="10"/>
        <v>0</v>
      </c>
      <c r="Y63" s="174">
        <f t="shared" si="11"/>
        <v>49965957.036571421</v>
      </c>
      <c r="Z63" s="174">
        <f t="shared" si="12"/>
        <v>32345357.630100008</v>
      </c>
      <c r="AA63" s="159">
        <f t="shared" si="1"/>
        <v>0.64734790542339804</v>
      </c>
      <c r="AB63" s="175">
        <f t="shared" si="13"/>
        <v>17620599.406471413</v>
      </c>
      <c r="AC63" s="176">
        <f t="shared" si="14"/>
        <v>2517228.4866387732</v>
      </c>
    </row>
    <row r="64" spans="1:29" x14ac:dyDescent="0.2">
      <c r="A64" s="107">
        <v>60</v>
      </c>
      <c r="B64" s="173" t="s">
        <v>114</v>
      </c>
      <c r="C64" s="111" t="s">
        <v>94</v>
      </c>
      <c r="D64" s="111" t="s">
        <v>1392</v>
      </c>
      <c r="E64" s="202">
        <v>7480443.2499999981</v>
      </c>
      <c r="F64" s="202">
        <v>6009764.3600000003</v>
      </c>
      <c r="G64" s="203">
        <f t="shared" si="0"/>
        <v>0.80339682544881308</v>
      </c>
      <c r="H64" s="203">
        <f t="shared" si="2"/>
        <v>0</v>
      </c>
      <c r="I64" s="204">
        <v>8403601.8780571427</v>
      </c>
      <c r="J64" s="204">
        <v>4064551.7234000014</v>
      </c>
      <c r="K64" s="205">
        <f t="shared" si="3"/>
        <v>0.48366781082443411</v>
      </c>
      <c r="L64" s="205">
        <f t="shared" si="4"/>
        <v>0</v>
      </c>
      <c r="M64" s="206">
        <v>6509911.9027238116</v>
      </c>
      <c r="N64" s="206">
        <v>3465340.6549000014</v>
      </c>
      <c r="O64" s="207">
        <f t="shared" si="5"/>
        <v>0.53231759610296236</v>
      </c>
      <c r="P64" s="207">
        <f t="shared" si="6"/>
        <v>0</v>
      </c>
      <c r="Q64" s="208">
        <v>4460684.8814523807</v>
      </c>
      <c r="R64" s="201">
        <v>4095422.5773000005</v>
      </c>
      <c r="S64" s="207">
        <f t="shared" si="7"/>
        <v>0.91811519668848418</v>
      </c>
      <c r="T64" s="207">
        <f t="shared" si="8"/>
        <v>0.9</v>
      </c>
      <c r="U64" s="211">
        <v>7381535.6809428567</v>
      </c>
      <c r="V64" s="211">
        <f>VLOOKUP(B64,'Dealer Wise'!B63:F183,5,0)</f>
        <v>4428348.6047999999</v>
      </c>
      <c r="W64" s="212">
        <f t="shared" si="9"/>
        <v>0.5999224004610324</v>
      </c>
      <c r="X64" s="212">
        <f t="shared" si="10"/>
        <v>0</v>
      </c>
      <c r="Y64" s="174">
        <f t="shared" si="11"/>
        <v>34236177.593176194</v>
      </c>
      <c r="Z64" s="174">
        <f t="shared" si="12"/>
        <v>22063427.920400005</v>
      </c>
      <c r="AA64" s="159">
        <f t="shared" si="1"/>
        <v>0.64444775881749106</v>
      </c>
      <c r="AB64" s="175">
        <f t="shared" si="13"/>
        <v>12172749.672776189</v>
      </c>
      <c r="AC64" s="176">
        <f t="shared" si="14"/>
        <v>1738964.2389680271</v>
      </c>
    </row>
    <row r="65" spans="1:29" x14ac:dyDescent="0.2">
      <c r="A65" s="107">
        <v>61</v>
      </c>
      <c r="B65" s="173" t="s">
        <v>1046</v>
      </c>
      <c r="C65" s="111" t="s">
        <v>94</v>
      </c>
      <c r="D65" s="111" t="s">
        <v>1392</v>
      </c>
      <c r="E65" s="202">
        <v>3082520.1999999997</v>
      </c>
      <c r="F65" s="202">
        <v>2492987.6842999994</v>
      </c>
      <c r="G65" s="203">
        <f t="shared" si="0"/>
        <v>0.80874982889001001</v>
      </c>
      <c r="H65" s="203">
        <f t="shared" si="2"/>
        <v>0</v>
      </c>
      <c r="I65" s="204">
        <v>3435073.1052333345</v>
      </c>
      <c r="J65" s="204">
        <v>951165.68889999983</v>
      </c>
      <c r="K65" s="205">
        <f t="shared" si="3"/>
        <v>0.27689823760981935</v>
      </c>
      <c r="L65" s="205">
        <f t="shared" si="4"/>
        <v>0</v>
      </c>
      <c r="M65" s="206">
        <v>2890690.1233761902</v>
      </c>
      <c r="N65" s="206">
        <v>1539062.4464999996</v>
      </c>
      <c r="O65" s="207">
        <f t="shared" si="5"/>
        <v>0.53242041893527037</v>
      </c>
      <c r="P65" s="207">
        <f t="shared" si="6"/>
        <v>0</v>
      </c>
      <c r="Q65" s="208">
        <v>2182594.3042761902</v>
      </c>
      <c r="R65" s="201">
        <v>2393703.2072000001</v>
      </c>
      <c r="S65" s="207">
        <f t="shared" si="7"/>
        <v>1.0967238402987676</v>
      </c>
      <c r="T65" s="207">
        <f t="shared" si="8"/>
        <v>0.9</v>
      </c>
      <c r="U65" s="211">
        <v>3097629.6783095235</v>
      </c>
      <c r="V65" s="211">
        <f>VLOOKUP(B65,'Dealer Wise'!B64:F184,5,0)</f>
        <v>2742988.2653999995</v>
      </c>
      <c r="W65" s="212">
        <f t="shared" si="9"/>
        <v>0.88551200442298728</v>
      </c>
      <c r="X65" s="212">
        <f t="shared" si="10"/>
        <v>0</v>
      </c>
      <c r="Y65" s="174">
        <f t="shared" si="11"/>
        <v>14688507.411195237</v>
      </c>
      <c r="Z65" s="174">
        <f t="shared" si="12"/>
        <v>10119907.292299999</v>
      </c>
      <c r="AA65" s="159">
        <f t="shared" si="1"/>
        <v>0.68896770849479516</v>
      </c>
      <c r="AB65" s="175">
        <f t="shared" si="13"/>
        <v>4568600.1188952383</v>
      </c>
      <c r="AC65" s="176">
        <f t="shared" si="14"/>
        <v>652657.15984217694</v>
      </c>
    </row>
    <row r="66" spans="1:29" x14ac:dyDescent="0.2">
      <c r="A66" s="107">
        <v>62</v>
      </c>
      <c r="B66" s="177" t="s">
        <v>1387</v>
      </c>
      <c r="C66" s="111" t="s">
        <v>94</v>
      </c>
      <c r="D66" s="111" t="s">
        <v>1392</v>
      </c>
      <c r="E66" s="202">
        <v>0</v>
      </c>
      <c r="F66" s="202">
        <v>0</v>
      </c>
      <c r="G66" s="203">
        <f t="shared" si="0"/>
        <v>0</v>
      </c>
      <c r="H66" s="203">
        <f t="shared" si="2"/>
        <v>0</v>
      </c>
      <c r="I66" s="204">
        <v>10231702.012399999</v>
      </c>
      <c r="J66" s="204">
        <v>10243128.7618</v>
      </c>
      <c r="K66" s="205">
        <f t="shared" si="3"/>
        <v>1.0011167984941463</v>
      </c>
      <c r="L66" s="205">
        <f t="shared" si="4"/>
        <v>0.9</v>
      </c>
      <c r="M66" s="206">
        <v>9314506.6212476175</v>
      </c>
      <c r="N66" s="206">
        <v>3770897.5025000004</v>
      </c>
      <c r="O66" s="207">
        <f t="shared" si="5"/>
        <v>0.40484135723282283</v>
      </c>
      <c r="P66" s="207">
        <f t="shared" si="6"/>
        <v>0</v>
      </c>
      <c r="Q66" s="208">
        <v>7334723.8730047606</v>
      </c>
      <c r="R66" s="201">
        <v>9326930.3252000026</v>
      </c>
      <c r="S66" s="207">
        <f t="shared" si="7"/>
        <v>1.2716130132079682</v>
      </c>
      <c r="T66" s="207">
        <f t="shared" si="8"/>
        <v>0.9</v>
      </c>
      <c r="U66" s="211">
        <v>9511434.4580333326</v>
      </c>
      <c r="V66" s="211">
        <f>VLOOKUP(B66,'Dealer Wise'!B65:F185,5,0)</f>
        <v>6859848.993400001</v>
      </c>
      <c r="W66" s="212">
        <f t="shared" si="9"/>
        <v>0.72122128619686698</v>
      </c>
      <c r="X66" s="212">
        <f t="shared" si="10"/>
        <v>0</v>
      </c>
      <c r="Y66" s="174">
        <f t="shared" si="11"/>
        <v>36392366.964685708</v>
      </c>
      <c r="Z66" s="174">
        <f t="shared" si="12"/>
        <v>30200805.582900003</v>
      </c>
      <c r="AA66" s="159">
        <f t="shared" si="1"/>
        <v>0.82986648305140887</v>
      </c>
      <c r="AB66" s="175">
        <f t="shared" si="13"/>
        <v>6191561.3817857057</v>
      </c>
      <c r="AC66" s="176">
        <f t="shared" si="14"/>
        <v>884508.76882652938</v>
      </c>
    </row>
    <row r="67" spans="1:29" x14ac:dyDescent="0.2">
      <c r="A67" s="107">
        <v>63</v>
      </c>
      <c r="B67" s="173" t="s">
        <v>106</v>
      </c>
      <c r="C67" s="111" t="s">
        <v>94</v>
      </c>
      <c r="D67" s="111" t="s">
        <v>1396</v>
      </c>
      <c r="E67" s="202">
        <v>5533360.2975000003</v>
      </c>
      <c r="F67" s="202">
        <v>5588680.1484999983</v>
      </c>
      <c r="G67" s="203">
        <f t="shared" si="0"/>
        <v>1.0099975147154239</v>
      </c>
      <c r="H67" s="203">
        <f t="shared" si="2"/>
        <v>0.9</v>
      </c>
      <c r="I67" s="204">
        <v>6066997.3605523808</v>
      </c>
      <c r="J67" s="204">
        <v>5247657.5950999996</v>
      </c>
      <c r="K67" s="205">
        <f t="shared" si="3"/>
        <v>0.86495135620468067</v>
      </c>
      <c r="L67" s="205">
        <f t="shared" si="4"/>
        <v>0</v>
      </c>
      <c r="M67" s="206">
        <v>5489037.4890000001</v>
      </c>
      <c r="N67" s="206">
        <v>4399368.8892999999</v>
      </c>
      <c r="O67" s="207">
        <f t="shared" si="5"/>
        <v>0.8014827550579332</v>
      </c>
      <c r="P67" s="207">
        <f t="shared" si="6"/>
        <v>0</v>
      </c>
      <c r="Q67" s="208">
        <v>6180744.131190476</v>
      </c>
      <c r="R67" s="201">
        <v>6560085.2556999996</v>
      </c>
      <c r="S67" s="207">
        <f t="shared" si="7"/>
        <v>1.0613746688841588</v>
      </c>
      <c r="T67" s="207">
        <f t="shared" si="8"/>
        <v>0.9</v>
      </c>
      <c r="U67" s="211">
        <v>6338805.75317143</v>
      </c>
      <c r="V67" s="211">
        <f>VLOOKUP(B67,'Dealer Wise'!B66:F186,5,0)</f>
        <v>4254989.0967000015</v>
      </c>
      <c r="W67" s="212">
        <f t="shared" si="9"/>
        <v>0.67126037023159235</v>
      </c>
      <c r="X67" s="212">
        <f t="shared" si="10"/>
        <v>0</v>
      </c>
      <c r="Y67" s="174">
        <f t="shared" si="11"/>
        <v>29608945.031414285</v>
      </c>
      <c r="Z67" s="174">
        <f t="shared" si="12"/>
        <v>26050780.985300001</v>
      </c>
      <c r="AA67" s="159">
        <f t="shared" si="1"/>
        <v>0.87982807079620129</v>
      </c>
      <c r="AB67" s="175">
        <f t="shared" si="13"/>
        <v>3558164.0461142845</v>
      </c>
      <c r="AC67" s="176">
        <f t="shared" si="14"/>
        <v>508309.14944489778</v>
      </c>
    </row>
    <row r="68" spans="1:29" x14ac:dyDescent="0.2">
      <c r="A68" s="107">
        <v>64</v>
      </c>
      <c r="B68" s="173" t="s">
        <v>95</v>
      </c>
      <c r="C68" s="111" t="s">
        <v>94</v>
      </c>
      <c r="D68" s="111" t="s">
        <v>1459</v>
      </c>
      <c r="E68" s="202">
        <v>4000247.9274999998</v>
      </c>
      <c r="F68" s="202">
        <v>3302039.4799000006</v>
      </c>
      <c r="G68" s="203">
        <f t="shared" si="0"/>
        <v>0.82545870649663644</v>
      </c>
      <c r="H68" s="203">
        <f t="shared" si="2"/>
        <v>0</v>
      </c>
      <c r="I68" s="204">
        <v>4176367.522719047</v>
      </c>
      <c r="J68" s="204">
        <v>3371066.7084000008</v>
      </c>
      <c r="K68" s="205">
        <f t="shared" si="3"/>
        <v>0.80717673673634194</v>
      </c>
      <c r="L68" s="205">
        <f t="shared" si="4"/>
        <v>0</v>
      </c>
      <c r="M68" s="206">
        <v>3316961.0735523799</v>
      </c>
      <c r="N68" s="206">
        <v>1082266.9857999999</v>
      </c>
      <c r="O68" s="207">
        <f t="shared" si="5"/>
        <v>0.3262826912348778</v>
      </c>
      <c r="P68" s="207">
        <f t="shared" si="6"/>
        <v>0</v>
      </c>
      <c r="Q68" s="208">
        <v>2769322.1114809532</v>
      </c>
      <c r="R68" s="201">
        <v>3262270.1366000003</v>
      </c>
      <c r="S68" s="207">
        <f t="shared" si="7"/>
        <v>1.1780031376904121</v>
      </c>
      <c r="T68" s="207">
        <f t="shared" si="8"/>
        <v>0.9</v>
      </c>
      <c r="U68" s="211">
        <v>3958334.9260761901</v>
      </c>
      <c r="V68" s="211">
        <f>VLOOKUP(B68,'Dealer Wise'!B67:F187,5,0)</f>
        <v>2685098.1305</v>
      </c>
      <c r="W68" s="212">
        <f t="shared" si="9"/>
        <v>0.67834030738820739</v>
      </c>
      <c r="X68" s="212">
        <f t="shared" si="10"/>
        <v>0</v>
      </c>
      <c r="Y68" s="174">
        <f t="shared" si="11"/>
        <v>18221233.561328568</v>
      </c>
      <c r="Z68" s="174">
        <f t="shared" si="12"/>
        <v>13702741.441200001</v>
      </c>
      <c r="AA68" s="159">
        <f t="shared" si="1"/>
        <v>0.7520205146967498</v>
      </c>
      <c r="AB68" s="175">
        <f t="shared" si="13"/>
        <v>4518492.1201285664</v>
      </c>
      <c r="AC68" s="176">
        <f t="shared" si="14"/>
        <v>645498.87430408096</v>
      </c>
    </row>
    <row r="69" spans="1:29" x14ac:dyDescent="0.2">
      <c r="A69" s="107">
        <v>65</v>
      </c>
      <c r="B69" s="173" t="s">
        <v>96</v>
      </c>
      <c r="C69" s="111" t="s">
        <v>94</v>
      </c>
      <c r="D69" s="111" t="s">
        <v>1396</v>
      </c>
      <c r="E69" s="202">
        <v>12450788.465000002</v>
      </c>
      <c r="F69" s="202">
        <v>11001955.002600005</v>
      </c>
      <c r="G69" s="203">
        <f t="shared" si="0"/>
        <v>0.88363520378867855</v>
      </c>
      <c r="H69" s="203">
        <f t="shared" si="2"/>
        <v>0</v>
      </c>
      <c r="I69" s="204">
        <v>13556079.639038095</v>
      </c>
      <c r="J69" s="204">
        <v>10889566.064000001</v>
      </c>
      <c r="K69" s="205">
        <f t="shared" si="3"/>
        <v>0.80329758705760279</v>
      </c>
      <c r="L69" s="205">
        <f t="shared" si="4"/>
        <v>0</v>
      </c>
      <c r="M69" s="206">
        <v>12014734.435528571</v>
      </c>
      <c r="N69" s="206">
        <v>5275102.5494000008</v>
      </c>
      <c r="O69" s="207">
        <f t="shared" si="5"/>
        <v>0.43905277954384769</v>
      </c>
      <c r="P69" s="207">
        <f t="shared" si="6"/>
        <v>0</v>
      </c>
      <c r="Q69" s="208">
        <v>10738143.504761904</v>
      </c>
      <c r="R69" s="201">
        <v>8797404.3739999998</v>
      </c>
      <c r="S69" s="207">
        <f t="shared" si="7"/>
        <v>0.81926679133117652</v>
      </c>
      <c r="T69" s="207">
        <f t="shared" si="8"/>
        <v>0</v>
      </c>
      <c r="U69" s="211">
        <v>13205733.071004761</v>
      </c>
      <c r="V69" s="211">
        <f>VLOOKUP(B69,'Dealer Wise'!B68:F188,5,0)</f>
        <v>8499847.9441</v>
      </c>
      <c r="W69" s="212">
        <f t="shared" si="9"/>
        <v>0.64364832292140883</v>
      </c>
      <c r="X69" s="212">
        <f t="shared" si="10"/>
        <v>0</v>
      </c>
      <c r="Y69" s="174">
        <f t="shared" si="11"/>
        <v>61965479.115333334</v>
      </c>
      <c r="Z69" s="174">
        <f t="shared" si="12"/>
        <v>44463875.93410001</v>
      </c>
      <c r="AA69" s="159">
        <f t="shared" ref="AA69:AA127" si="17">IFERROR(Z69/Y69,0)</f>
        <v>0.7175588177304586</v>
      </c>
      <c r="AB69" s="175">
        <f t="shared" si="13"/>
        <v>17501603.181233324</v>
      </c>
      <c r="AC69" s="176">
        <f t="shared" si="14"/>
        <v>2500229.0258904747</v>
      </c>
    </row>
    <row r="70" spans="1:29" x14ac:dyDescent="0.2">
      <c r="A70" s="107">
        <v>66</v>
      </c>
      <c r="B70" s="173" t="s">
        <v>93</v>
      </c>
      <c r="C70" s="111" t="s">
        <v>94</v>
      </c>
      <c r="D70" s="111" t="s">
        <v>1459</v>
      </c>
      <c r="E70" s="202">
        <v>9356189.0799999982</v>
      </c>
      <c r="F70" s="202">
        <v>3583248.1879000007</v>
      </c>
      <c r="G70" s="203">
        <f t="shared" ref="G70:G127" si="18">IFERROR(F70/E70,0)</f>
        <v>0.38298159189189895</v>
      </c>
      <c r="H70" s="203">
        <f t="shared" ref="H70:H127" si="19">IF(G70&gt;=89.5%,90%,0%)</f>
        <v>0</v>
      </c>
      <c r="I70" s="204">
        <v>9088221.7458619047</v>
      </c>
      <c r="J70" s="204">
        <v>7365942.3604000006</v>
      </c>
      <c r="K70" s="205">
        <f t="shared" ref="K70:K127" si="20">IFERROR(J70/I70,0)</f>
        <v>0.8104932478957062</v>
      </c>
      <c r="L70" s="205">
        <f t="shared" ref="L70:L127" si="21">IF(K70&gt;=89.5%,90%,0%)</f>
        <v>0</v>
      </c>
      <c r="M70" s="206">
        <v>7516215.3734857151</v>
      </c>
      <c r="N70" s="206">
        <v>2298281.0490000001</v>
      </c>
      <c r="O70" s="207">
        <f t="shared" ref="O70:O127" si="22">IFERROR(N70/M70,0)</f>
        <v>0.30577636946214204</v>
      </c>
      <c r="P70" s="207">
        <f t="shared" ref="P70:P127" si="23">IF(O70&gt;=89.5%,90%,0%)</f>
        <v>0</v>
      </c>
      <c r="Q70" s="208">
        <v>6468355.8767761923</v>
      </c>
      <c r="R70" s="201">
        <v>7589697.2265999997</v>
      </c>
      <c r="S70" s="207">
        <f t="shared" ref="S70:S127" si="24">IFERROR(R70/Q70,0)</f>
        <v>1.1733580172745042</v>
      </c>
      <c r="T70" s="207">
        <f t="shared" ref="T70:T127" si="25">IF(S70&gt;=89.5%,90%,0%)</f>
        <v>0.9</v>
      </c>
      <c r="U70" s="211">
        <v>7689568.5865476197</v>
      </c>
      <c r="V70" s="211">
        <f>VLOOKUP(B70,'Dealer Wise'!B69:F189,5,0)</f>
        <v>3830151.1786000002</v>
      </c>
      <c r="W70" s="212">
        <f t="shared" ref="W70:W127" si="26">IFERROR(V70/U70,0)</f>
        <v>0.49809701747125201</v>
      </c>
      <c r="X70" s="212">
        <f t="shared" ref="X70:X127" si="27">IF(W70&gt;=89.5%,90%,0%)</f>
        <v>0</v>
      </c>
      <c r="Y70" s="174">
        <f t="shared" ref="Y70:Y127" si="28">E70+I70+M70+Q70+U70</f>
        <v>40118550.662671424</v>
      </c>
      <c r="Z70" s="174">
        <f t="shared" ref="Z70:Z127" si="29">F70+J70+N70+R70+V70</f>
        <v>24667320.002500005</v>
      </c>
      <c r="AA70" s="159">
        <f t="shared" si="17"/>
        <v>0.61486069648702135</v>
      </c>
      <c r="AB70" s="175">
        <f t="shared" si="13"/>
        <v>15451230.660171419</v>
      </c>
      <c r="AC70" s="176">
        <f t="shared" si="14"/>
        <v>2207318.665738774</v>
      </c>
    </row>
    <row r="71" spans="1:29" x14ac:dyDescent="0.2">
      <c r="A71" s="107">
        <v>67</v>
      </c>
      <c r="B71" s="173" t="s">
        <v>100</v>
      </c>
      <c r="C71" s="111" t="s">
        <v>94</v>
      </c>
      <c r="D71" s="111" t="s">
        <v>94</v>
      </c>
      <c r="E71" s="202">
        <v>7292173.5625</v>
      </c>
      <c r="F71" s="202">
        <v>5878021.0466999989</v>
      </c>
      <c r="G71" s="203">
        <f t="shared" si="18"/>
        <v>0.8060725648286432</v>
      </c>
      <c r="H71" s="203">
        <f t="shared" si="19"/>
        <v>0</v>
      </c>
      <c r="I71" s="204">
        <v>7975294.158180953</v>
      </c>
      <c r="J71" s="204">
        <v>5371843.7766000004</v>
      </c>
      <c r="K71" s="205">
        <f t="shared" si="20"/>
        <v>0.67356058222499959</v>
      </c>
      <c r="L71" s="205">
        <f t="shared" si="21"/>
        <v>0</v>
      </c>
      <c r="M71" s="206">
        <v>6508166.0542095238</v>
      </c>
      <c r="N71" s="206">
        <v>3406681.7549999999</v>
      </c>
      <c r="O71" s="207">
        <f t="shared" si="22"/>
        <v>0.52344727018705006</v>
      </c>
      <c r="P71" s="207">
        <f t="shared" si="23"/>
        <v>0</v>
      </c>
      <c r="Q71" s="208">
        <v>6095446.041171426</v>
      </c>
      <c r="R71" s="201">
        <v>2883954.3618000005</v>
      </c>
      <c r="S71" s="207">
        <f t="shared" si="24"/>
        <v>0.47313262102895437</v>
      </c>
      <c r="T71" s="207">
        <f t="shared" si="25"/>
        <v>0</v>
      </c>
      <c r="U71" s="211">
        <v>7507684.6424952373</v>
      </c>
      <c r="V71" s="211">
        <f>VLOOKUP(B71,'Dealer Wise'!B70:F190,5,0)</f>
        <v>4660557.7636000011</v>
      </c>
      <c r="W71" s="212">
        <f t="shared" si="26"/>
        <v>0.62077164738915147</v>
      </c>
      <c r="X71" s="212">
        <f t="shared" si="27"/>
        <v>0</v>
      </c>
      <c r="Y71" s="174">
        <f t="shared" si="28"/>
        <v>35378764.458557136</v>
      </c>
      <c r="Z71" s="174">
        <f t="shared" si="29"/>
        <v>22201058.703699999</v>
      </c>
      <c r="AA71" s="159">
        <f t="shared" si="17"/>
        <v>0.62752498690864211</v>
      </c>
      <c r="AB71" s="175">
        <f t="shared" ref="AB71:AB127" si="30">Y71-Z71</f>
        <v>13177705.754857138</v>
      </c>
      <c r="AC71" s="176">
        <f t="shared" ref="AC71:AC127" si="31">AB71/AC$2</f>
        <v>1882529.3935510197</v>
      </c>
    </row>
    <row r="72" spans="1:29" x14ac:dyDescent="0.2">
      <c r="A72" s="107">
        <v>68</v>
      </c>
      <c r="B72" s="173" t="s">
        <v>99</v>
      </c>
      <c r="C72" s="111" t="s">
        <v>94</v>
      </c>
      <c r="D72" s="111" t="s">
        <v>94</v>
      </c>
      <c r="E72" s="202">
        <v>9070535.4125000015</v>
      </c>
      <c r="F72" s="202">
        <v>8309830.2173999958</v>
      </c>
      <c r="G72" s="203">
        <f t="shared" si="18"/>
        <v>0.91613447712781249</v>
      </c>
      <c r="H72" s="203">
        <f t="shared" si="19"/>
        <v>0.9</v>
      </c>
      <c r="I72" s="204">
        <v>8219952.7176904771</v>
      </c>
      <c r="J72" s="204">
        <v>8294755.7597000012</v>
      </c>
      <c r="K72" s="205">
        <f t="shared" si="20"/>
        <v>1.0091001791103418</v>
      </c>
      <c r="L72" s="205">
        <f t="shared" si="21"/>
        <v>0.9</v>
      </c>
      <c r="M72" s="206">
        <v>6638824.3309619036</v>
      </c>
      <c r="N72" s="206">
        <v>2705183.6264999993</v>
      </c>
      <c r="O72" s="207">
        <f t="shared" si="22"/>
        <v>0.4074793203796136</v>
      </c>
      <c r="P72" s="207">
        <f t="shared" si="23"/>
        <v>0</v>
      </c>
      <c r="Q72" s="208">
        <v>6902841.8657285701</v>
      </c>
      <c r="R72" s="201">
        <v>6941724.5643999996</v>
      </c>
      <c r="S72" s="207">
        <f t="shared" si="24"/>
        <v>1.0056328537474508</v>
      </c>
      <c r="T72" s="207">
        <f t="shared" si="25"/>
        <v>0.9</v>
      </c>
      <c r="U72" s="211">
        <v>8497477.3262142856</v>
      </c>
      <c r="V72" s="211">
        <f>VLOOKUP(B72,'Dealer Wise'!B71:F191,5,0)</f>
        <v>6649471.7358999997</v>
      </c>
      <c r="W72" s="212">
        <f t="shared" si="26"/>
        <v>0.78252303367573783</v>
      </c>
      <c r="X72" s="212">
        <f t="shared" si="27"/>
        <v>0</v>
      </c>
      <c r="Y72" s="174">
        <f t="shared" si="28"/>
        <v>39329631.653095238</v>
      </c>
      <c r="Z72" s="174">
        <f t="shared" si="29"/>
        <v>32900965.903899994</v>
      </c>
      <c r="AA72" s="159">
        <f t="shared" si="17"/>
        <v>0.83654396242764428</v>
      </c>
      <c r="AB72" s="175">
        <f t="shared" si="30"/>
        <v>6428665.7491952442</v>
      </c>
      <c r="AC72" s="176">
        <f t="shared" si="31"/>
        <v>918380.82131360634</v>
      </c>
    </row>
    <row r="73" spans="1:29" x14ac:dyDescent="0.2">
      <c r="A73" s="107">
        <v>69</v>
      </c>
      <c r="B73" s="173" t="s">
        <v>101</v>
      </c>
      <c r="C73" s="111" t="s">
        <v>94</v>
      </c>
      <c r="D73" s="111" t="s">
        <v>94</v>
      </c>
      <c r="E73" s="202">
        <v>9547515.1199999992</v>
      </c>
      <c r="F73" s="202">
        <v>8723874.6203999985</v>
      </c>
      <c r="G73" s="203">
        <f t="shared" si="18"/>
        <v>0.91373247496883769</v>
      </c>
      <c r="H73" s="203">
        <f t="shared" si="19"/>
        <v>0.9</v>
      </c>
      <c r="I73" s="204">
        <v>9476878.7344666645</v>
      </c>
      <c r="J73" s="204">
        <v>7604735.4951000009</v>
      </c>
      <c r="K73" s="205">
        <f t="shared" si="20"/>
        <v>0.8024514935959004</v>
      </c>
      <c r="L73" s="205">
        <f t="shared" si="21"/>
        <v>0</v>
      </c>
      <c r="M73" s="206">
        <v>7003114.0821333313</v>
      </c>
      <c r="N73" s="206">
        <v>3906696.6610000008</v>
      </c>
      <c r="O73" s="207">
        <f t="shared" si="22"/>
        <v>0.55785135229582306</v>
      </c>
      <c r="P73" s="207">
        <f t="shared" si="23"/>
        <v>0</v>
      </c>
      <c r="Q73" s="208">
        <v>6601351.6504761893</v>
      </c>
      <c r="R73" s="201">
        <v>11970579.597599998</v>
      </c>
      <c r="S73" s="207">
        <f t="shared" si="24"/>
        <v>1.8133528149097313</v>
      </c>
      <c r="T73" s="207">
        <f t="shared" si="25"/>
        <v>0.9</v>
      </c>
      <c r="U73" s="211">
        <v>11311713.813919049</v>
      </c>
      <c r="V73" s="211">
        <f>VLOOKUP(B73,'Dealer Wise'!B72:F192,5,0)</f>
        <v>8105179.6115999985</v>
      </c>
      <c r="W73" s="212">
        <f t="shared" si="26"/>
        <v>0.71652976241554012</v>
      </c>
      <c r="X73" s="212">
        <f t="shared" si="27"/>
        <v>0</v>
      </c>
      <c r="Y73" s="174">
        <f t="shared" si="28"/>
        <v>43940573.400995225</v>
      </c>
      <c r="Z73" s="174">
        <f t="shared" si="29"/>
        <v>40311065.985699996</v>
      </c>
      <c r="AA73" s="159">
        <f t="shared" si="17"/>
        <v>0.91739963467993746</v>
      </c>
      <c r="AB73" s="175">
        <f t="shared" si="30"/>
        <v>3629507.4152952284</v>
      </c>
      <c r="AC73" s="176">
        <f t="shared" si="31"/>
        <v>518501.05932788976</v>
      </c>
    </row>
    <row r="74" spans="1:29" x14ac:dyDescent="0.2">
      <c r="A74" s="107">
        <v>70</v>
      </c>
      <c r="B74" s="173" t="s">
        <v>102</v>
      </c>
      <c r="C74" s="111" t="s">
        <v>94</v>
      </c>
      <c r="D74" s="111" t="s">
        <v>94</v>
      </c>
      <c r="E74" s="202">
        <v>13957049.27</v>
      </c>
      <c r="F74" s="202">
        <v>11216419.610499999</v>
      </c>
      <c r="G74" s="203">
        <f t="shared" si="18"/>
        <v>0.80363831878197556</v>
      </c>
      <c r="H74" s="203">
        <f t="shared" si="19"/>
        <v>0</v>
      </c>
      <c r="I74" s="204">
        <v>11936119.297909524</v>
      </c>
      <c r="J74" s="204">
        <v>12023701.654400002</v>
      </c>
      <c r="K74" s="205">
        <f t="shared" si="20"/>
        <v>1.0073375905773509</v>
      </c>
      <c r="L74" s="205">
        <f t="shared" si="21"/>
        <v>0.9</v>
      </c>
      <c r="M74" s="206">
        <v>10718958.71035238</v>
      </c>
      <c r="N74" s="206">
        <v>8157918.0724999961</v>
      </c>
      <c r="O74" s="207">
        <f t="shared" si="22"/>
        <v>0.7610737472681065</v>
      </c>
      <c r="P74" s="207">
        <f t="shared" si="23"/>
        <v>0</v>
      </c>
      <c r="Q74" s="208">
        <v>10674519.83232381</v>
      </c>
      <c r="R74" s="201">
        <v>7016408.1007000003</v>
      </c>
      <c r="S74" s="207">
        <f t="shared" si="24"/>
        <v>0.65730432946064887</v>
      </c>
      <c r="T74" s="207">
        <f t="shared" si="25"/>
        <v>0</v>
      </c>
      <c r="U74" s="211">
        <v>14987594.123438096</v>
      </c>
      <c r="V74" s="211">
        <f>VLOOKUP(B74,'Dealer Wise'!B73:F193,5,0)</f>
        <v>12956538.149099998</v>
      </c>
      <c r="W74" s="212">
        <f t="shared" si="26"/>
        <v>0.86448418888246614</v>
      </c>
      <c r="X74" s="212">
        <f t="shared" si="27"/>
        <v>0</v>
      </c>
      <c r="Y74" s="174">
        <f t="shared" si="28"/>
        <v>62274241.234023809</v>
      </c>
      <c r="Z74" s="174">
        <f t="shared" si="29"/>
        <v>51370985.587199993</v>
      </c>
      <c r="AA74" s="159">
        <f t="shared" si="17"/>
        <v>0.82491547980729518</v>
      </c>
      <c r="AB74" s="175">
        <f t="shared" si="30"/>
        <v>10903255.646823816</v>
      </c>
      <c r="AC74" s="176">
        <f t="shared" si="31"/>
        <v>1557607.9495462594</v>
      </c>
    </row>
    <row r="75" spans="1:29" x14ac:dyDescent="0.2">
      <c r="A75" s="107">
        <v>71</v>
      </c>
      <c r="B75" s="173" t="s">
        <v>105</v>
      </c>
      <c r="C75" s="111" t="s">
        <v>94</v>
      </c>
      <c r="D75" s="111" t="s">
        <v>94</v>
      </c>
      <c r="E75" s="202">
        <v>6107230.3124999991</v>
      </c>
      <c r="F75" s="202">
        <v>4921502.0618000012</v>
      </c>
      <c r="G75" s="203">
        <f t="shared" si="18"/>
        <v>0.80584844683635004</v>
      </c>
      <c r="H75" s="203">
        <f t="shared" si="19"/>
        <v>0</v>
      </c>
      <c r="I75" s="204">
        <v>6362756.8283380959</v>
      </c>
      <c r="J75" s="204">
        <v>2356513.5029999996</v>
      </c>
      <c r="K75" s="205">
        <f t="shared" si="20"/>
        <v>0.37036045327155825</v>
      </c>
      <c r="L75" s="205">
        <f t="shared" si="21"/>
        <v>0</v>
      </c>
      <c r="M75" s="206">
        <v>3503102.3302999991</v>
      </c>
      <c r="N75" s="206">
        <v>2403444.7779999995</v>
      </c>
      <c r="O75" s="207">
        <f t="shared" si="22"/>
        <v>0.6860903711580052</v>
      </c>
      <c r="P75" s="207">
        <f t="shared" si="23"/>
        <v>0</v>
      </c>
      <c r="Q75" s="208">
        <v>4016327.1756952382</v>
      </c>
      <c r="R75" s="201">
        <v>4092591.1564000011</v>
      </c>
      <c r="S75" s="207">
        <f t="shared" si="24"/>
        <v>1.0189884880809197</v>
      </c>
      <c r="T75" s="207">
        <f t="shared" si="25"/>
        <v>0.9</v>
      </c>
      <c r="U75" s="211">
        <v>4193902.6685809526</v>
      </c>
      <c r="V75" s="211">
        <f>VLOOKUP(B75,'Dealer Wise'!B74:F194,5,0)</f>
        <v>4149359.4642000003</v>
      </c>
      <c r="W75" s="212">
        <f t="shared" si="26"/>
        <v>0.98937905623927513</v>
      </c>
      <c r="X75" s="212">
        <f t="shared" si="27"/>
        <v>0.9</v>
      </c>
      <c r="Y75" s="174">
        <f t="shared" si="28"/>
        <v>24183319.315414283</v>
      </c>
      <c r="Z75" s="174">
        <f t="shared" si="29"/>
        <v>17923410.963400003</v>
      </c>
      <c r="AA75" s="159">
        <f t="shared" si="17"/>
        <v>0.74114767826663652</v>
      </c>
      <c r="AB75" s="175">
        <f t="shared" si="30"/>
        <v>6259908.3520142809</v>
      </c>
      <c r="AC75" s="176">
        <f t="shared" si="31"/>
        <v>894272.62171632587</v>
      </c>
    </row>
    <row r="76" spans="1:29" x14ac:dyDescent="0.2">
      <c r="A76" s="107">
        <v>72</v>
      </c>
      <c r="B76" s="173" t="s">
        <v>64</v>
      </c>
      <c r="C76" s="111" t="s">
        <v>65</v>
      </c>
      <c r="D76" s="111" t="s">
        <v>1455</v>
      </c>
      <c r="E76" s="202">
        <v>10693914.0075</v>
      </c>
      <c r="F76" s="202">
        <v>10313177.037099998</v>
      </c>
      <c r="G76" s="203">
        <f t="shared" si="18"/>
        <v>0.96439685505858952</v>
      </c>
      <c r="H76" s="203">
        <f t="shared" si="19"/>
        <v>0.9</v>
      </c>
      <c r="I76" s="204">
        <v>10789065.469304763</v>
      </c>
      <c r="J76" s="204">
        <v>9879764.7548000012</v>
      </c>
      <c r="K76" s="205">
        <f t="shared" si="20"/>
        <v>0.91572015972173393</v>
      </c>
      <c r="L76" s="205">
        <f t="shared" si="21"/>
        <v>0.9</v>
      </c>
      <c r="M76" s="206">
        <v>10151607.898966668</v>
      </c>
      <c r="N76" s="206">
        <v>4914013.3885999992</v>
      </c>
      <c r="O76" s="207">
        <f t="shared" si="22"/>
        <v>0.48406256797016328</v>
      </c>
      <c r="P76" s="207">
        <f t="shared" si="23"/>
        <v>0</v>
      </c>
      <c r="Q76" s="208">
        <v>10084786.08307619</v>
      </c>
      <c r="R76" s="201">
        <v>14063887.090099998</v>
      </c>
      <c r="S76" s="207">
        <f t="shared" si="24"/>
        <v>1.3945647408130299</v>
      </c>
      <c r="T76" s="207">
        <f t="shared" si="25"/>
        <v>0.9</v>
      </c>
      <c r="U76" s="211">
        <v>10863705.538638094</v>
      </c>
      <c r="V76" s="211">
        <f>VLOOKUP(B76,'Dealer Wise'!B75:F195,5,0)</f>
        <v>7549760.680900001</v>
      </c>
      <c r="W76" s="212">
        <f t="shared" si="26"/>
        <v>0.69495262496285048</v>
      </c>
      <c r="X76" s="212">
        <f t="shared" si="27"/>
        <v>0</v>
      </c>
      <c r="Y76" s="174">
        <f t="shared" si="28"/>
        <v>52583078.99748572</v>
      </c>
      <c r="Z76" s="174">
        <f t="shared" si="29"/>
        <v>46720602.951499999</v>
      </c>
      <c r="AA76" s="159">
        <f t="shared" si="17"/>
        <v>0.88851021739776714</v>
      </c>
      <c r="AB76" s="175">
        <f t="shared" si="30"/>
        <v>5862476.0459857211</v>
      </c>
      <c r="AC76" s="176">
        <f t="shared" si="31"/>
        <v>837496.57799796015</v>
      </c>
    </row>
    <row r="77" spans="1:29" x14ac:dyDescent="0.2">
      <c r="A77" s="107">
        <v>73</v>
      </c>
      <c r="B77" s="173" t="s">
        <v>136</v>
      </c>
      <c r="C77" s="111" t="s">
        <v>80</v>
      </c>
      <c r="D77" s="111" t="s">
        <v>1395</v>
      </c>
      <c r="E77" s="202">
        <v>6074404.5049999999</v>
      </c>
      <c r="F77" s="202">
        <v>6457130.7347000018</v>
      </c>
      <c r="G77" s="203">
        <f t="shared" si="18"/>
        <v>1.0630063785487072</v>
      </c>
      <c r="H77" s="203">
        <f t="shared" si="19"/>
        <v>0.9</v>
      </c>
      <c r="I77" s="204">
        <v>6246547.5973523809</v>
      </c>
      <c r="J77" s="204">
        <v>3892676.2262999988</v>
      </c>
      <c r="K77" s="205">
        <f t="shared" si="20"/>
        <v>0.62317242694987585</v>
      </c>
      <c r="L77" s="205">
        <f t="shared" si="21"/>
        <v>0</v>
      </c>
      <c r="M77" s="206">
        <v>5842565.2915190468</v>
      </c>
      <c r="N77" s="206">
        <v>3857822.8046999997</v>
      </c>
      <c r="O77" s="207">
        <f t="shared" si="22"/>
        <v>0.66029605356741838</v>
      </c>
      <c r="P77" s="207">
        <f t="shared" si="23"/>
        <v>0</v>
      </c>
      <c r="Q77" s="208">
        <v>6034076.4269285705</v>
      </c>
      <c r="R77" s="201">
        <v>9200844.2558000032</v>
      </c>
      <c r="S77" s="207">
        <f t="shared" si="24"/>
        <v>1.5248140071177987</v>
      </c>
      <c r="T77" s="207">
        <f t="shared" si="25"/>
        <v>0.9</v>
      </c>
      <c r="U77" s="211">
        <v>6090747.8375666663</v>
      </c>
      <c r="V77" s="211">
        <f>VLOOKUP(B77,'Dealer Wise'!B76:F196,5,0)</f>
        <v>4682942.328900001</v>
      </c>
      <c r="W77" s="212">
        <f t="shared" si="26"/>
        <v>0.76886163305209132</v>
      </c>
      <c r="X77" s="212">
        <f t="shared" si="27"/>
        <v>0</v>
      </c>
      <c r="Y77" s="174">
        <f t="shared" si="28"/>
        <v>30288341.658366665</v>
      </c>
      <c r="Z77" s="174">
        <f t="shared" si="29"/>
        <v>28091416.350400008</v>
      </c>
      <c r="AA77" s="159">
        <f t="shared" si="17"/>
        <v>0.92746630592237156</v>
      </c>
      <c r="AB77" s="175">
        <f t="shared" si="30"/>
        <v>2196925.307966657</v>
      </c>
      <c r="AC77" s="176">
        <f t="shared" si="31"/>
        <v>313846.47256666527</v>
      </c>
    </row>
    <row r="78" spans="1:29" x14ac:dyDescent="0.2">
      <c r="A78" s="107">
        <v>74</v>
      </c>
      <c r="B78" s="173" t="s">
        <v>77</v>
      </c>
      <c r="C78" s="111" t="s">
        <v>80</v>
      </c>
      <c r="D78" s="111" t="s">
        <v>1395</v>
      </c>
      <c r="E78" s="202">
        <v>15930016.247500001</v>
      </c>
      <c r="F78" s="202">
        <v>17898092.740299992</v>
      </c>
      <c r="G78" s="203">
        <f t="shared" si="18"/>
        <v>1.1235451654425559</v>
      </c>
      <c r="H78" s="203">
        <f t="shared" si="19"/>
        <v>0.9</v>
      </c>
      <c r="I78" s="204">
        <v>16432250.652433336</v>
      </c>
      <c r="J78" s="204">
        <v>14976980.183700001</v>
      </c>
      <c r="K78" s="205">
        <f t="shared" si="20"/>
        <v>0.91143815296428465</v>
      </c>
      <c r="L78" s="205">
        <f t="shared" si="21"/>
        <v>0.9</v>
      </c>
      <c r="M78" s="206">
        <v>17576539.756119046</v>
      </c>
      <c r="N78" s="206">
        <v>10685831.645199997</v>
      </c>
      <c r="O78" s="207">
        <f t="shared" si="22"/>
        <v>0.60795991665423577</v>
      </c>
      <c r="P78" s="207">
        <f t="shared" si="23"/>
        <v>0</v>
      </c>
      <c r="Q78" s="208">
        <v>17927749.122928567</v>
      </c>
      <c r="R78" s="201">
        <v>19527485.216799993</v>
      </c>
      <c r="S78" s="207">
        <f t="shared" si="24"/>
        <v>1.0892324007270637</v>
      </c>
      <c r="T78" s="207">
        <f t="shared" si="25"/>
        <v>0.9</v>
      </c>
      <c r="U78" s="211">
        <v>16183971.593714288</v>
      </c>
      <c r="V78" s="211">
        <f>VLOOKUP(B78,'Dealer Wise'!B77:F197,5,0)</f>
        <v>13309590.394600004</v>
      </c>
      <c r="W78" s="212">
        <f t="shared" si="26"/>
        <v>0.82239333636555145</v>
      </c>
      <c r="X78" s="212">
        <f t="shared" si="27"/>
        <v>0</v>
      </c>
      <c r="Y78" s="174">
        <f t="shared" si="28"/>
        <v>84050527.372695222</v>
      </c>
      <c r="Z78" s="174">
        <f t="shared" si="29"/>
        <v>76397980.180599988</v>
      </c>
      <c r="AA78" s="159">
        <f t="shared" si="17"/>
        <v>0.90895301396310746</v>
      </c>
      <c r="AB78" s="175">
        <f t="shared" si="30"/>
        <v>7652547.192095235</v>
      </c>
      <c r="AC78" s="176">
        <f t="shared" si="31"/>
        <v>1093221.0274421764</v>
      </c>
    </row>
    <row r="79" spans="1:29" x14ac:dyDescent="0.2">
      <c r="A79" s="107">
        <v>75</v>
      </c>
      <c r="B79" s="173" t="s">
        <v>66</v>
      </c>
      <c r="C79" s="111" t="s">
        <v>80</v>
      </c>
      <c r="D79" s="111" t="s">
        <v>1395</v>
      </c>
      <c r="E79" s="202">
        <v>6584661.7050000019</v>
      </c>
      <c r="F79" s="202">
        <v>6838597.7879000027</v>
      </c>
      <c r="G79" s="203">
        <f t="shared" si="18"/>
        <v>1.0385647880296078</v>
      </c>
      <c r="H79" s="203">
        <f t="shared" si="19"/>
        <v>0.9</v>
      </c>
      <c r="I79" s="204">
        <v>6626201.0315523818</v>
      </c>
      <c r="J79" s="204">
        <v>6745077.0992999999</v>
      </c>
      <c r="K79" s="205">
        <f t="shared" si="20"/>
        <v>1.0179403050377673</v>
      </c>
      <c r="L79" s="205">
        <f t="shared" si="21"/>
        <v>0.9</v>
      </c>
      <c r="M79" s="206">
        <v>6336713.3105095252</v>
      </c>
      <c r="N79" s="206">
        <v>5974931.2282000016</v>
      </c>
      <c r="O79" s="207">
        <f t="shared" si="22"/>
        <v>0.942906982755634</v>
      </c>
      <c r="P79" s="207">
        <f t="shared" si="23"/>
        <v>0.9</v>
      </c>
      <c r="Q79" s="208">
        <v>6291234.3176952368</v>
      </c>
      <c r="R79" s="201">
        <v>7754854.5160999997</v>
      </c>
      <c r="S79" s="207">
        <f t="shared" si="24"/>
        <v>1.232644362694943</v>
      </c>
      <c r="T79" s="207">
        <f t="shared" si="25"/>
        <v>0.9</v>
      </c>
      <c r="U79" s="211">
        <v>7482552.9859476201</v>
      </c>
      <c r="V79" s="211">
        <f>VLOOKUP(B79,'Dealer Wise'!B78:F198,5,0)</f>
        <v>5753171.6938000005</v>
      </c>
      <c r="W79" s="212">
        <f t="shared" si="26"/>
        <v>0.76887817628616451</v>
      </c>
      <c r="X79" s="212">
        <f t="shared" si="27"/>
        <v>0</v>
      </c>
      <c r="Y79" s="174">
        <f t="shared" si="28"/>
        <v>33321363.350704767</v>
      </c>
      <c r="Z79" s="174">
        <f t="shared" si="29"/>
        <v>33066632.325300001</v>
      </c>
      <c r="AA79" s="159">
        <f t="shared" si="17"/>
        <v>0.9923553240387033</v>
      </c>
      <c r="AB79" s="175">
        <f t="shared" si="30"/>
        <v>254731.0254047662</v>
      </c>
      <c r="AC79" s="176">
        <f t="shared" si="31"/>
        <v>36390.14648639517</v>
      </c>
    </row>
    <row r="80" spans="1:29" x14ac:dyDescent="0.2">
      <c r="A80" s="107">
        <v>76</v>
      </c>
      <c r="B80" s="173" t="s">
        <v>75</v>
      </c>
      <c r="C80" s="111" t="s">
        <v>65</v>
      </c>
      <c r="D80" s="111" t="s">
        <v>70</v>
      </c>
      <c r="E80" s="202">
        <v>8092977.0800000029</v>
      </c>
      <c r="F80" s="202">
        <v>8619746.9291000031</v>
      </c>
      <c r="G80" s="203">
        <f t="shared" si="18"/>
        <v>1.0650897492842029</v>
      </c>
      <c r="H80" s="203">
        <f t="shared" si="19"/>
        <v>0.9</v>
      </c>
      <c r="I80" s="204">
        <v>8183516.7838047622</v>
      </c>
      <c r="J80" s="204">
        <v>8254691.701100002</v>
      </c>
      <c r="K80" s="205">
        <f t="shared" si="20"/>
        <v>1.0086973509281603</v>
      </c>
      <c r="L80" s="205">
        <f t="shared" si="21"/>
        <v>0.9</v>
      </c>
      <c r="M80" s="206">
        <v>9170732.6126142852</v>
      </c>
      <c r="N80" s="206">
        <v>5041125.3127000006</v>
      </c>
      <c r="O80" s="207">
        <f t="shared" si="22"/>
        <v>0.54969712079119659</v>
      </c>
      <c r="P80" s="207">
        <f t="shared" si="23"/>
        <v>0</v>
      </c>
      <c r="Q80" s="208">
        <v>9358632.2175333351</v>
      </c>
      <c r="R80" s="201">
        <v>11261607.756599996</v>
      </c>
      <c r="S80" s="207">
        <f t="shared" si="24"/>
        <v>1.2033390665252823</v>
      </c>
      <c r="T80" s="207">
        <f t="shared" si="25"/>
        <v>0.9</v>
      </c>
      <c r="U80" s="211">
        <v>10183720.304109523</v>
      </c>
      <c r="V80" s="211">
        <f>VLOOKUP(B80,'Dealer Wise'!B79:F199,5,0)</f>
        <v>5774792.2399000013</v>
      </c>
      <c r="W80" s="212">
        <f t="shared" si="26"/>
        <v>0.5670611591296012</v>
      </c>
      <c r="X80" s="212">
        <f t="shared" si="27"/>
        <v>0</v>
      </c>
      <c r="Y80" s="174">
        <f t="shared" si="28"/>
        <v>44989578.998061903</v>
      </c>
      <c r="Z80" s="174">
        <f t="shared" si="29"/>
        <v>38951963.939400002</v>
      </c>
      <c r="AA80" s="159">
        <f t="shared" si="17"/>
        <v>0.86579969866083895</v>
      </c>
      <c r="AB80" s="175">
        <f t="shared" si="30"/>
        <v>6037615.0586619005</v>
      </c>
      <c r="AC80" s="176">
        <f t="shared" si="31"/>
        <v>862516.43695170002</v>
      </c>
    </row>
    <row r="81" spans="1:29" x14ac:dyDescent="0.2">
      <c r="A81" s="107">
        <v>77</v>
      </c>
      <c r="B81" s="173" t="s">
        <v>76</v>
      </c>
      <c r="C81" s="111" t="s">
        <v>65</v>
      </c>
      <c r="D81" s="111" t="s">
        <v>70</v>
      </c>
      <c r="E81" s="202">
        <v>8348130.5875000004</v>
      </c>
      <c r="F81" s="202">
        <v>6886486.5554000009</v>
      </c>
      <c r="G81" s="203">
        <f t="shared" si="18"/>
        <v>0.82491361188233214</v>
      </c>
      <c r="H81" s="203">
        <f t="shared" si="19"/>
        <v>0</v>
      </c>
      <c r="I81" s="204">
        <v>8508428.7998285703</v>
      </c>
      <c r="J81" s="204">
        <v>2994446.8775000004</v>
      </c>
      <c r="K81" s="205">
        <f t="shared" si="20"/>
        <v>0.35193887707685034</v>
      </c>
      <c r="L81" s="205">
        <f t="shared" si="21"/>
        <v>0</v>
      </c>
      <c r="M81" s="206">
        <v>9090290.9123428576</v>
      </c>
      <c r="N81" s="206">
        <v>4726488.3360000001</v>
      </c>
      <c r="O81" s="207">
        <f t="shared" si="22"/>
        <v>0.51994907331099194</v>
      </c>
      <c r="P81" s="207">
        <f t="shared" si="23"/>
        <v>0</v>
      </c>
      <c r="Q81" s="208">
        <v>6020318.0255999994</v>
      </c>
      <c r="R81" s="201">
        <v>7446548.8290000027</v>
      </c>
      <c r="S81" s="207">
        <f t="shared" si="24"/>
        <v>1.2369029006998118</v>
      </c>
      <c r="T81" s="207">
        <f t="shared" si="25"/>
        <v>0.9</v>
      </c>
      <c r="U81" s="211">
        <v>7552279.4070904749</v>
      </c>
      <c r="V81" s="211">
        <f>VLOOKUP(B81,'Dealer Wise'!B80:F200,5,0)</f>
        <v>4767441.0328999991</v>
      </c>
      <c r="W81" s="212">
        <f t="shared" si="26"/>
        <v>0.63125856127940339</v>
      </c>
      <c r="X81" s="212">
        <f t="shared" si="27"/>
        <v>0</v>
      </c>
      <c r="Y81" s="174">
        <f t="shared" si="28"/>
        <v>39519447.732361905</v>
      </c>
      <c r="Z81" s="174">
        <f t="shared" si="29"/>
        <v>26821411.630800001</v>
      </c>
      <c r="AA81" s="159">
        <f t="shared" si="17"/>
        <v>0.67868892835858974</v>
      </c>
      <c r="AB81" s="175">
        <f t="shared" si="30"/>
        <v>12698036.101561904</v>
      </c>
      <c r="AC81" s="176">
        <f t="shared" si="31"/>
        <v>1814005.1573659864</v>
      </c>
    </row>
    <row r="82" spans="1:29" x14ac:dyDescent="0.2">
      <c r="A82" s="107">
        <v>78</v>
      </c>
      <c r="B82" s="173" t="s">
        <v>71</v>
      </c>
      <c r="C82" s="111" t="s">
        <v>65</v>
      </c>
      <c r="D82" s="111" t="s">
        <v>70</v>
      </c>
      <c r="E82" s="202">
        <v>5285806.9799999995</v>
      </c>
      <c r="F82" s="202">
        <v>4342397.1688999999</v>
      </c>
      <c r="G82" s="203">
        <f t="shared" si="18"/>
        <v>0.82152019272183119</v>
      </c>
      <c r="H82" s="203">
        <f t="shared" si="19"/>
        <v>0</v>
      </c>
      <c r="I82" s="204">
        <v>5919599.5668904763</v>
      </c>
      <c r="J82" s="204">
        <v>3443324.6912000007</v>
      </c>
      <c r="K82" s="205">
        <f t="shared" si="20"/>
        <v>0.58168202972025607</v>
      </c>
      <c r="L82" s="205">
        <f t="shared" si="21"/>
        <v>0</v>
      </c>
      <c r="M82" s="206">
        <v>4775562.6851238087</v>
      </c>
      <c r="N82" s="206">
        <v>3423234.3751999992</v>
      </c>
      <c r="O82" s="207">
        <f t="shared" si="22"/>
        <v>0.71682325223446419</v>
      </c>
      <c r="P82" s="207">
        <f t="shared" si="23"/>
        <v>0</v>
      </c>
      <c r="Q82" s="208">
        <v>4823844.3130142866</v>
      </c>
      <c r="R82" s="201">
        <v>8136981.2763999971</v>
      </c>
      <c r="S82" s="207">
        <f t="shared" si="24"/>
        <v>1.6868250192998917</v>
      </c>
      <c r="T82" s="207">
        <f t="shared" si="25"/>
        <v>0.9</v>
      </c>
      <c r="U82" s="211">
        <v>6024165.2456666678</v>
      </c>
      <c r="V82" s="211">
        <f>VLOOKUP(B82,'Dealer Wise'!B81:F201,5,0)</f>
        <v>4428467.4400999993</v>
      </c>
      <c r="W82" s="212">
        <f t="shared" si="26"/>
        <v>0.73511719209321258</v>
      </c>
      <c r="X82" s="212">
        <f t="shared" si="27"/>
        <v>0</v>
      </c>
      <c r="Y82" s="174">
        <f t="shared" si="28"/>
        <v>26828978.790695239</v>
      </c>
      <c r="Z82" s="174">
        <f t="shared" si="29"/>
        <v>23774404.951799996</v>
      </c>
      <c r="AA82" s="159">
        <f t="shared" si="17"/>
        <v>0.88614647382871603</v>
      </c>
      <c r="AB82" s="175">
        <f t="shared" si="30"/>
        <v>3054573.8388952427</v>
      </c>
      <c r="AC82" s="176">
        <f t="shared" si="31"/>
        <v>436367.69127074897</v>
      </c>
    </row>
    <row r="83" spans="1:29" x14ac:dyDescent="0.2">
      <c r="A83" s="107">
        <v>79</v>
      </c>
      <c r="B83" s="173" t="s">
        <v>69</v>
      </c>
      <c r="C83" s="111" t="s">
        <v>65</v>
      </c>
      <c r="D83" s="111" t="s">
        <v>70</v>
      </c>
      <c r="E83" s="202">
        <v>9131932.8024999984</v>
      </c>
      <c r="F83" s="202">
        <v>8325827.6444000006</v>
      </c>
      <c r="G83" s="203">
        <f t="shared" si="18"/>
        <v>0.91172677509417122</v>
      </c>
      <c r="H83" s="203">
        <f t="shared" si="19"/>
        <v>0.9</v>
      </c>
      <c r="I83" s="204">
        <v>9623424.4723285735</v>
      </c>
      <c r="J83" s="204">
        <v>8762651.0233999994</v>
      </c>
      <c r="K83" s="205">
        <f t="shared" si="20"/>
        <v>0.91055435085466063</v>
      </c>
      <c r="L83" s="205">
        <f t="shared" si="21"/>
        <v>0.9</v>
      </c>
      <c r="M83" s="206">
        <v>9303621.5681142863</v>
      </c>
      <c r="N83" s="206">
        <v>2953648.2367000007</v>
      </c>
      <c r="O83" s="207">
        <f t="shared" si="22"/>
        <v>0.31747295556634125</v>
      </c>
      <c r="P83" s="207">
        <f t="shared" si="23"/>
        <v>0</v>
      </c>
      <c r="Q83" s="208">
        <v>7746377.9778666664</v>
      </c>
      <c r="R83" s="201">
        <v>8041428.2483999999</v>
      </c>
      <c r="S83" s="207">
        <f t="shared" si="24"/>
        <v>1.0380888037449716</v>
      </c>
      <c r="T83" s="207">
        <f t="shared" si="25"/>
        <v>0.9</v>
      </c>
      <c r="U83" s="211">
        <v>8324132.6465523802</v>
      </c>
      <c r="V83" s="211">
        <f>VLOOKUP(B83,'Dealer Wise'!B82:F202,5,0)</f>
        <v>5823789.1423000004</v>
      </c>
      <c r="W83" s="212">
        <f t="shared" si="26"/>
        <v>0.69962714310085494</v>
      </c>
      <c r="X83" s="212">
        <f t="shared" si="27"/>
        <v>0</v>
      </c>
      <c r="Y83" s="174">
        <f t="shared" si="28"/>
        <v>44129489.467361897</v>
      </c>
      <c r="Z83" s="174">
        <f t="shared" si="29"/>
        <v>33907344.295200005</v>
      </c>
      <c r="AA83" s="159">
        <f t="shared" si="17"/>
        <v>0.76836022134989401</v>
      </c>
      <c r="AB83" s="175">
        <f t="shared" si="30"/>
        <v>10222145.172161892</v>
      </c>
      <c r="AC83" s="176">
        <f t="shared" si="31"/>
        <v>1460306.4531659845</v>
      </c>
    </row>
    <row r="84" spans="1:29" x14ac:dyDescent="0.2">
      <c r="A84" s="107">
        <v>80</v>
      </c>
      <c r="B84" s="173" t="s">
        <v>1266</v>
      </c>
      <c r="C84" s="111" t="s">
        <v>65</v>
      </c>
      <c r="D84" s="111" t="s">
        <v>65</v>
      </c>
      <c r="E84" s="202">
        <v>4694125.0424999995</v>
      </c>
      <c r="F84" s="202">
        <v>3836154.0601999993</v>
      </c>
      <c r="G84" s="203">
        <f t="shared" si="18"/>
        <v>0.81722451478560065</v>
      </c>
      <c r="H84" s="203">
        <f t="shared" si="19"/>
        <v>0</v>
      </c>
      <c r="I84" s="204">
        <v>4977954.4474142855</v>
      </c>
      <c r="J84" s="204">
        <v>1713074.0410999998</v>
      </c>
      <c r="K84" s="205">
        <f t="shared" si="20"/>
        <v>0.34413212479070138</v>
      </c>
      <c r="L84" s="205">
        <f t="shared" si="21"/>
        <v>0</v>
      </c>
      <c r="M84" s="206">
        <v>2238755.8098857137</v>
      </c>
      <c r="N84" s="206">
        <v>2322015.1126999999</v>
      </c>
      <c r="O84" s="207">
        <f t="shared" si="22"/>
        <v>1.0371899884956799</v>
      </c>
      <c r="P84" s="207">
        <f t="shared" si="23"/>
        <v>0.9</v>
      </c>
      <c r="Q84" s="208">
        <v>2468755.6826809524</v>
      </c>
      <c r="R84" s="201">
        <v>3488793.2297999999</v>
      </c>
      <c r="S84" s="207">
        <f t="shared" si="24"/>
        <v>1.4131788148478648</v>
      </c>
      <c r="T84" s="207">
        <f t="shared" si="25"/>
        <v>0.9</v>
      </c>
      <c r="U84" s="211">
        <v>3343220.2704666667</v>
      </c>
      <c r="V84" s="211">
        <f>VLOOKUP(B84,'Dealer Wise'!B83:F203,5,0)</f>
        <v>2766736.357700001</v>
      </c>
      <c r="W84" s="212">
        <f t="shared" si="26"/>
        <v>0.82756627857900711</v>
      </c>
      <c r="X84" s="212">
        <f t="shared" si="27"/>
        <v>0</v>
      </c>
      <c r="Y84" s="174">
        <f t="shared" si="28"/>
        <v>17722811.252947617</v>
      </c>
      <c r="Z84" s="174">
        <f t="shared" si="29"/>
        <v>14126772.8015</v>
      </c>
      <c r="AA84" s="159">
        <f t="shared" si="17"/>
        <v>0.79709548332240276</v>
      </c>
      <c r="AB84" s="175">
        <f t="shared" si="30"/>
        <v>3596038.4514476173</v>
      </c>
      <c r="AC84" s="176">
        <f t="shared" si="31"/>
        <v>513719.77877823106</v>
      </c>
    </row>
    <row r="85" spans="1:29" x14ac:dyDescent="0.2">
      <c r="A85" s="107">
        <v>81</v>
      </c>
      <c r="B85" s="173" t="s">
        <v>72</v>
      </c>
      <c r="C85" s="111" t="s">
        <v>65</v>
      </c>
      <c r="D85" s="111" t="s">
        <v>1455</v>
      </c>
      <c r="E85" s="202">
        <v>5750959.8024999984</v>
      </c>
      <c r="F85" s="202">
        <v>5798234.9247999992</v>
      </c>
      <c r="G85" s="203">
        <f t="shared" si="18"/>
        <v>1.0082203882349257</v>
      </c>
      <c r="H85" s="203">
        <f t="shared" si="19"/>
        <v>0.9</v>
      </c>
      <c r="I85" s="204">
        <v>5532686.0461142883</v>
      </c>
      <c r="J85" s="204">
        <v>6087427.6953000044</v>
      </c>
      <c r="K85" s="205">
        <f t="shared" si="20"/>
        <v>1.1002662440199948</v>
      </c>
      <c r="L85" s="205">
        <f t="shared" si="21"/>
        <v>0.9</v>
      </c>
      <c r="M85" s="206">
        <v>6812456.3624952389</v>
      </c>
      <c r="N85" s="206">
        <v>2885700.9672000008</v>
      </c>
      <c r="O85" s="207">
        <f t="shared" si="22"/>
        <v>0.42359184611980955</v>
      </c>
      <c r="P85" s="207">
        <f t="shared" si="23"/>
        <v>0</v>
      </c>
      <c r="Q85" s="208">
        <v>5803324.8655952374</v>
      </c>
      <c r="R85" s="201">
        <v>5581731.4746000022</v>
      </c>
      <c r="S85" s="207">
        <f t="shared" si="24"/>
        <v>0.9618161319368933</v>
      </c>
      <c r="T85" s="207">
        <f t="shared" si="25"/>
        <v>0.9</v>
      </c>
      <c r="U85" s="211">
        <v>5756193.3149333326</v>
      </c>
      <c r="V85" s="211">
        <f>VLOOKUP(B85,'Dealer Wise'!B57:F177,5,0)</f>
        <v>3822685.0124999997</v>
      </c>
      <c r="W85" s="212">
        <f t="shared" si="26"/>
        <v>0.66409948439062694</v>
      </c>
      <c r="X85" s="212">
        <f t="shared" si="27"/>
        <v>0</v>
      </c>
      <c r="Y85" s="174">
        <f t="shared" si="28"/>
        <v>29655620.391638096</v>
      </c>
      <c r="Z85" s="174">
        <f t="shared" si="29"/>
        <v>24175780.074400004</v>
      </c>
      <c r="AA85" s="159">
        <f t="shared" si="17"/>
        <v>0.81521747834406366</v>
      </c>
      <c r="AB85" s="175">
        <f t="shared" si="30"/>
        <v>5479840.3172380924</v>
      </c>
      <c r="AC85" s="176">
        <f t="shared" si="31"/>
        <v>782834.33103401319</v>
      </c>
    </row>
    <row r="86" spans="1:29" x14ac:dyDescent="0.2">
      <c r="A86" s="107">
        <v>82</v>
      </c>
      <c r="B86" s="173" t="s">
        <v>73</v>
      </c>
      <c r="C86" s="111" t="s">
        <v>65</v>
      </c>
      <c r="D86" s="111" t="s">
        <v>65</v>
      </c>
      <c r="E86" s="202">
        <v>6983287.4149999991</v>
      </c>
      <c r="F86" s="202">
        <v>4571340.4926000005</v>
      </c>
      <c r="G86" s="203">
        <f t="shared" si="18"/>
        <v>0.65461153478816125</v>
      </c>
      <c r="H86" s="203">
        <f t="shared" si="19"/>
        <v>0</v>
      </c>
      <c r="I86" s="204">
        <v>7908636.2963047624</v>
      </c>
      <c r="J86" s="204">
        <v>7209763.5429000016</v>
      </c>
      <c r="K86" s="205">
        <f t="shared" si="20"/>
        <v>0.91163169891485563</v>
      </c>
      <c r="L86" s="205">
        <f t="shared" si="21"/>
        <v>0.9</v>
      </c>
      <c r="M86" s="206">
        <v>8961872.6339999996</v>
      </c>
      <c r="N86" s="206">
        <v>3759567.3315999997</v>
      </c>
      <c r="O86" s="207">
        <f t="shared" si="22"/>
        <v>0.41950689159950405</v>
      </c>
      <c r="P86" s="207">
        <f t="shared" si="23"/>
        <v>0</v>
      </c>
      <c r="Q86" s="208">
        <v>8009184.6292809509</v>
      </c>
      <c r="R86" s="201">
        <v>11149940.184199994</v>
      </c>
      <c r="S86" s="207">
        <f t="shared" si="24"/>
        <v>1.3921442319405009</v>
      </c>
      <c r="T86" s="207">
        <f t="shared" si="25"/>
        <v>0.9</v>
      </c>
      <c r="U86" s="211">
        <v>8575549.2930285707</v>
      </c>
      <c r="V86" s="211">
        <f>VLOOKUP(B86,'Dealer Wise'!B58:F178,5,0)</f>
        <v>4914308.1506999992</v>
      </c>
      <c r="W86" s="212">
        <f t="shared" si="26"/>
        <v>0.57306045161387498</v>
      </c>
      <c r="X86" s="212">
        <f t="shared" si="27"/>
        <v>0</v>
      </c>
      <c r="Y86" s="174">
        <f t="shared" si="28"/>
        <v>40438530.267614283</v>
      </c>
      <c r="Z86" s="174">
        <f t="shared" si="29"/>
        <v>31604919.701999996</v>
      </c>
      <c r="AA86" s="159">
        <f t="shared" si="17"/>
        <v>0.78155460875666893</v>
      </c>
      <c r="AB86" s="175">
        <f t="shared" si="30"/>
        <v>8833610.5656142868</v>
      </c>
      <c r="AC86" s="176">
        <f t="shared" si="31"/>
        <v>1261944.3665163268</v>
      </c>
    </row>
    <row r="87" spans="1:29" x14ac:dyDescent="0.2">
      <c r="A87" s="107">
        <v>83</v>
      </c>
      <c r="B87" s="173" t="s">
        <v>1325</v>
      </c>
      <c r="C87" s="111" t="s">
        <v>65</v>
      </c>
      <c r="D87" s="111" t="s">
        <v>65</v>
      </c>
      <c r="E87" s="202">
        <v>10185624.125</v>
      </c>
      <c r="F87" s="202">
        <v>9410249.7838000022</v>
      </c>
      <c r="G87" s="203">
        <f t="shared" si="18"/>
        <v>0.92387561805889851</v>
      </c>
      <c r="H87" s="203">
        <f t="shared" si="19"/>
        <v>0.9</v>
      </c>
      <c r="I87" s="204">
        <v>10399708.564580951</v>
      </c>
      <c r="J87" s="204">
        <v>9568926.5649999958</v>
      </c>
      <c r="K87" s="205">
        <f t="shared" si="20"/>
        <v>0.92011487683314408</v>
      </c>
      <c r="L87" s="205">
        <f t="shared" si="21"/>
        <v>0.9</v>
      </c>
      <c r="M87" s="206">
        <v>8958945.6244857144</v>
      </c>
      <c r="N87" s="206">
        <v>3897025.2222000002</v>
      </c>
      <c r="O87" s="207">
        <f t="shared" si="22"/>
        <v>0.43498703815648038</v>
      </c>
      <c r="P87" s="207">
        <f t="shared" si="23"/>
        <v>0</v>
      </c>
      <c r="Q87" s="208">
        <v>8461883.981804762</v>
      </c>
      <c r="R87" s="201">
        <v>11678404.033800002</v>
      </c>
      <c r="S87" s="207">
        <f t="shared" si="24"/>
        <v>1.380118666116386</v>
      </c>
      <c r="T87" s="207">
        <f t="shared" si="25"/>
        <v>0.9</v>
      </c>
      <c r="U87" s="211">
        <v>9955017.5823571421</v>
      </c>
      <c r="V87" s="211">
        <f>VLOOKUP(B87,'Dealer Wise'!B59:F179,5,0)</f>
        <v>8134847.8092000019</v>
      </c>
      <c r="W87" s="212">
        <f t="shared" si="26"/>
        <v>0.81716056670929937</v>
      </c>
      <c r="X87" s="212">
        <f t="shared" si="27"/>
        <v>0</v>
      </c>
      <c r="Y87" s="174">
        <f t="shared" si="28"/>
        <v>47961179.87822856</v>
      </c>
      <c r="Z87" s="174">
        <f t="shared" si="29"/>
        <v>42689453.414000005</v>
      </c>
      <c r="AA87" s="159">
        <f t="shared" si="17"/>
        <v>0.89008347005613186</v>
      </c>
      <c r="AB87" s="175">
        <f t="shared" si="30"/>
        <v>5271726.4642285556</v>
      </c>
      <c r="AC87" s="176">
        <f t="shared" si="31"/>
        <v>753103.78060407937</v>
      </c>
    </row>
    <row r="88" spans="1:29" x14ac:dyDescent="0.2">
      <c r="A88" s="107">
        <v>84</v>
      </c>
      <c r="B88" s="173" t="s">
        <v>74</v>
      </c>
      <c r="C88" s="111" t="s">
        <v>65</v>
      </c>
      <c r="D88" s="111" t="s">
        <v>65</v>
      </c>
      <c r="E88" s="202">
        <v>2543268.0500000003</v>
      </c>
      <c r="F88" s="202">
        <v>2324480.0937000001</v>
      </c>
      <c r="G88" s="203">
        <f t="shared" si="18"/>
        <v>0.91397369368910986</v>
      </c>
      <c r="H88" s="203">
        <f t="shared" si="19"/>
        <v>0.9</v>
      </c>
      <c r="I88" s="204">
        <v>2465946.8366380958</v>
      </c>
      <c r="J88" s="204">
        <v>2257333.0217999993</v>
      </c>
      <c r="K88" s="205">
        <f t="shared" si="20"/>
        <v>0.91540214422363364</v>
      </c>
      <c r="L88" s="205">
        <f t="shared" si="21"/>
        <v>0.9</v>
      </c>
      <c r="M88" s="206">
        <v>2212441.7825619043</v>
      </c>
      <c r="N88" s="206">
        <v>1215468.1865999997</v>
      </c>
      <c r="O88" s="207">
        <f t="shared" si="22"/>
        <v>0.54937860791642812</v>
      </c>
      <c r="P88" s="207">
        <f t="shared" si="23"/>
        <v>0</v>
      </c>
      <c r="Q88" s="208">
        <v>2192916.0830238094</v>
      </c>
      <c r="R88" s="201">
        <v>2688232.4770999998</v>
      </c>
      <c r="S88" s="207">
        <f t="shared" si="24"/>
        <v>1.2258711119456971</v>
      </c>
      <c r="T88" s="207">
        <f t="shared" si="25"/>
        <v>0.9</v>
      </c>
      <c r="U88" s="211">
        <v>2855571.2758809533</v>
      </c>
      <c r="V88" s="211">
        <f>VLOOKUP(B88,'Dealer Wise'!B60:F180,5,0)</f>
        <v>1494303.4280000005</v>
      </c>
      <c r="W88" s="212">
        <f t="shared" si="26"/>
        <v>0.5232940394874237</v>
      </c>
      <c r="X88" s="212">
        <f t="shared" si="27"/>
        <v>0</v>
      </c>
      <c r="Y88" s="174">
        <f t="shared" si="28"/>
        <v>12270144.028104762</v>
      </c>
      <c r="Z88" s="174">
        <f t="shared" si="29"/>
        <v>9979817.2072000001</v>
      </c>
      <c r="AA88" s="159">
        <f t="shared" si="17"/>
        <v>0.81334148844065979</v>
      </c>
      <c r="AB88" s="175">
        <f t="shared" si="30"/>
        <v>2290326.8209047616</v>
      </c>
      <c r="AC88" s="176">
        <f t="shared" si="31"/>
        <v>327189.54584353737</v>
      </c>
    </row>
    <row r="89" spans="1:29" x14ac:dyDescent="0.2">
      <c r="A89" s="107">
        <v>85</v>
      </c>
      <c r="B89" s="173" t="s">
        <v>90</v>
      </c>
      <c r="C89" s="111" t="s">
        <v>80</v>
      </c>
      <c r="D89" s="111" t="s">
        <v>91</v>
      </c>
      <c r="E89" s="202">
        <v>6600830.3900000006</v>
      </c>
      <c r="F89" s="202">
        <v>7528246.2640999993</v>
      </c>
      <c r="G89" s="203">
        <f t="shared" si="18"/>
        <v>1.1404998794553178</v>
      </c>
      <c r="H89" s="203">
        <f t="shared" si="19"/>
        <v>0.9</v>
      </c>
      <c r="I89" s="204">
        <v>7071733.5127666667</v>
      </c>
      <c r="J89" s="204">
        <v>6430284.0030000033</v>
      </c>
      <c r="K89" s="205">
        <f t="shared" si="20"/>
        <v>0.90929387983743326</v>
      </c>
      <c r="L89" s="205">
        <f t="shared" si="21"/>
        <v>0.9</v>
      </c>
      <c r="M89" s="206">
        <v>6685540.7172571449</v>
      </c>
      <c r="N89" s="206">
        <v>3300350.1936000008</v>
      </c>
      <c r="O89" s="207">
        <f t="shared" si="22"/>
        <v>0.49365493879663708</v>
      </c>
      <c r="P89" s="207">
        <f t="shared" si="23"/>
        <v>0</v>
      </c>
      <c r="Q89" s="208">
        <v>6627918.662833333</v>
      </c>
      <c r="R89" s="201">
        <v>7796349.3772000028</v>
      </c>
      <c r="S89" s="207">
        <f t="shared" si="24"/>
        <v>1.1762892355512378</v>
      </c>
      <c r="T89" s="207">
        <f t="shared" si="25"/>
        <v>0.9</v>
      </c>
      <c r="U89" s="211">
        <v>7298329.4718904775</v>
      </c>
      <c r="V89" s="211">
        <f>VLOOKUP(B89,'Dealer Wise'!B88:F208,5,0)</f>
        <v>5230693.4745000014</v>
      </c>
      <c r="W89" s="212">
        <f t="shared" si="26"/>
        <v>0.71669736131343786</v>
      </c>
      <c r="X89" s="212">
        <f t="shared" si="27"/>
        <v>0</v>
      </c>
      <c r="Y89" s="174">
        <f t="shared" si="28"/>
        <v>34284352.754747622</v>
      </c>
      <c r="Z89" s="174">
        <f t="shared" si="29"/>
        <v>30285923.312400009</v>
      </c>
      <c r="AA89" s="159">
        <f t="shared" si="17"/>
        <v>0.88337450991272048</v>
      </c>
      <c r="AB89" s="175">
        <f t="shared" si="30"/>
        <v>3998429.4423476122</v>
      </c>
      <c r="AC89" s="176">
        <f t="shared" si="31"/>
        <v>571204.20604965894</v>
      </c>
    </row>
    <row r="90" spans="1:29" x14ac:dyDescent="0.2">
      <c r="A90" s="107">
        <v>86</v>
      </c>
      <c r="B90" s="173" t="s">
        <v>1346</v>
      </c>
      <c r="C90" s="111" t="s">
        <v>80</v>
      </c>
      <c r="D90" s="111" t="s">
        <v>91</v>
      </c>
      <c r="E90" s="202">
        <v>12611326.777500002</v>
      </c>
      <c r="F90" s="202">
        <v>14739572.210700009</v>
      </c>
      <c r="G90" s="203">
        <f t="shared" si="18"/>
        <v>1.168756663810903</v>
      </c>
      <c r="H90" s="203">
        <f t="shared" si="19"/>
        <v>0.9</v>
      </c>
      <c r="I90" s="204">
        <v>11921285.024609525</v>
      </c>
      <c r="J90" s="204">
        <v>10854117.888800004</v>
      </c>
      <c r="K90" s="205">
        <f t="shared" si="20"/>
        <v>0.91048220610391162</v>
      </c>
      <c r="L90" s="205">
        <f t="shared" si="21"/>
        <v>0.9</v>
      </c>
      <c r="M90" s="206">
        <v>11983741.686519047</v>
      </c>
      <c r="N90" s="206">
        <v>6454215.7166000009</v>
      </c>
      <c r="O90" s="207">
        <f t="shared" si="22"/>
        <v>0.53858101129304092</v>
      </c>
      <c r="P90" s="207">
        <f t="shared" si="23"/>
        <v>0</v>
      </c>
      <c r="Q90" s="208">
        <v>10985575.804995243</v>
      </c>
      <c r="R90" s="201">
        <v>12253120.060899995</v>
      </c>
      <c r="S90" s="207">
        <f t="shared" si="24"/>
        <v>1.1153825960882622</v>
      </c>
      <c r="T90" s="207">
        <f t="shared" si="25"/>
        <v>0.9</v>
      </c>
      <c r="U90" s="211">
        <v>12513000.649185713</v>
      </c>
      <c r="V90" s="211">
        <f>VLOOKUP(B90,'Dealer Wise'!B89:F209,5,0)</f>
        <v>8410083.6206999999</v>
      </c>
      <c r="W90" s="212">
        <f t="shared" si="26"/>
        <v>0.67210766278089251</v>
      </c>
      <c r="X90" s="212">
        <f t="shared" si="27"/>
        <v>0</v>
      </c>
      <c r="Y90" s="174">
        <f t="shared" si="28"/>
        <v>60014929.942809537</v>
      </c>
      <c r="Z90" s="174">
        <f t="shared" si="29"/>
        <v>52711109.497700013</v>
      </c>
      <c r="AA90" s="159">
        <f t="shared" si="17"/>
        <v>0.8782999421632316</v>
      </c>
      <c r="AB90" s="175">
        <f t="shared" si="30"/>
        <v>7303820.4451095238</v>
      </c>
      <c r="AC90" s="176">
        <f t="shared" si="31"/>
        <v>1043402.920729932</v>
      </c>
    </row>
    <row r="91" spans="1:29" x14ac:dyDescent="0.2">
      <c r="A91" s="107">
        <v>87</v>
      </c>
      <c r="B91" s="173" t="s">
        <v>79</v>
      </c>
      <c r="C91" s="111" t="s">
        <v>80</v>
      </c>
      <c r="D91" s="111" t="s">
        <v>1456</v>
      </c>
      <c r="E91" s="202">
        <v>6779861.1050000014</v>
      </c>
      <c r="F91" s="202">
        <v>7182660.882000003</v>
      </c>
      <c r="G91" s="203">
        <f t="shared" si="18"/>
        <v>1.0594112137050928</v>
      </c>
      <c r="H91" s="203">
        <f t="shared" si="19"/>
        <v>0.9</v>
      </c>
      <c r="I91" s="204">
        <v>9030809.7677380946</v>
      </c>
      <c r="J91" s="204">
        <v>7236792.2700000014</v>
      </c>
      <c r="K91" s="205">
        <f t="shared" si="20"/>
        <v>0.80134478038203294</v>
      </c>
      <c r="L91" s="205">
        <f t="shared" si="21"/>
        <v>0</v>
      </c>
      <c r="M91" s="206">
        <v>7210538.1143095223</v>
      </c>
      <c r="N91" s="206">
        <v>4699635.0386999995</v>
      </c>
      <c r="O91" s="207">
        <f t="shared" si="22"/>
        <v>0.65177313595686248</v>
      </c>
      <c r="P91" s="207">
        <f t="shared" si="23"/>
        <v>0</v>
      </c>
      <c r="Q91" s="208">
        <v>9551512.1519761886</v>
      </c>
      <c r="R91" s="201">
        <v>10097928.9605</v>
      </c>
      <c r="S91" s="207">
        <f t="shared" si="24"/>
        <v>1.057207361497285</v>
      </c>
      <c r="T91" s="207">
        <f t="shared" si="25"/>
        <v>0.9</v>
      </c>
      <c r="U91" s="211">
        <v>9009432.3508761916</v>
      </c>
      <c r="V91" s="211">
        <f>VLOOKUP(B91,'Dealer Wise'!B90:F210,5,0)</f>
        <v>5706542.199599999</v>
      </c>
      <c r="W91" s="212">
        <f t="shared" si="26"/>
        <v>0.63339642025782261</v>
      </c>
      <c r="X91" s="212">
        <f t="shared" si="27"/>
        <v>0</v>
      </c>
      <c r="Y91" s="174">
        <f t="shared" si="28"/>
        <v>41582153.4899</v>
      </c>
      <c r="Z91" s="174">
        <f t="shared" si="29"/>
        <v>34923559.3508</v>
      </c>
      <c r="AA91" s="159">
        <f t="shared" si="17"/>
        <v>0.83986894424028991</v>
      </c>
      <c r="AB91" s="175">
        <f t="shared" si="30"/>
        <v>6658594.1391000003</v>
      </c>
      <c r="AC91" s="176">
        <f t="shared" si="31"/>
        <v>951227.73415714293</v>
      </c>
    </row>
    <row r="92" spans="1:29" x14ac:dyDescent="0.2">
      <c r="A92" s="107">
        <v>88</v>
      </c>
      <c r="B92" s="173" t="s">
        <v>88</v>
      </c>
      <c r="C92" s="111" t="s">
        <v>80</v>
      </c>
      <c r="D92" s="111" t="s">
        <v>1456</v>
      </c>
      <c r="E92" s="202">
        <v>5900595.8925000001</v>
      </c>
      <c r="F92" s="202">
        <v>6188663.9367999993</v>
      </c>
      <c r="G92" s="203">
        <f t="shared" si="18"/>
        <v>1.0488201614799872</v>
      </c>
      <c r="H92" s="203">
        <f t="shared" si="19"/>
        <v>0.9</v>
      </c>
      <c r="I92" s="204">
        <v>7499992.2743904758</v>
      </c>
      <c r="J92" s="204">
        <v>6039616.2391999997</v>
      </c>
      <c r="K92" s="205">
        <f t="shared" si="20"/>
        <v>0.80528299473359644</v>
      </c>
      <c r="L92" s="205">
        <f t="shared" si="21"/>
        <v>0</v>
      </c>
      <c r="M92" s="206">
        <v>6244301.7557095215</v>
      </c>
      <c r="N92" s="206">
        <v>4025862.7754999986</v>
      </c>
      <c r="O92" s="207">
        <f t="shared" si="22"/>
        <v>0.64472585294567519</v>
      </c>
      <c r="P92" s="207">
        <f t="shared" si="23"/>
        <v>0</v>
      </c>
      <c r="Q92" s="208">
        <v>6898554.4251619056</v>
      </c>
      <c r="R92" s="201">
        <v>6973312.0108000021</v>
      </c>
      <c r="S92" s="207">
        <f t="shared" si="24"/>
        <v>1.0108367030294672</v>
      </c>
      <c r="T92" s="207">
        <f t="shared" si="25"/>
        <v>0.9</v>
      </c>
      <c r="U92" s="211">
        <v>7630508.9859476192</v>
      </c>
      <c r="V92" s="211">
        <f>VLOOKUP(B92,'Dealer Wise'!B91:F211,5,0)</f>
        <v>4877799.9863000009</v>
      </c>
      <c r="W92" s="212">
        <f t="shared" si="26"/>
        <v>0.63924962217893722</v>
      </c>
      <c r="X92" s="212">
        <f t="shared" si="27"/>
        <v>0</v>
      </c>
      <c r="Y92" s="174">
        <f t="shared" si="28"/>
        <v>34173953.333709523</v>
      </c>
      <c r="Z92" s="174">
        <f t="shared" si="29"/>
        <v>28105254.948600002</v>
      </c>
      <c r="AA92" s="159">
        <f t="shared" si="17"/>
        <v>0.82241743219321084</v>
      </c>
      <c r="AB92" s="175">
        <f t="shared" si="30"/>
        <v>6068698.3851095214</v>
      </c>
      <c r="AC92" s="176">
        <f t="shared" si="31"/>
        <v>866956.91215850308</v>
      </c>
    </row>
    <row r="93" spans="1:29" x14ac:dyDescent="0.2">
      <c r="A93" s="107">
        <v>89</v>
      </c>
      <c r="B93" s="173" t="s">
        <v>86</v>
      </c>
      <c r="C93" s="111" t="s">
        <v>80</v>
      </c>
      <c r="D93" s="111" t="s">
        <v>91</v>
      </c>
      <c r="E93" s="202">
        <v>14323371.180000003</v>
      </c>
      <c r="F93" s="202">
        <v>13394265.746499998</v>
      </c>
      <c r="G93" s="203">
        <f t="shared" si="18"/>
        <v>0.93513360634001219</v>
      </c>
      <c r="H93" s="203">
        <f t="shared" si="19"/>
        <v>0.9</v>
      </c>
      <c r="I93" s="204">
        <v>14684329.754347617</v>
      </c>
      <c r="J93" s="204">
        <v>14693578.818500001</v>
      </c>
      <c r="K93" s="205">
        <f t="shared" si="20"/>
        <v>1.000629859469728</v>
      </c>
      <c r="L93" s="205">
        <f t="shared" si="21"/>
        <v>0.9</v>
      </c>
      <c r="M93" s="206">
        <v>14018132.547242859</v>
      </c>
      <c r="N93" s="206">
        <v>6840333.6625999976</v>
      </c>
      <c r="O93" s="207">
        <f t="shared" si="22"/>
        <v>0.48796326040913207</v>
      </c>
      <c r="P93" s="207">
        <f t="shared" si="23"/>
        <v>0</v>
      </c>
      <c r="Q93" s="208">
        <v>19911961.372280955</v>
      </c>
      <c r="R93" s="201">
        <v>23632300.290100012</v>
      </c>
      <c r="S93" s="207">
        <f t="shared" si="24"/>
        <v>1.1868394001104314</v>
      </c>
      <c r="T93" s="207">
        <f t="shared" si="25"/>
        <v>0.9</v>
      </c>
      <c r="U93" s="211">
        <v>18375530.009252384</v>
      </c>
      <c r="V93" s="211">
        <f>VLOOKUP(B93,'Dealer Wise'!B92:F212,5,0)</f>
        <v>11319253.198600005</v>
      </c>
      <c r="W93" s="212">
        <f t="shared" si="26"/>
        <v>0.61599601170146245</v>
      </c>
      <c r="X93" s="212">
        <f t="shared" si="27"/>
        <v>0</v>
      </c>
      <c r="Y93" s="174">
        <f t="shared" si="28"/>
        <v>81313324.863123819</v>
      </c>
      <c r="Z93" s="174">
        <f t="shared" si="29"/>
        <v>69879731.716300011</v>
      </c>
      <c r="AA93" s="159">
        <f t="shared" si="17"/>
        <v>0.85938844382430335</v>
      </c>
      <c r="AB93" s="175">
        <f t="shared" si="30"/>
        <v>11433593.146823809</v>
      </c>
      <c r="AC93" s="176">
        <f t="shared" si="31"/>
        <v>1633370.4495462584</v>
      </c>
    </row>
    <row r="94" spans="1:29" x14ac:dyDescent="0.2">
      <c r="A94" s="107">
        <v>90</v>
      </c>
      <c r="B94" s="173" t="s">
        <v>85</v>
      </c>
      <c r="C94" s="111" t="s">
        <v>80</v>
      </c>
      <c r="D94" s="111" t="s">
        <v>80</v>
      </c>
      <c r="E94" s="202">
        <v>2586012.9500000002</v>
      </c>
      <c r="F94" s="202">
        <v>2367474.699</v>
      </c>
      <c r="G94" s="203">
        <f t="shared" si="18"/>
        <v>0.91549220548180155</v>
      </c>
      <c r="H94" s="203">
        <f t="shared" si="19"/>
        <v>0.9</v>
      </c>
      <c r="I94" s="204">
        <v>2906631.4443095233</v>
      </c>
      <c r="J94" s="204">
        <v>2643236.3090999997</v>
      </c>
      <c r="K94" s="205">
        <f t="shared" si="20"/>
        <v>0.90938130951373719</v>
      </c>
      <c r="L94" s="205">
        <f t="shared" si="21"/>
        <v>0.9</v>
      </c>
      <c r="M94" s="206">
        <v>3086030.2059571426</v>
      </c>
      <c r="N94" s="206">
        <v>1522686.1207999999</v>
      </c>
      <c r="O94" s="207">
        <f t="shared" si="22"/>
        <v>0.49341257835411684</v>
      </c>
      <c r="P94" s="207">
        <f t="shared" si="23"/>
        <v>0</v>
      </c>
      <c r="Q94" s="208">
        <v>2312994.1348238094</v>
      </c>
      <c r="R94" s="201">
        <v>2986525.2139000003</v>
      </c>
      <c r="S94" s="207">
        <f t="shared" si="24"/>
        <v>1.2911944604336389</v>
      </c>
      <c r="T94" s="207">
        <f t="shared" si="25"/>
        <v>0.9</v>
      </c>
      <c r="U94" s="211">
        <v>2775518.6958095236</v>
      </c>
      <c r="V94" s="211">
        <f>VLOOKUP(B94,'Dealer Wise'!B93:F213,5,0)</f>
        <v>1947849.5191000002</v>
      </c>
      <c r="W94" s="212">
        <f t="shared" si="26"/>
        <v>0.70179657663299555</v>
      </c>
      <c r="X94" s="212">
        <f t="shared" si="27"/>
        <v>0</v>
      </c>
      <c r="Y94" s="174">
        <f t="shared" si="28"/>
        <v>13667187.4309</v>
      </c>
      <c r="Z94" s="174">
        <f t="shared" si="29"/>
        <v>11467771.861899998</v>
      </c>
      <c r="AA94" s="159">
        <f t="shared" si="17"/>
        <v>0.8390732855519808</v>
      </c>
      <c r="AB94" s="175">
        <f t="shared" si="30"/>
        <v>2199415.569000002</v>
      </c>
      <c r="AC94" s="176">
        <f t="shared" si="31"/>
        <v>314202.22414285742</v>
      </c>
    </row>
    <row r="95" spans="1:29" ht="15" x14ac:dyDescent="0.25">
      <c r="A95" s="107">
        <v>91</v>
      </c>
      <c r="B95" s="178" t="s">
        <v>1398</v>
      </c>
      <c r="C95" s="111" t="s">
        <v>80</v>
      </c>
      <c r="D95" s="111" t="s">
        <v>1458</v>
      </c>
      <c r="E95" s="202">
        <v>0</v>
      </c>
      <c r="F95" s="202">
        <v>0</v>
      </c>
      <c r="G95" s="203">
        <f t="shared" si="18"/>
        <v>0</v>
      </c>
      <c r="H95" s="203">
        <f t="shared" si="19"/>
        <v>0</v>
      </c>
      <c r="I95" s="204">
        <v>0</v>
      </c>
      <c r="J95" s="204">
        <v>0</v>
      </c>
      <c r="K95" s="205">
        <f t="shared" si="20"/>
        <v>0</v>
      </c>
      <c r="L95" s="205">
        <f t="shared" si="21"/>
        <v>0</v>
      </c>
      <c r="M95" s="206">
        <v>6420276.1430095229</v>
      </c>
      <c r="N95" s="206">
        <v>3281888.1531999991</v>
      </c>
      <c r="O95" s="207">
        <f t="shared" si="22"/>
        <v>0.51117554449326297</v>
      </c>
      <c r="P95" s="207">
        <f t="shared" si="23"/>
        <v>0</v>
      </c>
      <c r="Q95" s="208">
        <v>6580263.2854380934</v>
      </c>
      <c r="R95" s="201">
        <v>7309541.4338999996</v>
      </c>
      <c r="S95" s="207">
        <f t="shared" si="24"/>
        <v>1.1108281107954714</v>
      </c>
      <c r="T95" s="207">
        <f t="shared" si="25"/>
        <v>0.9</v>
      </c>
      <c r="U95" s="211">
        <v>8424341.6705952398</v>
      </c>
      <c r="V95" s="211">
        <f>VLOOKUP(B95,'Dealer Wise'!B94:F214,5,0)</f>
        <v>4776780.1383000016</v>
      </c>
      <c r="W95" s="212">
        <f t="shared" si="26"/>
        <v>0.56702117804327945</v>
      </c>
      <c r="X95" s="212">
        <f t="shared" si="27"/>
        <v>0</v>
      </c>
      <c r="Y95" s="174">
        <f t="shared" si="28"/>
        <v>21424881.099042855</v>
      </c>
      <c r="Z95" s="174">
        <f t="shared" si="29"/>
        <v>15368209.725400001</v>
      </c>
      <c r="AA95" s="159">
        <f t="shared" si="17"/>
        <v>0.71730665175484065</v>
      </c>
      <c r="AB95" s="175">
        <f t="shared" si="30"/>
        <v>6056671.3736428544</v>
      </c>
      <c r="AC95" s="176">
        <f t="shared" si="31"/>
        <v>865238.76766326488</v>
      </c>
    </row>
    <row r="96" spans="1:29" x14ac:dyDescent="0.2">
      <c r="A96" s="107">
        <v>92</v>
      </c>
      <c r="B96" s="173" t="s">
        <v>83</v>
      </c>
      <c r="C96" s="111" t="s">
        <v>80</v>
      </c>
      <c r="D96" s="111" t="s">
        <v>1458</v>
      </c>
      <c r="E96" s="202">
        <v>9343031.8900000006</v>
      </c>
      <c r="F96" s="202">
        <v>8511124.1331999991</v>
      </c>
      <c r="G96" s="203">
        <f t="shared" si="18"/>
        <v>0.91095955075456758</v>
      </c>
      <c r="H96" s="203">
        <f t="shared" si="19"/>
        <v>0.9</v>
      </c>
      <c r="I96" s="204">
        <v>9680405.6491380949</v>
      </c>
      <c r="J96" s="204">
        <v>8796806.7836000007</v>
      </c>
      <c r="K96" s="205">
        <f t="shared" si="20"/>
        <v>0.90872295050809504</v>
      </c>
      <c r="L96" s="205">
        <f t="shared" si="21"/>
        <v>0.9</v>
      </c>
      <c r="M96" s="206">
        <v>8220225.890214284</v>
      </c>
      <c r="N96" s="206">
        <v>5723055.2753999978</v>
      </c>
      <c r="O96" s="207">
        <f t="shared" si="22"/>
        <v>0.69621630254868938</v>
      </c>
      <c r="P96" s="207">
        <f t="shared" si="23"/>
        <v>0</v>
      </c>
      <c r="Q96" s="208">
        <v>11713136.030395238</v>
      </c>
      <c r="R96" s="201">
        <v>15392014.457099998</v>
      </c>
      <c r="S96" s="207">
        <f t="shared" si="24"/>
        <v>1.3140814225292168</v>
      </c>
      <c r="T96" s="207">
        <f t="shared" si="25"/>
        <v>0.9</v>
      </c>
      <c r="U96" s="211">
        <v>11117894.14080476</v>
      </c>
      <c r="V96" s="211">
        <f>VLOOKUP(B96,'Dealer Wise'!B68:F188,5,0)</f>
        <v>8289626.6355000027</v>
      </c>
      <c r="W96" s="212">
        <f t="shared" si="26"/>
        <v>0.74561122191976226</v>
      </c>
      <c r="X96" s="212">
        <f t="shared" si="27"/>
        <v>0</v>
      </c>
      <c r="Y96" s="174">
        <f t="shared" si="28"/>
        <v>50074693.600552373</v>
      </c>
      <c r="Z96" s="174">
        <f t="shared" si="29"/>
        <v>46712627.284799993</v>
      </c>
      <c r="AA96" s="159">
        <f t="shared" si="17"/>
        <v>0.93285897378480831</v>
      </c>
      <c r="AB96" s="175">
        <f t="shared" si="30"/>
        <v>3362066.3157523796</v>
      </c>
      <c r="AC96" s="176">
        <f t="shared" si="31"/>
        <v>480295.18796462566</v>
      </c>
    </row>
    <row r="97" spans="1:29" x14ac:dyDescent="0.2">
      <c r="A97" s="107">
        <v>93</v>
      </c>
      <c r="B97" s="173" t="s">
        <v>84</v>
      </c>
      <c r="C97" s="111" t="s">
        <v>80</v>
      </c>
      <c r="D97" s="111" t="s">
        <v>80</v>
      </c>
      <c r="E97" s="202">
        <v>10420070.622499999</v>
      </c>
      <c r="F97" s="202">
        <v>9067859.5331000015</v>
      </c>
      <c r="G97" s="203">
        <f t="shared" si="18"/>
        <v>0.87023014158078971</v>
      </c>
      <c r="H97" s="203">
        <f t="shared" si="19"/>
        <v>0</v>
      </c>
      <c r="I97" s="204">
        <v>11590299.17133333</v>
      </c>
      <c r="J97" s="204">
        <v>9303519.8392999992</v>
      </c>
      <c r="K97" s="205">
        <f t="shared" si="20"/>
        <v>0.80269885201157731</v>
      </c>
      <c r="L97" s="205">
        <f t="shared" si="21"/>
        <v>0</v>
      </c>
      <c r="M97" s="206">
        <v>9996681.9114666656</v>
      </c>
      <c r="N97" s="206">
        <v>4581725.2111</v>
      </c>
      <c r="O97" s="207">
        <f t="shared" si="22"/>
        <v>0.45832459726907437</v>
      </c>
      <c r="P97" s="207">
        <f t="shared" si="23"/>
        <v>0</v>
      </c>
      <c r="Q97" s="208">
        <v>7998763.4450904755</v>
      </c>
      <c r="R97" s="201">
        <v>3150097.4705999992</v>
      </c>
      <c r="S97" s="207">
        <f t="shared" si="24"/>
        <v>0.3938230568042968</v>
      </c>
      <c r="T97" s="207">
        <f t="shared" si="25"/>
        <v>0</v>
      </c>
      <c r="U97" s="211">
        <v>10230036.332019048</v>
      </c>
      <c r="V97" s="211">
        <f>VLOOKUP(B97,'Dealer Wise'!B96:F216,5,0)</f>
        <v>6152565.5606000004</v>
      </c>
      <c r="W97" s="212">
        <f t="shared" si="26"/>
        <v>0.60142167250599599</v>
      </c>
      <c r="X97" s="212">
        <f t="shared" si="27"/>
        <v>0</v>
      </c>
      <c r="Y97" s="174">
        <f t="shared" si="28"/>
        <v>50235851.482409514</v>
      </c>
      <c r="Z97" s="174">
        <f t="shared" si="29"/>
        <v>32255767.614700001</v>
      </c>
      <c r="AA97" s="159">
        <f t="shared" si="17"/>
        <v>0.64208661071455342</v>
      </c>
      <c r="AB97" s="175">
        <f t="shared" si="30"/>
        <v>17980083.867709514</v>
      </c>
      <c r="AC97" s="176">
        <f t="shared" si="31"/>
        <v>2568583.4096727879</v>
      </c>
    </row>
    <row r="98" spans="1:29" x14ac:dyDescent="0.2">
      <c r="A98" s="107">
        <v>94</v>
      </c>
      <c r="B98" s="173" t="s">
        <v>81</v>
      </c>
      <c r="C98" s="111" t="s">
        <v>80</v>
      </c>
      <c r="D98" s="111" t="s">
        <v>80</v>
      </c>
      <c r="E98" s="202">
        <v>10907317.547499999</v>
      </c>
      <c r="F98" s="202">
        <v>11037395.375300003</v>
      </c>
      <c r="G98" s="203">
        <f t="shared" si="18"/>
        <v>1.011925739507769</v>
      </c>
      <c r="H98" s="203">
        <f t="shared" si="19"/>
        <v>0.9</v>
      </c>
      <c r="I98" s="204">
        <v>11058913.017061904</v>
      </c>
      <c r="J98" s="204">
        <v>11230260.560000006</v>
      </c>
      <c r="K98" s="205">
        <f t="shared" si="20"/>
        <v>1.0154940673349853</v>
      </c>
      <c r="L98" s="205">
        <f t="shared" si="21"/>
        <v>0.9</v>
      </c>
      <c r="M98" s="206">
        <v>10455867.54351905</v>
      </c>
      <c r="N98" s="206">
        <v>6505897.0124000022</v>
      </c>
      <c r="O98" s="207">
        <f t="shared" si="22"/>
        <v>0.62222450555359299</v>
      </c>
      <c r="P98" s="207">
        <f t="shared" si="23"/>
        <v>0</v>
      </c>
      <c r="Q98" s="208">
        <v>13472508.449895239</v>
      </c>
      <c r="R98" s="201">
        <v>18190241.219000004</v>
      </c>
      <c r="S98" s="207">
        <f t="shared" si="24"/>
        <v>1.3501747864289853</v>
      </c>
      <c r="T98" s="207">
        <f t="shared" si="25"/>
        <v>0.9</v>
      </c>
      <c r="U98" s="211">
        <v>12215133.046685714</v>
      </c>
      <c r="V98" s="211">
        <f>VLOOKUP(B98,'Dealer Wise'!B97:F217,5,0)</f>
        <v>9210136.469800001</v>
      </c>
      <c r="W98" s="212">
        <f t="shared" si="26"/>
        <v>0.75399395443334549</v>
      </c>
      <c r="X98" s="212">
        <f t="shared" si="27"/>
        <v>0</v>
      </c>
      <c r="Y98" s="174">
        <f t="shared" si="28"/>
        <v>58109739.604661912</v>
      </c>
      <c r="Z98" s="174">
        <f t="shared" si="29"/>
        <v>56173930.636500016</v>
      </c>
      <c r="AA98" s="159">
        <f t="shared" si="17"/>
        <v>0.96668701354830033</v>
      </c>
      <c r="AB98" s="175">
        <f t="shared" si="30"/>
        <v>1935808.9681618959</v>
      </c>
      <c r="AC98" s="176">
        <f t="shared" si="31"/>
        <v>276544.13830884226</v>
      </c>
    </row>
    <row r="99" spans="1:29" x14ac:dyDescent="0.2">
      <c r="A99" s="107">
        <v>95</v>
      </c>
      <c r="B99" s="173" t="s">
        <v>87</v>
      </c>
      <c r="C99" s="111" t="s">
        <v>80</v>
      </c>
      <c r="D99" s="111" t="s">
        <v>1457</v>
      </c>
      <c r="E99" s="202">
        <v>11320277.032500001</v>
      </c>
      <c r="F99" s="202">
        <v>10993982.605599999</v>
      </c>
      <c r="G99" s="203">
        <f t="shared" si="18"/>
        <v>0.97117610938643772</v>
      </c>
      <c r="H99" s="203">
        <f t="shared" si="19"/>
        <v>0.9</v>
      </c>
      <c r="I99" s="204">
        <v>10699209.339999998</v>
      </c>
      <c r="J99" s="204">
        <v>8577749.799999997</v>
      </c>
      <c r="K99" s="205">
        <f t="shared" si="20"/>
        <v>0.80171810153590273</v>
      </c>
      <c r="L99" s="205">
        <f t="shared" si="21"/>
        <v>0</v>
      </c>
      <c r="M99" s="206">
        <v>10109872.283690477</v>
      </c>
      <c r="N99" s="206">
        <v>6377606.3047000011</v>
      </c>
      <c r="O99" s="207">
        <f t="shared" si="22"/>
        <v>0.6308295620102472</v>
      </c>
      <c r="P99" s="207">
        <f t="shared" si="23"/>
        <v>0</v>
      </c>
      <c r="Q99" s="208">
        <v>12266583.202809524</v>
      </c>
      <c r="R99" s="201">
        <v>13655366.180700004</v>
      </c>
      <c r="S99" s="207">
        <f t="shared" si="24"/>
        <v>1.1132167739727552</v>
      </c>
      <c r="T99" s="207">
        <f t="shared" si="25"/>
        <v>0.9</v>
      </c>
      <c r="U99" s="211">
        <v>13900063.326614285</v>
      </c>
      <c r="V99" s="211">
        <f>VLOOKUP(B99,'Dealer Wise'!B98:F218,5,0)</f>
        <v>9143708.377799999</v>
      </c>
      <c r="W99" s="212">
        <f t="shared" si="26"/>
        <v>0.65781774967115803</v>
      </c>
      <c r="X99" s="212">
        <f t="shared" si="27"/>
        <v>0</v>
      </c>
      <c r="Y99" s="174">
        <f t="shared" si="28"/>
        <v>58296005.18561428</v>
      </c>
      <c r="Z99" s="174">
        <f t="shared" si="29"/>
        <v>48748413.268800005</v>
      </c>
      <c r="AA99" s="159">
        <f t="shared" si="17"/>
        <v>0.83622219247417084</v>
      </c>
      <c r="AB99" s="175">
        <f t="shared" si="30"/>
        <v>9547591.9168142751</v>
      </c>
      <c r="AC99" s="176">
        <f t="shared" si="31"/>
        <v>1363941.7024020392</v>
      </c>
    </row>
    <row r="100" spans="1:29" x14ac:dyDescent="0.2">
      <c r="A100" s="107">
        <v>96</v>
      </c>
      <c r="B100" s="173" t="s">
        <v>89</v>
      </c>
      <c r="C100" s="111" t="s">
        <v>80</v>
      </c>
      <c r="D100" s="111" t="s">
        <v>1457</v>
      </c>
      <c r="E100" s="202">
        <v>9088223.2474999987</v>
      </c>
      <c r="F100" s="202">
        <v>8343516.5812999997</v>
      </c>
      <c r="G100" s="203">
        <f t="shared" si="18"/>
        <v>0.91805805756313763</v>
      </c>
      <c r="H100" s="203">
        <f t="shared" si="19"/>
        <v>0.9</v>
      </c>
      <c r="I100" s="204">
        <v>7373300.8014523806</v>
      </c>
      <c r="J100" s="204">
        <v>4177784.5001000008</v>
      </c>
      <c r="K100" s="205">
        <f t="shared" si="20"/>
        <v>0.56660980103742242</v>
      </c>
      <c r="L100" s="205">
        <f t="shared" si="21"/>
        <v>0</v>
      </c>
      <c r="M100" s="206">
        <v>7954397.0053047631</v>
      </c>
      <c r="N100" s="206">
        <v>5244824.3277000031</v>
      </c>
      <c r="O100" s="207">
        <f t="shared" si="22"/>
        <v>0.65936164918626083</v>
      </c>
      <c r="P100" s="207">
        <f t="shared" si="23"/>
        <v>0</v>
      </c>
      <c r="Q100" s="208">
        <v>9285877.9463</v>
      </c>
      <c r="R100" s="201">
        <v>11181423.938899994</v>
      </c>
      <c r="S100" s="207">
        <f t="shared" si="24"/>
        <v>1.2041321244541323</v>
      </c>
      <c r="T100" s="207">
        <f t="shared" si="25"/>
        <v>0.9</v>
      </c>
      <c r="U100" s="211">
        <v>9296244.8308761902</v>
      </c>
      <c r="V100" s="211">
        <f>VLOOKUP(B100,'Dealer Wise'!B99:F219,5,0)</f>
        <v>6871907.1263000024</v>
      </c>
      <c r="W100" s="212">
        <f t="shared" si="26"/>
        <v>0.73921322548174662</v>
      </c>
      <c r="X100" s="212">
        <f t="shared" si="27"/>
        <v>0</v>
      </c>
      <c r="Y100" s="174">
        <f t="shared" si="28"/>
        <v>42998043.831433326</v>
      </c>
      <c r="Z100" s="174">
        <f t="shared" si="29"/>
        <v>35819456.474299997</v>
      </c>
      <c r="AA100" s="159">
        <f t="shared" si="17"/>
        <v>0.83304851296780413</v>
      </c>
      <c r="AB100" s="175">
        <f t="shared" si="30"/>
        <v>7178587.3571333289</v>
      </c>
      <c r="AC100" s="176">
        <f t="shared" si="31"/>
        <v>1025512.4795904756</v>
      </c>
    </row>
    <row r="101" spans="1:29" x14ac:dyDescent="0.2">
      <c r="A101" s="107">
        <v>97</v>
      </c>
      <c r="B101" s="173" t="s">
        <v>13</v>
      </c>
      <c r="C101" s="111" t="s">
        <v>2</v>
      </c>
      <c r="D101" s="111" t="s">
        <v>2</v>
      </c>
      <c r="E101" s="202">
        <v>11773878.65</v>
      </c>
      <c r="F101" s="202">
        <v>11794943.954100002</v>
      </c>
      <c r="G101" s="203">
        <f t="shared" si="18"/>
        <v>1.0017891558700582</v>
      </c>
      <c r="H101" s="203">
        <f t="shared" si="19"/>
        <v>0.9</v>
      </c>
      <c r="I101" s="204">
        <v>10061535.154695241</v>
      </c>
      <c r="J101" s="204">
        <v>10076325.233600006</v>
      </c>
      <c r="K101" s="205">
        <f t="shared" si="20"/>
        <v>1.0014699624537775</v>
      </c>
      <c r="L101" s="205">
        <f t="shared" si="21"/>
        <v>0.9</v>
      </c>
      <c r="M101" s="206">
        <v>10594369.114823807</v>
      </c>
      <c r="N101" s="206">
        <v>8497155.0271000043</v>
      </c>
      <c r="O101" s="207">
        <f t="shared" si="22"/>
        <v>0.80204445729672114</v>
      </c>
      <c r="P101" s="207">
        <f t="shared" si="23"/>
        <v>0</v>
      </c>
      <c r="Q101" s="208">
        <v>11027879.519914286</v>
      </c>
      <c r="R101" s="201">
        <v>11761801.3444</v>
      </c>
      <c r="S101" s="207">
        <f t="shared" si="24"/>
        <v>1.0665514909879446</v>
      </c>
      <c r="T101" s="207">
        <f t="shared" si="25"/>
        <v>0.9</v>
      </c>
      <c r="U101" s="211">
        <v>13457268.523509523</v>
      </c>
      <c r="V101" s="211">
        <f>VLOOKUP(B101,'Dealer Wise'!B4:F124,5,0)</f>
        <v>8051514.1204000022</v>
      </c>
      <c r="W101" s="212">
        <f t="shared" si="26"/>
        <v>0.59830225623678401</v>
      </c>
      <c r="X101" s="212">
        <f t="shared" si="27"/>
        <v>0</v>
      </c>
      <c r="Y101" s="174">
        <f t="shared" si="28"/>
        <v>56914930.962942861</v>
      </c>
      <c r="Z101" s="174">
        <f t="shared" si="29"/>
        <v>50181739.679600015</v>
      </c>
      <c r="AA101" s="159">
        <f t="shared" si="17"/>
        <v>0.88169727750830784</v>
      </c>
      <c r="AB101" s="175">
        <f t="shared" si="30"/>
        <v>6733191.2833428457</v>
      </c>
      <c r="AC101" s="176">
        <f t="shared" si="31"/>
        <v>961884.46904897795</v>
      </c>
    </row>
    <row r="102" spans="1:29" x14ac:dyDescent="0.2">
      <c r="A102" s="107">
        <v>98</v>
      </c>
      <c r="B102" s="173" t="s">
        <v>1225</v>
      </c>
      <c r="C102" s="111" t="s">
        <v>2</v>
      </c>
      <c r="D102" s="111" t="s">
        <v>2</v>
      </c>
      <c r="E102" s="202">
        <v>3753157.5424999995</v>
      </c>
      <c r="F102" s="202">
        <v>3773675.3079000013</v>
      </c>
      <c r="G102" s="203">
        <f t="shared" si="18"/>
        <v>1.0054668009982695</v>
      </c>
      <c r="H102" s="203">
        <f t="shared" si="19"/>
        <v>0.9</v>
      </c>
      <c r="I102" s="204">
        <v>3350609.3944333326</v>
      </c>
      <c r="J102" s="204">
        <v>3653248.2976999991</v>
      </c>
      <c r="K102" s="205">
        <f t="shared" si="20"/>
        <v>1.0903235404787761</v>
      </c>
      <c r="L102" s="205">
        <f t="shared" si="21"/>
        <v>0.9</v>
      </c>
      <c r="M102" s="206">
        <v>3922668.6890523816</v>
      </c>
      <c r="N102" s="206">
        <v>2288326.5457000001</v>
      </c>
      <c r="O102" s="207">
        <f t="shared" si="22"/>
        <v>0.5833596276143328</v>
      </c>
      <c r="P102" s="207">
        <f t="shared" si="23"/>
        <v>0</v>
      </c>
      <c r="Q102" s="208">
        <v>3497888.8606523806</v>
      </c>
      <c r="R102" s="201">
        <v>5003494.6440000022</v>
      </c>
      <c r="S102" s="207">
        <f t="shared" si="24"/>
        <v>1.4304327105083652</v>
      </c>
      <c r="T102" s="207">
        <f t="shared" si="25"/>
        <v>0.9</v>
      </c>
      <c r="U102" s="211">
        <v>4965941.2497952366</v>
      </c>
      <c r="V102" s="211">
        <f>VLOOKUP(B102,'Dealer Wise'!B5:F125,5,0)</f>
        <v>3377263.6139000002</v>
      </c>
      <c r="W102" s="212">
        <f t="shared" si="26"/>
        <v>0.68008529380794769</v>
      </c>
      <c r="X102" s="212">
        <f t="shared" si="27"/>
        <v>0</v>
      </c>
      <c r="Y102" s="174">
        <f t="shared" si="28"/>
        <v>19490265.736433331</v>
      </c>
      <c r="Z102" s="174">
        <f t="shared" si="29"/>
        <v>18096008.409200005</v>
      </c>
      <c r="AA102" s="159">
        <f t="shared" si="17"/>
        <v>0.92846391393078709</v>
      </c>
      <c r="AB102" s="175">
        <f t="shared" si="30"/>
        <v>1394257.3272333257</v>
      </c>
      <c r="AC102" s="176">
        <f t="shared" si="31"/>
        <v>199179.6181761894</v>
      </c>
    </row>
    <row r="103" spans="1:29" x14ac:dyDescent="0.2">
      <c r="A103" s="107">
        <v>99</v>
      </c>
      <c r="B103" s="173" t="s">
        <v>1267</v>
      </c>
      <c r="C103" s="111" t="s">
        <v>2</v>
      </c>
      <c r="D103" s="111" t="s">
        <v>2</v>
      </c>
      <c r="E103" s="202">
        <v>2523075.4600000004</v>
      </c>
      <c r="F103" s="202">
        <v>2758195.4078000011</v>
      </c>
      <c r="G103" s="203">
        <f t="shared" si="18"/>
        <v>1.0931878382266065</v>
      </c>
      <c r="H103" s="203">
        <f t="shared" si="19"/>
        <v>0.9</v>
      </c>
      <c r="I103" s="204">
        <v>2047675.8737999995</v>
      </c>
      <c r="J103" s="204">
        <v>2068954.9361999994</v>
      </c>
      <c r="K103" s="205">
        <f t="shared" si="20"/>
        <v>1.0103918118449631</v>
      </c>
      <c r="L103" s="205">
        <f t="shared" si="21"/>
        <v>0.9</v>
      </c>
      <c r="M103" s="206">
        <v>2493939.110214286</v>
      </c>
      <c r="N103" s="206">
        <v>1505135.5671000001</v>
      </c>
      <c r="O103" s="207">
        <f t="shared" si="22"/>
        <v>0.6035173677398542</v>
      </c>
      <c r="P103" s="207">
        <f t="shared" si="23"/>
        <v>0</v>
      </c>
      <c r="Q103" s="208">
        <v>2596651.2882380951</v>
      </c>
      <c r="R103" s="201">
        <v>2705075.6224000007</v>
      </c>
      <c r="S103" s="207">
        <f t="shared" si="24"/>
        <v>1.0417554465834629</v>
      </c>
      <c r="T103" s="207">
        <f t="shared" si="25"/>
        <v>0.9</v>
      </c>
      <c r="U103" s="211">
        <v>2961100.4942571428</v>
      </c>
      <c r="V103" s="211">
        <f>VLOOKUP(B103,'Dealer Wise'!B6:F126,5,0)</f>
        <v>2451151.2275000005</v>
      </c>
      <c r="W103" s="212">
        <f t="shared" si="26"/>
        <v>0.8277838703055993</v>
      </c>
      <c r="X103" s="212">
        <f t="shared" si="27"/>
        <v>0</v>
      </c>
      <c r="Y103" s="174">
        <f t="shared" si="28"/>
        <v>12622442.226509525</v>
      </c>
      <c r="Z103" s="174">
        <f t="shared" si="29"/>
        <v>11488512.761000002</v>
      </c>
      <c r="AA103" s="159">
        <f t="shared" si="17"/>
        <v>0.91016560463013607</v>
      </c>
      <c r="AB103" s="175">
        <f t="shared" si="30"/>
        <v>1133929.4655095227</v>
      </c>
      <c r="AC103" s="176">
        <f t="shared" si="31"/>
        <v>161989.92364421752</v>
      </c>
    </row>
    <row r="104" spans="1:29" x14ac:dyDescent="0.2">
      <c r="A104" s="107">
        <v>100</v>
      </c>
      <c r="B104" s="173" t="s">
        <v>1</v>
      </c>
      <c r="C104" s="111" t="s">
        <v>137</v>
      </c>
      <c r="D104" s="111" t="s">
        <v>1441</v>
      </c>
      <c r="E104" s="202">
        <v>9465941.8000000007</v>
      </c>
      <c r="F104" s="202">
        <v>8641557.4849000014</v>
      </c>
      <c r="G104" s="203">
        <f t="shared" si="18"/>
        <v>0.91291048133213759</v>
      </c>
      <c r="H104" s="203">
        <f t="shared" si="19"/>
        <v>0.9</v>
      </c>
      <c r="I104" s="204">
        <v>8184002.5876476187</v>
      </c>
      <c r="J104" s="204">
        <v>9808770.630900003</v>
      </c>
      <c r="K104" s="205">
        <f t="shared" si="20"/>
        <v>1.1985297567848645</v>
      </c>
      <c r="L104" s="205">
        <f t="shared" si="21"/>
        <v>0.9</v>
      </c>
      <c r="M104" s="206">
        <v>9103885.1837380938</v>
      </c>
      <c r="N104" s="206">
        <v>8322400.232400001</v>
      </c>
      <c r="O104" s="207">
        <f t="shared" si="22"/>
        <v>0.91415918197935664</v>
      </c>
      <c r="P104" s="209">
        <f t="shared" si="23"/>
        <v>0.9</v>
      </c>
      <c r="Q104" s="208">
        <v>8618176.5773047619</v>
      </c>
      <c r="R104" s="201">
        <v>13301831.137100002</v>
      </c>
      <c r="S104" s="207">
        <f t="shared" si="24"/>
        <v>1.5434623574700532</v>
      </c>
      <c r="T104" s="207">
        <f t="shared" si="25"/>
        <v>0.9</v>
      </c>
      <c r="U104" s="211">
        <v>11681018.702076193</v>
      </c>
      <c r="V104" s="211">
        <f>VLOOKUP(B104,'Dealer Wise'!B76:F196,5,0)</f>
        <v>8296222.5456000008</v>
      </c>
      <c r="W104" s="212">
        <f t="shared" si="26"/>
        <v>0.71023108148310932</v>
      </c>
      <c r="X104" s="212">
        <f t="shared" si="27"/>
        <v>0</v>
      </c>
      <c r="Y104" s="174">
        <f t="shared" si="28"/>
        <v>47053024.850766674</v>
      </c>
      <c r="Z104" s="174">
        <f t="shared" si="29"/>
        <v>48370782.030900002</v>
      </c>
      <c r="AA104" s="159">
        <f t="shared" si="17"/>
        <v>1.0280057910052058</v>
      </c>
      <c r="AB104" s="175">
        <f t="shared" si="30"/>
        <v>-1317757.1801333278</v>
      </c>
      <c r="AC104" s="176">
        <f t="shared" si="31"/>
        <v>-188251.02573333256</v>
      </c>
    </row>
    <row r="105" spans="1:29" x14ac:dyDescent="0.2">
      <c r="A105" s="107">
        <v>101</v>
      </c>
      <c r="B105" s="173" t="s">
        <v>9</v>
      </c>
      <c r="C105" s="111" t="s">
        <v>137</v>
      </c>
      <c r="D105" s="111" t="s">
        <v>1441</v>
      </c>
      <c r="E105" s="202">
        <v>10783538.002499999</v>
      </c>
      <c r="F105" s="202">
        <v>10799970.712000001</v>
      </c>
      <c r="G105" s="203">
        <f t="shared" si="18"/>
        <v>1.0015238699484521</v>
      </c>
      <c r="H105" s="203">
        <f t="shared" si="19"/>
        <v>0.9</v>
      </c>
      <c r="I105" s="204">
        <v>9749010.1702380963</v>
      </c>
      <c r="J105" s="204">
        <v>11130421.565800002</v>
      </c>
      <c r="K105" s="205">
        <f t="shared" si="20"/>
        <v>1.141697605340396</v>
      </c>
      <c r="L105" s="205">
        <f t="shared" si="21"/>
        <v>0.9</v>
      </c>
      <c r="M105" s="206">
        <v>10090305.934914287</v>
      </c>
      <c r="N105" s="206">
        <v>9719970.8569000047</v>
      </c>
      <c r="O105" s="207">
        <f t="shared" si="22"/>
        <v>0.96329793364016292</v>
      </c>
      <c r="P105" s="209">
        <f t="shared" si="23"/>
        <v>0.9</v>
      </c>
      <c r="Q105" s="208">
        <v>8801538.0909095239</v>
      </c>
      <c r="R105" s="201">
        <v>15005796.414900007</v>
      </c>
      <c r="S105" s="207">
        <f t="shared" si="24"/>
        <v>1.7049061493466029</v>
      </c>
      <c r="T105" s="207">
        <f t="shared" si="25"/>
        <v>0.9</v>
      </c>
      <c r="U105" s="211">
        <v>11723959.122976191</v>
      </c>
      <c r="V105" s="211">
        <f>VLOOKUP(B105,'Dealer Wise'!B77:F197,5,0)</f>
        <v>8324554.2640000004</v>
      </c>
      <c r="W105" s="212">
        <f t="shared" si="26"/>
        <v>0.71004633986533094</v>
      </c>
      <c r="X105" s="212">
        <f t="shared" si="27"/>
        <v>0</v>
      </c>
      <c r="Y105" s="174">
        <f t="shared" si="28"/>
        <v>51148351.321538098</v>
      </c>
      <c r="Z105" s="174">
        <f t="shared" si="29"/>
        <v>54980713.813600011</v>
      </c>
      <c r="AA105" s="159">
        <f t="shared" si="17"/>
        <v>1.074926412934998</v>
      </c>
      <c r="AB105" s="175">
        <f t="shared" si="30"/>
        <v>-3832362.492061913</v>
      </c>
      <c r="AC105" s="176">
        <f t="shared" si="31"/>
        <v>-547480.35600884468</v>
      </c>
    </row>
    <row r="106" spans="1:29" x14ac:dyDescent="0.2">
      <c r="A106" s="107">
        <v>102</v>
      </c>
      <c r="B106" s="200" t="s">
        <v>10</v>
      </c>
      <c r="C106" s="111" t="s">
        <v>137</v>
      </c>
      <c r="D106" s="111" t="s">
        <v>1441</v>
      </c>
      <c r="E106" s="202">
        <v>4885046.5250000004</v>
      </c>
      <c r="F106" s="202">
        <v>4009967.4362000003</v>
      </c>
      <c r="G106" s="203">
        <f t="shared" si="18"/>
        <v>0.82086576160090918</v>
      </c>
      <c r="H106" s="203">
        <f t="shared" si="19"/>
        <v>0</v>
      </c>
      <c r="I106" s="204">
        <v>4215458.5795047609</v>
      </c>
      <c r="J106" s="204">
        <v>2742652.9966000002</v>
      </c>
      <c r="K106" s="205">
        <f t="shared" si="20"/>
        <v>0.65061794461332645</v>
      </c>
      <c r="L106" s="205">
        <f t="shared" si="21"/>
        <v>0</v>
      </c>
      <c r="M106" s="206">
        <v>5102112.7954333341</v>
      </c>
      <c r="N106" s="206">
        <v>2748396.0190000013</v>
      </c>
      <c r="O106" s="207">
        <f t="shared" si="22"/>
        <v>0.53867802010570287</v>
      </c>
      <c r="P106" s="207">
        <f t="shared" si="23"/>
        <v>0</v>
      </c>
      <c r="Q106" s="208">
        <v>0</v>
      </c>
      <c r="R106" s="201">
        <v>0</v>
      </c>
      <c r="S106" s="207">
        <f t="shared" si="24"/>
        <v>0</v>
      </c>
      <c r="T106" s="207">
        <f t="shared" si="25"/>
        <v>0</v>
      </c>
      <c r="U106" s="211">
        <v>0</v>
      </c>
      <c r="V106" s="211">
        <v>0</v>
      </c>
      <c r="W106" s="212">
        <f t="shared" si="26"/>
        <v>0</v>
      </c>
      <c r="X106" s="212">
        <f t="shared" si="27"/>
        <v>0</v>
      </c>
      <c r="Y106" s="174">
        <f t="shared" si="28"/>
        <v>14202617.899938095</v>
      </c>
      <c r="Z106" s="174">
        <f t="shared" si="29"/>
        <v>9501016.4518000018</v>
      </c>
      <c r="AA106" s="159">
        <f t="shared" si="17"/>
        <v>0.66896233629163637</v>
      </c>
      <c r="AB106" s="175">
        <f t="shared" si="30"/>
        <v>4701601.4481380936</v>
      </c>
      <c r="AC106" s="176">
        <f t="shared" si="31"/>
        <v>671657.34973401332</v>
      </c>
    </row>
    <row r="107" spans="1:29" x14ac:dyDescent="0.2">
      <c r="A107" s="107">
        <v>103</v>
      </c>
      <c r="B107" s="200" t="s">
        <v>1439</v>
      </c>
      <c r="C107" s="111" t="s">
        <v>137</v>
      </c>
      <c r="D107" s="111" t="s">
        <v>1441</v>
      </c>
      <c r="E107" s="202">
        <v>0</v>
      </c>
      <c r="F107" s="202">
        <v>0</v>
      </c>
      <c r="G107" s="203">
        <f t="shared" si="18"/>
        <v>0</v>
      </c>
      <c r="H107" s="203">
        <f t="shared" si="19"/>
        <v>0</v>
      </c>
      <c r="I107" s="204">
        <v>0</v>
      </c>
      <c r="J107" s="204">
        <v>0</v>
      </c>
      <c r="K107" s="205">
        <f t="shared" si="20"/>
        <v>0</v>
      </c>
      <c r="L107" s="205">
        <f t="shared" si="21"/>
        <v>0</v>
      </c>
      <c r="M107" s="206">
        <v>0</v>
      </c>
      <c r="N107" s="206">
        <v>0</v>
      </c>
      <c r="O107" s="207"/>
      <c r="P107" s="207"/>
      <c r="Q107" s="208">
        <v>4989531.3286238099</v>
      </c>
      <c r="R107" s="201">
        <v>5600494.6333999988</v>
      </c>
      <c r="S107" s="207">
        <f t="shared" si="24"/>
        <v>1.1224490367003472</v>
      </c>
      <c r="T107" s="207">
        <f t="shared" si="25"/>
        <v>0.9</v>
      </c>
      <c r="U107" s="211">
        <v>5395051.4129047608</v>
      </c>
      <c r="V107" s="211">
        <f>VLOOKUP(B107,'Dealer Wise'!B62:F182,5,0)</f>
        <v>3702478.1911000013</v>
      </c>
      <c r="W107" s="212">
        <f t="shared" si="26"/>
        <v>0.68627301349599978</v>
      </c>
      <c r="X107" s="212">
        <f t="shared" si="27"/>
        <v>0</v>
      </c>
      <c r="Y107" s="174">
        <f t="shared" si="28"/>
        <v>10384582.741528571</v>
      </c>
      <c r="Z107" s="174">
        <f t="shared" si="29"/>
        <v>9302972.8245000001</v>
      </c>
      <c r="AA107" s="159">
        <f t="shared" si="17"/>
        <v>0.89584464354998616</v>
      </c>
      <c r="AB107" s="175">
        <f t="shared" si="30"/>
        <v>1081609.9170285705</v>
      </c>
      <c r="AC107" s="176">
        <f t="shared" si="31"/>
        <v>154515.70243265294</v>
      </c>
    </row>
    <row r="108" spans="1:29" x14ac:dyDescent="0.2">
      <c r="A108" s="107">
        <v>104</v>
      </c>
      <c r="B108" s="173" t="s">
        <v>3</v>
      </c>
      <c r="C108" s="111" t="s">
        <v>2</v>
      </c>
      <c r="D108" s="111" t="s">
        <v>1440</v>
      </c>
      <c r="E108" s="202">
        <v>10334371.4575</v>
      </c>
      <c r="F108" s="202">
        <v>10338930.922999999</v>
      </c>
      <c r="G108" s="203">
        <f t="shared" si="18"/>
        <v>1.0004411942727964</v>
      </c>
      <c r="H108" s="203">
        <f t="shared" si="19"/>
        <v>0.9</v>
      </c>
      <c r="I108" s="204">
        <v>9036444.9773285706</v>
      </c>
      <c r="J108" s="204">
        <v>9037525.7515999954</v>
      </c>
      <c r="K108" s="205">
        <f t="shared" si="20"/>
        <v>1.0001196017099796</v>
      </c>
      <c r="L108" s="205">
        <f t="shared" si="21"/>
        <v>0.9</v>
      </c>
      <c r="M108" s="206">
        <v>9354701.0952952374</v>
      </c>
      <c r="N108" s="206">
        <v>3941331.283400001</v>
      </c>
      <c r="O108" s="207">
        <f t="shared" si="22"/>
        <v>0.42132092124057452</v>
      </c>
      <c r="P108" s="207">
        <f t="shared" si="23"/>
        <v>0</v>
      </c>
      <c r="Q108" s="208">
        <v>9303644.6145857126</v>
      </c>
      <c r="R108" s="201">
        <v>12705608.043999998</v>
      </c>
      <c r="S108" s="207">
        <f t="shared" si="24"/>
        <v>1.3656592196224784</v>
      </c>
      <c r="T108" s="207">
        <f t="shared" si="25"/>
        <v>0.9</v>
      </c>
      <c r="U108" s="211">
        <v>10987773.137361905</v>
      </c>
      <c r="V108" s="211">
        <f>VLOOKUP(B108,'Dealer Wise'!B3:F123,5,0)</f>
        <v>8140630.262699998</v>
      </c>
      <c r="W108" s="212">
        <f t="shared" si="26"/>
        <v>0.7408808100541574</v>
      </c>
      <c r="X108" s="212">
        <f t="shared" si="27"/>
        <v>0</v>
      </c>
      <c r="Y108" s="174">
        <f t="shared" si="28"/>
        <v>49016935.282071427</v>
      </c>
      <c r="Z108" s="174">
        <f t="shared" si="29"/>
        <v>44164026.264699996</v>
      </c>
      <c r="AA108" s="159">
        <f t="shared" si="17"/>
        <v>0.90099525828277471</v>
      </c>
      <c r="AB108" s="175">
        <f t="shared" si="30"/>
        <v>4852909.017371431</v>
      </c>
      <c r="AC108" s="176">
        <f t="shared" si="31"/>
        <v>693272.7167673473</v>
      </c>
    </row>
    <row r="109" spans="1:29" x14ac:dyDescent="0.2">
      <c r="A109" s="107">
        <v>105</v>
      </c>
      <c r="B109" s="173" t="s">
        <v>12</v>
      </c>
      <c r="C109" s="111" t="s">
        <v>2</v>
      </c>
      <c r="D109" s="111" t="s">
        <v>1389</v>
      </c>
      <c r="E109" s="202">
        <v>5455375.8750000009</v>
      </c>
      <c r="F109" s="202">
        <v>4367731.6884999983</v>
      </c>
      <c r="G109" s="203">
        <f t="shared" si="18"/>
        <v>0.80062891880937492</v>
      </c>
      <c r="H109" s="203">
        <f t="shared" si="19"/>
        <v>0</v>
      </c>
      <c r="I109" s="204">
        <v>5060804.9412761908</v>
      </c>
      <c r="J109" s="204">
        <v>4353309.2239999995</v>
      </c>
      <c r="K109" s="205">
        <f t="shared" si="20"/>
        <v>0.86020095113608919</v>
      </c>
      <c r="L109" s="205">
        <f t="shared" si="21"/>
        <v>0</v>
      </c>
      <c r="M109" s="206">
        <v>4752932.5463238088</v>
      </c>
      <c r="N109" s="206">
        <v>2613926.5288</v>
      </c>
      <c r="O109" s="207">
        <f t="shared" si="22"/>
        <v>0.54996078806583548</v>
      </c>
      <c r="P109" s="207">
        <f t="shared" si="23"/>
        <v>0</v>
      </c>
      <c r="Q109" s="208">
        <v>4098915.5045095244</v>
      </c>
      <c r="R109" s="201">
        <v>4552636.4454999985</v>
      </c>
      <c r="S109" s="207">
        <f t="shared" si="24"/>
        <v>1.1106929236504879</v>
      </c>
      <c r="T109" s="207">
        <f t="shared" si="25"/>
        <v>0.9</v>
      </c>
      <c r="U109" s="211">
        <v>6192517.8541190475</v>
      </c>
      <c r="V109" s="211">
        <f>VLOOKUP(B109,'Dealer Wise'!B4:F124,5,0)</f>
        <v>3125033.3655999997</v>
      </c>
      <c r="W109" s="212">
        <f t="shared" si="26"/>
        <v>0.50464664603612508</v>
      </c>
      <c r="X109" s="212">
        <f t="shared" si="27"/>
        <v>0</v>
      </c>
      <c r="Y109" s="174">
        <f t="shared" si="28"/>
        <v>25560546.721228573</v>
      </c>
      <c r="Z109" s="174">
        <f t="shared" si="29"/>
        <v>19012637.252399996</v>
      </c>
      <c r="AA109" s="159">
        <f t="shared" si="17"/>
        <v>0.74382748771995555</v>
      </c>
      <c r="AB109" s="175">
        <f t="shared" si="30"/>
        <v>6547909.4688285775</v>
      </c>
      <c r="AC109" s="176">
        <f t="shared" si="31"/>
        <v>935415.63840408251</v>
      </c>
    </row>
    <row r="110" spans="1:29" x14ac:dyDescent="0.2">
      <c r="A110" s="107">
        <v>106</v>
      </c>
      <c r="B110" s="173" t="s">
        <v>5</v>
      </c>
      <c r="C110" s="111" t="s">
        <v>2</v>
      </c>
      <c r="D110" s="111" t="s">
        <v>1440</v>
      </c>
      <c r="E110" s="202">
        <v>7834492.4325000001</v>
      </c>
      <c r="F110" s="202">
        <v>7138307.5430999994</v>
      </c>
      <c r="G110" s="203">
        <f t="shared" si="18"/>
        <v>0.91113848211633963</v>
      </c>
      <c r="H110" s="203">
        <f t="shared" si="19"/>
        <v>0.9</v>
      </c>
      <c r="I110" s="204">
        <v>7380709.1902809516</v>
      </c>
      <c r="J110" s="204">
        <v>8050466.5469999993</v>
      </c>
      <c r="K110" s="205">
        <f t="shared" si="20"/>
        <v>1.0907443091784454</v>
      </c>
      <c r="L110" s="205">
        <f t="shared" si="21"/>
        <v>0.9</v>
      </c>
      <c r="M110" s="206">
        <v>7107379.6566857137</v>
      </c>
      <c r="N110" s="206">
        <v>4223069.2520999992</v>
      </c>
      <c r="O110" s="207">
        <f t="shared" si="22"/>
        <v>0.59418090155455194</v>
      </c>
      <c r="P110" s="207">
        <f t="shared" si="23"/>
        <v>0</v>
      </c>
      <c r="Q110" s="208">
        <v>6697663.8687476171</v>
      </c>
      <c r="R110" s="201">
        <v>8982647.3544000033</v>
      </c>
      <c r="S110" s="207">
        <f t="shared" si="24"/>
        <v>1.3411612661415406</v>
      </c>
      <c r="T110" s="207">
        <f t="shared" si="25"/>
        <v>0.9</v>
      </c>
      <c r="U110" s="211">
        <v>9078182.2449285723</v>
      </c>
      <c r="V110" s="211">
        <f>VLOOKUP(B110,'Dealer Wise'!B5:F125,5,0)</f>
        <v>5606966.0913000004</v>
      </c>
      <c r="W110" s="212">
        <f t="shared" si="26"/>
        <v>0.61763092434416278</v>
      </c>
      <c r="X110" s="212">
        <f t="shared" si="27"/>
        <v>0</v>
      </c>
      <c r="Y110" s="174">
        <f t="shared" si="28"/>
        <v>38098427.393142857</v>
      </c>
      <c r="Z110" s="174">
        <f t="shared" si="29"/>
        <v>34001456.787900001</v>
      </c>
      <c r="AA110" s="159">
        <f t="shared" si="17"/>
        <v>0.89246352446609778</v>
      </c>
      <c r="AB110" s="175">
        <f t="shared" si="30"/>
        <v>4096970.6052428558</v>
      </c>
      <c r="AC110" s="176">
        <f t="shared" si="31"/>
        <v>585281.51503469364</v>
      </c>
    </row>
    <row r="111" spans="1:29" x14ac:dyDescent="0.2">
      <c r="A111" s="107">
        <v>107</v>
      </c>
      <c r="B111" s="173" t="s">
        <v>4</v>
      </c>
      <c r="C111" s="111" t="s">
        <v>2</v>
      </c>
      <c r="D111" s="111" t="s">
        <v>1440</v>
      </c>
      <c r="E111" s="202">
        <v>3282403.1424999996</v>
      </c>
      <c r="F111" s="202">
        <v>3321772.1019000001</v>
      </c>
      <c r="G111" s="203">
        <f t="shared" si="18"/>
        <v>1.011993943976673</v>
      </c>
      <c r="H111" s="203">
        <f t="shared" si="19"/>
        <v>0.9</v>
      </c>
      <c r="I111" s="204">
        <v>2881846.7553666667</v>
      </c>
      <c r="J111" s="204">
        <v>2977399.5982000004</v>
      </c>
      <c r="K111" s="205">
        <f t="shared" si="20"/>
        <v>1.0331568091382348</v>
      </c>
      <c r="L111" s="205">
        <f t="shared" si="21"/>
        <v>0.9</v>
      </c>
      <c r="M111" s="206">
        <v>3168519.6582333334</v>
      </c>
      <c r="N111" s="206">
        <v>1733358.5309000004</v>
      </c>
      <c r="O111" s="207">
        <f t="shared" si="22"/>
        <v>0.54705626534331375</v>
      </c>
      <c r="P111" s="207">
        <f t="shared" si="23"/>
        <v>0</v>
      </c>
      <c r="Q111" s="208">
        <v>3502857.653752381</v>
      </c>
      <c r="R111" s="201">
        <v>5017904.8098999998</v>
      </c>
      <c r="S111" s="207">
        <f t="shared" si="24"/>
        <v>1.4325174774158032</v>
      </c>
      <c r="T111" s="207">
        <f t="shared" si="25"/>
        <v>0.9</v>
      </c>
      <c r="U111" s="211">
        <v>3767780.7789190472</v>
      </c>
      <c r="V111" s="211">
        <f>VLOOKUP(B111,'Dealer Wise'!B6:F126,5,0)</f>
        <v>2141261.7319999998</v>
      </c>
      <c r="W111" s="212">
        <f t="shared" si="26"/>
        <v>0.56830847059374678</v>
      </c>
      <c r="X111" s="212">
        <f t="shared" si="27"/>
        <v>0</v>
      </c>
      <c r="Y111" s="174">
        <f t="shared" si="28"/>
        <v>16603407.988771427</v>
      </c>
      <c r="Z111" s="174">
        <f t="shared" si="29"/>
        <v>15191696.7729</v>
      </c>
      <c r="AA111" s="159">
        <f t="shared" si="17"/>
        <v>0.91497461142759717</v>
      </c>
      <c r="AB111" s="175">
        <f t="shared" si="30"/>
        <v>1411711.2158714272</v>
      </c>
      <c r="AC111" s="176">
        <f t="shared" si="31"/>
        <v>201673.0308387753</v>
      </c>
    </row>
    <row r="112" spans="1:29" x14ac:dyDescent="0.2">
      <c r="A112" s="107">
        <v>108</v>
      </c>
      <c r="B112" s="173" t="s">
        <v>11</v>
      </c>
      <c r="C112" s="111" t="s">
        <v>2</v>
      </c>
      <c r="D112" s="111" t="s">
        <v>1440</v>
      </c>
      <c r="E112" s="202">
        <v>5873083.2125000013</v>
      </c>
      <c r="F112" s="202">
        <v>5358204.9604000011</v>
      </c>
      <c r="G112" s="203">
        <f t="shared" si="18"/>
        <v>0.91233254604597513</v>
      </c>
      <c r="H112" s="203">
        <f t="shared" si="19"/>
        <v>0.9</v>
      </c>
      <c r="I112" s="204">
        <v>5358329.6189809516</v>
      </c>
      <c r="J112" s="204">
        <v>5380214.715900002</v>
      </c>
      <c r="K112" s="205">
        <f t="shared" si="20"/>
        <v>1.00408431329822</v>
      </c>
      <c r="L112" s="205">
        <f t="shared" si="21"/>
        <v>0.9</v>
      </c>
      <c r="M112" s="206">
        <v>5750938.6658000015</v>
      </c>
      <c r="N112" s="206">
        <v>3011296.5081999982</v>
      </c>
      <c r="O112" s="207">
        <f t="shared" si="22"/>
        <v>0.52361826185136384</v>
      </c>
      <c r="P112" s="207">
        <f t="shared" si="23"/>
        <v>0</v>
      </c>
      <c r="Q112" s="208">
        <v>5863687.3015857134</v>
      </c>
      <c r="R112" s="201">
        <v>8004247.4224999975</v>
      </c>
      <c r="S112" s="207">
        <f t="shared" si="24"/>
        <v>1.3650535935528849</v>
      </c>
      <c r="T112" s="207">
        <f t="shared" si="25"/>
        <v>0.9</v>
      </c>
      <c r="U112" s="211">
        <v>6758149.2287809523</v>
      </c>
      <c r="V112" s="211">
        <f>VLOOKUP(B112,'Dealer Wise'!B7:F127,5,0)</f>
        <v>4439389.6094999993</v>
      </c>
      <c r="W112" s="212">
        <f t="shared" si="26"/>
        <v>0.65689428558250185</v>
      </c>
      <c r="X112" s="212">
        <f t="shared" si="27"/>
        <v>0</v>
      </c>
      <c r="Y112" s="174">
        <f t="shared" si="28"/>
        <v>29604188.027647618</v>
      </c>
      <c r="Z112" s="174">
        <f t="shared" si="29"/>
        <v>26193353.216499999</v>
      </c>
      <c r="AA112" s="159">
        <f t="shared" si="17"/>
        <v>0.88478539563516456</v>
      </c>
      <c r="AB112" s="175">
        <f t="shared" si="30"/>
        <v>3410834.811147619</v>
      </c>
      <c r="AC112" s="176">
        <f t="shared" si="31"/>
        <v>487262.1158782313</v>
      </c>
    </row>
    <row r="113" spans="1:29" x14ac:dyDescent="0.2">
      <c r="A113" s="107">
        <v>109</v>
      </c>
      <c r="B113" s="173" t="s">
        <v>6</v>
      </c>
      <c r="C113" s="111" t="s">
        <v>2</v>
      </c>
      <c r="D113" s="111" t="s">
        <v>1389</v>
      </c>
      <c r="E113" s="202">
        <v>4973521.87</v>
      </c>
      <c r="F113" s="202">
        <v>2790799.9773999997</v>
      </c>
      <c r="G113" s="203">
        <f t="shared" si="18"/>
        <v>0.56113153824334139</v>
      </c>
      <c r="H113" s="203">
        <f t="shared" si="19"/>
        <v>0</v>
      </c>
      <c r="I113" s="204">
        <v>4067724.1552523803</v>
      </c>
      <c r="J113" s="204">
        <v>3504359.6668000002</v>
      </c>
      <c r="K113" s="205">
        <f t="shared" si="20"/>
        <v>0.86150376305017018</v>
      </c>
      <c r="L113" s="205">
        <f t="shared" si="21"/>
        <v>0</v>
      </c>
      <c r="M113" s="206">
        <v>3872900.1070523807</v>
      </c>
      <c r="N113" s="206">
        <v>1989778.3143000004</v>
      </c>
      <c r="O113" s="207">
        <f t="shared" si="22"/>
        <v>0.51376959366359631</v>
      </c>
      <c r="P113" s="207">
        <f t="shared" si="23"/>
        <v>0</v>
      </c>
      <c r="Q113" s="208">
        <v>3299087.1696476187</v>
      </c>
      <c r="R113" s="201">
        <v>3297103.1126000001</v>
      </c>
      <c r="S113" s="207">
        <f t="shared" si="24"/>
        <v>0.99939860423638627</v>
      </c>
      <c r="T113" s="207">
        <f t="shared" si="25"/>
        <v>0.9</v>
      </c>
      <c r="U113" s="211">
        <v>4063410.5395285715</v>
      </c>
      <c r="V113" s="211">
        <f>VLOOKUP(B113,'Dealer Wise'!B4:F124,5,0)</f>
        <v>2391060.1149999998</v>
      </c>
      <c r="W113" s="212">
        <f t="shared" si="26"/>
        <v>0.58843675571048881</v>
      </c>
      <c r="X113" s="212">
        <f t="shared" si="27"/>
        <v>0</v>
      </c>
      <c r="Y113" s="174">
        <f t="shared" si="28"/>
        <v>20276643.841480952</v>
      </c>
      <c r="Z113" s="174">
        <f t="shared" si="29"/>
        <v>13973101.186100001</v>
      </c>
      <c r="AA113" s="159">
        <f t="shared" si="17"/>
        <v>0.68912297791188315</v>
      </c>
      <c r="AB113" s="175">
        <f t="shared" si="30"/>
        <v>6303542.6553809512</v>
      </c>
      <c r="AC113" s="176">
        <f t="shared" si="31"/>
        <v>900506.09362585016</v>
      </c>
    </row>
    <row r="114" spans="1:29" x14ac:dyDescent="0.2">
      <c r="A114" s="107">
        <v>110</v>
      </c>
      <c r="B114" s="173" t="s">
        <v>7</v>
      </c>
      <c r="C114" s="111" t="s">
        <v>2</v>
      </c>
      <c r="D114" s="111" t="s">
        <v>1389</v>
      </c>
      <c r="E114" s="202">
        <v>5366217.7575000012</v>
      </c>
      <c r="F114" s="202">
        <v>4312192.2294000005</v>
      </c>
      <c r="G114" s="203">
        <f t="shared" si="18"/>
        <v>0.80358129771628062</v>
      </c>
      <c r="H114" s="203">
        <f t="shared" si="19"/>
        <v>0</v>
      </c>
      <c r="I114" s="204">
        <v>4951956.0743714292</v>
      </c>
      <c r="J114" s="204">
        <v>3963854.4142999989</v>
      </c>
      <c r="K114" s="205">
        <f t="shared" si="20"/>
        <v>0.80046235361713025</v>
      </c>
      <c r="L114" s="205">
        <f t="shared" si="21"/>
        <v>0</v>
      </c>
      <c r="M114" s="206">
        <v>4706831.9932238087</v>
      </c>
      <c r="N114" s="206">
        <v>2076581.8313</v>
      </c>
      <c r="O114" s="207">
        <f t="shared" si="22"/>
        <v>0.44118460873248744</v>
      </c>
      <c r="P114" s="207">
        <f t="shared" si="23"/>
        <v>0</v>
      </c>
      <c r="Q114" s="208">
        <v>3897467.7490571425</v>
      </c>
      <c r="R114" s="201">
        <v>6863908.8489000015</v>
      </c>
      <c r="S114" s="207">
        <f t="shared" si="24"/>
        <v>1.7611201146078725</v>
      </c>
      <c r="T114" s="207">
        <f t="shared" si="25"/>
        <v>0.9</v>
      </c>
      <c r="U114" s="211">
        <v>5266744.5113523789</v>
      </c>
      <c r="V114" s="211">
        <f>VLOOKUP(B114,'Dealer Wise'!B9:F129,5,0)</f>
        <v>3405843.8250000002</v>
      </c>
      <c r="W114" s="212">
        <f t="shared" si="26"/>
        <v>0.64666964908944435</v>
      </c>
      <c r="X114" s="212">
        <f t="shared" si="27"/>
        <v>0</v>
      </c>
      <c r="Y114" s="174">
        <f t="shared" si="28"/>
        <v>24189218.085504763</v>
      </c>
      <c r="Z114" s="174">
        <f t="shared" si="29"/>
        <v>20622381.148899999</v>
      </c>
      <c r="AA114" s="159">
        <f t="shared" si="17"/>
        <v>0.85254434748586727</v>
      </c>
      <c r="AB114" s="175">
        <f t="shared" si="30"/>
        <v>3566836.9366047643</v>
      </c>
      <c r="AC114" s="176">
        <f t="shared" si="31"/>
        <v>509548.13380068063</v>
      </c>
    </row>
    <row r="115" spans="1:29" x14ac:dyDescent="0.2">
      <c r="A115" s="107">
        <v>111</v>
      </c>
      <c r="B115" s="173" t="s">
        <v>8</v>
      </c>
      <c r="C115" s="111" t="s">
        <v>2</v>
      </c>
      <c r="D115" s="111" t="s">
        <v>1389</v>
      </c>
      <c r="E115" s="202">
        <v>6290880.8375000004</v>
      </c>
      <c r="F115" s="202">
        <v>5444066.3209000016</v>
      </c>
      <c r="G115" s="203">
        <f t="shared" si="18"/>
        <v>0.86539015147892651</v>
      </c>
      <c r="H115" s="203">
        <f t="shared" si="19"/>
        <v>0</v>
      </c>
      <c r="I115" s="204">
        <v>5635731.9059380954</v>
      </c>
      <c r="J115" s="204">
        <v>4522301.8717</v>
      </c>
      <c r="K115" s="205">
        <f t="shared" si="20"/>
        <v>0.80243381821180515</v>
      </c>
      <c r="L115" s="205">
        <f t="shared" si="21"/>
        <v>0</v>
      </c>
      <c r="M115" s="206">
        <v>5608427.1684476202</v>
      </c>
      <c r="N115" s="206">
        <v>3064994.4749999996</v>
      </c>
      <c r="O115" s="207">
        <f t="shared" si="22"/>
        <v>0.54649804355904152</v>
      </c>
      <c r="P115" s="207">
        <f t="shared" si="23"/>
        <v>0</v>
      </c>
      <c r="Q115" s="208">
        <v>4512046.1592666665</v>
      </c>
      <c r="R115" s="201">
        <v>6865592.3057999983</v>
      </c>
      <c r="S115" s="207">
        <f t="shared" si="24"/>
        <v>1.5216139337802894</v>
      </c>
      <c r="T115" s="207">
        <f t="shared" si="25"/>
        <v>0.9</v>
      </c>
      <c r="U115" s="211">
        <v>6502078.6706761923</v>
      </c>
      <c r="V115" s="211">
        <f>VLOOKUP(B115,'Dealer Wise'!B10:F130,5,0)</f>
        <v>4232683.9598000012</v>
      </c>
      <c r="W115" s="212">
        <f t="shared" si="26"/>
        <v>0.65097396912298777</v>
      </c>
      <c r="X115" s="212">
        <f t="shared" si="27"/>
        <v>0</v>
      </c>
      <c r="Y115" s="174">
        <f t="shared" si="28"/>
        <v>28549164.741828576</v>
      </c>
      <c r="Z115" s="174">
        <f t="shared" si="29"/>
        <v>24129638.933199998</v>
      </c>
      <c r="AA115" s="159">
        <f t="shared" si="17"/>
        <v>0.84519596812745468</v>
      </c>
      <c r="AB115" s="175">
        <f t="shared" si="30"/>
        <v>4419525.8086285777</v>
      </c>
      <c r="AC115" s="176">
        <f t="shared" si="31"/>
        <v>631360.82980408252</v>
      </c>
    </row>
    <row r="116" spans="1:29" x14ac:dyDescent="0.2">
      <c r="A116" s="107">
        <v>112</v>
      </c>
      <c r="B116" s="173" t="s">
        <v>134</v>
      </c>
      <c r="C116" s="111" t="s">
        <v>137</v>
      </c>
      <c r="D116" s="111" t="s">
        <v>1452</v>
      </c>
      <c r="E116" s="202">
        <v>8145439.7800000021</v>
      </c>
      <c r="F116" s="202">
        <v>8538005.5227000024</v>
      </c>
      <c r="G116" s="203">
        <f t="shared" si="18"/>
        <v>1.0481945423823391</v>
      </c>
      <c r="H116" s="203">
        <f t="shared" si="19"/>
        <v>0.9</v>
      </c>
      <c r="I116" s="204">
        <v>7744476.8931904752</v>
      </c>
      <c r="J116" s="204">
        <v>7775062.9381000008</v>
      </c>
      <c r="K116" s="205">
        <f t="shared" si="20"/>
        <v>1.0039494010158929</v>
      </c>
      <c r="L116" s="205">
        <f t="shared" si="21"/>
        <v>0.9</v>
      </c>
      <c r="M116" s="206">
        <v>7529061.2073476184</v>
      </c>
      <c r="N116" s="206">
        <v>5083086.8152999999</v>
      </c>
      <c r="O116" s="207">
        <f t="shared" si="22"/>
        <v>0.67512890057785824</v>
      </c>
      <c r="P116" s="207">
        <f t="shared" si="23"/>
        <v>0</v>
      </c>
      <c r="Q116" s="208">
        <v>9303644.6145857126</v>
      </c>
      <c r="R116" s="201">
        <v>12161165.324399998</v>
      </c>
      <c r="S116" s="207">
        <f t="shared" si="24"/>
        <v>1.3071399250713458</v>
      </c>
      <c r="T116" s="207">
        <f t="shared" si="25"/>
        <v>0.9</v>
      </c>
      <c r="U116" s="211">
        <v>8951972.501823809</v>
      </c>
      <c r="V116" s="211">
        <f>VLOOKUP(B116,'Dealer Wise'!B71:F191,5,0)</f>
        <v>6697032.9700000016</v>
      </c>
      <c r="W116" s="212">
        <f t="shared" si="26"/>
        <v>0.74810696398314425</v>
      </c>
      <c r="X116" s="212">
        <f t="shared" si="27"/>
        <v>0</v>
      </c>
      <c r="Y116" s="174">
        <f t="shared" si="28"/>
        <v>41674594.996947616</v>
      </c>
      <c r="Z116" s="174">
        <f t="shared" si="29"/>
        <v>40254353.570500001</v>
      </c>
      <c r="AA116" s="159">
        <f t="shared" si="17"/>
        <v>0.96592069037379635</v>
      </c>
      <c r="AB116" s="175">
        <f t="shared" si="30"/>
        <v>1420241.426447615</v>
      </c>
      <c r="AC116" s="176">
        <f t="shared" si="31"/>
        <v>202891.63234965928</v>
      </c>
    </row>
    <row r="117" spans="1:29" x14ac:dyDescent="0.2">
      <c r="A117" s="107">
        <v>113</v>
      </c>
      <c r="B117" s="173" t="s">
        <v>135</v>
      </c>
      <c r="C117" s="111" t="s">
        <v>137</v>
      </c>
      <c r="D117" s="111" t="s">
        <v>1452</v>
      </c>
      <c r="E117" s="202">
        <v>7536549.3224999979</v>
      </c>
      <c r="F117" s="202">
        <v>7629874.0958000021</v>
      </c>
      <c r="G117" s="203">
        <f t="shared" si="18"/>
        <v>1.0123829579435495</v>
      </c>
      <c r="H117" s="203">
        <f t="shared" si="19"/>
        <v>0.9</v>
      </c>
      <c r="I117" s="204">
        <v>8925446.7319190502</v>
      </c>
      <c r="J117" s="204">
        <v>8175340.7694000024</v>
      </c>
      <c r="K117" s="205">
        <f t="shared" si="20"/>
        <v>0.91595872060537542</v>
      </c>
      <c r="L117" s="205">
        <f t="shared" si="21"/>
        <v>0.9</v>
      </c>
      <c r="M117" s="206">
        <v>8030989.324409524</v>
      </c>
      <c r="N117" s="206">
        <v>5212553.219899999</v>
      </c>
      <c r="O117" s="207">
        <f t="shared" si="22"/>
        <v>0.64905493076137921</v>
      </c>
      <c r="P117" s="207">
        <f t="shared" si="23"/>
        <v>0</v>
      </c>
      <c r="Q117" s="208">
        <v>7770826.9858142845</v>
      </c>
      <c r="R117" s="201">
        <v>9292056.1645</v>
      </c>
      <c r="S117" s="207">
        <f t="shared" si="24"/>
        <v>1.19576155555422</v>
      </c>
      <c r="T117" s="207">
        <f t="shared" si="25"/>
        <v>0.9</v>
      </c>
      <c r="U117" s="211">
        <v>8906894.6527714282</v>
      </c>
      <c r="V117" s="211">
        <f>VLOOKUP(B117,'Dealer Wise'!B72:F192,5,0)</f>
        <v>5539767.9695000015</v>
      </c>
      <c r="W117" s="212">
        <f t="shared" si="26"/>
        <v>0.62196401613173602</v>
      </c>
      <c r="X117" s="212">
        <f t="shared" si="27"/>
        <v>0</v>
      </c>
      <c r="Y117" s="174">
        <f t="shared" si="28"/>
        <v>41170707.017414287</v>
      </c>
      <c r="Z117" s="174">
        <f t="shared" si="29"/>
        <v>35849592.219099998</v>
      </c>
      <c r="AA117" s="159">
        <f t="shared" si="17"/>
        <v>0.87075483556637545</v>
      </c>
      <c r="AB117" s="175">
        <f t="shared" si="30"/>
        <v>5321114.7983142883</v>
      </c>
      <c r="AC117" s="176">
        <f t="shared" si="31"/>
        <v>760159.25690204115</v>
      </c>
    </row>
    <row r="118" spans="1:29" x14ac:dyDescent="0.2">
      <c r="A118" s="107">
        <v>114</v>
      </c>
      <c r="B118" s="173" t="s">
        <v>125</v>
      </c>
      <c r="C118" s="111" t="s">
        <v>137</v>
      </c>
      <c r="D118" s="111" t="s">
        <v>1450</v>
      </c>
      <c r="E118" s="202">
        <v>3581574.1349999993</v>
      </c>
      <c r="F118" s="202">
        <v>3593153.2997999997</v>
      </c>
      <c r="G118" s="203">
        <f t="shared" si="18"/>
        <v>1.0032329820250951</v>
      </c>
      <c r="H118" s="203">
        <f t="shared" si="19"/>
        <v>0.9</v>
      </c>
      <c r="I118" s="204">
        <v>4093785.5442999993</v>
      </c>
      <c r="J118" s="204">
        <v>3335106.0002999995</v>
      </c>
      <c r="K118" s="205">
        <f t="shared" si="20"/>
        <v>0.81467530827149692</v>
      </c>
      <c r="L118" s="205">
        <f t="shared" si="21"/>
        <v>0</v>
      </c>
      <c r="M118" s="206">
        <v>4427166.215214286</v>
      </c>
      <c r="N118" s="206">
        <v>2099319.9124000007</v>
      </c>
      <c r="O118" s="207">
        <f t="shared" si="22"/>
        <v>0.47419044380704112</v>
      </c>
      <c r="P118" s="207">
        <f t="shared" si="23"/>
        <v>0</v>
      </c>
      <c r="Q118" s="208">
        <v>3994845.0028095236</v>
      </c>
      <c r="R118" s="201">
        <v>4510603.5834000008</v>
      </c>
      <c r="S118" s="207">
        <f t="shared" si="24"/>
        <v>1.1291060304536849</v>
      </c>
      <c r="T118" s="207">
        <f t="shared" si="25"/>
        <v>0.9</v>
      </c>
      <c r="U118" s="211">
        <v>4759568.9032428572</v>
      </c>
      <c r="V118" s="211">
        <f>VLOOKUP(B118,'Dealer Wise'!B21:F141,5,0)</f>
        <v>3052176.2380000013</v>
      </c>
      <c r="W118" s="212">
        <f t="shared" si="26"/>
        <v>0.64127157312933303</v>
      </c>
      <c r="X118" s="212">
        <f t="shared" si="27"/>
        <v>0</v>
      </c>
      <c r="Y118" s="174">
        <f t="shared" si="28"/>
        <v>20856939.800566666</v>
      </c>
      <c r="Z118" s="174">
        <f t="shared" si="29"/>
        <v>16590359.0339</v>
      </c>
      <c r="AA118" s="159">
        <f t="shared" si="17"/>
        <v>0.79543591689559623</v>
      </c>
      <c r="AB118" s="175">
        <f t="shared" si="30"/>
        <v>4266580.7666666657</v>
      </c>
      <c r="AC118" s="176">
        <f t="shared" si="31"/>
        <v>609511.53809523792</v>
      </c>
    </row>
    <row r="119" spans="1:29" x14ac:dyDescent="0.2">
      <c r="A119" s="107">
        <v>115</v>
      </c>
      <c r="B119" s="173" t="s">
        <v>126</v>
      </c>
      <c r="C119" s="111" t="s">
        <v>137</v>
      </c>
      <c r="D119" s="111" t="s">
        <v>1450</v>
      </c>
      <c r="E119" s="202">
        <v>22263647.154999997</v>
      </c>
      <c r="F119" s="202">
        <v>21394513.981699996</v>
      </c>
      <c r="G119" s="203">
        <f t="shared" si="18"/>
        <v>0.96096177920674553</v>
      </c>
      <c r="H119" s="203">
        <f t="shared" si="19"/>
        <v>0.9</v>
      </c>
      <c r="I119" s="204">
        <v>22935758.405114278</v>
      </c>
      <c r="J119" s="204">
        <v>22980587.434499998</v>
      </c>
      <c r="K119" s="205">
        <f t="shared" si="20"/>
        <v>1.0019545475058598</v>
      </c>
      <c r="L119" s="205">
        <f t="shared" si="21"/>
        <v>0.9</v>
      </c>
      <c r="M119" s="206">
        <v>21085445.52395238</v>
      </c>
      <c r="N119" s="206">
        <v>8306812.7377999993</v>
      </c>
      <c r="O119" s="207">
        <f t="shared" si="22"/>
        <v>0.39395955510466829</v>
      </c>
      <c r="P119" s="207">
        <f t="shared" si="23"/>
        <v>0</v>
      </c>
      <c r="Q119" s="208">
        <v>18995186.172128566</v>
      </c>
      <c r="R119" s="201">
        <v>24895725.385299999</v>
      </c>
      <c r="S119" s="207">
        <f t="shared" si="24"/>
        <v>1.3106333973093263</v>
      </c>
      <c r="T119" s="207">
        <f t="shared" si="25"/>
        <v>0.9</v>
      </c>
      <c r="U119" s="211">
        <v>22788137.538390476</v>
      </c>
      <c r="V119" s="211">
        <f>VLOOKUP(B119,'Dealer Wise'!B22:F142,5,0)</f>
        <v>15553423.564299999</v>
      </c>
      <c r="W119" s="212">
        <f t="shared" si="26"/>
        <v>0.68252280547708755</v>
      </c>
      <c r="X119" s="212">
        <f t="shared" si="27"/>
        <v>0</v>
      </c>
      <c r="Y119" s="174">
        <f t="shared" si="28"/>
        <v>108068174.79458569</v>
      </c>
      <c r="Z119" s="174">
        <f t="shared" si="29"/>
        <v>93131063.103599995</v>
      </c>
      <c r="AA119" s="159">
        <f t="shared" si="17"/>
        <v>0.86178066096352668</v>
      </c>
      <c r="AB119" s="175">
        <f t="shared" si="30"/>
        <v>14937111.690985695</v>
      </c>
      <c r="AC119" s="176">
        <f t="shared" si="31"/>
        <v>2133873.0987122422</v>
      </c>
    </row>
    <row r="120" spans="1:29" x14ac:dyDescent="0.2">
      <c r="A120" s="107">
        <v>116</v>
      </c>
      <c r="B120" s="173" t="s">
        <v>127</v>
      </c>
      <c r="C120" s="111" t="s">
        <v>137</v>
      </c>
      <c r="D120" s="111" t="s">
        <v>1451</v>
      </c>
      <c r="E120" s="202">
        <v>15641751.012499996</v>
      </c>
      <c r="F120" s="202">
        <v>15286987.283700004</v>
      </c>
      <c r="G120" s="203">
        <f t="shared" si="18"/>
        <v>0.9773194363906903</v>
      </c>
      <c r="H120" s="203">
        <f t="shared" si="19"/>
        <v>0.9</v>
      </c>
      <c r="I120" s="204">
        <v>15437218.95042857</v>
      </c>
      <c r="J120" s="204">
        <v>16100630.844700001</v>
      </c>
      <c r="K120" s="205">
        <f t="shared" si="20"/>
        <v>1.0429748322156831</v>
      </c>
      <c r="L120" s="205">
        <f t="shared" si="21"/>
        <v>0.9</v>
      </c>
      <c r="M120" s="206">
        <v>15646631.921609523</v>
      </c>
      <c r="N120" s="206">
        <v>7665883.1221999982</v>
      </c>
      <c r="O120" s="207">
        <f t="shared" si="22"/>
        <v>0.48993822827855155</v>
      </c>
      <c r="P120" s="207">
        <f t="shared" si="23"/>
        <v>0</v>
      </c>
      <c r="Q120" s="208">
        <v>15909389.700085722</v>
      </c>
      <c r="R120" s="201">
        <v>19603924.339600004</v>
      </c>
      <c r="S120" s="207">
        <f t="shared" si="24"/>
        <v>1.2322235302020652</v>
      </c>
      <c r="T120" s="207">
        <f t="shared" si="25"/>
        <v>0.9</v>
      </c>
      <c r="U120" s="211">
        <v>18239013.480552383</v>
      </c>
      <c r="V120" s="211">
        <f>VLOOKUP(B120,'Dealer Wise'!B23:F143,5,0)</f>
        <v>12511938.034200005</v>
      </c>
      <c r="W120" s="212">
        <f t="shared" si="26"/>
        <v>0.68599861760840541</v>
      </c>
      <c r="X120" s="212">
        <f t="shared" si="27"/>
        <v>0</v>
      </c>
      <c r="Y120" s="174">
        <f t="shared" si="28"/>
        <v>80874005.065176189</v>
      </c>
      <c r="Z120" s="174">
        <f t="shared" si="29"/>
        <v>71169363.62440002</v>
      </c>
      <c r="AA120" s="159">
        <f t="shared" si="17"/>
        <v>0.88000295727959532</v>
      </c>
      <c r="AB120" s="175">
        <f t="shared" si="30"/>
        <v>9704641.4407761693</v>
      </c>
      <c r="AC120" s="176">
        <f t="shared" si="31"/>
        <v>1386377.34868231</v>
      </c>
    </row>
    <row r="121" spans="1:29" x14ac:dyDescent="0.2">
      <c r="A121" s="107">
        <v>117</v>
      </c>
      <c r="B121" s="173" t="s">
        <v>128</v>
      </c>
      <c r="C121" s="111" t="s">
        <v>137</v>
      </c>
      <c r="D121" s="111" t="s">
        <v>1451</v>
      </c>
      <c r="E121" s="202">
        <v>6857648.3550000014</v>
      </c>
      <c r="F121" s="202">
        <v>6334733.4866000013</v>
      </c>
      <c r="G121" s="203">
        <f t="shared" si="18"/>
        <v>0.92374720292872181</v>
      </c>
      <c r="H121" s="203">
        <f t="shared" si="19"/>
        <v>0.9</v>
      </c>
      <c r="I121" s="204">
        <v>7588155.2329857126</v>
      </c>
      <c r="J121" s="204">
        <v>6917685.3888999997</v>
      </c>
      <c r="K121" s="205">
        <f t="shared" si="20"/>
        <v>0.911642576686995</v>
      </c>
      <c r="L121" s="205">
        <f t="shared" si="21"/>
        <v>0.9</v>
      </c>
      <c r="M121" s="206">
        <v>7665826.9322000006</v>
      </c>
      <c r="N121" s="206">
        <v>3443785.3907000003</v>
      </c>
      <c r="O121" s="207">
        <f t="shared" si="22"/>
        <v>0.44923860415299971</v>
      </c>
      <c r="P121" s="207">
        <f t="shared" si="23"/>
        <v>0</v>
      </c>
      <c r="Q121" s="208">
        <v>6995974.3754523788</v>
      </c>
      <c r="R121" s="201">
        <v>11857186.011700002</v>
      </c>
      <c r="S121" s="207">
        <f t="shared" si="24"/>
        <v>1.6948584107604432</v>
      </c>
      <c r="T121" s="207">
        <f t="shared" si="25"/>
        <v>0.9</v>
      </c>
      <c r="U121" s="211">
        <v>8348948.9875142854</v>
      </c>
      <c r="V121" s="211">
        <f>VLOOKUP(B121,'Dealer Wise'!B76:F196,5,0)</f>
        <v>5058109.9604000011</v>
      </c>
      <c r="W121" s="212">
        <f t="shared" si="26"/>
        <v>0.60583792857811447</v>
      </c>
      <c r="X121" s="212">
        <f t="shared" si="27"/>
        <v>0</v>
      </c>
      <c r="Y121" s="174">
        <f t="shared" si="28"/>
        <v>37456553.883152381</v>
      </c>
      <c r="Z121" s="174">
        <f t="shared" si="29"/>
        <v>33611500.238300003</v>
      </c>
      <c r="AA121" s="159">
        <f t="shared" si="17"/>
        <v>0.89734630535293725</v>
      </c>
      <c r="AB121" s="175">
        <f t="shared" si="30"/>
        <v>3845053.6448523775</v>
      </c>
      <c r="AC121" s="176">
        <f t="shared" si="31"/>
        <v>549293.37783605396</v>
      </c>
    </row>
    <row r="122" spans="1:29" x14ac:dyDescent="0.2">
      <c r="A122" s="107">
        <v>118</v>
      </c>
      <c r="B122" s="173" t="s">
        <v>129</v>
      </c>
      <c r="C122" s="111" t="s">
        <v>137</v>
      </c>
      <c r="D122" s="111" t="s">
        <v>137</v>
      </c>
      <c r="E122" s="202">
        <v>19313688.817500003</v>
      </c>
      <c r="F122" s="202">
        <v>17633302.304000001</v>
      </c>
      <c r="G122" s="203">
        <f t="shared" si="18"/>
        <v>0.9129950508482142</v>
      </c>
      <c r="H122" s="203">
        <f t="shared" si="19"/>
        <v>0.9</v>
      </c>
      <c r="I122" s="204">
        <v>19984123.291090477</v>
      </c>
      <c r="J122" s="204">
        <v>18241062.913600001</v>
      </c>
      <c r="K122" s="205">
        <f t="shared" si="20"/>
        <v>0.91277774100465126</v>
      </c>
      <c r="L122" s="205">
        <f t="shared" si="21"/>
        <v>0.9</v>
      </c>
      <c r="M122" s="206">
        <v>18927364.903447617</v>
      </c>
      <c r="N122" s="206">
        <v>5139344.5562000005</v>
      </c>
      <c r="O122" s="207">
        <f t="shared" si="22"/>
        <v>0.27152985016228381</v>
      </c>
      <c r="P122" s="207">
        <f t="shared" si="23"/>
        <v>0</v>
      </c>
      <c r="Q122" s="208">
        <v>16496184.817642858</v>
      </c>
      <c r="R122" s="201">
        <v>21340961.289399996</v>
      </c>
      <c r="S122" s="207">
        <f t="shared" si="24"/>
        <v>1.2936907245713927</v>
      </c>
      <c r="T122" s="207">
        <f t="shared" si="25"/>
        <v>0.9</v>
      </c>
      <c r="U122" s="211">
        <v>21302024.138161905</v>
      </c>
      <c r="V122" s="211">
        <f>VLOOKUP(B122,'Dealer Wise'!B25:F145,5,0)</f>
        <v>15724481.051199999</v>
      </c>
      <c r="W122" s="212">
        <f t="shared" si="26"/>
        <v>0.738168398890793</v>
      </c>
      <c r="X122" s="212">
        <f t="shared" si="27"/>
        <v>0</v>
      </c>
      <c r="Y122" s="174">
        <f t="shared" si="28"/>
        <v>96023385.967842847</v>
      </c>
      <c r="Z122" s="174">
        <f t="shared" si="29"/>
        <v>78079152.114399999</v>
      </c>
      <c r="AA122" s="159">
        <f t="shared" si="17"/>
        <v>0.81312642047998418</v>
      </c>
      <c r="AB122" s="175">
        <f t="shared" si="30"/>
        <v>17944233.853442848</v>
      </c>
      <c r="AC122" s="176">
        <f t="shared" si="31"/>
        <v>2563461.9790632641</v>
      </c>
    </row>
    <row r="123" spans="1:29" x14ac:dyDescent="0.2">
      <c r="A123" s="107">
        <v>119</v>
      </c>
      <c r="B123" s="173" t="s">
        <v>131</v>
      </c>
      <c r="C123" s="111" t="s">
        <v>137</v>
      </c>
      <c r="D123" s="111" t="s">
        <v>1390</v>
      </c>
      <c r="E123" s="202">
        <v>3370040.5299999993</v>
      </c>
      <c r="F123" s="202">
        <v>3480396.6144999983</v>
      </c>
      <c r="G123" s="203">
        <f t="shared" si="18"/>
        <v>1.0327462187821221</v>
      </c>
      <c r="H123" s="203">
        <f t="shared" si="19"/>
        <v>0.9</v>
      </c>
      <c r="I123" s="204">
        <v>3383302.8144333339</v>
      </c>
      <c r="J123" s="204">
        <v>3115339.1265000007</v>
      </c>
      <c r="K123" s="205">
        <f t="shared" si="20"/>
        <v>0.92079819554129561</v>
      </c>
      <c r="L123" s="205">
        <f t="shared" si="21"/>
        <v>0.9</v>
      </c>
      <c r="M123" s="206">
        <v>3637241.1452952381</v>
      </c>
      <c r="N123" s="206">
        <v>2025063.0649000003</v>
      </c>
      <c r="O123" s="207">
        <f t="shared" si="22"/>
        <v>0.55675798881781979</v>
      </c>
      <c r="P123" s="207">
        <f t="shared" si="23"/>
        <v>0</v>
      </c>
      <c r="Q123" s="208">
        <v>3398885.4608999998</v>
      </c>
      <c r="R123" s="201">
        <v>5486323.3412000006</v>
      </c>
      <c r="S123" s="207">
        <f t="shared" si="24"/>
        <v>1.6141536407488302</v>
      </c>
      <c r="T123" s="207">
        <f t="shared" si="25"/>
        <v>0.9</v>
      </c>
      <c r="U123" s="211">
        <v>4296699.5051333327</v>
      </c>
      <c r="V123" s="211">
        <f>VLOOKUP(B123,'Dealer Wise'!B26:F146,5,0)</f>
        <v>3123944.8066999996</v>
      </c>
      <c r="W123" s="212">
        <f t="shared" si="26"/>
        <v>0.7270568497908162</v>
      </c>
      <c r="X123" s="212">
        <f t="shared" si="27"/>
        <v>0</v>
      </c>
      <c r="Y123" s="174">
        <f t="shared" si="28"/>
        <v>18086169.455761902</v>
      </c>
      <c r="Z123" s="174">
        <f t="shared" si="29"/>
        <v>17231066.953799997</v>
      </c>
      <c r="AA123" s="159">
        <f t="shared" si="17"/>
        <v>0.95272064081598629</v>
      </c>
      <c r="AB123" s="175">
        <f t="shared" si="30"/>
        <v>855102.50196190551</v>
      </c>
      <c r="AC123" s="176">
        <f t="shared" si="31"/>
        <v>122157.50028027222</v>
      </c>
    </row>
    <row r="124" spans="1:29" x14ac:dyDescent="0.2">
      <c r="A124" s="107">
        <v>120</v>
      </c>
      <c r="B124" s="173" t="s">
        <v>132</v>
      </c>
      <c r="C124" s="111" t="s">
        <v>137</v>
      </c>
      <c r="D124" s="111" t="s">
        <v>1390</v>
      </c>
      <c r="E124" s="202">
        <v>9822908.5750000011</v>
      </c>
      <c r="F124" s="202">
        <v>9930823.9378999993</v>
      </c>
      <c r="G124" s="203">
        <f t="shared" si="18"/>
        <v>1.0109860905327623</v>
      </c>
      <c r="H124" s="203">
        <f t="shared" si="19"/>
        <v>0.9</v>
      </c>
      <c r="I124" s="204">
        <v>9169049.6530761905</v>
      </c>
      <c r="J124" s="204">
        <v>9296283.9541000016</v>
      </c>
      <c r="K124" s="205">
        <f t="shared" si="20"/>
        <v>1.0138764982018746</v>
      </c>
      <c r="L124" s="205">
        <f t="shared" si="21"/>
        <v>0.9</v>
      </c>
      <c r="M124" s="206">
        <v>9938926.2891095243</v>
      </c>
      <c r="N124" s="206">
        <v>5488238.8960999995</v>
      </c>
      <c r="O124" s="207">
        <f t="shared" si="22"/>
        <v>0.55219635768037445</v>
      </c>
      <c r="P124" s="207">
        <f t="shared" si="23"/>
        <v>0</v>
      </c>
      <c r="Q124" s="208">
        <v>8803483.7279285714</v>
      </c>
      <c r="R124" s="201">
        <v>11199557.388299998</v>
      </c>
      <c r="S124" s="207">
        <f t="shared" si="24"/>
        <v>1.2721733502806409</v>
      </c>
      <c r="T124" s="207">
        <f t="shared" si="25"/>
        <v>0.9</v>
      </c>
      <c r="U124" s="211">
        <v>10687654.616757141</v>
      </c>
      <c r="V124" s="211">
        <f>VLOOKUP(B124,'Dealer Wise'!B27:F147,5,0)</f>
        <v>7138865.3011999996</v>
      </c>
      <c r="W124" s="212">
        <f t="shared" si="26"/>
        <v>0.66795434145177135</v>
      </c>
      <c r="X124" s="212">
        <f t="shared" si="27"/>
        <v>0</v>
      </c>
      <c r="Y124" s="174">
        <f t="shared" si="28"/>
        <v>48422022.861871421</v>
      </c>
      <c r="Z124" s="174">
        <f t="shared" si="29"/>
        <v>43053769.477600001</v>
      </c>
      <c r="AA124" s="159">
        <f t="shared" si="17"/>
        <v>0.88913611891876365</v>
      </c>
      <c r="AB124" s="175">
        <f t="shared" si="30"/>
        <v>5368253.3842714205</v>
      </c>
      <c r="AC124" s="176">
        <f t="shared" si="31"/>
        <v>766893.34061020298</v>
      </c>
    </row>
    <row r="125" spans="1:29" x14ac:dyDescent="0.2">
      <c r="A125" s="107">
        <v>121</v>
      </c>
      <c r="B125" s="173" t="s">
        <v>133</v>
      </c>
      <c r="C125" s="111" t="s">
        <v>137</v>
      </c>
      <c r="D125" s="111" t="s">
        <v>1390</v>
      </c>
      <c r="E125" s="202">
        <v>8997473.4500000011</v>
      </c>
      <c r="F125" s="202">
        <v>8207599.480200001</v>
      </c>
      <c r="G125" s="203">
        <f t="shared" si="18"/>
        <v>0.91221158092997767</v>
      </c>
      <c r="H125" s="203">
        <f t="shared" si="19"/>
        <v>0.9</v>
      </c>
      <c r="I125" s="204">
        <v>10033501.958147619</v>
      </c>
      <c r="J125" s="204">
        <v>8641341.8147000019</v>
      </c>
      <c r="K125" s="205">
        <f t="shared" si="20"/>
        <v>0.86124882924678903</v>
      </c>
      <c r="L125" s="205">
        <f t="shared" si="21"/>
        <v>0</v>
      </c>
      <c r="M125" s="206">
        <v>10212730.151466668</v>
      </c>
      <c r="N125" s="206">
        <v>4223033.4822000014</v>
      </c>
      <c r="O125" s="207">
        <f t="shared" si="22"/>
        <v>0.41350681155455032</v>
      </c>
      <c r="P125" s="207">
        <f t="shared" si="23"/>
        <v>0</v>
      </c>
      <c r="Q125" s="208">
        <v>9591014.2330904771</v>
      </c>
      <c r="R125" s="201">
        <v>10067384.171199994</v>
      </c>
      <c r="S125" s="207">
        <f t="shared" si="24"/>
        <v>1.0496683590006537</v>
      </c>
      <c r="T125" s="207">
        <f t="shared" si="25"/>
        <v>0.9</v>
      </c>
      <c r="U125" s="211">
        <v>10113875.602095239</v>
      </c>
      <c r="V125" s="211">
        <f>VLOOKUP(B125,'Dealer Wise'!B28:F148,5,0)</f>
        <v>6218149.6493999977</v>
      </c>
      <c r="W125" s="212">
        <f t="shared" si="26"/>
        <v>0.61481373649798654</v>
      </c>
      <c r="X125" s="212">
        <f t="shared" si="27"/>
        <v>0</v>
      </c>
      <c r="Y125" s="174">
        <f t="shared" si="28"/>
        <v>48948595.3948</v>
      </c>
      <c r="Z125" s="174">
        <f t="shared" si="29"/>
        <v>37357508.597699992</v>
      </c>
      <c r="AA125" s="159">
        <f t="shared" si="17"/>
        <v>0.76319878632653526</v>
      </c>
      <c r="AB125" s="175">
        <f t="shared" si="30"/>
        <v>11591086.797100008</v>
      </c>
      <c r="AC125" s="176">
        <f t="shared" si="31"/>
        <v>1655869.5424428582</v>
      </c>
    </row>
    <row r="126" spans="1:29" x14ac:dyDescent="0.2">
      <c r="A126" s="107">
        <v>122</v>
      </c>
      <c r="B126" s="173" t="s">
        <v>130</v>
      </c>
      <c r="C126" s="111" t="s">
        <v>137</v>
      </c>
      <c r="D126" s="111" t="s">
        <v>1453</v>
      </c>
      <c r="E126" s="202">
        <v>15072570.107499996</v>
      </c>
      <c r="F126" s="202">
        <v>13851417.314700004</v>
      </c>
      <c r="G126" s="203">
        <f t="shared" si="18"/>
        <v>0.91898178053971324</v>
      </c>
      <c r="H126" s="203">
        <f t="shared" si="19"/>
        <v>0.9</v>
      </c>
      <c r="I126" s="204">
        <v>16447514.377404761</v>
      </c>
      <c r="J126" s="204">
        <v>13224104.389100013</v>
      </c>
      <c r="K126" s="205">
        <f t="shared" si="20"/>
        <v>0.80401841188033873</v>
      </c>
      <c r="L126" s="205">
        <f t="shared" si="21"/>
        <v>0</v>
      </c>
      <c r="M126" s="206">
        <v>15564212.941757139</v>
      </c>
      <c r="N126" s="206">
        <v>5298877.4246999985</v>
      </c>
      <c r="O126" s="207">
        <f t="shared" si="22"/>
        <v>0.34045264251581075</v>
      </c>
      <c r="P126" s="207">
        <f t="shared" si="23"/>
        <v>0</v>
      </c>
      <c r="Q126" s="208">
        <v>14496732.747061908</v>
      </c>
      <c r="R126" s="201">
        <v>16127525.3553</v>
      </c>
      <c r="S126" s="207">
        <f t="shared" si="24"/>
        <v>1.112493803720608</v>
      </c>
      <c r="T126" s="207">
        <f t="shared" si="25"/>
        <v>0.9</v>
      </c>
      <c r="U126" s="211">
        <v>17541145.766138099</v>
      </c>
      <c r="V126" s="211">
        <f>VLOOKUP(B126,'Dealer Wise'!B29:F149,5,0)</f>
        <v>10330316.5513</v>
      </c>
      <c r="W126" s="212">
        <f t="shared" si="26"/>
        <v>0.58891914410984048</v>
      </c>
      <c r="X126" s="212">
        <f t="shared" si="27"/>
        <v>0</v>
      </c>
      <c r="Y126" s="174">
        <f t="shared" si="28"/>
        <v>79122175.939861894</v>
      </c>
      <c r="Z126" s="174">
        <f t="shared" si="29"/>
        <v>58832241.035100013</v>
      </c>
      <c r="AA126" s="159">
        <f t="shared" si="17"/>
        <v>0.74356197028525128</v>
      </c>
      <c r="AB126" s="175">
        <f t="shared" si="30"/>
        <v>20289934.904761881</v>
      </c>
      <c r="AC126" s="176">
        <f t="shared" si="31"/>
        <v>2898562.1292516971</v>
      </c>
    </row>
    <row r="127" spans="1:29" ht="15" x14ac:dyDescent="0.25">
      <c r="A127" s="107">
        <v>123</v>
      </c>
      <c r="B127" s="179" t="s">
        <v>144</v>
      </c>
      <c r="C127" s="111" t="s">
        <v>1397</v>
      </c>
      <c r="D127" s="111" t="s">
        <v>1397</v>
      </c>
      <c r="E127" s="202">
        <v>20887988.6675</v>
      </c>
      <c r="F127" s="202">
        <v>19360566</v>
      </c>
      <c r="G127" s="203">
        <f t="shared" si="18"/>
        <v>0.92687555073808781</v>
      </c>
      <c r="H127" s="203">
        <f t="shared" si="19"/>
        <v>0.9</v>
      </c>
      <c r="I127" s="204">
        <v>20449572.09765714</v>
      </c>
      <c r="J127" s="204">
        <v>21215355</v>
      </c>
      <c r="K127" s="205">
        <f t="shared" si="20"/>
        <v>1.0374473802525479</v>
      </c>
      <c r="L127" s="205">
        <f t="shared" si="21"/>
        <v>0.9</v>
      </c>
      <c r="M127" s="206">
        <v>25054167.669880949</v>
      </c>
      <c r="N127" s="206">
        <v>16656491</v>
      </c>
      <c r="O127" s="207">
        <f t="shared" si="22"/>
        <v>0.66481917178289351</v>
      </c>
      <c r="P127" s="207">
        <f t="shared" si="23"/>
        <v>0</v>
      </c>
      <c r="Q127" s="208">
        <v>17190957.233590476</v>
      </c>
      <c r="R127" s="201">
        <v>15650916</v>
      </c>
      <c r="S127" s="207">
        <f t="shared" si="24"/>
        <v>0.91041562068566528</v>
      </c>
      <c r="T127" s="207">
        <f t="shared" si="25"/>
        <v>0.9</v>
      </c>
      <c r="U127" s="211">
        <v>21879562.213176187</v>
      </c>
      <c r="V127" s="211">
        <f>VLOOKUP(B127,'Dealer Wise'!B99:F219,5,0)</f>
        <v>14877502</v>
      </c>
      <c r="W127" s="212">
        <f t="shared" si="26"/>
        <v>0.67997256320972244</v>
      </c>
      <c r="X127" s="212">
        <f t="shared" si="27"/>
        <v>0</v>
      </c>
      <c r="Y127" s="174">
        <f t="shared" si="28"/>
        <v>105462247.88180476</v>
      </c>
      <c r="Z127" s="174">
        <f t="shared" si="29"/>
        <v>87760830</v>
      </c>
      <c r="AA127" s="159">
        <f t="shared" si="17"/>
        <v>0.83215398649909911</v>
      </c>
      <c r="AB127" s="175">
        <f t="shared" si="30"/>
        <v>17701417.881804764</v>
      </c>
      <c r="AC127" s="176">
        <f t="shared" si="31"/>
        <v>2528773.9831149662</v>
      </c>
    </row>
    <row r="128" spans="1:29" x14ac:dyDescent="0.2">
      <c r="A128" s="180"/>
      <c r="B128" s="181"/>
      <c r="C128" s="182"/>
      <c r="D128" s="181"/>
      <c r="E128" s="183">
        <f>SUM(E5:E127)</f>
        <v>1092776415.6175001</v>
      </c>
      <c r="F128" s="183">
        <f>SUM(F5:F127)</f>
        <v>1002479216.9008996</v>
      </c>
      <c r="G128" s="181"/>
      <c r="H128" s="181"/>
      <c r="I128" s="183">
        <f>SUM(I5:I127)</f>
        <v>1119302290.4723766</v>
      </c>
      <c r="J128" s="183">
        <f>SUM(J5:J127)</f>
        <v>976653071.42850006</v>
      </c>
      <c r="K128" s="181"/>
      <c r="L128" s="181"/>
      <c r="M128" s="183">
        <f>SUM(M5:M127)</f>
        <v>1075559630.3695421</v>
      </c>
      <c r="N128" s="183">
        <f>SUM(N5:N127)</f>
        <v>564479494.6651001</v>
      </c>
      <c r="O128" s="181"/>
      <c r="P128" s="181"/>
      <c r="Q128" s="181">
        <f>SUM(Q5:Q127)</f>
        <v>989625905.69652379</v>
      </c>
      <c r="R128" s="181">
        <f>SUM(R5:R127)</f>
        <v>1103456320.7112</v>
      </c>
      <c r="S128" s="181"/>
      <c r="T128" s="181"/>
      <c r="U128" s="181">
        <f>SUM(U5:U127)</f>
        <v>1200467115.4829524</v>
      </c>
      <c r="V128" s="181">
        <f>SUM(V5:V127)</f>
        <v>801068989.46509981</v>
      </c>
      <c r="W128" s="181"/>
      <c r="X128" s="181"/>
      <c r="Y128" s="181"/>
      <c r="Z128" s="181"/>
      <c r="AA128" s="181"/>
      <c r="AB128" s="181"/>
      <c r="AC128" s="184"/>
    </row>
  </sheetData>
  <autoFilter ref="A4:AD4"/>
  <mergeCells count="12">
    <mergeCell ref="I3:L3"/>
    <mergeCell ref="M3:P3"/>
    <mergeCell ref="Y3:AA3"/>
    <mergeCell ref="AC3:AC4"/>
    <mergeCell ref="Q3:T3"/>
    <mergeCell ref="U3:X3"/>
    <mergeCell ref="E3:H3"/>
    <mergeCell ref="B1:B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28"/>
  <sheetViews>
    <sheetView showGridLines="0" zoomScale="90" zoomScaleNormal="90" workbookViewId="0">
      <pane xSplit="2" ySplit="4" topLeftCell="N5" activePane="bottomRight" state="frozen"/>
      <selection pane="topRight" activeCell="E1" sqref="E1"/>
      <selection pane="bottomLeft" activeCell="A4" sqref="A4"/>
      <selection pane="bottomRight" activeCell="A85" sqref="A85:XFD85"/>
    </sheetView>
  </sheetViews>
  <sheetFormatPr defaultRowHeight="14.25" x14ac:dyDescent="0.2"/>
  <cols>
    <col min="1" max="1" width="7.5703125" style="130" bestFit="1" customWidth="1"/>
    <col min="2" max="2" width="37.85546875" style="91" bestFit="1" customWidth="1"/>
    <col min="3" max="3" width="13.42578125" style="166" bestFit="1" customWidth="1"/>
    <col min="4" max="4" width="13.42578125" style="91" bestFit="1" customWidth="1"/>
    <col min="5" max="5" width="14.85546875" style="91" bestFit="1" customWidth="1"/>
    <col min="6" max="6" width="15" style="91" bestFit="1" customWidth="1"/>
    <col min="7" max="7" width="8.85546875" style="91" bestFit="1" customWidth="1"/>
    <col min="8" max="8" width="8" style="91" bestFit="1" customWidth="1"/>
    <col min="9" max="9" width="14.42578125" style="91" bestFit="1" customWidth="1"/>
    <col min="10" max="10" width="13.85546875" style="91" bestFit="1" customWidth="1"/>
    <col min="11" max="11" width="8.85546875" style="91" bestFit="1" customWidth="1"/>
    <col min="12" max="12" width="8" style="91" bestFit="1" customWidth="1"/>
    <col min="13" max="13" width="15.140625" style="91" bestFit="1" customWidth="1"/>
    <col min="14" max="14" width="16" style="91" bestFit="1" customWidth="1"/>
    <col min="15" max="15" width="8.85546875" style="91" bestFit="1" customWidth="1"/>
    <col min="16" max="16" width="8" style="91" customWidth="1"/>
    <col min="17" max="17" width="15.7109375" style="91" bestFit="1" customWidth="1"/>
    <col min="18" max="18" width="16" style="91" bestFit="1" customWidth="1"/>
    <col min="19" max="19" width="8.85546875" style="91" bestFit="1" customWidth="1"/>
    <col min="20" max="20" width="8" style="91" customWidth="1"/>
    <col min="21" max="21" width="15" style="91" bestFit="1" customWidth="1"/>
    <col min="22" max="22" width="15.85546875" style="91" bestFit="1" customWidth="1"/>
    <col min="23" max="23" width="8.85546875" style="91" bestFit="1" customWidth="1"/>
    <col min="24" max="24" width="13.140625" style="91" bestFit="1" customWidth="1"/>
    <col min="25" max="25" width="10.5703125" style="91" bestFit="1" customWidth="1"/>
    <col min="26" max="26" width="10.140625" style="91" bestFit="1" customWidth="1"/>
    <col min="27" max="16384" width="9.140625" style="91"/>
  </cols>
  <sheetData>
    <row r="1" spans="1:26" x14ac:dyDescent="0.2">
      <c r="B1" s="282" t="s">
        <v>1438</v>
      </c>
    </row>
    <row r="2" spans="1:26" x14ac:dyDescent="0.2">
      <c r="B2" s="282"/>
      <c r="L2" s="167"/>
      <c r="X2" s="168" t="s">
        <v>1423</v>
      </c>
      <c r="Y2" s="168">
        <f>'Dealer Wise'!Q2</f>
        <v>7</v>
      </c>
    </row>
    <row r="3" spans="1:26" s="98" customFormat="1" x14ac:dyDescent="0.25">
      <c r="A3" s="283" t="s">
        <v>1424</v>
      </c>
      <c r="B3" s="273" t="s">
        <v>150</v>
      </c>
      <c r="C3" s="266" t="s">
        <v>1388</v>
      </c>
      <c r="D3" s="266" t="s">
        <v>1425</v>
      </c>
      <c r="E3" s="281" t="s">
        <v>1426</v>
      </c>
      <c r="F3" s="281"/>
      <c r="G3" s="281"/>
      <c r="H3" s="281"/>
      <c r="I3" s="281" t="s">
        <v>1427</v>
      </c>
      <c r="J3" s="281"/>
      <c r="K3" s="281"/>
      <c r="L3" s="281"/>
      <c r="M3" s="281" t="s">
        <v>1485</v>
      </c>
      <c r="N3" s="281"/>
      <c r="O3" s="281"/>
      <c r="P3" s="281"/>
      <c r="Q3" s="281" t="s">
        <v>1486</v>
      </c>
      <c r="R3" s="281"/>
      <c r="S3" s="281"/>
      <c r="T3" s="281"/>
      <c r="U3" s="266" t="s">
        <v>1429</v>
      </c>
      <c r="V3" s="273"/>
      <c r="W3" s="273"/>
      <c r="X3" s="169"/>
      <c r="Y3" s="268" t="s">
        <v>1430</v>
      </c>
    </row>
    <row r="4" spans="1:26" s="98" customFormat="1" ht="30.75" customHeight="1" x14ac:dyDescent="0.25">
      <c r="A4" s="276"/>
      <c r="B4" s="277"/>
      <c r="C4" s="277"/>
      <c r="D4" s="277"/>
      <c r="E4" s="199" t="s">
        <v>1431</v>
      </c>
      <c r="F4" s="199" t="s">
        <v>155</v>
      </c>
      <c r="G4" s="199" t="s">
        <v>1432</v>
      </c>
      <c r="H4" s="170" t="s">
        <v>1433</v>
      </c>
      <c r="I4" s="199" t="s">
        <v>1431</v>
      </c>
      <c r="J4" s="199" t="s">
        <v>155</v>
      </c>
      <c r="K4" s="199" t="s">
        <v>1432</v>
      </c>
      <c r="L4" s="170" t="s">
        <v>1433</v>
      </c>
      <c r="M4" s="199" t="s">
        <v>1431</v>
      </c>
      <c r="N4" s="210" t="s">
        <v>155</v>
      </c>
      <c r="O4" s="199" t="s">
        <v>1432</v>
      </c>
      <c r="P4" s="170" t="s">
        <v>1433</v>
      </c>
      <c r="Q4" s="199" t="s">
        <v>1431</v>
      </c>
      <c r="R4" s="199" t="s">
        <v>155</v>
      </c>
      <c r="S4" s="199" t="s">
        <v>1432</v>
      </c>
      <c r="T4" s="170" t="s">
        <v>1433</v>
      </c>
      <c r="U4" s="171" t="s">
        <v>1434</v>
      </c>
      <c r="V4" s="171" t="s">
        <v>1435</v>
      </c>
      <c r="W4" s="199" t="s">
        <v>1436</v>
      </c>
      <c r="X4" s="172" t="s">
        <v>1437</v>
      </c>
      <c r="Y4" s="270"/>
    </row>
    <row r="5" spans="1:26" x14ac:dyDescent="0.2">
      <c r="A5" s="107">
        <v>1</v>
      </c>
      <c r="B5" s="173" t="s">
        <v>15</v>
      </c>
      <c r="C5" s="111" t="s">
        <v>16</v>
      </c>
      <c r="D5" s="111" t="s">
        <v>1444</v>
      </c>
      <c r="E5" s="202">
        <v>13946603.457500003</v>
      </c>
      <c r="F5" s="202">
        <v>15266102.771499999</v>
      </c>
      <c r="G5" s="203">
        <f t="shared" ref="G5:G69" si="0">IFERROR(F5/E5,0)</f>
        <v>1.0946108002583534</v>
      </c>
      <c r="H5" s="203">
        <f>IF(G5&gt;=89.5%,90%,0%)</f>
        <v>0.9</v>
      </c>
      <c r="I5" s="204">
        <v>13445482.235880954</v>
      </c>
      <c r="J5" s="204">
        <v>12266706.107100004</v>
      </c>
      <c r="K5" s="205">
        <f>IFERROR(J5/I5,0)</f>
        <v>0.91232920410729201</v>
      </c>
      <c r="L5" s="205">
        <f>IF(K5&gt;=89.5%,90%,0%)</f>
        <v>0.9</v>
      </c>
      <c r="M5" s="208">
        <v>10231115.103461908</v>
      </c>
      <c r="N5" s="201">
        <v>11595518.336500002</v>
      </c>
      <c r="O5" s="207">
        <f>IFERROR(N5/M5,0)</f>
        <v>1.1333582135711111</v>
      </c>
      <c r="P5" s="207">
        <f>IF(O5&gt;=89.5%,90%,0%)</f>
        <v>0.9</v>
      </c>
      <c r="Q5" s="211">
        <v>15167336.155942859</v>
      </c>
      <c r="R5" s="211">
        <f>VLOOKUP(B5,'Dealer Wise'!B4:F124,5,0)</f>
        <v>5974643.419999999</v>
      </c>
      <c r="S5" s="212">
        <f>IFERROR(R5/Q5,0)</f>
        <v>0.39391514492536756</v>
      </c>
      <c r="T5" s="212">
        <f>IF(S5&gt;=89.5%,90%,0%)</f>
        <v>0</v>
      </c>
      <c r="U5" s="174">
        <f>E5+I5+M5+Q5</f>
        <v>52790536.952785723</v>
      </c>
      <c r="V5" s="174">
        <f>F5+J5+N5+R5</f>
        <v>45102970.635100007</v>
      </c>
      <c r="W5" s="159">
        <f t="shared" ref="W5:W68" si="1">IFERROR(V5/U5,0)</f>
        <v>0.8543760537127848</v>
      </c>
      <c r="X5" s="175">
        <f t="shared" ref="X5:X68" si="2">U5-V5</f>
        <v>7687566.3176857159</v>
      </c>
      <c r="Y5" s="176">
        <f>X5/Y$2</f>
        <v>1098223.7596693879</v>
      </c>
      <c r="Z5" s="131"/>
    </row>
    <row r="6" spans="1:26" x14ac:dyDescent="0.2">
      <c r="A6" s="107">
        <v>2</v>
      </c>
      <c r="B6" s="173" t="s">
        <v>25</v>
      </c>
      <c r="C6" s="111" t="s">
        <v>16</v>
      </c>
      <c r="D6" s="111" t="s">
        <v>22</v>
      </c>
      <c r="E6" s="202">
        <v>12566632.595000001</v>
      </c>
      <c r="F6" s="202">
        <v>12798336.324999999</v>
      </c>
      <c r="G6" s="203">
        <f t="shared" si="0"/>
        <v>1.018438012589959</v>
      </c>
      <c r="H6" s="203">
        <f t="shared" ref="H6:H69" si="3">IF(G6&gt;=89.5%,90%,0%)</f>
        <v>0.9</v>
      </c>
      <c r="I6" s="204">
        <v>11946061.381742861</v>
      </c>
      <c r="J6" s="204">
        <v>10892991.908700004</v>
      </c>
      <c r="K6" s="205">
        <f t="shared" ref="K6:K69" si="4">IFERROR(J6/I6,0)</f>
        <v>0.9118479773884085</v>
      </c>
      <c r="L6" s="205">
        <f t="shared" ref="L6:L69" si="5">IF(K6&gt;=89.5%,90%,0%)</f>
        <v>0.9</v>
      </c>
      <c r="M6" s="208">
        <v>8468919.1476476192</v>
      </c>
      <c r="N6" s="201">
        <v>11694244.424500002</v>
      </c>
      <c r="O6" s="207">
        <f t="shared" ref="O6:O69" si="6">IFERROR(N6/M6,0)</f>
        <v>1.3808426105648051</v>
      </c>
      <c r="P6" s="207">
        <f t="shared" ref="P6:P69" si="7">IF(O6&gt;=89.5%,90%,0%)</f>
        <v>0.9</v>
      </c>
      <c r="Q6" s="211">
        <v>14973802.175938094</v>
      </c>
      <c r="R6" s="211">
        <f>VLOOKUP(B6,'Dealer Wise'!B5:F125,5,0)</f>
        <v>4892225.7116</v>
      </c>
      <c r="S6" s="212">
        <f t="shared" ref="S6:S69" si="8">IFERROR(R6/Q6,0)</f>
        <v>0.32671900256980035</v>
      </c>
      <c r="T6" s="212">
        <f t="shared" ref="T6:T69" si="9">IF(S6&gt;=89.5%,90%,0%)</f>
        <v>0</v>
      </c>
      <c r="U6" s="174">
        <f t="shared" ref="U6:U69" si="10">E6+I6+M6+Q6</f>
        <v>47955415.300328575</v>
      </c>
      <c r="V6" s="174">
        <f t="shared" ref="V6:V69" si="11">F6+J6+N6+R6</f>
        <v>40277798.369800001</v>
      </c>
      <c r="W6" s="159">
        <f t="shared" si="1"/>
        <v>0.83990093960304069</v>
      </c>
      <c r="X6" s="175">
        <f t="shared" si="2"/>
        <v>7677616.9305285737</v>
      </c>
      <c r="Y6" s="176">
        <f>X6/Y$2</f>
        <v>1096802.4186469391</v>
      </c>
    </row>
    <row r="7" spans="1:26" x14ac:dyDescent="0.2">
      <c r="A7" s="107">
        <v>3</v>
      </c>
      <c r="B7" s="173" t="s">
        <v>17</v>
      </c>
      <c r="C7" s="111" t="s">
        <v>27</v>
      </c>
      <c r="D7" s="111" t="s">
        <v>29</v>
      </c>
      <c r="E7" s="202">
        <v>13251518.692499999</v>
      </c>
      <c r="F7" s="202">
        <v>13461502.973300004</v>
      </c>
      <c r="G7" s="203">
        <f t="shared" si="0"/>
        <v>1.0158460540012557</v>
      </c>
      <c r="H7" s="203">
        <f t="shared" si="3"/>
        <v>0.9</v>
      </c>
      <c r="I7" s="204">
        <v>13373095.797428574</v>
      </c>
      <c r="J7" s="204">
        <v>10896642.329500005</v>
      </c>
      <c r="K7" s="205">
        <f t="shared" si="4"/>
        <v>0.81481823614807647</v>
      </c>
      <c r="L7" s="205">
        <f t="shared" si="5"/>
        <v>0</v>
      </c>
      <c r="M7" s="208">
        <v>10636826.734223809</v>
      </c>
      <c r="N7" s="201">
        <v>372471.29000000004</v>
      </c>
      <c r="O7" s="207">
        <f t="shared" si="6"/>
        <v>3.5017143675150783E-2</v>
      </c>
      <c r="P7" s="207">
        <f t="shared" si="7"/>
        <v>0</v>
      </c>
      <c r="Q7" s="211">
        <v>10971048.008666668</v>
      </c>
      <c r="R7" s="211">
        <f>VLOOKUP(B7,'Dealer Wise'!B6:F126,5,0)</f>
        <v>8186607.3490000004</v>
      </c>
      <c r="S7" s="212">
        <f t="shared" si="8"/>
        <v>0.74620103225625511</v>
      </c>
      <c r="T7" s="212">
        <f t="shared" si="9"/>
        <v>0</v>
      </c>
      <c r="U7" s="174">
        <f t="shared" si="10"/>
        <v>48232489.232819051</v>
      </c>
      <c r="V7" s="174">
        <f t="shared" si="11"/>
        <v>32917223.941800006</v>
      </c>
      <c r="W7" s="159">
        <f t="shared" si="1"/>
        <v>0.6824699381138718</v>
      </c>
      <c r="X7" s="175">
        <f t="shared" si="2"/>
        <v>15315265.291019045</v>
      </c>
      <c r="Y7" s="176">
        <f t="shared" ref="Y7:Y70" si="12">X7/Y$2</f>
        <v>2187895.0415741494</v>
      </c>
    </row>
    <row r="8" spans="1:26" x14ac:dyDescent="0.2">
      <c r="A8" s="107">
        <v>4</v>
      </c>
      <c r="B8" s="173" t="s">
        <v>19</v>
      </c>
      <c r="C8" s="111" t="s">
        <v>16</v>
      </c>
      <c r="D8" s="111" t="s">
        <v>1445</v>
      </c>
      <c r="E8" s="202">
        <v>24518113.522500008</v>
      </c>
      <c r="F8" s="202">
        <v>24552382.902300008</v>
      </c>
      <c r="G8" s="203">
        <f t="shared" si="0"/>
        <v>1.0013977168255033</v>
      </c>
      <c r="H8" s="203">
        <f t="shared" si="3"/>
        <v>0.9</v>
      </c>
      <c r="I8" s="204">
        <v>25762885.098033324</v>
      </c>
      <c r="J8" s="204">
        <v>25768229.766000003</v>
      </c>
      <c r="K8" s="205">
        <f t="shared" si="4"/>
        <v>1.000207456111625</v>
      </c>
      <c r="L8" s="205">
        <f t="shared" si="5"/>
        <v>0.9</v>
      </c>
      <c r="M8" s="208">
        <v>15571528.336495241</v>
      </c>
      <c r="N8" s="201">
        <v>23363649.201699995</v>
      </c>
      <c r="O8" s="207">
        <f t="shared" si="6"/>
        <v>1.5004082256294802</v>
      </c>
      <c r="P8" s="207">
        <f t="shared" si="7"/>
        <v>0.9</v>
      </c>
      <c r="Q8" s="211">
        <v>31611265.778271433</v>
      </c>
      <c r="R8" s="211">
        <f>VLOOKUP(B8,'Dealer Wise'!B7:F127,5,0)</f>
        <v>13722476.081200002</v>
      </c>
      <c r="S8" s="212">
        <f t="shared" si="8"/>
        <v>0.43410081005463536</v>
      </c>
      <c r="T8" s="212">
        <f t="shared" si="9"/>
        <v>0</v>
      </c>
      <c r="U8" s="174">
        <f t="shared" si="10"/>
        <v>97463792.735300004</v>
      </c>
      <c r="V8" s="174">
        <f t="shared" si="11"/>
        <v>87406737.951200008</v>
      </c>
      <c r="W8" s="159">
        <f t="shared" si="1"/>
        <v>0.89681240077108682</v>
      </c>
      <c r="X8" s="175">
        <f t="shared" si="2"/>
        <v>10057054.784099996</v>
      </c>
      <c r="Y8" s="176">
        <f t="shared" si="12"/>
        <v>1436722.1120142851</v>
      </c>
    </row>
    <row r="9" spans="1:26" x14ac:dyDescent="0.2">
      <c r="A9" s="107">
        <v>5</v>
      </c>
      <c r="B9" s="173" t="s">
        <v>23</v>
      </c>
      <c r="C9" s="111" t="s">
        <v>16</v>
      </c>
      <c r="D9" s="111" t="s">
        <v>1444</v>
      </c>
      <c r="E9" s="202">
        <v>14165696.534999998</v>
      </c>
      <c r="F9" s="202">
        <v>14204736.4914</v>
      </c>
      <c r="G9" s="203">
        <f t="shared" si="0"/>
        <v>1.0027559503553916</v>
      </c>
      <c r="H9" s="203">
        <f t="shared" si="3"/>
        <v>0.9</v>
      </c>
      <c r="I9" s="204">
        <v>15542887.802180951</v>
      </c>
      <c r="J9" s="204">
        <v>12513226.297899995</v>
      </c>
      <c r="K9" s="205">
        <f t="shared" si="4"/>
        <v>0.80507730977406655</v>
      </c>
      <c r="L9" s="205">
        <f t="shared" si="5"/>
        <v>0</v>
      </c>
      <c r="M9" s="208">
        <v>12896058.288380956</v>
      </c>
      <c r="N9" s="201">
        <v>12473873.189099995</v>
      </c>
      <c r="O9" s="207">
        <f t="shared" si="6"/>
        <v>0.96726246967561091</v>
      </c>
      <c r="P9" s="207">
        <f t="shared" si="7"/>
        <v>0.9</v>
      </c>
      <c r="Q9" s="211">
        <v>15628878.02405238</v>
      </c>
      <c r="R9" s="211">
        <f>VLOOKUP(B9,'Dealer Wise'!B8:F128,5,0)</f>
        <v>8255091.8633000003</v>
      </c>
      <c r="S9" s="212">
        <f t="shared" si="8"/>
        <v>0.52819478471811343</v>
      </c>
      <c r="T9" s="212">
        <f t="shared" si="9"/>
        <v>0</v>
      </c>
      <c r="U9" s="174">
        <f t="shared" si="10"/>
        <v>58233520.649614289</v>
      </c>
      <c r="V9" s="174">
        <f t="shared" si="11"/>
        <v>47446927.841699995</v>
      </c>
      <c r="W9" s="159">
        <f t="shared" si="1"/>
        <v>0.81477003815695381</v>
      </c>
      <c r="X9" s="175">
        <f t="shared" si="2"/>
        <v>10786592.807914294</v>
      </c>
      <c r="Y9" s="176">
        <f t="shared" si="12"/>
        <v>1540941.829702042</v>
      </c>
    </row>
    <row r="10" spans="1:26" x14ac:dyDescent="0.2">
      <c r="A10" s="107">
        <v>6</v>
      </c>
      <c r="B10" s="173" t="s">
        <v>20</v>
      </c>
      <c r="C10" s="111" t="s">
        <v>16</v>
      </c>
      <c r="D10" s="111" t="s">
        <v>1443</v>
      </c>
      <c r="E10" s="202">
        <v>24534221.565000005</v>
      </c>
      <c r="F10" s="202">
        <v>22435447.986800004</v>
      </c>
      <c r="G10" s="203">
        <f t="shared" si="0"/>
        <v>0.91445526108747355</v>
      </c>
      <c r="H10" s="203">
        <f t="shared" si="3"/>
        <v>0.9</v>
      </c>
      <c r="I10" s="204">
        <v>25134353.601466656</v>
      </c>
      <c r="J10" s="204">
        <v>23636530.581900008</v>
      </c>
      <c r="K10" s="205">
        <f t="shared" si="4"/>
        <v>0.94040733876365745</v>
      </c>
      <c r="L10" s="205">
        <f t="shared" si="5"/>
        <v>0.9</v>
      </c>
      <c r="M10" s="208">
        <v>17361287.506509528</v>
      </c>
      <c r="N10" s="201">
        <v>16442527.669000002</v>
      </c>
      <c r="O10" s="207">
        <f t="shared" si="6"/>
        <v>0.94707997104678776</v>
      </c>
      <c r="P10" s="207">
        <f t="shared" si="7"/>
        <v>0.9</v>
      </c>
      <c r="Q10" s="211">
        <v>27982608.102290478</v>
      </c>
      <c r="R10" s="211">
        <f>VLOOKUP(B10,'Dealer Wise'!B9:F129,5,0)</f>
        <v>18457334.722700007</v>
      </c>
      <c r="S10" s="212">
        <f t="shared" si="8"/>
        <v>0.65960022937208662</v>
      </c>
      <c r="T10" s="212">
        <f t="shared" si="9"/>
        <v>0</v>
      </c>
      <c r="U10" s="174">
        <f t="shared" si="10"/>
        <v>95012470.775266662</v>
      </c>
      <c r="V10" s="174">
        <f t="shared" si="11"/>
        <v>80971840.960400015</v>
      </c>
      <c r="W10" s="159">
        <f t="shared" si="1"/>
        <v>0.85222329552846809</v>
      </c>
      <c r="X10" s="175">
        <f t="shared" si="2"/>
        <v>14040629.814866647</v>
      </c>
      <c r="Y10" s="176">
        <f t="shared" si="12"/>
        <v>2005804.2592666638</v>
      </c>
    </row>
    <row r="11" spans="1:26" x14ac:dyDescent="0.2">
      <c r="A11" s="107">
        <v>7</v>
      </c>
      <c r="B11" s="173" t="s">
        <v>18</v>
      </c>
      <c r="C11" s="111" t="s">
        <v>16</v>
      </c>
      <c r="D11" s="111" t="s">
        <v>1443</v>
      </c>
      <c r="E11" s="202">
        <v>6896011.5424999995</v>
      </c>
      <c r="F11" s="202">
        <v>6949645.5500999978</v>
      </c>
      <c r="G11" s="203">
        <f t="shared" si="0"/>
        <v>1.0077775402882452</v>
      </c>
      <c r="H11" s="203">
        <f t="shared" si="3"/>
        <v>0.9</v>
      </c>
      <c r="I11" s="204">
        <v>6572328.0519619044</v>
      </c>
      <c r="J11" s="204">
        <v>6621142.5077000009</v>
      </c>
      <c r="K11" s="205">
        <f t="shared" si="4"/>
        <v>1.007427270116793</v>
      </c>
      <c r="L11" s="205">
        <f t="shared" si="5"/>
        <v>0.9</v>
      </c>
      <c r="M11" s="208">
        <v>6322222.2637238074</v>
      </c>
      <c r="N11" s="201">
        <v>1888384.2130999998</v>
      </c>
      <c r="O11" s="207">
        <f t="shared" si="6"/>
        <v>0.29868994387232062</v>
      </c>
      <c r="P11" s="207">
        <f t="shared" si="7"/>
        <v>0</v>
      </c>
      <c r="Q11" s="211">
        <v>8265601.4537095251</v>
      </c>
      <c r="R11" s="211">
        <f>VLOOKUP(B11,'Dealer Wise'!B10:F130,5,0)</f>
        <v>4007367.3742999998</v>
      </c>
      <c r="S11" s="212">
        <f t="shared" si="8"/>
        <v>0.48482465513765249</v>
      </c>
      <c r="T11" s="212">
        <f t="shared" si="9"/>
        <v>0</v>
      </c>
      <c r="U11" s="174">
        <f t="shared" si="10"/>
        <v>28056163.311895233</v>
      </c>
      <c r="V11" s="174">
        <f t="shared" si="11"/>
        <v>19466539.645199999</v>
      </c>
      <c r="W11" s="159">
        <f t="shared" si="1"/>
        <v>0.69384182822127316</v>
      </c>
      <c r="X11" s="175">
        <f t="shared" si="2"/>
        <v>8589623.6666952334</v>
      </c>
      <c r="Y11" s="176">
        <f t="shared" si="12"/>
        <v>1227089.0952421762</v>
      </c>
    </row>
    <row r="12" spans="1:26" x14ac:dyDescent="0.2">
      <c r="A12" s="107">
        <v>8</v>
      </c>
      <c r="B12" s="173" t="s">
        <v>24</v>
      </c>
      <c r="C12" s="111" t="s">
        <v>16</v>
      </c>
      <c r="D12" s="111" t="s">
        <v>22</v>
      </c>
      <c r="E12" s="202">
        <v>7016253.3049999997</v>
      </c>
      <c r="F12" s="202">
        <v>7023259.3658999978</v>
      </c>
      <c r="G12" s="203">
        <f t="shared" si="0"/>
        <v>1.0009985473151326</v>
      </c>
      <c r="H12" s="203">
        <f t="shared" si="3"/>
        <v>0.9</v>
      </c>
      <c r="I12" s="204">
        <v>6965260.1548714293</v>
      </c>
      <c r="J12" s="204">
        <v>6694113.1144000012</v>
      </c>
      <c r="K12" s="205">
        <f t="shared" si="4"/>
        <v>0.96107151284481585</v>
      </c>
      <c r="L12" s="205">
        <f t="shared" si="5"/>
        <v>0.9</v>
      </c>
      <c r="M12" s="208">
        <v>6033147.297857143</v>
      </c>
      <c r="N12" s="201">
        <v>6787207.0346999997</v>
      </c>
      <c r="O12" s="207">
        <f t="shared" si="6"/>
        <v>1.1249861307232933</v>
      </c>
      <c r="P12" s="207">
        <f t="shared" si="7"/>
        <v>0.9</v>
      </c>
      <c r="Q12" s="211">
        <v>8672771.7852666676</v>
      </c>
      <c r="R12" s="211">
        <f>VLOOKUP(B12,'Dealer Wise'!B11:F131,5,0)</f>
        <v>7292431.8462000005</v>
      </c>
      <c r="S12" s="212">
        <f t="shared" si="8"/>
        <v>0.84084212368973055</v>
      </c>
      <c r="T12" s="212">
        <f t="shared" si="9"/>
        <v>0</v>
      </c>
      <c r="U12" s="174">
        <f t="shared" si="10"/>
        <v>28687432.542995241</v>
      </c>
      <c r="V12" s="174">
        <f t="shared" si="11"/>
        <v>27797011.361199997</v>
      </c>
      <c r="W12" s="159">
        <f t="shared" si="1"/>
        <v>0.96896128015427219</v>
      </c>
      <c r="X12" s="175">
        <f t="shared" si="2"/>
        <v>890421.18179524317</v>
      </c>
      <c r="Y12" s="176">
        <f t="shared" si="12"/>
        <v>127203.02597074902</v>
      </c>
    </row>
    <row r="13" spans="1:26" x14ac:dyDescent="0.2">
      <c r="A13" s="107">
        <v>9</v>
      </c>
      <c r="B13" s="173" t="s">
        <v>21</v>
      </c>
      <c r="C13" s="111" t="s">
        <v>16</v>
      </c>
      <c r="D13" s="111" t="s">
        <v>22</v>
      </c>
      <c r="E13" s="202">
        <v>15861346.319999998</v>
      </c>
      <c r="F13" s="202">
        <v>14438925.4573</v>
      </c>
      <c r="G13" s="203">
        <f t="shared" si="0"/>
        <v>0.9103215556862011</v>
      </c>
      <c r="H13" s="203">
        <f t="shared" si="3"/>
        <v>0.9</v>
      </c>
      <c r="I13" s="204">
        <v>15806536.603338094</v>
      </c>
      <c r="J13" s="204">
        <v>15830032.048000002</v>
      </c>
      <c r="K13" s="205">
        <f t="shared" si="4"/>
        <v>1.0014864385065192</v>
      </c>
      <c r="L13" s="205">
        <f t="shared" si="5"/>
        <v>0.9</v>
      </c>
      <c r="M13" s="208">
        <v>19424581.174823809</v>
      </c>
      <c r="N13" s="201">
        <v>16282265.122299999</v>
      </c>
      <c r="O13" s="207">
        <f t="shared" si="6"/>
        <v>0.83822991990187334</v>
      </c>
      <c r="P13" s="207">
        <f t="shared" si="7"/>
        <v>0</v>
      </c>
      <c r="Q13" s="211">
        <v>19367585.031671423</v>
      </c>
      <c r="R13" s="211">
        <f>VLOOKUP(B13,'Dealer Wise'!B12:F132,5,0)</f>
        <v>14016878.083500003</v>
      </c>
      <c r="S13" s="212">
        <f t="shared" si="8"/>
        <v>0.72372874886458394</v>
      </c>
      <c r="T13" s="212">
        <f t="shared" si="9"/>
        <v>0</v>
      </c>
      <c r="U13" s="174">
        <f t="shared" si="10"/>
        <v>70460049.129833326</v>
      </c>
      <c r="V13" s="174">
        <f t="shared" si="11"/>
        <v>60568100.711100005</v>
      </c>
      <c r="W13" s="159">
        <f t="shared" si="1"/>
        <v>0.85960911834583165</v>
      </c>
      <c r="X13" s="175">
        <f t="shared" si="2"/>
        <v>9891948.4187333211</v>
      </c>
      <c r="Y13" s="176">
        <f t="shared" si="12"/>
        <v>1413135.4883904743</v>
      </c>
    </row>
    <row r="14" spans="1:26" x14ac:dyDescent="0.2">
      <c r="A14" s="107">
        <v>10</v>
      </c>
      <c r="B14" s="173" t="s">
        <v>26</v>
      </c>
      <c r="C14" s="111" t="s">
        <v>27</v>
      </c>
      <c r="D14" s="111" t="s">
        <v>37</v>
      </c>
      <c r="E14" s="202">
        <v>13685259.6625</v>
      </c>
      <c r="F14" s="202">
        <v>12513321.811000003</v>
      </c>
      <c r="G14" s="203">
        <f t="shared" si="0"/>
        <v>0.91436495321230105</v>
      </c>
      <c r="H14" s="203">
        <f t="shared" si="3"/>
        <v>0.9</v>
      </c>
      <c r="I14" s="204">
        <v>14002214.806633331</v>
      </c>
      <c r="J14" s="204">
        <v>9679959.8078000005</v>
      </c>
      <c r="K14" s="205">
        <f t="shared" si="4"/>
        <v>0.69131633398555425</v>
      </c>
      <c r="L14" s="205">
        <f t="shared" si="5"/>
        <v>0</v>
      </c>
      <c r="M14" s="208">
        <v>9066793.2123619057</v>
      </c>
      <c r="N14" s="201">
        <v>4263316.7291000001</v>
      </c>
      <c r="O14" s="207">
        <f t="shared" si="6"/>
        <v>0.47021219401886011</v>
      </c>
      <c r="P14" s="207">
        <f t="shared" si="7"/>
        <v>0</v>
      </c>
      <c r="Q14" s="211">
        <v>16047731.449571427</v>
      </c>
      <c r="R14" s="211">
        <f>VLOOKUP(B14,'Dealer Wise'!B13:F133,5,0)</f>
        <v>9549176.2027999982</v>
      </c>
      <c r="S14" s="212">
        <f t="shared" si="8"/>
        <v>0.59504835514025378</v>
      </c>
      <c r="T14" s="212">
        <f t="shared" si="9"/>
        <v>0</v>
      </c>
      <c r="U14" s="174">
        <f t="shared" si="10"/>
        <v>52801999.131066665</v>
      </c>
      <c r="V14" s="174">
        <f t="shared" si="11"/>
        <v>36005774.550700001</v>
      </c>
      <c r="W14" s="159">
        <f t="shared" si="1"/>
        <v>0.68190172991983533</v>
      </c>
      <c r="X14" s="175">
        <f t="shared" si="2"/>
        <v>16796224.580366664</v>
      </c>
      <c r="Y14" s="176">
        <f t="shared" si="12"/>
        <v>2399460.6543380949</v>
      </c>
    </row>
    <row r="15" spans="1:26" x14ac:dyDescent="0.2">
      <c r="A15" s="107">
        <v>11</v>
      </c>
      <c r="B15" s="173" t="s">
        <v>41</v>
      </c>
      <c r="C15" s="111" t="s">
        <v>27</v>
      </c>
      <c r="D15" s="111" t="s">
        <v>1448</v>
      </c>
      <c r="E15" s="202">
        <v>8701407.0325000025</v>
      </c>
      <c r="F15" s="202">
        <v>7929466.0653999951</v>
      </c>
      <c r="G15" s="203">
        <f t="shared" si="0"/>
        <v>0.91128550081420323</v>
      </c>
      <c r="H15" s="203">
        <f t="shared" si="3"/>
        <v>0.9</v>
      </c>
      <c r="I15" s="204">
        <v>9077948.8671238124</v>
      </c>
      <c r="J15" s="204">
        <v>4184153.6615999993</v>
      </c>
      <c r="K15" s="205">
        <f t="shared" si="4"/>
        <v>0.46091399311061271</v>
      </c>
      <c r="L15" s="205">
        <f t="shared" si="5"/>
        <v>0</v>
      </c>
      <c r="M15" s="208">
        <v>6403039.1590238074</v>
      </c>
      <c r="N15" s="201">
        <v>5549698.2403999986</v>
      </c>
      <c r="O15" s="207">
        <f t="shared" si="6"/>
        <v>0.86672876778815344</v>
      </c>
      <c r="P15" s="207">
        <f t="shared" si="7"/>
        <v>0</v>
      </c>
      <c r="Q15" s="211">
        <v>7324268.2187761916</v>
      </c>
      <c r="R15" s="211">
        <f>VLOOKUP(B15,'Dealer Wise'!B14:F134,5,0)</f>
        <v>5038401.3957000012</v>
      </c>
      <c r="S15" s="212">
        <f t="shared" si="8"/>
        <v>0.68790509102107478</v>
      </c>
      <c r="T15" s="212">
        <f t="shared" si="9"/>
        <v>0</v>
      </c>
      <c r="U15" s="174">
        <f t="shared" si="10"/>
        <v>31506663.277423814</v>
      </c>
      <c r="V15" s="174">
        <f t="shared" si="11"/>
        <v>22701719.363099992</v>
      </c>
      <c r="W15" s="159">
        <f t="shared" si="1"/>
        <v>0.72053708649519133</v>
      </c>
      <c r="X15" s="175">
        <f t="shared" si="2"/>
        <v>8804943.9143238217</v>
      </c>
      <c r="Y15" s="176">
        <f t="shared" si="12"/>
        <v>1257849.1306176889</v>
      </c>
    </row>
    <row r="16" spans="1:26" x14ac:dyDescent="0.2">
      <c r="A16" s="107">
        <v>12</v>
      </c>
      <c r="B16" s="173" t="s">
        <v>39</v>
      </c>
      <c r="C16" s="111" t="s">
        <v>27</v>
      </c>
      <c r="D16" s="111" t="s">
        <v>1447</v>
      </c>
      <c r="E16" s="202">
        <v>5476783.3249999993</v>
      </c>
      <c r="F16" s="202">
        <v>4446004.0591000002</v>
      </c>
      <c r="G16" s="203">
        <f t="shared" si="0"/>
        <v>0.81179111811950322</v>
      </c>
      <c r="H16" s="203">
        <f t="shared" si="3"/>
        <v>0</v>
      </c>
      <c r="I16" s="204">
        <v>6469583.7127095237</v>
      </c>
      <c r="J16" s="204">
        <v>3993599.6734999996</v>
      </c>
      <c r="K16" s="205">
        <f t="shared" si="4"/>
        <v>0.61728850739724672</v>
      </c>
      <c r="L16" s="205">
        <f t="shared" si="5"/>
        <v>0</v>
      </c>
      <c r="M16" s="208">
        <v>4000974.1472666673</v>
      </c>
      <c r="N16" s="201">
        <v>4316090.5100000007</v>
      </c>
      <c r="O16" s="207">
        <f t="shared" si="6"/>
        <v>1.0787599097456329</v>
      </c>
      <c r="P16" s="207">
        <f t="shared" si="7"/>
        <v>0.9</v>
      </c>
      <c r="Q16" s="211">
        <v>6358681.1997190481</v>
      </c>
      <c r="R16" s="211">
        <f>VLOOKUP(B16,'Dealer Wise'!B15:F135,5,0)</f>
        <v>5026800.9231000002</v>
      </c>
      <c r="S16" s="212">
        <f t="shared" si="8"/>
        <v>0.79054142914447489</v>
      </c>
      <c r="T16" s="212">
        <f t="shared" si="9"/>
        <v>0</v>
      </c>
      <c r="U16" s="174">
        <f t="shared" si="10"/>
        <v>22306022.384695239</v>
      </c>
      <c r="V16" s="174">
        <f t="shared" si="11"/>
        <v>17782495.165700004</v>
      </c>
      <c r="W16" s="159">
        <f t="shared" si="1"/>
        <v>0.79720601275380454</v>
      </c>
      <c r="X16" s="175">
        <f t="shared" si="2"/>
        <v>4523527.2189952359</v>
      </c>
      <c r="Y16" s="176">
        <f t="shared" si="12"/>
        <v>646218.17414217652</v>
      </c>
    </row>
    <row r="17" spans="1:25" x14ac:dyDescent="0.2">
      <c r="A17" s="107">
        <v>13</v>
      </c>
      <c r="B17" s="173" t="s">
        <v>28</v>
      </c>
      <c r="C17" s="111" t="s">
        <v>27</v>
      </c>
      <c r="D17" s="111" t="s">
        <v>29</v>
      </c>
      <c r="E17" s="202">
        <v>8730470.0625000019</v>
      </c>
      <c r="F17" s="202">
        <v>2747935.2234999998</v>
      </c>
      <c r="G17" s="203">
        <f t="shared" si="0"/>
        <v>0.31475226463500622</v>
      </c>
      <c r="H17" s="203">
        <f t="shared" si="3"/>
        <v>0</v>
      </c>
      <c r="I17" s="204">
        <v>6700617.7662142869</v>
      </c>
      <c r="J17" s="204">
        <v>3534105.8090999997</v>
      </c>
      <c r="K17" s="205">
        <f t="shared" si="4"/>
        <v>0.5274298478745636</v>
      </c>
      <c r="L17" s="205">
        <f t="shared" si="5"/>
        <v>0</v>
      </c>
      <c r="M17" s="208">
        <v>2839901.8996809525</v>
      </c>
      <c r="N17" s="201">
        <v>3370138.6285999999</v>
      </c>
      <c r="O17" s="207">
        <f t="shared" si="6"/>
        <v>1.1867095229516966</v>
      </c>
      <c r="P17" s="207">
        <f t="shared" si="7"/>
        <v>0.9</v>
      </c>
      <c r="Q17" s="211">
        <v>6925170.0187761914</v>
      </c>
      <c r="R17" s="211">
        <f>VLOOKUP(B17,'Dealer Wise'!B16:F136,5,0)</f>
        <v>1928554.3335000004</v>
      </c>
      <c r="S17" s="212">
        <f t="shared" si="8"/>
        <v>0.27848476330127886</v>
      </c>
      <c r="T17" s="212">
        <f t="shared" si="9"/>
        <v>0</v>
      </c>
      <c r="U17" s="174">
        <f t="shared" si="10"/>
        <v>25196159.747171432</v>
      </c>
      <c r="V17" s="174">
        <f t="shared" si="11"/>
        <v>11580733.9947</v>
      </c>
      <c r="W17" s="159">
        <f t="shared" si="1"/>
        <v>0.45962297869619095</v>
      </c>
      <c r="X17" s="175">
        <f t="shared" si="2"/>
        <v>13615425.752471432</v>
      </c>
      <c r="Y17" s="176">
        <f t="shared" si="12"/>
        <v>1945060.8217816332</v>
      </c>
    </row>
    <row r="18" spans="1:25" x14ac:dyDescent="0.2">
      <c r="A18" s="107">
        <v>14</v>
      </c>
      <c r="B18" s="173" t="s">
        <v>33</v>
      </c>
      <c r="C18" s="111" t="s">
        <v>27</v>
      </c>
      <c r="D18" s="111" t="s">
        <v>1446</v>
      </c>
      <c r="E18" s="202">
        <v>3301990.7650000001</v>
      </c>
      <c r="F18" s="202">
        <v>2660140.0401999997</v>
      </c>
      <c r="G18" s="203">
        <f t="shared" si="0"/>
        <v>0.80561704423785674</v>
      </c>
      <c r="H18" s="203">
        <f t="shared" si="3"/>
        <v>0</v>
      </c>
      <c r="I18" s="204">
        <v>3878217.8033619053</v>
      </c>
      <c r="J18" s="204">
        <v>2238861.8296999997</v>
      </c>
      <c r="K18" s="205">
        <f t="shared" si="4"/>
        <v>0.57729141147235219</v>
      </c>
      <c r="L18" s="205">
        <f t="shared" si="5"/>
        <v>0</v>
      </c>
      <c r="M18" s="208">
        <v>2094480.9135238095</v>
      </c>
      <c r="N18" s="201">
        <v>4023990.8070000005</v>
      </c>
      <c r="O18" s="207">
        <f t="shared" si="6"/>
        <v>1.9212353672060603</v>
      </c>
      <c r="P18" s="207">
        <f t="shared" si="7"/>
        <v>0.9</v>
      </c>
      <c r="Q18" s="211">
        <v>3648316.2661476182</v>
      </c>
      <c r="R18" s="211">
        <f>VLOOKUP(B18,'Dealer Wise'!B17:F137,5,0)</f>
        <v>3199860.3466000012</v>
      </c>
      <c r="S18" s="212">
        <f t="shared" si="8"/>
        <v>0.87707866126936496</v>
      </c>
      <c r="T18" s="212">
        <f t="shared" si="9"/>
        <v>0</v>
      </c>
      <c r="U18" s="174">
        <f t="shared" si="10"/>
        <v>12923005.748033334</v>
      </c>
      <c r="V18" s="174">
        <f t="shared" si="11"/>
        <v>12122853.023500001</v>
      </c>
      <c r="W18" s="159">
        <f t="shared" si="1"/>
        <v>0.938083079112218</v>
      </c>
      <c r="X18" s="175">
        <f t="shared" si="2"/>
        <v>800152.72453333251</v>
      </c>
      <c r="Y18" s="176">
        <f t="shared" si="12"/>
        <v>114307.53207619036</v>
      </c>
    </row>
    <row r="19" spans="1:25" x14ac:dyDescent="0.2">
      <c r="A19" s="107">
        <v>15</v>
      </c>
      <c r="B19" s="173" t="s">
        <v>35</v>
      </c>
      <c r="C19" s="111" t="s">
        <v>27</v>
      </c>
      <c r="D19" s="111" t="s">
        <v>1446</v>
      </c>
      <c r="E19" s="202">
        <v>8706647.3650000002</v>
      </c>
      <c r="F19" s="202">
        <v>6975957.4188999981</v>
      </c>
      <c r="G19" s="203">
        <f t="shared" si="0"/>
        <v>0.80122200043874159</v>
      </c>
      <c r="H19" s="203">
        <f t="shared" si="3"/>
        <v>0</v>
      </c>
      <c r="I19" s="204">
        <v>8458142.5605571419</v>
      </c>
      <c r="J19" s="204">
        <v>3600041.8204999994</v>
      </c>
      <c r="K19" s="205">
        <f t="shared" si="4"/>
        <v>0.42563030768576487</v>
      </c>
      <c r="L19" s="205">
        <f t="shared" si="5"/>
        <v>0</v>
      </c>
      <c r="M19" s="208">
        <v>6887145.9773904765</v>
      </c>
      <c r="N19" s="201">
        <v>10892388.720199998</v>
      </c>
      <c r="O19" s="207">
        <f t="shared" si="6"/>
        <v>1.581553339504951</v>
      </c>
      <c r="P19" s="207">
        <f t="shared" si="7"/>
        <v>0.9</v>
      </c>
      <c r="Q19" s="211">
        <v>10482264.466138093</v>
      </c>
      <c r="R19" s="211">
        <f>VLOOKUP(B19,'Dealer Wise'!B18:F138,5,0)</f>
        <v>6009035.5624999991</v>
      </c>
      <c r="S19" s="212">
        <f t="shared" si="8"/>
        <v>0.57325738936577941</v>
      </c>
      <c r="T19" s="212">
        <f t="shared" si="9"/>
        <v>0</v>
      </c>
      <c r="U19" s="174">
        <f t="shared" si="10"/>
        <v>34534200.369085714</v>
      </c>
      <c r="V19" s="174">
        <f t="shared" si="11"/>
        <v>27477423.522099994</v>
      </c>
      <c r="W19" s="159">
        <f t="shared" si="1"/>
        <v>0.79565831055689373</v>
      </c>
      <c r="X19" s="175">
        <f t="shared" si="2"/>
        <v>7056776.8469857201</v>
      </c>
      <c r="Y19" s="176">
        <f t="shared" si="12"/>
        <v>1008110.9781408171</v>
      </c>
    </row>
    <row r="20" spans="1:25" x14ac:dyDescent="0.2">
      <c r="A20" s="107">
        <v>16</v>
      </c>
      <c r="B20" s="173" t="s">
        <v>36</v>
      </c>
      <c r="C20" s="111" t="s">
        <v>27</v>
      </c>
      <c r="D20" s="111" t="s">
        <v>37</v>
      </c>
      <c r="E20" s="202">
        <v>12287766.645</v>
      </c>
      <c r="F20" s="202">
        <v>11228952.854900002</v>
      </c>
      <c r="G20" s="203">
        <f t="shared" si="0"/>
        <v>0.91383187680156364</v>
      </c>
      <c r="H20" s="203">
        <f t="shared" si="3"/>
        <v>0.9</v>
      </c>
      <c r="I20" s="204">
        <v>11631809.677290477</v>
      </c>
      <c r="J20" s="204">
        <v>9319153.2541999985</v>
      </c>
      <c r="K20" s="205">
        <f t="shared" si="4"/>
        <v>0.80117827859532253</v>
      </c>
      <c r="L20" s="205">
        <f t="shared" si="5"/>
        <v>0</v>
      </c>
      <c r="M20" s="208">
        <v>7025617.9225857146</v>
      </c>
      <c r="N20" s="201">
        <v>5978094.2399000013</v>
      </c>
      <c r="O20" s="207">
        <f t="shared" si="6"/>
        <v>0.85089942347730441</v>
      </c>
      <c r="P20" s="207">
        <f t="shared" si="7"/>
        <v>0</v>
      </c>
      <c r="Q20" s="211">
        <v>12518443.960595239</v>
      </c>
      <c r="R20" s="211">
        <f>VLOOKUP(B20,'Dealer Wise'!B19:F139,5,0)</f>
        <v>7319485.9811000032</v>
      </c>
      <c r="S20" s="212">
        <f t="shared" si="8"/>
        <v>0.58469614946872117</v>
      </c>
      <c r="T20" s="212">
        <f t="shared" si="9"/>
        <v>0</v>
      </c>
      <c r="U20" s="174">
        <f t="shared" si="10"/>
        <v>43463638.205471426</v>
      </c>
      <c r="V20" s="174">
        <f t="shared" si="11"/>
        <v>33845686.3301</v>
      </c>
      <c r="W20" s="159">
        <f t="shared" si="1"/>
        <v>0.77871268323412768</v>
      </c>
      <c r="X20" s="175">
        <f t="shared" si="2"/>
        <v>9617951.8753714263</v>
      </c>
      <c r="Y20" s="176">
        <f t="shared" si="12"/>
        <v>1373993.1250530609</v>
      </c>
    </row>
    <row r="21" spans="1:25" x14ac:dyDescent="0.2">
      <c r="A21" s="107">
        <v>17</v>
      </c>
      <c r="B21" s="173" t="s">
        <v>143</v>
      </c>
      <c r="C21" s="111" t="s">
        <v>27</v>
      </c>
      <c r="D21" s="111" t="s">
        <v>37</v>
      </c>
      <c r="E21" s="202">
        <v>8345031.4650000017</v>
      </c>
      <c r="F21" s="202">
        <v>8381093.6563999979</v>
      </c>
      <c r="G21" s="203">
        <f t="shared" si="0"/>
        <v>1.0043213966958957</v>
      </c>
      <c r="H21" s="203">
        <f t="shared" si="3"/>
        <v>0.9</v>
      </c>
      <c r="I21" s="204">
        <v>8772977.7650142871</v>
      </c>
      <c r="J21" s="204">
        <v>5906749.963299999</v>
      </c>
      <c r="K21" s="205">
        <f t="shared" si="4"/>
        <v>0.67328906119601684</v>
      </c>
      <c r="L21" s="205">
        <f t="shared" si="5"/>
        <v>0</v>
      </c>
      <c r="M21" s="208">
        <v>6100130.3576809522</v>
      </c>
      <c r="N21" s="201">
        <v>6783091.4135999987</v>
      </c>
      <c r="O21" s="207">
        <f t="shared" si="6"/>
        <v>1.1119584362749066</v>
      </c>
      <c r="P21" s="207">
        <f t="shared" si="7"/>
        <v>0.9</v>
      </c>
      <c r="Q21" s="211">
        <v>8136031.5746571431</v>
      </c>
      <c r="R21" s="211">
        <f>VLOOKUP(B21,'Dealer Wise'!B20:F140,5,0)</f>
        <v>5721683.182</v>
      </c>
      <c r="S21" s="212">
        <f t="shared" si="8"/>
        <v>0.70325233247894747</v>
      </c>
      <c r="T21" s="212">
        <f t="shared" si="9"/>
        <v>0</v>
      </c>
      <c r="U21" s="174">
        <f t="shared" si="10"/>
        <v>31354171.162352383</v>
      </c>
      <c r="V21" s="174">
        <f t="shared" si="11"/>
        <v>26792618.215299994</v>
      </c>
      <c r="W21" s="159">
        <f t="shared" si="1"/>
        <v>0.85451527570502195</v>
      </c>
      <c r="X21" s="175">
        <f t="shared" si="2"/>
        <v>4561552.9470523894</v>
      </c>
      <c r="Y21" s="176">
        <f t="shared" si="12"/>
        <v>651650.4210074842</v>
      </c>
    </row>
    <row r="22" spans="1:25" x14ac:dyDescent="0.2">
      <c r="A22" s="107">
        <v>18</v>
      </c>
      <c r="B22" s="173" t="s">
        <v>1321</v>
      </c>
      <c r="C22" s="111" t="s">
        <v>27</v>
      </c>
      <c r="D22" s="111" t="s">
        <v>31</v>
      </c>
      <c r="E22" s="202">
        <v>7267570.8875000011</v>
      </c>
      <c r="F22" s="202">
        <v>5922143.7917000009</v>
      </c>
      <c r="G22" s="203">
        <f t="shared" si="0"/>
        <v>0.81487251839344377</v>
      </c>
      <c r="H22" s="203">
        <f t="shared" si="3"/>
        <v>0</v>
      </c>
      <c r="I22" s="204">
        <v>7013095.5592428595</v>
      </c>
      <c r="J22" s="204">
        <v>5614677.6417000005</v>
      </c>
      <c r="K22" s="205">
        <f t="shared" si="4"/>
        <v>0.80059904991600694</v>
      </c>
      <c r="L22" s="205">
        <f t="shared" si="5"/>
        <v>0</v>
      </c>
      <c r="M22" s="208">
        <v>5005247.0838619052</v>
      </c>
      <c r="N22" s="201">
        <v>2436957.8075999999</v>
      </c>
      <c r="O22" s="207">
        <f t="shared" si="6"/>
        <v>0.48688062083035333</v>
      </c>
      <c r="P22" s="207">
        <f t="shared" si="7"/>
        <v>0</v>
      </c>
      <c r="Q22" s="211">
        <v>7613817.9571571425</v>
      </c>
      <c r="R22" s="211">
        <f>VLOOKUP(B22,'Dealer Wise'!B21:F141,5,0)</f>
        <v>3076056.4436999997</v>
      </c>
      <c r="S22" s="212">
        <f t="shared" si="8"/>
        <v>0.40400971772754884</v>
      </c>
      <c r="T22" s="212">
        <f t="shared" si="9"/>
        <v>0</v>
      </c>
      <c r="U22" s="174">
        <f t="shared" si="10"/>
        <v>26899731.487761907</v>
      </c>
      <c r="V22" s="174">
        <f t="shared" si="11"/>
        <v>17049835.684700001</v>
      </c>
      <c r="W22" s="159">
        <f t="shared" si="1"/>
        <v>0.63382921470635722</v>
      </c>
      <c r="X22" s="175">
        <f t="shared" si="2"/>
        <v>9849895.8030619062</v>
      </c>
      <c r="Y22" s="176">
        <f t="shared" si="12"/>
        <v>1407127.9718659867</v>
      </c>
    </row>
    <row r="23" spans="1:25" x14ac:dyDescent="0.2">
      <c r="A23" s="107">
        <v>19</v>
      </c>
      <c r="B23" s="173" t="s">
        <v>34</v>
      </c>
      <c r="C23" s="111" t="s">
        <v>27</v>
      </c>
      <c r="D23" s="111" t="s">
        <v>1446</v>
      </c>
      <c r="E23" s="202">
        <v>11256993.005000001</v>
      </c>
      <c r="F23" s="202">
        <v>9206764.3725000005</v>
      </c>
      <c r="G23" s="203">
        <f t="shared" si="0"/>
        <v>0.81787066656349938</v>
      </c>
      <c r="H23" s="203">
        <f t="shared" si="3"/>
        <v>0</v>
      </c>
      <c r="I23" s="204">
        <v>11059255.570685714</v>
      </c>
      <c r="J23" s="204">
        <v>5388835.8202000018</v>
      </c>
      <c r="K23" s="205">
        <f t="shared" si="4"/>
        <v>0.48726930901967341</v>
      </c>
      <c r="L23" s="205">
        <f t="shared" si="5"/>
        <v>0</v>
      </c>
      <c r="M23" s="208">
        <v>7819923.0389904762</v>
      </c>
      <c r="N23" s="201">
        <v>6348798.4617999978</v>
      </c>
      <c r="O23" s="207">
        <f t="shared" si="6"/>
        <v>0.81187480108750598</v>
      </c>
      <c r="P23" s="207">
        <f t="shared" si="7"/>
        <v>0</v>
      </c>
      <c r="Q23" s="211">
        <v>11322607.190119047</v>
      </c>
      <c r="R23" s="211">
        <f>VLOOKUP(B23,'Dealer Wise'!B22:F142,5,0)</f>
        <v>7511758.7646000031</v>
      </c>
      <c r="S23" s="212">
        <f t="shared" si="8"/>
        <v>0.66343013039923571</v>
      </c>
      <c r="T23" s="212">
        <f t="shared" si="9"/>
        <v>0</v>
      </c>
      <c r="U23" s="174">
        <f t="shared" si="10"/>
        <v>41458778.804795235</v>
      </c>
      <c r="V23" s="174">
        <f t="shared" si="11"/>
        <v>28456157.419100001</v>
      </c>
      <c r="W23" s="159">
        <f t="shared" si="1"/>
        <v>0.68637230134257321</v>
      </c>
      <c r="X23" s="175">
        <f t="shared" si="2"/>
        <v>13002621.385695234</v>
      </c>
      <c r="Y23" s="176">
        <f t="shared" si="12"/>
        <v>1857517.3408136049</v>
      </c>
    </row>
    <row r="24" spans="1:25" x14ac:dyDescent="0.2">
      <c r="A24" s="107">
        <v>20</v>
      </c>
      <c r="B24" s="173" t="s">
        <v>40</v>
      </c>
      <c r="C24" s="111" t="s">
        <v>27</v>
      </c>
      <c r="D24" s="111" t="s">
        <v>1447</v>
      </c>
      <c r="E24" s="202">
        <v>10010925.502499999</v>
      </c>
      <c r="F24" s="202">
        <v>8658426.8501999993</v>
      </c>
      <c r="G24" s="203">
        <f t="shared" si="0"/>
        <v>0.86489774077708947</v>
      </c>
      <c r="H24" s="203">
        <f t="shared" si="3"/>
        <v>0</v>
      </c>
      <c r="I24" s="204">
        <v>10514524.339509523</v>
      </c>
      <c r="J24" s="204">
        <v>10566830.452500001</v>
      </c>
      <c r="K24" s="205">
        <f t="shared" si="4"/>
        <v>1.004974653279743</v>
      </c>
      <c r="L24" s="205">
        <f t="shared" si="5"/>
        <v>0.9</v>
      </c>
      <c r="M24" s="208">
        <v>9746918.2723333351</v>
      </c>
      <c r="N24" s="201">
        <v>9963733.7350000031</v>
      </c>
      <c r="O24" s="207">
        <f t="shared" si="6"/>
        <v>1.0222445142771024</v>
      </c>
      <c r="P24" s="207">
        <f t="shared" si="7"/>
        <v>0.9</v>
      </c>
      <c r="Q24" s="211">
        <v>11237412.243566666</v>
      </c>
      <c r="R24" s="211">
        <f>VLOOKUP(B24,'Dealer Wise'!B23:F143,5,0)</f>
        <v>6984050.7561000008</v>
      </c>
      <c r="S24" s="212">
        <f t="shared" si="8"/>
        <v>0.62149991516937697</v>
      </c>
      <c r="T24" s="212">
        <f t="shared" si="9"/>
        <v>0</v>
      </c>
      <c r="U24" s="174">
        <f t="shared" si="10"/>
        <v>41509780.357909523</v>
      </c>
      <c r="V24" s="174">
        <f t="shared" si="11"/>
        <v>36173041.793800004</v>
      </c>
      <c r="W24" s="159">
        <f t="shared" si="1"/>
        <v>0.87143418928997962</v>
      </c>
      <c r="X24" s="175">
        <f t="shared" si="2"/>
        <v>5336738.5641095191</v>
      </c>
      <c r="Y24" s="176">
        <f t="shared" si="12"/>
        <v>762391.223444217</v>
      </c>
    </row>
    <row r="25" spans="1:25" x14ac:dyDescent="0.2">
      <c r="A25" s="107">
        <v>21</v>
      </c>
      <c r="B25" s="173" t="s">
        <v>38</v>
      </c>
      <c r="C25" s="111" t="s">
        <v>27</v>
      </c>
      <c r="D25" s="111" t="s">
        <v>1449</v>
      </c>
      <c r="E25" s="202">
        <v>14840546.882499998</v>
      </c>
      <c r="F25" s="202">
        <v>16510228.7334</v>
      </c>
      <c r="G25" s="203">
        <f t="shared" si="0"/>
        <v>1.1125081079639252</v>
      </c>
      <c r="H25" s="203">
        <f t="shared" si="3"/>
        <v>0.9</v>
      </c>
      <c r="I25" s="204">
        <v>15433096.511466665</v>
      </c>
      <c r="J25" s="204">
        <v>12789230.442800006</v>
      </c>
      <c r="K25" s="205">
        <f t="shared" si="4"/>
        <v>0.82868855471082625</v>
      </c>
      <c r="L25" s="205">
        <f t="shared" si="5"/>
        <v>0</v>
      </c>
      <c r="M25" s="208">
        <v>11258297.069004763</v>
      </c>
      <c r="N25" s="201">
        <v>6792777.9915000023</v>
      </c>
      <c r="O25" s="207">
        <f t="shared" si="6"/>
        <v>0.60335750157110446</v>
      </c>
      <c r="P25" s="207">
        <f t="shared" si="7"/>
        <v>0</v>
      </c>
      <c r="Q25" s="211">
        <v>15204681.236876192</v>
      </c>
      <c r="R25" s="211">
        <f>VLOOKUP(B25,'Dealer Wise'!B24:F144,5,0)</f>
        <v>13850249.321300004</v>
      </c>
      <c r="S25" s="212">
        <f t="shared" si="8"/>
        <v>0.91092007162299071</v>
      </c>
      <c r="T25" s="212">
        <f t="shared" si="9"/>
        <v>0.9</v>
      </c>
      <c r="U25" s="174">
        <f t="shared" si="10"/>
        <v>56736621.699847616</v>
      </c>
      <c r="V25" s="174">
        <f t="shared" si="11"/>
        <v>49942486.489000008</v>
      </c>
      <c r="W25" s="159">
        <f t="shared" si="1"/>
        <v>0.88025132608722356</v>
      </c>
      <c r="X25" s="175">
        <f t="shared" si="2"/>
        <v>6794135.2108476087</v>
      </c>
      <c r="Y25" s="176">
        <f t="shared" si="12"/>
        <v>970590.7444068013</v>
      </c>
    </row>
    <row r="26" spans="1:25" x14ac:dyDescent="0.2">
      <c r="A26" s="107">
        <v>22</v>
      </c>
      <c r="B26" s="173" t="s">
        <v>32</v>
      </c>
      <c r="C26" s="111" t="s">
        <v>27</v>
      </c>
      <c r="D26" s="111" t="s">
        <v>31</v>
      </c>
      <c r="E26" s="202">
        <v>8466647.432500001</v>
      </c>
      <c r="F26" s="202">
        <v>7690130.7296000002</v>
      </c>
      <c r="G26" s="203">
        <f t="shared" si="0"/>
        <v>0.90828522043810744</v>
      </c>
      <c r="H26" s="203">
        <f t="shared" si="3"/>
        <v>0.9</v>
      </c>
      <c r="I26" s="204">
        <v>9035879.4367666673</v>
      </c>
      <c r="J26" s="204">
        <v>7874551.0080000013</v>
      </c>
      <c r="K26" s="205">
        <f t="shared" si="4"/>
        <v>0.87147588268594389</v>
      </c>
      <c r="L26" s="205">
        <f t="shared" si="5"/>
        <v>0</v>
      </c>
      <c r="M26" s="208">
        <v>7834208.2217809539</v>
      </c>
      <c r="N26" s="201">
        <v>4001812.5673999996</v>
      </c>
      <c r="O26" s="207">
        <f t="shared" si="6"/>
        <v>0.51081263787117803</v>
      </c>
      <c r="P26" s="207">
        <f t="shared" si="7"/>
        <v>0</v>
      </c>
      <c r="Q26" s="211">
        <v>9949681.5185619034</v>
      </c>
      <c r="R26" s="211">
        <f>VLOOKUP(B26,'Dealer Wise'!B25:F145,5,0)</f>
        <v>5900101.0486000003</v>
      </c>
      <c r="S26" s="212">
        <f t="shared" si="8"/>
        <v>0.59299396041902486</v>
      </c>
      <c r="T26" s="212">
        <f t="shared" si="9"/>
        <v>0</v>
      </c>
      <c r="U26" s="174">
        <f t="shared" si="10"/>
        <v>35286416.609609529</v>
      </c>
      <c r="V26" s="174">
        <f t="shared" si="11"/>
        <v>25466595.353600003</v>
      </c>
      <c r="W26" s="159">
        <f t="shared" si="1"/>
        <v>0.72171100951816969</v>
      </c>
      <c r="X26" s="175">
        <f t="shared" si="2"/>
        <v>9819821.2560095266</v>
      </c>
      <c r="Y26" s="176">
        <f t="shared" si="12"/>
        <v>1402831.6080013609</v>
      </c>
    </row>
    <row r="27" spans="1:25" x14ac:dyDescent="0.2">
      <c r="A27" s="107">
        <v>23</v>
      </c>
      <c r="B27" s="173" t="s">
        <v>42</v>
      </c>
      <c r="C27" s="111" t="s">
        <v>16</v>
      </c>
      <c r="D27" s="111" t="s">
        <v>47</v>
      </c>
      <c r="E27" s="202">
        <v>5658323.1500000013</v>
      </c>
      <c r="F27" s="202">
        <v>3566355.0305999992</v>
      </c>
      <c r="G27" s="203">
        <f t="shared" si="0"/>
        <v>0.6302847921649718</v>
      </c>
      <c r="H27" s="203">
        <f t="shared" si="3"/>
        <v>0</v>
      </c>
      <c r="I27" s="204">
        <v>5453825.5532333339</v>
      </c>
      <c r="J27" s="204">
        <v>2972089.4920999995</v>
      </c>
      <c r="K27" s="205">
        <f t="shared" si="4"/>
        <v>0.54495499775162004</v>
      </c>
      <c r="L27" s="205">
        <f t="shared" si="5"/>
        <v>0</v>
      </c>
      <c r="M27" s="208">
        <v>7976320.5596428579</v>
      </c>
      <c r="N27" s="201">
        <v>9664592.2402999979</v>
      </c>
      <c r="O27" s="207">
        <f t="shared" si="6"/>
        <v>1.2116604602376628</v>
      </c>
      <c r="P27" s="207">
        <f t="shared" si="7"/>
        <v>0.9</v>
      </c>
      <c r="Q27" s="211">
        <v>4983838.0316857146</v>
      </c>
      <c r="R27" s="211">
        <f>VLOOKUP(B27,'Dealer Wise'!B26:F146,5,0)</f>
        <v>2327615.9944000002</v>
      </c>
      <c r="S27" s="212">
        <f t="shared" si="8"/>
        <v>0.46703283284924813</v>
      </c>
      <c r="T27" s="212">
        <f t="shared" si="9"/>
        <v>0</v>
      </c>
      <c r="U27" s="174">
        <f t="shared" si="10"/>
        <v>24072307.294561908</v>
      </c>
      <c r="V27" s="174">
        <f t="shared" si="11"/>
        <v>18530652.757399999</v>
      </c>
      <c r="W27" s="159">
        <f t="shared" si="1"/>
        <v>0.76979130129275952</v>
      </c>
      <c r="X27" s="175">
        <f t="shared" si="2"/>
        <v>5541654.537161909</v>
      </c>
      <c r="Y27" s="176">
        <f t="shared" si="12"/>
        <v>791664.93388027267</v>
      </c>
    </row>
    <row r="28" spans="1:25" x14ac:dyDescent="0.2">
      <c r="A28" s="107">
        <v>24</v>
      </c>
      <c r="B28" s="173" t="s">
        <v>49</v>
      </c>
      <c r="C28" s="111" t="s">
        <v>16</v>
      </c>
      <c r="D28" s="111" t="s">
        <v>47</v>
      </c>
      <c r="E28" s="202">
        <v>6044659.8075000001</v>
      </c>
      <c r="F28" s="202">
        <v>6298731.9590999996</v>
      </c>
      <c r="G28" s="203">
        <f t="shared" si="0"/>
        <v>1.0420324980546889</v>
      </c>
      <c r="H28" s="203">
        <f t="shared" si="3"/>
        <v>0.9</v>
      </c>
      <c r="I28" s="204">
        <v>9169049.6530761905</v>
      </c>
      <c r="J28" s="204">
        <v>9359171.3769000042</v>
      </c>
      <c r="K28" s="205">
        <f t="shared" si="4"/>
        <v>1.0207351613326718</v>
      </c>
      <c r="L28" s="205">
        <f t="shared" si="5"/>
        <v>0.9</v>
      </c>
      <c r="M28" s="208">
        <v>7688847.6028380953</v>
      </c>
      <c r="N28" s="201">
        <v>7845077.9594000001</v>
      </c>
      <c r="O28" s="207">
        <f t="shared" si="6"/>
        <v>1.0203190861143141</v>
      </c>
      <c r="P28" s="207">
        <f t="shared" si="7"/>
        <v>0.9</v>
      </c>
      <c r="Q28" s="211">
        <v>10777372.872357141</v>
      </c>
      <c r="R28" s="211">
        <f>VLOOKUP(B28,'Dealer Wise'!B27:F147,5,0)</f>
        <v>8204748.8413000004</v>
      </c>
      <c r="S28" s="212">
        <f t="shared" si="8"/>
        <v>0.7612939571149423</v>
      </c>
      <c r="T28" s="212">
        <f t="shared" si="9"/>
        <v>0</v>
      </c>
      <c r="U28" s="174">
        <f t="shared" si="10"/>
        <v>33679929.935771428</v>
      </c>
      <c r="V28" s="174">
        <f t="shared" si="11"/>
        <v>31707730.136700001</v>
      </c>
      <c r="W28" s="159">
        <f t="shared" si="1"/>
        <v>0.94144287702401797</v>
      </c>
      <c r="X28" s="175">
        <f t="shared" si="2"/>
        <v>1972199.7990714274</v>
      </c>
      <c r="Y28" s="176">
        <f t="shared" si="12"/>
        <v>281742.82843877532</v>
      </c>
    </row>
    <row r="29" spans="1:25" x14ac:dyDescent="0.2">
      <c r="A29" s="107">
        <v>25</v>
      </c>
      <c r="B29" s="173" t="s">
        <v>44</v>
      </c>
      <c r="C29" s="111" t="s">
        <v>16</v>
      </c>
      <c r="D29" s="111" t="s">
        <v>43</v>
      </c>
      <c r="E29" s="202">
        <v>2326781.3575000004</v>
      </c>
      <c r="F29" s="202">
        <v>207401.81080000006</v>
      </c>
      <c r="G29" s="203">
        <f t="shared" si="0"/>
        <v>8.9136785513376296E-2</v>
      </c>
      <c r="H29" s="203">
        <f t="shared" si="3"/>
        <v>0</v>
      </c>
      <c r="I29" s="204">
        <v>2178753.2422523811</v>
      </c>
      <c r="J29" s="204">
        <v>1885969.7065999997</v>
      </c>
      <c r="K29" s="205">
        <f t="shared" si="4"/>
        <v>0.86561877225265604</v>
      </c>
      <c r="L29" s="205">
        <f t="shared" si="5"/>
        <v>0</v>
      </c>
      <c r="M29" s="208">
        <v>3246047.8679380948</v>
      </c>
      <c r="N29" s="201">
        <v>1500897.3429</v>
      </c>
      <c r="O29" s="207">
        <f t="shared" si="6"/>
        <v>0.4623768360672319</v>
      </c>
      <c r="P29" s="207">
        <f t="shared" si="7"/>
        <v>0</v>
      </c>
      <c r="Q29" s="211">
        <v>1837611.0789857144</v>
      </c>
      <c r="R29" s="211">
        <f>VLOOKUP(B29,'Dealer Wise'!B28:F148,5,0)</f>
        <v>999474.03269999975</v>
      </c>
      <c r="S29" s="212">
        <f t="shared" si="8"/>
        <v>0.54389856707419737</v>
      </c>
      <c r="T29" s="212">
        <f t="shared" si="9"/>
        <v>0</v>
      </c>
      <c r="U29" s="174">
        <f t="shared" si="10"/>
        <v>9589193.5466761906</v>
      </c>
      <c r="V29" s="174">
        <f t="shared" si="11"/>
        <v>4593742.8929999992</v>
      </c>
      <c r="W29" s="159">
        <f t="shared" si="1"/>
        <v>0.47905414262832186</v>
      </c>
      <c r="X29" s="175">
        <f t="shared" si="2"/>
        <v>4995450.6536761913</v>
      </c>
      <c r="Y29" s="176">
        <f t="shared" si="12"/>
        <v>713635.80766802735</v>
      </c>
    </row>
    <row r="30" spans="1:25" x14ac:dyDescent="0.2">
      <c r="A30" s="107">
        <v>26</v>
      </c>
      <c r="B30" s="173" t="s">
        <v>46</v>
      </c>
      <c r="C30" s="111" t="s">
        <v>16</v>
      </c>
      <c r="D30" s="111" t="s">
        <v>47</v>
      </c>
      <c r="E30" s="202">
        <v>5467555.8725000005</v>
      </c>
      <c r="F30" s="202">
        <v>5259150.513799998</v>
      </c>
      <c r="G30" s="203">
        <f t="shared" si="0"/>
        <v>0.9618832685829124</v>
      </c>
      <c r="H30" s="203">
        <f t="shared" si="3"/>
        <v>0.9</v>
      </c>
      <c r="I30" s="204">
        <v>4693554.8833666658</v>
      </c>
      <c r="J30" s="204">
        <v>4737512.7764999988</v>
      </c>
      <c r="K30" s="205">
        <f t="shared" si="4"/>
        <v>1.0093655862615165</v>
      </c>
      <c r="L30" s="205">
        <f t="shared" si="5"/>
        <v>0.9</v>
      </c>
      <c r="M30" s="208">
        <v>4555794.8742523808</v>
      </c>
      <c r="N30" s="201">
        <v>4988156.9291999992</v>
      </c>
      <c r="O30" s="207">
        <f t="shared" si="6"/>
        <v>1.0949037581545131</v>
      </c>
      <c r="P30" s="207">
        <f t="shared" si="7"/>
        <v>0.9</v>
      </c>
      <c r="Q30" s="211">
        <v>5468353.3310047621</v>
      </c>
      <c r="R30" s="211">
        <f>VLOOKUP(B30,'Dealer Wise'!B29:F149,5,0)</f>
        <v>4249783.0928999996</v>
      </c>
      <c r="S30" s="212">
        <f t="shared" si="8"/>
        <v>0.77715956443493728</v>
      </c>
      <c r="T30" s="212">
        <f t="shared" si="9"/>
        <v>0</v>
      </c>
      <c r="U30" s="174">
        <f t="shared" si="10"/>
        <v>20185258.961123809</v>
      </c>
      <c r="V30" s="174">
        <f t="shared" si="11"/>
        <v>19234603.312399995</v>
      </c>
      <c r="W30" s="159">
        <f t="shared" si="1"/>
        <v>0.95290347027230371</v>
      </c>
      <c r="X30" s="175">
        <f t="shared" si="2"/>
        <v>950655.64872381464</v>
      </c>
      <c r="Y30" s="176">
        <f t="shared" si="12"/>
        <v>135807.9498176878</v>
      </c>
    </row>
    <row r="31" spans="1:25" x14ac:dyDescent="0.2">
      <c r="A31" s="107">
        <v>27</v>
      </c>
      <c r="B31" s="173" t="s">
        <v>48</v>
      </c>
      <c r="C31" s="111" t="s">
        <v>16</v>
      </c>
      <c r="D31" s="111" t="s">
        <v>47</v>
      </c>
      <c r="E31" s="202">
        <v>36189056.337499999</v>
      </c>
      <c r="F31" s="202">
        <v>36581898.256300002</v>
      </c>
      <c r="G31" s="203">
        <f t="shared" si="0"/>
        <v>1.0108552683755097</v>
      </c>
      <c r="H31" s="203">
        <f t="shared" si="3"/>
        <v>0.9</v>
      </c>
      <c r="I31" s="204">
        <v>36204566.01329048</v>
      </c>
      <c r="J31" s="204">
        <v>36404333.940800004</v>
      </c>
      <c r="K31" s="205">
        <f t="shared" si="4"/>
        <v>1.0055177550653747</v>
      </c>
      <c r="L31" s="205">
        <f t="shared" si="5"/>
        <v>0.9</v>
      </c>
      <c r="M31" s="208">
        <v>29503982.267642859</v>
      </c>
      <c r="N31" s="201">
        <v>29666880.133300006</v>
      </c>
      <c r="O31" s="207">
        <f t="shared" si="6"/>
        <v>1.0055212162269971</v>
      </c>
      <c r="P31" s="207">
        <f t="shared" si="7"/>
        <v>0.9</v>
      </c>
      <c r="Q31" s="211">
        <v>37666846.472238094</v>
      </c>
      <c r="R31" s="211">
        <f>VLOOKUP(B31,'Dealer Wise'!B30:F150,5,0)</f>
        <v>26045903.511300001</v>
      </c>
      <c r="S31" s="212">
        <f t="shared" si="8"/>
        <v>0.69148086316429036</v>
      </c>
      <c r="T31" s="212">
        <f t="shared" si="9"/>
        <v>0</v>
      </c>
      <c r="U31" s="174">
        <f t="shared" si="10"/>
        <v>139564451.09067142</v>
      </c>
      <c r="V31" s="174">
        <f t="shared" si="11"/>
        <v>128699015.84170002</v>
      </c>
      <c r="W31" s="159">
        <f t="shared" si="1"/>
        <v>0.92214754427750079</v>
      </c>
      <c r="X31" s="175">
        <f t="shared" si="2"/>
        <v>10865435.248971403</v>
      </c>
      <c r="Y31" s="176">
        <f t="shared" si="12"/>
        <v>1552205.0355673432</v>
      </c>
    </row>
    <row r="32" spans="1:25" x14ac:dyDescent="0.2">
      <c r="A32" s="107">
        <v>28</v>
      </c>
      <c r="B32" s="173" t="s">
        <v>50</v>
      </c>
      <c r="C32" s="111" t="s">
        <v>16</v>
      </c>
      <c r="D32" s="111" t="s">
        <v>51</v>
      </c>
      <c r="E32" s="202">
        <v>18057911.127499998</v>
      </c>
      <c r="F32" s="202">
        <v>17576175.886300009</v>
      </c>
      <c r="G32" s="203">
        <f t="shared" si="0"/>
        <v>0.97332275932699852</v>
      </c>
      <c r="H32" s="203">
        <f t="shared" si="3"/>
        <v>0.9</v>
      </c>
      <c r="I32" s="204">
        <v>18128277.925795242</v>
      </c>
      <c r="J32" s="204">
        <v>16510216.988500008</v>
      </c>
      <c r="K32" s="205">
        <f t="shared" si="4"/>
        <v>0.91074381450248787</v>
      </c>
      <c r="L32" s="205">
        <f t="shared" si="5"/>
        <v>0.9</v>
      </c>
      <c r="M32" s="208">
        <v>16564828.241042856</v>
      </c>
      <c r="N32" s="201">
        <v>20110720.389300004</v>
      </c>
      <c r="O32" s="207">
        <f t="shared" si="6"/>
        <v>1.2140615101261027</v>
      </c>
      <c r="P32" s="207">
        <f t="shared" si="7"/>
        <v>0.9</v>
      </c>
      <c r="Q32" s="211">
        <v>20532371.567895241</v>
      </c>
      <c r="R32" s="211">
        <f>VLOOKUP(B32,'Dealer Wise'!B4:F124,5,0)</f>
        <v>17752341.448500004</v>
      </c>
      <c r="S32" s="212">
        <f t="shared" si="8"/>
        <v>0.86460258084642605</v>
      </c>
      <c r="T32" s="212">
        <f t="shared" si="9"/>
        <v>0</v>
      </c>
      <c r="U32" s="174">
        <f t="shared" si="10"/>
        <v>73283388.862233341</v>
      </c>
      <c r="V32" s="174">
        <f t="shared" si="11"/>
        <v>71949454.712600023</v>
      </c>
      <c r="W32" s="159">
        <f t="shared" si="1"/>
        <v>0.98179759191894078</v>
      </c>
      <c r="X32" s="175">
        <f t="shared" si="2"/>
        <v>1333934.1496333182</v>
      </c>
      <c r="Y32" s="176">
        <f t="shared" si="12"/>
        <v>190562.02137618832</v>
      </c>
    </row>
    <row r="33" spans="1:26" x14ac:dyDescent="0.2">
      <c r="A33" s="107">
        <v>29</v>
      </c>
      <c r="B33" s="173" t="s">
        <v>62</v>
      </c>
      <c r="C33" s="111" t="s">
        <v>16</v>
      </c>
      <c r="D33" s="111" t="s">
        <v>1454</v>
      </c>
      <c r="E33" s="202">
        <v>4092843.4925000006</v>
      </c>
      <c r="F33" s="202">
        <v>4759278.3855999997</v>
      </c>
      <c r="G33" s="203">
        <f t="shared" si="0"/>
        <v>1.1628293127555986</v>
      </c>
      <c r="H33" s="203">
        <f t="shared" si="3"/>
        <v>0.9</v>
      </c>
      <c r="I33" s="204">
        <v>4769847.4366666675</v>
      </c>
      <c r="J33" s="204">
        <v>4854607.5771999983</v>
      </c>
      <c r="K33" s="205">
        <f t="shared" si="4"/>
        <v>1.0177699898495212</v>
      </c>
      <c r="L33" s="205">
        <f t="shared" si="5"/>
        <v>0.9</v>
      </c>
      <c r="M33" s="208">
        <v>5908296.3130571423</v>
      </c>
      <c r="N33" s="201">
        <v>6473011.4127000012</v>
      </c>
      <c r="O33" s="207">
        <f t="shared" si="6"/>
        <v>1.0955800233639021</v>
      </c>
      <c r="P33" s="207">
        <f t="shared" si="7"/>
        <v>0.9</v>
      </c>
      <c r="Q33" s="211">
        <v>5290495.4563523792</v>
      </c>
      <c r="R33" s="211">
        <f>VLOOKUP(B33,'Dealer Wise'!B32:F152,5,0)</f>
        <v>2685135.5004000007</v>
      </c>
      <c r="S33" s="212">
        <f t="shared" si="8"/>
        <v>0.50753951544858</v>
      </c>
      <c r="T33" s="212">
        <f t="shared" si="9"/>
        <v>0</v>
      </c>
      <c r="U33" s="174">
        <f t="shared" si="10"/>
        <v>20061482.69857619</v>
      </c>
      <c r="V33" s="174">
        <f t="shared" si="11"/>
        <v>18772032.8759</v>
      </c>
      <c r="W33" s="159">
        <f t="shared" si="1"/>
        <v>0.9357250985856741</v>
      </c>
      <c r="X33" s="175">
        <f t="shared" si="2"/>
        <v>1289449.8226761892</v>
      </c>
      <c r="Y33" s="176">
        <f t="shared" si="12"/>
        <v>184207.11752516989</v>
      </c>
    </row>
    <row r="34" spans="1:26" x14ac:dyDescent="0.2">
      <c r="A34" s="107">
        <v>30</v>
      </c>
      <c r="B34" s="173" t="s">
        <v>54</v>
      </c>
      <c r="C34" s="111" t="s">
        <v>16</v>
      </c>
      <c r="D34" s="111" t="s">
        <v>58</v>
      </c>
      <c r="E34" s="202">
        <v>11359254.382499998</v>
      </c>
      <c r="F34" s="202">
        <v>11958385.919500001</v>
      </c>
      <c r="G34" s="203">
        <f t="shared" si="0"/>
        <v>1.0527439140656116</v>
      </c>
      <c r="H34" s="203">
        <f t="shared" si="3"/>
        <v>0.9</v>
      </c>
      <c r="I34" s="204">
        <v>12229299.815400003</v>
      </c>
      <c r="J34" s="204">
        <v>11144409.6461</v>
      </c>
      <c r="K34" s="205">
        <f t="shared" si="4"/>
        <v>0.91128763006252966</v>
      </c>
      <c r="L34" s="205">
        <f t="shared" si="5"/>
        <v>0.9</v>
      </c>
      <c r="M34" s="208">
        <v>11580125.530252384</v>
      </c>
      <c r="N34" s="201">
        <v>13451292.606999999</v>
      </c>
      <c r="O34" s="207">
        <f t="shared" si="6"/>
        <v>1.1615843517291158</v>
      </c>
      <c r="P34" s="207">
        <f t="shared" si="7"/>
        <v>0.9</v>
      </c>
      <c r="Q34" s="211">
        <v>15211472.689042859</v>
      </c>
      <c r="R34" s="211">
        <f>VLOOKUP(B34,'Dealer Wise'!B33:F153,5,0)</f>
        <v>10183087.0888</v>
      </c>
      <c r="S34" s="212">
        <f t="shared" si="8"/>
        <v>0.6694346627026514</v>
      </c>
      <c r="T34" s="212">
        <f t="shared" si="9"/>
        <v>0</v>
      </c>
      <c r="U34" s="174">
        <f t="shared" si="10"/>
        <v>50380152.417195246</v>
      </c>
      <c r="V34" s="174">
        <f t="shared" si="11"/>
        <v>46737175.261399999</v>
      </c>
      <c r="W34" s="159">
        <f t="shared" si="1"/>
        <v>0.92769023154936181</v>
      </c>
      <c r="X34" s="175">
        <f t="shared" si="2"/>
        <v>3642977.1557952464</v>
      </c>
      <c r="Y34" s="176">
        <f t="shared" si="12"/>
        <v>520425.30797074951</v>
      </c>
    </row>
    <row r="35" spans="1:26" s="120" customFormat="1" x14ac:dyDescent="0.2">
      <c r="A35" s="107">
        <v>31</v>
      </c>
      <c r="B35" s="173" t="s">
        <v>61</v>
      </c>
      <c r="C35" s="111" t="s">
        <v>16</v>
      </c>
      <c r="D35" s="111" t="s">
        <v>43</v>
      </c>
      <c r="E35" s="202">
        <v>8751896.0425000004</v>
      </c>
      <c r="F35" s="202">
        <v>8755764.6346000005</v>
      </c>
      <c r="G35" s="203">
        <f t="shared" si="0"/>
        <v>1.0004420290279059</v>
      </c>
      <c r="H35" s="203">
        <f t="shared" si="3"/>
        <v>0.9</v>
      </c>
      <c r="I35" s="204">
        <v>8868115.9819190502</v>
      </c>
      <c r="J35" s="204">
        <v>9483601.4353000056</v>
      </c>
      <c r="K35" s="205">
        <f t="shared" si="4"/>
        <v>1.0694043080442173</v>
      </c>
      <c r="L35" s="205">
        <f t="shared" si="5"/>
        <v>0.9</v>
      </c>
      <c r="M35" s="208">
        <v>12023736.269457145</v>
      </c>
      <c r="N35" s="201">
        <v>15207928.312899992</v>
      </c>
      <c r="O35" s="207">
        <f t="shared" si="6"/>
        <v>1.2648255061558007</v>
      </c>
      <c r="P35" s="207">
        <f t="shared" si="7"/>
        <v>0.9</v>
      </c>
      <c r="Q35" s="211">
        <v>10399017.4902</v>
      </c>
      <c r="R35" s="211">
        <f>VLOOKUP(B35,'Dealer Wise'!B7:F127,5,0)</f>
        <v>10031173.060999995</v>
      </c>
      <c r="S35" s="212">
        <f t="shared" si="8"/>
        <v>0.96462700158484582</v>
      </c>
      <c r="T35" s="212">
        <f t="shared" si="9"/>
        <v>0.9</v>
      </c>
      <c r="U35" s="174">
        <f t="shared" si="10"/>
        <v>40042765.784076191</v>
      </c>
      <c r="V35" s="174">
        <f t="shared" si="11"/>
        <v>43478467.443799995</v>
      </c>
      <c r="W35" s="159">
        <f t="shared" si="1"/>
        <v>1.0858008080223589</v>
      </c>
      <c r="X35" s="175">
        <f t="shared" si="2"/>
        <v>-3435701.6597238034</v>
      </c>
      <c r="Y35" s="176">
        <f t="shared" si="12"/>
        <v>-490814.5228176862</v>
      </c>
      <c r="Z35" s="91"/>
    </row>
    <row r="36" spans="1:26" x14ac:dyDescent="0.2">
      <c r="A36" s="107">
        <v>32</v>
      </c>
      <c r="B36" s="173" t="s">
        <v>60</v>
      </c>
      <c r="C36" s="111" t="s">
        <v>16</v>
      </c>
      <c r="D36" s="111" t="s">
        <v>43</v>
      </c>
      <c r="E36" s="202">
        <v>14114289.104999997</v>
      </c>
      <c r="F36" s="202">
        <v>4397166.1897</v>
      </c>
      <c r="G36" s="203">
        <f t="shared" si="0"/>
        <v>0.31154003981272432</v>
      </c>
      <c r="H36" s="203">
        <f t="shared" si="3"/>
        <v>0</v>
      </c>
      <c r="I36" s="204">
        <v>13171231.046423815</v>
      </c>
      <c r="J36" s="204">
        <v>13236078.274200007</v>
      </c>
      <c r="K36" s="205">
        <f t="shared" si="4"/>
        <v>1.0049233991528681</v>
      </c>
      <c r="L36" s="205">
        <f t="shared" si="5"/>
        <v>0.9</v>
      </c>
      <c r="M36" s="208">
        <v>15045237.751309521</v>
      </c>
      <c r="N36" s="201">
        <v>15106262.672700007</v>
      </c>
      <c r="O36" s="207">
        <f t="shared" si="6"/>
        <v>1.0040560955166808</v>
      </c>
      <c r="P36" s="207">
        <f t="shared" si="7"/>
        <v>0.9</v>
      </c>
      <c r="Q36" s="211">
        <v>15205134.121895241</v>
      </c>
      <c r="R36" s="211">
        <f>VLOOKUP(B36,'Dealer Wise'!B8:F128,5,0)</f>
        <v>10026825.560799999</v>
      </c>
      <c r="S36" s="212">
        <f t="shared" si="8"/>
        <v>0.65943683761141381</v>
      </c>
      <c r="T36" s="212">
        <f t="shared" si="9"/>
        <v>0</v>
      </c>
      <c r="U36" s="174">
        <f t="shared" si="10"/>
        <v>57535892.024628572</v>
      </c>
      <c r="V36" s="174">
        <f t="shared" si="11"/>
        <v>42766332.697400011</v>
      </c>
      <c r="W36" s="159">
        <f t="shared" si="1"/>
        <v>0.74329833417883984</v>
      </c>
      <c r="X36" s="175">
        <f t="shared" si="2"/>
        <v>14769559.327228561</v>
      </c>
      <c r="Y36" s="176">
        <f t="shared" si="12"/>
        <v>2109937.0467469371</v>
      </c>
    </row>
    <row r="37" spans="1:26" x14ac:dyDescent="0.2">
      <c r="A37" s="107">
        <v>33</v>
      </c>
      <c r="B37" s="173" t="s">
        <v>56</v>
      </c>
      <c r="C37" s="111" t="s">
        <v>16</v>
      </c>
      <c r="D37" s="111" t="s">
        <v>43</v>
      </c>
      <c r="E37" s="202">
        <v>4985965.2949999999</v>
      </c>
      <c r="F37" s="202">
        <v>5267295.6294999998</v>
      </c>
      <c r="G37" s="203">
        <f t="shared" si="0"/>
        <v>1.0564244469936688</v>
      </c>
      <c r="H37" s="203">
        <f t="shared" si="3"/>
        <v>0.9</v>
      </c>
      <c r="I37" s="204">
        <v>5138726.6670761909</v>
      </c>
      <c r="J37" s="204">
        <v>6039191.191800002</v>
      </c>
      <c r="K37" s="205">
        <f t="shared" si="4"/>
        <v>1.1752310607398297</v>
      </c>
      <c r="L37" s="205">
        <f t="shared" si="5"/>
        <v>0.9</v>
      </c>
      <c r="M37" s="208">
        <v>6716798.7949142857</v>
      </c>
      <c r="N37" s="201">
        <v>7327164.9986999994</v>
      </c>
      <c r="O37" s="207">
        <f t="shared" si="6"/>
        <v>1.0908715926175816</v>
      </c>
      <c r="P37" s="207">
        <f t="shared" si="7"/>
        <v>0.9</v>
      </c>
      <c r="Q37" s="211">
        <v>6507768.5231761923</v>
      </c>
      <c r="R37" s="211">
        <f>VLOOKUP(B37,'Dealer Wise'!B36:F156,5,0)</f>
        <v>3514173.6498000007</v>
      </c>
      <c r="S37" s="212">
        <f t="shared" si="8"/>
        <v>0.53999671888834599</v>
      </c>
      <c r="T37" s="212">
        <f t="shared" si="9"/>
        <v>0</v>
      </c>
      <c r="U37" s="174">
        <f t="shared" si="10"/>
        <v>23349259.280166671</v>
      </c>
      <c r="V37" s="174">
        <f t="shared" si="11"/>
        <v>22147825.469800003</v>
      </c>
      <c r="W37" s="159">
        <f t="shared" si="1"/>
        <v>0.94854509961319455</v>
      </c>
      <c r="X37" s="175">
        <f t="shared" si="2"/>
        <v>1201433.8103666678</v>
      </c>
      <c r="Y37" s="176">
        <f t="shared" si="12"/>
        <v>171633.40148095254</v>
      </c>
    </row>
    <row r="38" spans="1:26" x14ac:dyDescent="0.2">
      <c r="A38" s="107">
        <v>34</v>
      </c>
      <c r="B38" s="173" t="s">
        <v>57</v>
      </c>
      <c r="C38" s="111" t="s">
        <v>16</v>
      </c>
      <c r="D38" s="111" t="s">
        <v>58</v>
      </c>
      <c r="E38" s="202">
        <v>4561648.0999999996</v>
      </c>
      <c r="F38" s="202">
        <v>4611830.1499000005</v>
      </c>
      <c r="G38" s="203">
        <f t="shared" si="0"/>
        <v>1.0110008595139115</v>
      </c>
      <c r="H38" s="203">
        <f t="shared" si="3"/>
        <v>0.9</v>
      </c>
      <c r="I38" s="204">
        <v>4301975.2220047619</v>
      </c>
      <c r="J38" s="204">
        <v>5121955.9501000009</v>
      </c>
      <c r="K38" s="205">
        <f t="shared" si="4"/>
        <v>1.1906056371271057</v>
      </c>
      <c r="L38" s="205">
        <f t="shared" si="5"/>
        <v>0.9</v>
      </c>
      <c r="M38" s="208">
        <v>5593376.4879904753</v>
      </c>
      <c r="N38" s="201">
        <v>5929536.1121000005</v>
      </c>
      <c r="O38" s="207">
        <f t="shared" si="6"/>
        <v>1.0600995882954227</v>
      </c>
      <c r="P38" s="207">
        <f t="shared" si="7"/>
        <v>0.9</v>
      </c>
      <c r="Q38" s="211">
        <v>4692348.6616904754</v>
      </c>
      <c r="R38" s="211">
        <f>VLOOKUP(B38,'Dealer Wise'!B10:F130,5,0)</f>
        <v>4573878.4329999993</v>
      </c>
      <c r="S38" s="212">
        <f t="shared" si="8"/>
        <v>0.97475246678540806</v>
      </c>
      <c r="T38" s="212">
        <f t="shared" si="9"/>
        <v>0.9</v>
      </c>
      <c r="U38" s="174">
        <f t="shared" si="10"/>
        <v>19149348.471685715</v>
      </c>
      <c r="V38" s="174">
        <f t="shared" si="11"/>
        <v>20237200.645100001</v>
      </c>
      <c r="W38" s="159">
        <f t="shared" si="1"/>
        <v>1.0568088347769526</v>
      </c>
      <c r="X38" s="175">
        <f t="shared" si="2"/>
        <v>-1087852.1734142862</v>
      </c>
      <c r="Y38" s="176">
        <f t="shared" si="12"/>
        <v>-155407.45334489804</v>
      </c>
    </row>
    <row r="39" spans="1:26" x14ac:dyDescent="0.2">
      <c r="A39" s="107">
        <v>35</v>
      </c>
      <c r="B39" s="173" t="s">
        <v>59</v>
      </c>
      <c r="C39" s="111" t="s">
        <v>16</v>
      </c>
      <c r="D39" s="111" t="s">
        <v>58</v>
      </c>
      <c r="E39" s="202">
        <v>11467512.102500001</v>
      </c>
      <c r="F39" s="202">
        <v>11775998.501799999</v>
      </c>
      <c r="G39" s="203">
        <f t="shared" si="0"/>
        <v>1.0269009002600265</v>
      </c>
      <c r="H39" s="203">
        <f t="shared" si="3"/>
        <v>0.9</v>
      </c>
      <c r="I39" s="204">
        <v>11194543.319376189</v>
      </c>
      <c r="J39" s="204">
        <v>10780501.148199998</v>
      </c>
      <c r="K39" s="205">
        <f t="shared" si="4"/>
        <v>0.96301392925430529</v>
      </c>
      <c r="L39" s="205">
        <f t="shared" si="5"/>
        <v>0.9</v>
      </c>
      <c r="M39" s="208">
        <v>11370516.362938095</v>
      </c>
      <c r="N39" s="201">
        <v>20634083.826500002</v>
      </c>
      <c r="O39" s="207">
        <f t="shared" si="6"/>
        <v>1.8147006844611091</v>
      </c>
      <c r="P39" s="207">
        <f t="shared" si="7"/>
        <v>0.9</v>
      </c>
      <c r="Q39" s="211">
        <v>13836316.470666664</v>
      </c>
      <c r="R39" s="211">
        <f>VLOOKUP(B39,'Dealer Wise'!B38:F158,5,0)</f>
        <v>11673538.756800001</v>
      </c>
      <c r="S39" s="212">
        <f t="shared" si="8"/>
        <v>0.84368833146800271</v>
      </c>
      <c r="T39" s="212">
        <f t="shared" si="9"/>
        <v>0</v>
      </c>
      <c r="U39" s="174">
        <f t="shared" si="10"/>
        <v>47868888.255480945</v>
      </c>
      <c r="V39" s="174">
        <f t="shared" si="11"/>
        <v>54864122.233300008</v>
      </c>
      <c r="W39" s="159">
        <f t="shared" si="1"/>
        <v>1.146133203271503</v>
      </c>
      <c r="X39" s="175">
        <f t="shared" si="2"/>
        <v>-6995233.9778190628</v>
      </c>
      <c r="Y39" s="176">
        <f t="shared" si="12"/>
        <v>-999319.13968843757</v>
      </c>
    </row>
    <row r="40" spans="1:26" x14ac:dyDescent="0.2">
      <c r="A40" s="107">
        <v>36</v>
      </c>
      <c r="B40" s="173" t="s">
        <v>52</v>
      </c>
      <c r="C40" s="111" t="s">
        <v>16</v>
      </c>
      <c r="D40" s="111" t="s">
        <v>51</v>
      </c>
      <c r="E40" s="202">
        <v>7142539.807500001</v>
      </c>
      <c r="F40" s="202">
        <v>7465139.6386999963</v>
      </c>
      <c r="G40" s="203">
        <f t="shared" si="0"/>
        <v>1.0451659829548658</v>
      </c>
      <c r="H40" s="203">
        <f t="shared" si="3"/>
        <v>0.9</v>
      </c>
      <c r="I40" s="204">
        <v>8262920.892852379</v>
      </c>
      <c r="J40" s="204">
        <v>7537088.7444000002</v>
      </c>
      <c r="K40" s="205">
        <f t="shared" si="4"/>
        <v>0.91215792116801686</v>
      </c>
      <c r="L40" s="205">
        <f t="shared" si="5"/>
        <v>0.9</v>
      </c>
      <c r="M40" s="208">
        <v>7798119.8679523794</v>
      </c>
      <c r="N40" s="201">
        <v>10454227.720699998</v>
      </c>
      <c r="O40" s="207">
        <f t="shared" si="6"/>
        <v>1.3406087489964496</v>
      </c>
      <c r="P40" s="207">
        <f t="shared" si="7"/>
        <v>0.9</v>
      </c>
      <c r="Q40" s="211">
        <v>8658976.4402666688</v>
      </c>
      <c r="R40" s="211">
        <f>VLOOKUP(B40,'Dealer Wise'!B12:F132,5,0)</f>
        <v>5580252.4055000003</v>
      </c>
      <c r="S40" s="212">
        <f t="shared" si="8"/>
        <v>0.64444711727707926</v>
      </c>
      <c r="T40" s="212">
        <f t="shared" si="9"/>
        <v>0</v>
      </c>
      <c r="U40" s="174">
        <f t="shared" si="10"/>
        <v>31862557.008571427</v>
      </c>
      <c r="V40" s="174">
        <f t="shared" si="11"/>
        <v>31036708.509299994</v>
      </c>
      <c r="W40" s="159">
        <f t="shared" si="1"/>
        <v>0.97408090948101655</v>
      </c>
      <c r="X40" s="175">
        <f t="shared" si="2"/>
        <v>825848.4992714338</v>
      </c>
      <c r="Y40" s="176">
        <f t="shared" si="12"/>
        <v>117978.35703877626</v>
      </c>
    </row>
    <row r="41" spans="1:26" x14ac:dyDescent="0.2">
      <c r="A41" s="107">
        <v>37</v>
      </c>
      <c r="B41" s="173" t="s">
        <v>55</v>
      </c>
      <c r="C41" s="111" t="s">
        <v>16</v>
      </c>
      <c r="D41" s="111" t="s">
        <v>51</v>
      </c>
      <c r="E41" s="202">
        <v>5947608.0274999999</v>
      </c>
      <c r="F41" s="202">
        <v>5415446.3205999983</v>
      </c>
      <c r="G41" s="203">
        <f t="shared" si="0"/>
        <v>0.91052508765886364</v>
      </c>
      <c r="H41" s="203">
        <f t="shared" si="3"/>
        <v>0.9</v>
      </c>
      <c r="I41" s="204">
        <v>5448695.7607333334</v>
      </c>
      <c r="J41" s="204">
        <v>5892103.6415000027</v>
      </c>
      <c r="K41" s="205">
        <f t="shared" si="4"/>
        <v>1.0813787189151101</v>
      </c>
      <c r="L41" s="205">
        <f t="shared" si="5"/>
        <v>0.9</v>
      </c>
      <c r="M41" s="208">
        <v>6567947.3954904778</v>
      </c>
      <c r="N41" s="201">
        <v>8374632.4236000031</v>
      </c>
      <c r="O41" s="207">
        <f t="shared" si="6"/>
        <v>1.2750760502969294</v>
      </c>
      <c r="P41" s="207">
        <f t="shared" si="7"/>
        <v>0.9</v>
      </c>
      <c r="Q41" s="211">
        <v>6787407.0162809528</v>
      </c>
      <c r="R41" s="211">
        <f>VLOOKUP(B41,'Dealer Wise'!B13:F133,5,0)</f>
        <v>5440341.0947000021</v>
      </c>
      <c r="S41" s="212">
        <f t="shared" si="8"/>
        <v>0.80153453029268118</v>
      </c>
      <c r="T41" s="212">
        <f t="shared" si="9"/>
        <v>0</v>
      </c>
      <c r="U41" s="174">
        <f t="shared" si="10"/>
        <v>24751658.200004764</v>
      </c>
      <c r="V41" s="174">
        <f t="shared" si="11"/>
        <v>25122523.480400003</v>
      </c>
      <c r="W41" s="159">
        <f t="shared" si="1"/>
        <v>1.0149834519125336</v>
      </c>
      <c r="X41" s="175">
        <f t="shared" si="2"/>
        <v>-370865.28039523959</v>
      </c>
      <c r="Y41" s="176">
        <f t="shared" si="12"/>
        <v>-52980.754342177082</v>
      </c>
    </row>
    <row r="42" spans="1:26" x14ac:dyDescent="0.2">
      <c r="A42" s="107">
        <v>38</v>
      </c>
      <c r="B42" s="173" t="s">
        <v>63</v>
      </c>
      <c r="C42" s="111" t="s">
        <v>16</v>
      </c>
      <c r="D42" s="111" t="s">
        <v>1454</v>
      </c>
      <c r="E42" s="202">
        <v>16177258.529999997</v>
      </c>
      <c r="F42" s="202">
        <v>14742379.152099999</v>
      </c>
      <c r="G42" s="203">
        <f t="shared" si="0"/>
        <v>0.91130268609856979</v>
      </c>
      <c r="H42" s="203">
        <f t="shared" si="3"/>
        <v>0.9</v>
      </c>
      <c r="I42" s="204">
        <v>16729959.0510619</v>
      </c>
      <c r="J42" s="204">
        <v>16762728.447799999</v>
      </c>
      <c r="K42" s="205">
        <f t="shared" si="4"/>
        <v>1.0019587254600015</v>
      </c>
      <c r="L42" s="205">
        <f t="shared" si="5"/>
        <v>0.9</v>
      </c>
      <c r="M42" s="208">
        <v>12078626.651285715</v>
      </c>
      <c r="N42" s="201">
        <v>20315634.056300007</v>
      </c>
      <c r="O42" s="207">
        <f t="shared" si="6"/>
        <v>1.6819490032120084</v>
      </c>
      <c r="P42" s="207">
        <f t="shared" si="7"/>
        <v>0.9</v>
      </c>
      <c r="Q42" s="211">
        <v>18214703.76507619</v>
      </c>
      <c r="R42" s="211">
        <f>VLOOKUP(B42,'Dealer Wise'!B41:F161,5,0)</f>
        <v>11018190.742600001</v>
      </c>
      <c r="S42" s="212">
        <f t="shared" si="8"/>
        <v>0.60490639236887489</v>
      </c>
      <c r="T42" s="212">
        <f t="shared" si="9"/>
        <v>0</v>
      </c>
      <c r="U42" s="174">
        <f t="shared" si="10"/>
        <v>63200547.997423805</v>
      </c>
      <c r="V42" s="174">
        <f t="shared" si="11"/>
        <v>62838932.398800008</v>
      </c>
      <c r="W42" s="159">
        <f t="shared" si="1"/>
        <v>0.9942782838111065</v>
      </c>
      <c r="X42" s="175">
        <f t="shared" si="2"/>
        <v>361615.5986237973</v>
      </c>
      <c r="Y42" s="176">
        <f t="shared" si="12"/>
        <v>51659.371231971039</v>
      </c>
    </row>
    <row r="43" spans="1:26" x14ac:dyDescent="0.2">
      <c r="A43" s="107">
        <v>39</v>
      </c>
      <c r="B43" s="173" t="s">
        <v>53</v>
      </c>
      <c r="C43" s="111" t="s">
        <v>27</v>
      </c>
      <c r="D43" s="111" t="s">
        <v>1448</v>
      </c>
      <c r="E43" s="202">
        <v>3375933.8274999997</v>
      </c>
      <c r="F43" s="202">
        <v>3412159.6527000004</v>
      </c>
      <c r="G43" s="203">
        <f t="shared" si="0"/>
        <v>1.0107306087888657</v>
      </c>
      <c r="H43" s="203">
        <f t="shared" si="3"/>
        <v>0.9</v>
      </c>
      <c r="I43" s="204">
        <v>3541409.380876191</v>
      </c>
      <c r="J43" s="204">
        <v>3226998.6419000006</v>
      </c>
      <c r="K43" s="205">
        <f t="shared" si="4"/>
        <v>0.91121875356347504</v>
      </c>
      <c r="L43" s="205">
        <f t="shared" si="5"/>
        <v>0.9</v>
      </c>
      <c r="M43" s="208">
        <v>4164353.0543095232</v>
      </c>
      <c r="N43" s="201">
        <v>5780353.1228999961</v>
      </c>
      <c r="O43" s="207">
        <f t="shared" si="6"/>
        <v>1.3880554908566503</v>
      </c>
      <c r="P43" s="207">
        <f t="shared" si="7"/>
        <v>0.9</v>
      </c>
      <c r="Q43" s="211">
        <v>5675444.328842856</v>
      </c>
      <c r="R43" s="211">
        <f>VLOOKUP(B43,'Dealer Wise'!B42:F162,5,0)</f>
        <v>2185235.6404000004</v>
      </c>
      <c r="S43" s="212">
        <f t="shared" si="8"/>
        <v>0.38503340245882378</v>
      </c>
      <c r="T43" s="212">
        <f t="shared" si="9"/>
        <v>0</v>
      </c>
      <c r="U43" s="174">
        <f t="shared" si="10"/>
        <v>16757140.59152857</v>
      </c>
      <c r="V43" s="174">
        <f t="shared" si="11"/>
        <v>14604747.057899997</v>
      </c>
      <c r="W43" s="159">
        <f t="shared" si="1"/>
        <v>0.87155365070358737</v>
      </c>
      <c r="X43" s="175">
        <f t="shared" si="2"/>
        <v>2152393.5336285736</v>
      </c>
      <c r="Y43" s="176">
        <f t="shared" si="12"/>
        <v>307484.79051836766</v>
      </c>
    </row>
    <row r="44" spans="1:26" x14ac:dyDescent="0.2">
      <c r="A44" s="107">
        <v>40</v>
      </c>
      <c r="B44" s="173" t="s">
        <v>104</v>
      </c>
      <c r="C44" s="111" t="s">
        <v>27</v>
      </c>
      <c r="D44" s="111" t="s">
        <v>1448</v>
      </c>
      <c r="E44" s="202">
        <v>11233719.667499997</v>
      </c>
      <c r="F44" s="202">
        <v>9706859.9215999991</v>
      </c>
      <c r="G44" s="203">
        <f t="shared" si="0"/>
        <v>0.86408244187209704</v>
      </c>
      <c r="H44" s="203">
        <f t="shared" si="3"/>
        <v>0</v>
      </c>
      <c r="I44" s="204">
        <v>12754674.660895243</v>
      </c>
      <c r="J44" s="204">
        <v>5382491.6504999995</v>
      </c>
      <c r="K44" s="205">
        <f t="shared" si="4"/>
        <v>0.42200148522817793</v>
      </c>
      <c r="L44" s="205">
        <f t="shared" si="5"/>
        <v>0</v>
      </c>
      <c r="M44" s="208">
        <v>8865309.9247095231</v>
      </c>
      <c r="N44" s="201">
        <v>7144654.6873999992</v>
      </c>
      <c r="O44" s="207">
        <f t="shared" si="6"/>
        <v>0.80591143999222314</v>
      </c>
      <c r="P44" s="207">
        <f t="shared" si="7"/>
        <v>0</v>
      </c>
      <c r="Q44" s="211">
        <v>12134240.129785717</v>
      </c>
      <c r="R44" s="211">
        <f>VLOOKUP(B44,'Dealer Wise'!B43:F163,5,0)</f>
        <v>7643984.612999999</v>
      </c>
      <c r="S44" s="212">
        <f t="shared" si="8"/>
        <v>0.62995165179205892</v>
      </c>
      <c r="T44" s="212">
        <f t="shared" si="9"/>
        <v>0</v>
      </c>
      <c r="U44" s="174">
        <f t="shared" si="10"/>
        <v>44987944.382890478</v>
      </c>
      <c r="V44" s="174">
        <f t="shared" si="11"/>
        <v>29877990.872499995</v>
      </c>
      <c r="W44" s="159">
        <f t="shared" si="1"/>
        <v>0.66413327575515979</v>
      </c>
      <c r="X44" s="175">
        <f t="shared" si="2"/>
        <v>15109953.510390483</v>
      </c>
      <c r="Y44" s="176">
        <f t="shared" si="12"/>
        <v>2158564.7871986404</v>
      </c>
    </row>
    <row r="45" spans="1:26" x14ac:dyDescent="0.2">
      <c r="A45" s="107">
        <v>41</v>
      </c>
      <c r="B45" s="173" t="s">
        <v>97</v>
      </c>
      <c r="C45" s="111" t="s">
        <v>27</v>
      </c>
      <c r="D45" s="111" t="s">
        <v>1448</v>
      </c>
      <c r="E45" s="202">
        <v>5739362.0899999999</v>
      </c>
      <c r="F45" s="202">
        <v>5246066.6566000003</v>
      </c>
      <c r="G45" s="203">
        <f t="shared" si="0"/>
        <v>0.91405047709753406</v>
      </c>
      <c r="H45" s="203">
        <f t="shared" si="3"/>
        <v>0.9</v>
      </c>
      <c r="I45" s="204">
        <v>6208696.38172381</v>
      </c>
      <c r="J45" s="204">
        <v>4997612.9802000001</v>
      </c>
      <c r="K45" s="205">
        <f t="shared" si="4"/>
        <v>0.80493757029433621</v>
      </c>
      <c r="L45" s="205">
        <f t="shared" si="5"/>
        <v>0</v>
      </c>
      <c r="M45" s="208">
        <v>4006529.5921047614</v>
      </c>
      <c r="N45" s="201">
        <v>4871907.112999999</v>
      </c>
      <c r="O45" s="207">
        <f t="shared" si="6"/>
        <v>1.2159917956429285</v>
      </c>
      <c r="P45" s="207">
        <f t="shared" si="7"/>
        <v>0.9</v>
      </c>
      <c r="Q45" s="211">
        <v>5675444.328842856</v>
      </c>
      <c r="R45" s="211">
        <f>VLOOKUP(B45,'Dealer Wise'!B44:F164,5,0)</f>
        <v>3756481.8815000006</v>
      </c>
      <c r="S45" s="212">
        <f t="shared" si="8"/>
        <v>0.66188331059991123</v>
      </c>
      <c r="T45" s="212">
        <f t="shared" si="9"/>
        <v>0</v>
      </c>
      <c r="U45" s="174">
        <f t="shared" si="10"/>
        <v>21630032.392671429</v>
      </c>
      <c r="V45" s="174">
        <f t="shared" si="11"/>
        <v>18872068.631300002</v>
      </c>
      <c r="W45" s="159">
        <f t="shared" si="1"/>
        <v>0.87249377572333808</v>
      </c>
      <c r="X45" s="175">
        <f t="shared" si="2"/>
        <v>2757963.7613714263</v>
      </c>
      <c r="Y45" s="176">
        <f t="shared" si="12"/>
        <v>393994.82305306091</v>
      </c>
    </row>
    <row r="46" spans="1:26" x14ac:dyDescent="0.2">
      <c r="A46" s="107">
        <v>42</v>
      </c>
      <c r="B46" s="173" t="s">
        <v>98</v>
      </c>
      <c r="C46" s="111" t="s">
        <v>94</v>
      </c>
      <c r="D46" s="111" t="s">
        <v>1459</v>
      </c>
      <c r="E46" s="202">
        <v>7489675.3925000019</v>
      </c>
      <c r="F46" s="202">
        <v>6482049.4771999987</v>
      </c>
      <c r="G46" s="203">
        <f t="shared" si="0"/>
        <v>0.86546467470285593</v>
      </c>
      <c r="H46" s="203">
        <f t="shared" si="3"/>
        <v>0</v>
      </c>
      <c r="I46" s="204">
        <v>8237351.8294904772</v>
      </c>
      <c r="J46" s="204">
        <v>5744980.9970000014</v>
      </c>
      <c r="K46" s="205">
        <f t="shared" si="4"/>
        <v>0.69743057185349799</v>
      </c>
      <c r="L46" s="205">
        <f t="shared" si="5"/>
        <v>0</v>
      </c>
      <c r="M46" s="208">
        <v>5612749.2035142863</v>
      </c>
      <c r="N46" s="201">
        <v>3445348.6072</v>
      </c>
      <c r="O46" s="207">
        <f t="shared" si="6"/>
        <v>0.61384332031845978</v>
      </c>
      <c r="P46" s="207">
        <f t="shared" si="7"/>
        <v>0</v>
      </c>
      <c r="Q46" s="211">
        <v>6916063.3934428571</v>
      </c>
      <c r="R46" s="211">
        <f>VLOOKUP(B46,'Dealer Wise'!B45:F165,5,0)</f>
        <v>5078447.2317000004</v>
      </c>
      <c r="S46" s="212">
        <f t="shared" si="8"/>
        <v>0.73429738028643476</v>
      </c>
      <c r="T46" s="212">
        <f t="shared" si="9"/>
        <v>0</v>
      </c>
      <c r="U46" s="174">
        <f t="shared" si="10"/>
        <v>28255839.818947624</v>
      </c>
      <c r="V46" s="174">
        <f t="shared" si="11"/>
        <v>20750826.313099999</v>
      </c>
      <c r="W46" s="159">
        <f t="shared" si="1"/>
        <v>0.73439071165688874</v>
      </c>
      <c r="X46" s="175">
        <f t="shared" si="2"/>
        <v>7505013.5058476254</v>
      </c>
      <c r="Y46" s="176">
        <f t="shared" si="12"/>
        <v>1072144.7865496608</v>
      </c>
    </row>
    <row r="47" spans="1:26" x14ac:dyDescent="0.2">
      <c r="A47" s="107">
        <v>43</v>
      </c>
      <c r="B47" s="108" t="s">
        <v>121</v>
      </c>
      <c r="C47" s="111" t="s">
        <v>94</v>
      </c>
      <c r="D47" s="111" t="s">
        <v>1391</v>
      </c>
      <c r="E47" s="202">
        <v>9260004.2524999995</v>
      </c>
      <c r="F47" s="202">
        <v>7419726.3269000016</v>
      </c>
      <c r="G47" s="203">
        <f t="shared" si="0"/>
        <v>0.80126597402985389</v>
      </c>
      <c r="H47" s="203">
        <f t="shared" si="3"/>
        <v>0</v>
      </c>
      <c r="I47" s="204">
        <v>9854274.5551380944</v>
      </c>
      <c r="J47" s="204">
        <v>4092492.0460000001</v>
      </c>
      <c r="K47" s="205">
        <f t="shared" si="4"/>
        <v>0.41530119980939068</v>
      </c>
      <c r="L47" s="205">
        <f t="shared" si="5"/>
        <v>0</v>
      </c>
      <c r="M47" s="208">
        <v>7419740.7231666669</v>
      </c>
      <c r="N47" s="201">
        <v>9557441.8836000022</v>
      </c>
      <c r="O47" s="207">
        <f t="shared" si="6"/>
        <v>1.2881099542681846</v>
      </c>
      <c r="P47" s="207">
        <f t="shared" si="7"/>
        <v>0.9</v>
      </c>
      <c r="Q47" s="211">
        <v>8497477.3262142856</v>
      </c>
      <c r="R47" s="211">
        <f>VLOOKUP(B47,'Dealer Wise'!B46:F166,5,0)</f>
        <v>6175699.556400001</v>
      </c>
      <c r="S47" s="212">
        <f t="shared" si="8"/>
        <v>0.72676858311210579</v>
      </c>
      <c r="T47" s="212">
        <f t="shared" si="9"/>
        <v>0</v>
      </c>
      <c r="U47" s="174">
        <f t="shared" si="10"/>
        <v>35031496.857019044</v>
      </c>
      <c r="V47" s="174">
        <f t="shared" si="11"/>
        <v>27245359.812900007</v>
      </c>
      <c r="W47" s="159">
        <f t="shared" si="1"/>
        <v>0.77773895657675907</v>
      </c>
      <c r="X47" s="175">
        <f t="shared" si="2"/>
        <v>7786137.0441190377</v>
      </c>
      <c r="Y47" s="176">
        <f t="shared" si="12"/>
        <v>1112305.2920170054</v>
      </c>
    </row>
    <row r="48" spans="1:26" x14ac:dyDescent="0.2">
      <c r="A48" s="107">
        <v>44</v>
      </c>
      <c r="B48" s="173" t="s">
        <v>1126</v>
      </c>
      <c r="C48" s="111" t="s">
        <v>94</v>
      </c>
      <c r="D48" s="111" t="s">
        <v>1391</v>
      </c>
      <c r="E48" s="202">
        <v>4747651.3325000005</v>
      </c>
      <c r="F48" s="202">
        <v>3818130.6775000002</v>
      </c>
      <c r="G48" s="203">
        <f t="shared" si="0"/>
        <v>0.80421463374174595</v>
      </c>
      <c r="H48" s="203">
        <f t="shared" si="3"/>
        <v>0</v>
      </c>
      <c r="I48" s="204">
        <v>5293521.8939809529</v>
      </c>
      <c r="J48" s="204">
        <v>1125386.1873999999</v>
      </c>
      <c r="K48" s="205">
        <f t="shared" si="4"/>
        <v>0.21259687027640908</v>
      </c>
      <c r="L48" s="205">
        <f t="shared" si="5"/>
        <v>0</v>
      </c>
      <c r="M48" s="208">
        <v>4007785.535509523</v>
      </c>
      <c r="N48" s="201">
        <v>5851825.0389999971</v>
      </c>
      <c r="O48" s="207">
        <f t="shared" si="6"/>
        <v>1.4601143167846768</v>
      </c>
      <c r="P48" s="207">
        <f t="shared" si="7"/>
        <v>0.9</v>
      </c>
      <c r="Q48" s="211">
        <v>4797836.7207428562</v>
      </c>
      <c r="R48" s="211">
        <f>VLOOKUP(B48,'Dealer Wise'!B47:F167,5,0)</f>
        <v>4192128.503500001</v>
      </c>
      <c r="S48" s="212">
        <f t="shared" si="8"/>
        <v>0.87375389107675339</v>
      </c>
      <c r="T48" s="212">
        <f t="shared" si="9"/>
        <v>0</v>
      </c>
      <c r="U48" s="174">
        <f t="shared" si="10"/>
        <v>18846795.482733332</v>
      </c>
      <c r="V48" s="174">
        <f t="shared" si="11"/>
        <v>14987470.407399999</v>
      </c>
      <c r="W48" s="159">
        <f t="shared" si="1"/>
        <v>0.79522645752329146</v>
      </c>
      <c r="X48" s="175">
        <f t="shared" si="2"/>
        <v>3859325.0753333326</v>
      </c>
      <c r="Y48" s="176">
        <f t="shared" si="12"/>
        <v>551332.15361904749</v>
      </c>
    </row>
    <row r="49" spans="1:25" x14ac:dyDescent="0.2">
      <c r="A49" s="107">
        <v>45</v>
      </c>
      <c r="B49" s="173" t="s">
        <v>123</v>
      </c>
      <c r="C49" s="111" t="s">
        <v>138</v>
      </c>
      <c r="D49" s="111" t="s">
        <v>1394</v>
      </c>
      <c r="E49" s="202">
        <v>19282697.295000006</v>
      </c>
      <c r="F49" s="202">
        <v>19664322.4417</v>
      </c>
      <c r="G49" s="203">
        <f t="shared" si="0"/>
        <v>1.0197910666159216</v>
      </c>
      <c r="H49" s="203">
        <f t="shared" si="3"/>
        <v>0.9</v>
      </c>
      <c r="I49" s="204">
        <v>20819460.362861905</v>
      </c>
      <c r="J49" s="204">
        <v>29391575.384400014</v>
      </c>
      <c r="K49" s="205">
        <f t="shared" si="4"/>
        <v>1.4117356968977537</v>
      </c>
      <c r="L49" s="205">
        <f t="shared" si="5"/>
        <v>0.9</v>
      </c>
      <c r="M49" s="208">
        <v>16784326.614495236</v>
      </c>
      <c r="N49" s="201">
        <v>19497874.516100008</v>
      </c>
      <c r="O49" s="207">
        <f t="shared" si="6"/>
        <v>1.1616715382112086</v>
      </c>
      <c r="P49" s="207">
        <f t="shared" si="7"/>
        <v>0.9</v>
      </c>
      <c r="Q49" s="211">
        <v>25367561.171190478</v>
      </c>
      <c r="R49" s="211">
        <f>VLOOKUP(B49,'Dealer Wise'!B4:F124,5,0)</f>
        <v>20238293.568799999</v>
      </c>
      <c r="S49" s="212">
        <f t="shared" si="8"/>
        <v>0.79780209978499217</v>
      </c>
      <c r="T49" s="212">
        <f t="shared" si="9"/>
        <v>0</v>
      </c>
      <c r="U49" s="174">
        <f t="shared" si="10"/>
        <v>82254045.443547636</v>
      </c>
      <c r="V49" s="174">
        <f t="shared" si="11"/>
        <v>88792065.911000028</v>
      </c>
      <c r="W49" s="159">
        <f t="shared" si="1"/>
        <v>1.0794857010642662</v>
      </c>
      <c r="X49" s="175">
        <f t="shared" si="2"/>
        <v>-6538020.467452392</v>
      </c>
      <c r="Y49" s="176">
        <f t="shared" si="12"/>
        <v>-934002.9239217703</v>
      </c>
    </row>
    <row r="50" spans="1:25" x14ac:dyDescent="0.2">
      <c r="A50" s="107">
        <v>46</v>
      </c>
      <c r="B50" s="173" t="s">
        <v>124</v>
      </c>
      <c r="C50" s="111" t="s">
        <v>138</v>
      </c>
      <c r="D50" s="111" t="s">
        <v>1394</v>
      </c>
      <c r="E50" s="202">
        <v>14509482.7325</v>
      </c>
      <c r="F50" s="202">
        <v>13999030.607800005</v>
      </c>
      <c r="G50" s="203">
        <f t="shared" si="0"/>
        <v>0.96481941264821069</v>
      </c>
      <c r="H50" s="203">
        <f t="shared" si="3"/>
        <v>0.9</v>
      </c>
      <c r="I50" s="204">
        <v>15501013.03818571</v>
      </c>
      <c r="J50" s="204">
        <v>15950486.235600006</v>
      </c>
      <c r="K50" s="205">
        <f t="shared" si="4"/>
        <v>1.0289963756760316</v>
      </c>
      <c r="L50" s="205">
        <f t="shared" si="5"/>
        <v>0.9</v>
      </c>
      <c r="M50" s="208">
        <v>14203884.874342859</v>
      </c>
      <c r="N50" s="201">
        <v>12933107.111999998</v>
      </c>
      <c r="O50" s="207">
        <f t="shared" si="6"/>
        <v>0.91053308488592966</v>
      </c>
      <c r="P50" s="207">
        <f t="shared" si="7"/>
        <v>0.9</v>
      </c>
      <c r="Q50" s="211">
        <v>12980974.704190478</v>
      </c>
      <c r="R50" s="211">
        <f>VLOOKUP(B50,'Dealer Wise'!B22:F142,5,0)</f>
        <v>10096169.733999997</v>
      </c>
      <c r="S50" s="212">
        <f t="shared" si="8"/>
        <v>0.77776669041199065</v>
      </c>
      <c r="T50" s="212">
        <f t="shared" si="9"/>
        <v>0</v>
      </c>
      <c r="U50" s="174">
        <f t="shared" si="10"/>
        <v>57195355.349219047</v>
      </c>
      <c r="V50" s="174">
        <f t="shared" si="11"/>
        <v>52978793.689400002</v>
      </c>
      <c r="W50" s="159">
        <f t="shared" si="1"/>
        <v>0.92627790081775196</v>
      </c>
      <c r="X50" s="175">
        <f t="shared" si="2"/>
        <v>4216561.6598190442</v>
      </c>
      <c r="Y50" s="176">
        <f t="shared" si="12"/>
        <v>602365.95140272065</v>
      </c>
    </row>
    <row r="51" spans="1:25" x14ac:dyDescent="0.2">
      <c r="A51" s="107">
        <v>47</v>
      </c>
      <c r="B51" s="173" t="s">
        <v>122</v>
      </c>
      <c r="C51" s="111" t="s">
        <v>138</v>
      </c>
      <c r="D51" s="111" t="s">
        <v>1394</v>
      </c>
      <c r="E51" s="202">
        <v>9611385.0350000001</v>
      </c>
      <c r="F51" s="202">
        <v>5289008.3500999976</v>
      </c>
      <c r="G51" s="203">
        <f t="shared" si="0"/>
        <v>0.5502857632734508</v>
      </c>
      <c r="H51" s="203">
        <f t="shared" si="3"/>
        <v>0</v>
      </c>
      <c r="I51" s="204">
        <v>9808266.8844380975</v>
      </c>
      <c r="J51" s="204">
        <v>4891587.4751999974</v>
      </c>
      <c r="K51" s="205">
        <f t="shared" si="4"/>
        <v>0.4987208782992073</v>
      </c>
      <c r="L51" s="205">
        <f t="shared" si="5"/>
        <v>0</v>
      </c>
      <c r="M51" s="208">
        <v>7175261.069980952</v>
      </c>
      <c r="N51" s="201">
        <v>873043.17299999995</v>
      </c>
      <c r="O51" s="207">
        <f t="shared" si="6"/>
        <v>0.12167406377066049</v>
      </c>
      <c r="P51" s="207">
        <f t="shared" si="7"/>
        <v>0</v>
      </c>
      <c r="Q51" s="211">
        <v>0</v>
      </c>
      <c r="R51" s="211">
        <v>0</v>
      </c>
      <c r="S51" s="212">
        <f t="shared" si="8"/>
        <v>0</v>
      </c>
      <c r="T51" s="212">
        <f t="shared" si="9"/>
        <v>0</v>
      </c>
      <c r="U51" s="174">
        <f t="shared" si="10"/>
        <v>26594912.989419051</v>
      </c>
      <c r="V51" s="174">
        <f t="shared" si="11"/>
        <v>11053638.998299995</v>
      </c>
      <c r="W51" s="159">
        <f t="shared" si="1"/>
        <v>0.4156298237447798</v>
      </c>
      <c r="X51" s="175">
        <f t="shared" si="2"/>
        <v>15541273.991119055</v>
      </c>
      <c r="Y51" s="176">
        <f t="shared" si="12"/>
        <v>2220181.9987312937</v>
      </c>
    </row>
    <row r="52" spans="1:25" x14ac:dyDescent="0.2">
      <c r="A52" s="107">
        <v>48</v>
      </c>
      <c r="B52" s="173" t="s">
        <v>109</v>
      </c>
      <c r="C52" s="111" t="s">
        <v>138</v>
      </c>
      <c r="D52" s="111" t="s">
        <v>1442</v>
      </c>
      <c r="E52" s="202">
        <v>5344484.5074999966</v>
      </c>
      <c r="F52" s="202">
        <v>2970563.4692000006</v>
      </c>
      <c r="G52" s="203">
        <f t="shared" si="0"/>
        <v>0.5558185200146738</v>
      </c>
      <c r="H52" s="203">
        <f t="shared" si="3"/>
        <v>0</v>
      </c>
      <c r="I52" s="204">
        <v>5256501.3097809535</v>
      </c>
      <c r="J52" s="204">
        <v>2965065.6096000001</v>
      </c>
      <c r="K52" s="205">
        <f t="shared" si="4"/>
        <v>0.56407588143900966</v>
      </c>
      <c r="L52" s="205">
        <f t="shared" si="5"/>
        <v>0</v>
      </c>
      <c r="M52" s="208">
        <v>3575898.1894904757</v>
      </c>
      <c r="N52" s="201">
        <v>3586383.7161000017</v>
      </c>
      <c r="O52" s="207">
        <f t="shared" si="6"/>
        <v>1.0029322777254517</v>
      </c>
      <c r="P52" s="207">
        <f t="shared" si="7"/>
        <v>0.9</v>
      </c>
      <c r="Q52" s="211">
        <v>4967354.8607476195</v>
      </c>
      <c r="R52" s="211">
        <f>VLOOKUP(B52,'Dealer Wise'!B7:F127,5,0)</f>
        <v>2708710.8046000004</v>
      </c>
      <c r="S52" s="212">
        <f t="shared" si="8"/>
        <v>0.5453024558411198</v>
      </c>
      <c r="T52" s="212">
        <f t="shared" si="9"/>
        <v>0</v>
      </c>
      <c r="U52" s="174">
        <f t="shared" si="10"/>
        <v>19144238.867519047</v>
      </c>
      <c r="V52" s="174">
        <f t="shared" si="11"/>
        <v>12230723.599500002</v>
      </c>
      <c r="W52" s="159">
        <f t="shared" si="1"/>
        <v>0.63887228341321955</v>
      </c>
      <c r="X52" s="175">
        <f t="shared" si="2"/>
        <v>6913515.2680190448</v>
      </c>
      <c r="Y52" s="176">
        <f t="shared" si="12"/>
        <v>987645.03828843497</v>
      </c>
    </row>
    <row r="53" spans="1:25" x14ac:dyDescent="0.2">
      <c r="A53" s="107">
        <v>49</v>
      </c>
      <c r="B53" s="173" t="s">
        <v>117</v>
      </c>
      <c r="C53" s="111" t="s">
        <v>138</v>
      </c>
      <c r="D53" s="111" t="s">
        <v>1442</v>
      </c>
      <c r="E53" s="202">
        <v>3987981.0075000008</v>
      </c>
      <c r="F53" s="202">
        <v>3660593.7566999993</v>
      </c>
      <c r="G53" s="203">
        <f t="shared" si="0"/>
        <v>0.91790651706106419</v>
      </c>
      <c r="H53" s="203">
        <f t="shared" si="3"/>
        <v>0.9</v>
      </c>
      <c r="I53" s="204">
        <v>4197837.4077523816</v>
      </c>
      <c r="J53" s="204">
        <v>3660816.3947000005</v>
      </c>
      <c r="K53" s="205">
        <f t="shared" si="4"/>
        <v>0.87207198352641424</v>
      </c>
      <c r="L53" s="205">
        <f t="shared" si="5"/>
        <v>0</v>
      </c>
      <c r="M53" s="208">
        <v>3460917.0404380942</v>
      </c>
      <c r="N53" s="201">
        <v>2301710.1639</v>
      </c>
      <c r="O53" s="207">
        <f t="shared" si="6"/>
        <v>0.66505788408283895</v>
      </c>
      <c r="P53" s="207">
        <f t="shared" si="7"/>
        <v>0</v>
      </c>
      <c r="Q53" s="211">
        <v>4291940.5926333331</v>
      </c>
      <c r="R53" s="211">
        <f>VLOOKUP(B53,'Dealer Wise'!B8:F128,5,0)</f>
        <v>2724695.4050000003</v>
      </c>
      <c r="S53" s="212">
        <f t="shared" si="8"/>
        <v>0.63483996252805897</v>
      </c>
      <c r="T53" s="212">
        <f t="shared" si="9"/>
        <v>0</v>
      </c>
      <c r="U53" s="174">
        <f t="shared" si="10"/>
        <v>15938676.04832381</v>
      </c>
      <c r="V53" s="174">
        <f t="shared" si="11"/>
        <v>12347815.7203</v>
      </c>
      <c r="W53" s="159">
        <f t="shared" si="1"/>
        <v>0.7747077412743173</v>
      </c>
      <c r="X53" s="175">
        <f t="shared" si="2"/>
        <v>3590860.3280238099</v>
      </c>
      <c r="Y53" s="176">
        <f t="shared" si="12"/>
        <v>512980.0468605443</v>
      </c>
    </row>
    <row r="54" spans="1:25" x14ac:dyDescent="0.2">
      <c r="A54" s="107">
        <v>50</v>
      </c>
      <c r="B54" s="173" t="s">
        <v>118</v>
      </c>
      <c r="C54" s="111" t="s">
        <v>138</v>
      </c>
      <c r="D54" s="111" t="s">
        <v>1442</v>
      </c>
      <c r="E54" s="202">
        <v>7356265.4775</v>
      </c>
      <c r="F54" s="202">
        <v>7469595.4065000024</v>
      </c>
      <c r="G54" s="203">
        <f t="shared" si="0"/>
        <v>1.0154059052581279</v>
      </c>
      <c r="H54" s="203">
        <f t="shared" si="3"/>
        <v>0.9</v>
      </c>
      <c r="I54" s="204">
        <v>7405369.4510809537</v>
      </c>
      <c r="J54" s="204">
        <v>6390323.1598000014</v>
      </c>
      <c r="K54" s="205">
        <f t="shared" si="4"/>
        <v>0.86293103970217355</v>
      </c>
      <c r="L54" s="205">
        <f t="shared" si="5"/>
        <v>0</v>
      </c>
      <c r="M54" s="208">
        <v>7423688.4856428541</v>
      </c>
      <c r="N54" s="201">
        <v>13097754.361</v>
      </c>
      <c r="O54" s="207">
        <f t="shared" si="6"/>
        <v>1.76431896170355</v>
      </c>
      <c r="P54" s="207">
        <f t="shared" si="7"/>
        <v>0.9</v>
      </c>
      <c r="Q54" s="211">
        <v>8964140.0512238108</v>
      </c>
      <c r="R54" s="211">
        <f>VLOOKUP(B54,'Dealer Wise'!B9:F129,5,0)</f>
        <v>4761208.7076000003</v>
      </c>
      <c r="S54" s="212">
        <f t="shared" si="8"/>
        <v>0.53113948247048925</v>
      </c>
      <c r="T54" s="212">
        <f t="shared" si="9"/>
        <v>0</v>
      </c>
      <c r="U54" s="174">
        <f t="shared" si="10"/>
        <v>31149463.46544762</v>
      </c>
      <c r="V54" s="174">
        <f t="shared" si="11"/>
        <v>31718881.634900007</v>
      </c>
      <c r="W54" s="159">
        <f t="shared" si="1"/>
        <v>1.0182801918910742</v>
      </c>
      <c r="X54" s="175">
        <f t="shared" si="2"/>
        <v>-569418.16945238784</v>
      </c>
      <c r="Y54" s="176">
        <f t="shared" si="12"/>
        <v>-81345.452778912542</v>
      </c>
    </row>
    <row r="55" spans="1:25" x14ac:dyDescent="0.2">
      <c r="A55" s="107">
        <v>51</v>
      </c>
      <c r="B55" s="173" t="s">
        <v>119</v>
      </c>
      <c r="C55" s="111" t="s">
        <v>138</v>
      </c>
      <c r="D55" s="111" t="s">
        <v>1442</v>
      </c>
      <c r="E55" s="202">
        <v>5077710.9924999997</v>
      </c>
      <c r="F55" s="202">
        <v>4118334.6554999994</v>
      </c>
      <c r="G55" s="203">
        <f t="shared" si="0"/>
        <v>0.81106125606261548</v>
      </c>
      <c r="H55" s="203">
        <f t="shared" si="3"/>
        <v>0</v>
      </c>
      <c r="I55" s="204">
        <v>5636594.6728428574</v>
      </c>
      <c r="J55" s="204">
        <v>3174056.8188000005</v>
      </c>
      <c r="K55" s="205">
        <f t="shared" si="4"/>
        <v>0.56311603069360705</v>
      </c>
      <c r="L55" s="205">
        <f t="shared" si="5"/>
        <v>0</v>
      </c>
      <c r="M55" s="208">
        <v>4781904.904504762</v>
      </c>
      <c r="N55" s="201">
        <v>5705656.2000999982</v>
      </c>
      <c r="O55" s="207">
        <f t="shared" si="6"/>
        <v>1.1931764253038621</v>
      </c>
      <c r="P55" s="207">
        <f t="shared" si="7"/>
        <v>0.9</v>
      </c>
      <c r="Q55" s="211">
        <v>5160069.937561905</v>
      </c>
      <c r="R55" s="211">
        <f>VLOOKUP(B55,'Dealer Wise'!B10:F130,5,0)</f>
        <v>3383571.5459000007</v>
      </c>
      <c r="S55" s="212">
        <f t="shared" si="8"/>
        <v>0.65572203222863934</v>
      </c>
      <c r="T55" s="212">
        <f t="shared" si="9"/>
        <v>0</v>
      </c>
      <c r="U55" s="174">
        <f t="shared" si="10"/>
        <v>20656280.50740952</v>
      </c>
      <c r="V55" s="174">
        <f t="shared" si="11"/>
        <v>16381619.220299998</v>
      </c>
      <c r="W55" s="159">
        <f t="shared" si="1"/>
        <v>0.79305755043478532</v>
      </c>
      <c r="X55" s="175">
        <f t="shared" si="2"/>
        <v>4274661.2871095221</v>
      </c>
      <c r="Y55" s="176">
        <f t="shared" si="12"/>
        <v>610665.89815850311</v>
      </c>
    </row>
    <row r="56" spans="1:25" x14ac:dyDescent="0.2">
      <c r="A56" s="107">
        <v>52</v>
      </c>
      <c r="B56" s="173" t="s">
        <v>107</v>
      </c>
      <c r="C56" s="111" t="s">
        <v>138</v>
      </c>
      <c r="D56" s="111" t="s">
        <v>1393</v>
      </c>
      <c r="E56" s="202">
        <v>4806555.1124999998</v>
      </c>
      <c r="F56" s="202">
        <v>3852619.4976999997</v>
      </c>
      <c r="G56" s="203">
        <f t="shared" si="0"/>
        <v>0.80153444775465477</v>
      </c>
      <c r="H56" s="203">
        <f t="shared" si="3"/>
        <v>0</v>
      </c>
      <c r="I56" s="204">
        <v>5312456.8847285714</v>
      </c>
      <c r="J56" s="204">
        <v>4262360.2879999988</v>
      </c>
      <c r="K56" s="205">
        <f t="shared" si="4"/>
        <v>0.8023331540351456</v>
      </c>
      <c r="L56" s="205">
        <f t="shared" si="5"/>
        <v>0</v>
      </c>
      <c r="M56" s="208">
        <v>3752374.5269428575</v>
      </c>
      <c r="N56" s="201">
        <v>3629238.9076999999</v>
      </c>
      <c r="O56" s="207">
        <f t="shared" si="6"/>
        <v>0.96718461380687948</v>
      </c>
      <c r="P56" s="207">
        <f t="shared" si="7"/>
        <v>0.9</v>
      </c>
      <c r="Q56" s="211">
        <v>4620797.1297904756</v>
      </c>
      <c r="R56" s="211">
        <f>VLOOKUP(B56,'Dealer Wise'!B11:F131,5,0)</f>
        <v>2147755.6115999999</v>
      </c>
      <c r="S56" s="212">
        <f t="shared" si="8"/>
        <v>0.46480197058497291</v>
      </c>
      <c r="T56" s="212">
        <f t="shared" si="9"/>
        <v>0</v>
      </c>
      <c r="U56" s="174">
        <f t="shared" si="10"/>
        <v>18492183.653961904</v>
      </c>
      <c r="V56" s="174">
        <f t="shared" si="11"/>
        <v>13891974.305</v>
      </c>
      <c r="W56" s="159">
        <f t="shared" si="1"/>
        <v>0.75123493065805014</v>
      </c>
      <c r="X56" s="175">
        <f t="shared" si="2"/>
        <v>4600209.3489619046</v>
      </c>
      <c r="Y56" s="176">
        <f t="shared" si="12"/>
        <v>657172.76413741498</v>
      </c>
    </row>
    <row r="57" spans="1:25" x14ac:dyDescent="0.2">
      <c r="A57" s="107">
        <v>53</v>
      </c>
      <c r="B57" s="173" t="s">
        <v>120</v>
      </c>
      <c r="C57" s="111" t="s">
        <v>138</v>
      </c>
      <c r="D57" s="111" t="s">
        <v>1393</v>
      </c>
      <c r="E57" s="202">
        <v>3124089.8000000003</v>
      </c>
      <c r="F57" s="202">
        <v>2518630.4870999996</v>
      </c>
      <c r="G57" s="203">
        <f t="shared" si="0"/>
        <v>0.80619657191032068</v>
      </c>
      <c r="H57" s="203">
        <f t="shared" si="3"/>
        <v>0</v>
      </c>
      <c r="I57" s="204">
        <v>3512839.9232428581</v>
      </c>
      <c r="J57" s="204">
        <v>2824038.8882000009</v>
      </c>
      <c r="K57" s="205">
        <f t="shared" si="4"/>
        <v>0.80391903699187217</v>
      </c>
      <c r="L57" s="205">
        <f t="shared" si="5"/>
        <v>0</v>
      </c>
      <c r="M57" s="208">
        <v>3340524.9166333331</v>
      </c>
      <c r="N57" s="201">
        <v>3769854.0012999997</v>
      </c>
      <c r="O57" s="207">
        <f t="shared" si="6"/>
        <v>1.1285214435997548</v>
      </c>
      <c r="P57" s="207">
        <f t="shared" si="7"/>
        <v>0.9</v>
      </c>
      <c r="Q57" s="211">
        <v>3762607.7558238101</v>
      </c>
      <c r="R57" s="211">
        <f>VLOOKUP(B57,'Dealer Wise'!B12:F132,5,0)</f>
        <v>1269474.8951999994</v>
      </c>
      <c r="S57" s="212">
        <f t="shared" si="8"/>
        <v>0.33739230278125343</v>
      </c>
      <c r="T57" s="212">
        <f t="shared" si="9"/>
        <v>0</v>
      </c>
      <c r="U57" s="174">
        <f t="shared" si="10"/>
        <v>13740062.3957</v>
      </c>
      <c r="V57" s="174">
        <f t="shared" si="11"/>
        <v>10381998.2718</v>
      </c>
      <c r="W57" s="159">
        <f t="shared" si="1"/>
        <v>0.75560051860092592</v>
      </c>
      <c r="X57" s="175">
        <f t="shared" si="2"/>
        <v>3358064.1239</v>
      </c>
      <c r="Y57" s="176">
        <f t="shared" si="12"/>
        <v>479723.44627142855</v>
      </c>
    </row>
    <row r="58" spans="1:25" x14ac:dyDescent="0.2">
      <c r="A58" s="107">
        <v>54</v>
      </c>
      <c r="B58" s="173" t="s">
        <v>111</v>
      </c>
      <c r="C58" s="111" t="s">
        <v>138</v>
      </c>
      <c r="D58" s="111" t="s">
        <v>1393</v>
      </c>
      <c r="E58" s="202">
        <v>1721934.7849999997</v>
      </c>
      <c r="F58" s="202">
        <v>1828311.5106000004</v>
      </c>
      <c r="G58" s="203">
        <f t="shared" si="0"/>
        <v>1.0617774415887653</v>
      </c>
      <c r="H58" s="203">
        <f t="shared" si="3"/>
        <v>0.9</v>
      </c>
      <c r="I58" s="204">
        <v>1953766.196095238</v>
      </c>
      <c r="J58" s="204">
        <v>2453127.3789999997</v>
      </c>
      <c r="K58" s="205">
        <f t="shared" si="4"/>
        <v>1.255589017715004</v>
      </c>
      <c r="L58" s="205">
        <f t="shared" si="5"/>
        <v>0.9</v>
      </c>
      <c r="M58" s="208">
        <v>1600779.849571429</v>
      </c>
      <c r="N58" s="201">
        <v>1922377.6038999995</v>
      </c>
      <c r="O58" s="207">
        <f t="shared" si="6"/>
        <v>1.2009006762639289</v>
      </c>
      <c r="P58" s="207">
        <f t="shared" si="7"/>
        <v>0.9</v>
      </c>
      <c r="Q58" s="211">
        <v>1982227.1237380949</v>
      </c>
      <c r="R58" s="211">
        <f>VLOOKUP(B58,'Dealer Wise'!B13:F133,5,0)</f>
        <v>1844928.1695000003</v>
      </c>
      <c r="S58" s="212">
        <f t="shared" si="8"/>
        <v>0.93073500377737972</v>
      </c>
      <c r="T58" s="212">
        <f t="shared" si="9"/>
        <v>0.9</v>
      </c>
      <c r="U58" s="174">
        <f t="shared" si="10"/>
        <v>7258707.954404762</v>
      </c>
      <c r="V58" s="174">
        <f t="shared" si="11"/>
        <v>8048744.6630000006</v>
      </c>
      <c r="W58" s="159">
        <f t="shared" si="1"/>
        <v>1.1088398532573314</v>
      </c>
      <c r="X58" s="175">
        <f t="shared" si="2"/>
        <v>-790036.70859523863</v>
      </c>
      <c r="Y58" s="176">
        <f t="shared" si="12"/>
        <v>-112862.38694217695</v>
      </c>
    </row>
    <row r="59" spans="1:25" x14ac:dyDescent="0.2">
      <c r="A59" s="107">
        <v>55</v>
      </c>
      <c r="B59" s="173" t="s">
        <v>112</v>
      </c>
      <c r="C59" s="111" t="s">
        <v>138</v>
      </c>
      <c r="D59" s="111" t="s">
        <v>1394</v>
      </c>
      <c r="E59" s="202">
        <v>3466322.7524999995</v>
      </c>
      <c r="F59" s="202">
        <v>2788205.2362999995</v>
      </c>
      <c r="G59" s="203">
        <f t="shared" si="0"/>
        <v>0.80436977032478452</v>
      </c>
      <c r="H59" s="203">
        <f t="shared" si="3"/>
        <v>0</v>
      </c>
      <c r="I59" s="204">
        <v>3656949.3621904766</v>
      </c>
      <c r="J59" s="204">
        <v>3172784.2498999992</v>
      </c>
      <c r="K59" s="205">
        <f t="shared" si="4"/>
        <v>0.86760409720290266</v>
      </c>
      <c r="L59" s="205">
        <f t="shared" si="5"/>
        <v>0</v>
      </c>
      <c r="M59" s="208">
        <v>3216380.0188952382</v>
      </c>
      <c r="N59" s="201">
        <v>2732315.4071999998</v>
      </c>
      <c r="O59" s="207">
        <f t="shared" si="6"/>
        <v>0.84950018068402722</v>
      </c>
      <c r="P59" s="207">
        <f t="shared" si="7"/>
        <v>0</v>
      </c>
      <c r="Q59" s="211">
        <v>3633430.8470190475</v>
      </c>
      <c r="R59" s="211">
        <f>VLOOKUP(B59,'Dealer Wise'!B14:F134,5,0)</f>
        <v>2123846.2027000007</v>
      </c>
      <c r="S59" s="212">
        <f t="shared" si="8"/>
        <v>0.58452913847044985</v>
      </c>
      <c r="T59" s="212">
        <f t="shared" si="9"/>
        <v>0</v>
      </c>
      <c r="U59" s="174">
        <f t="shared" si="10"/>
        <v>13973082.98060476</v>
      </c>
      <c r="V59" s="174">
        <f t="shared" si="11"/>
        <v>10817151.096099999</v>
      </c>
      <c r="W59" s="159">
        <f t="shared" si="1"/>
        <v>0.77414204947574339</v>
      </c>
      <c r="X59" s="175">
        <f t="shared" si="2"/>
        <v>3155931.8845047615</v>
      </c>
      <c r="Y59" s="176">
        <f t="shared" si="12"/>
        <v>450847.41207210877</v>
      </c>
    </row>
    <row r="60" spans="1:25" x14ac:dyDescent="0.2">
      <c r="A60" s="107">
        <v>56</v>
      </c>
      <c r="B60" s="173" t="s">
        <v>113</v>
      </c>
      <c r="C60" s="111" t="s">
        <v>138</v>
      </c>
      <c r="D60" s="111" t="s">
        <v>1393</v>
      </c>
      <c r="E60" s="202">
        <v>4030988.9399999985</v>
      </c>
      <c r="F60" s="202">
        <v>3229029.6129999985</v>
      </c>
      <c r="G60" s="203">
        <f t="shared" si="0"/>
        <v>0.80105146927046633</v>
      </c>
      <c r="H60" s="203">
        <f t="shared" si="3"/>
        <v>0</v>
      </c>
      <c r="I60" s="204">
        <v>4804646.3783666659</v>
      </c>
      <c r="J60" s="204">
        <v>2331531.2202999997</v>
      </c>
      <c r="K60" s="205">
        <f t="shared" si="4"/>
        <v>0.48526593565718379</v>
      </c>
      <c r="L60" s="205">
        <f t="shared" si="5"/>
        <v>0</v>
      </c>
      <c r="M60" s="208">
        <v>3213800.5651333337</v>
      </c>
      <c r="N60" s="201">
        <v>3876470.2664000001</v>
      </c>
      <c r="O60" s="207">
        <f t="shared" si="6"/>
        <v>1.2061950291676464</v>
      </c>
      <c r="P60" s="207">
        <f t="shared" si="7"/>
        <v>0.9</v>
      </c>
      <c r="Q60" s="211">
        <v>3893913.3520238097</v>
      </c>
      <c r="R60" s="211">
        <f>VLOOKUP(B60,'Dealer Wise'!B15:F135,5,0)</f>
        <v>3341537.9672999997</v>
      </c>
      <c r="S60" s="212">
        <f t="shared" si="8"/>
        <v>0.85814389412729997</v>
      </c>
      <c r="T60" s="212">
        <f t="shared" si="9"/>
        <v>0</v>
      </c>
      <c r="U60" s="174">
        <f t="shared" si="10"/>
        <v>15943349.235523809</v>
      </c>
      <c r="V60" s="174">
        <f t="shared" si="11"/>
        <v>12778569.066999998</v>
      </c>
      <c r="W60" s="159">
        <f t="shared" si="1"/>
        <v>0.80149841029184266</v>
      </c>
      <c r="X60" s="175">
        <f t="shared" si="2"/>
        <v>3164780.1685238108</v>
      </c>
      <c r="Y60" s="176">
        <f t="shared" si="12"/>
        <v>452111.45264625869</v>
      </c>
    </row>
    <row r="61" spans="1:25" x14ac:dyDescent="0.2">
      <c r="A61" s="107">
        <v>57</v>
      </c>
      <c r="B61" s="173" t="s">
        <v>1290</v>
      </c>
      <c r="C61" s="111" t="s">
        <v>138</v>
      </c>
      <c r="D61" s="111" t="s">
        <v>1393</v>
      </c>
      <c r="E61" s="202">
        <v>9500656.7999999989</v>
      </c>
      <c r="F61" s="202">
        <v>7611444.9033000022</v>
      </c>
      <c r="G61" s="203">
        <f t="shared" si="0"/>
        <v>0.80114933772789299</v>
      </c>
      <c r="H61" s="203">
        <f t="shared" si="3"/>
        <v>0</v>
      </c>
      <c r="I61" s="204">
        <v>7500816.0712333322</v>
      </c>
      <c r="J61" s="204">
        <v>8070263.3199999975</v>
      </c>
      <c r="K61" s="205">
        <f t="shared" si="4"/>
        <v>1.0759180392318344</v>
      </c>
      <c r="L61" s="205">
        <f t="shared" si="5"/>
        <v>0.9</v>
      </c>
      <c r="M61" s="208">
        <v>7112461.9994333321</v>
      </c>
      <c r="N61" s="201">
        <v>9128349.6375999972</v>
      </c>
      <c r="O61" s="207">
        <f t="shared" si="6"/>
        <v>1.2834303562292884</v>
      </c>
      <c r="P61" s="207">
        <f t="shared" si="7"/>
        <v>0.9</v>
      </c>
      <c r="Q61" s="211">
        <v>8020077.8428238099</v>
      </c>
      <c r="R61" s="211">
        <f>VLOOKUP(B61,'Dealer Wise'!B16:F136,5,0)</f>
        <v>5305796.7655000007</v>
      </c>
      <c r="S61" s="212">
        <f t="shared" si="8"/>
        <v>0.66156424781431655</v>
      </c>
      <c r="T61" s="212">
        <f t="shared" si="9"/>
        <v>0</v>
      </c>
      <c r="U61" s="174">
        <f t="shared" si="10"/>
        <v>32134012.713490471</v>
      </c>
      <c r="V61" s="174">
        <f t="shared" si="11"/>
        <v>30115854.626399998</v>
      </c>
      <c r="W61" s="159">
        <f t="shared" si="1"/>
        <v>0.93719557824649724</v>
      </c>
      <c r="X61" s="175">
        <f t="shared" si="2"/>
        <v>2018158.0870904736</v>
      </c>
      <c r="Y61" s="176">
        <f t="shared" si="12"/>
        <v>288308.29815578193</v>
      </c>
    </row>
    <row r="62" spans="1:25" x14ac:dyDescent="0.2">
      <c r="A62" s="107">
        <v>58</v>
      </c>
      <c r="B62" s="173" t="s">
        <v>116</v>
      </c>
      <c r="C62" s="111" t="s">
        <v>94</v>
      </c>
      <c r="D62" s="111" t="s">
        <v>1392</v>
      </c>
      <c r="E62" s="202">
        <v>10569254.172499999</v>
      </c>
      <c r="F62" s="202">
        <v>8477035.1606000047</v>
      </c>
      <c r="G62" s="203">
        <f t="shared" si="0"/>
        <v>0.80204667446226141</v>
      </c>
      <c r="H62" s="203">
        <f t="shared" si="3"/>
        <v>0</v>
      </c>
      <c r="I62" s="204">
        <v>10278158.780238098</v>
      </c>
      <c r="J62" s="204">
        <v>5171217.1670000022</v>
      </c>
      <c r="K62" s="205">
        <f t="shared" si="4"/>
        <v>0.50312680291948253</v>
      </c>
      <c r="L62" s="205">
        <f t="shared" si="5"/>
        <v>0</v>
      </c>
      <c r="M62" s="208">
        <v>8840592.1004857142</v>
      </c>
      <c r="N62" s="201">
        <v>8948505.3019000012</v>
      </c>
      <c r="O62" s="207">
        <f t="shared" si="6"/>
        <v>1.0122065581340822</v>
      </c>
      <c r="P62" s="207">
        <f t="shared" si="7"/>
        <v>0.9</v>
      </c>
      <c r="Q62" s="211">
        <v>8842407.6945904754</v>
      </c>
      <c r="R62" s="211">
        <f>VLOOKUP(B62,'Dealer Wise'!B61:F181,5,0)</f>
        <v>6584383.6170000006</v>
      </c>
      <c r="S62" s="212">
        <f t="shared" si="8"/>
        <v>0.74463696364375198</v>
      </c>
      <c r="T62" s="212">
        <f t="shared" si="9"/>
        <v>0</v>
      </c>
      <c r="U62" s="174">
        <f t="shared" si="10"/>
        <v>38530412.747814283</v>
      </c>
      <c r="V62" s="174">
        <f t="shared" si="11"/>
        <v>29181141.246500008</v>
      </c>
      <c r="W62" s="159">
        <f t="shared" si="1"/>
        <v>0.75735345576217239</v>
      </c>
      <c r="X62" s="175">
        <f t="shared" si="2"/>
        <v>9349271.501314275</v>
      </c>
      <c r="Y62" s="176">
        <f t="shared" si="12"/>
        <v>1335610.2144734678</v>
      </c>
    </row>
    <row r="63" spans="1:25" x14ac:dyDescent="0.2">
      <c r="A63" s="107">
        <v>59</v>
      </c>
      <c r="B63" s="173" t="s">
        <v>110</v>
      </c>
      <c r="C63" s="111" t="s">
        <v>94</v>
      </c>
      <c r="D63" s="111" t="s">
        <v>1392</v>
      </c>
      <c r="E63" s="202">
        <v>10216375.184999997</v>
      </c>
      <c r="F63" s="202">
        <v>8181505.9734000014</v>
      </c>
      <c r="G63" s="203">
        <f t="shared" si="0"/>
        <v>0.80082277963052351</v>
      </c>
      <c r="H63" s="203">
        <f t="shared" si="3"/>
        <v>0</v>
      </c>
      <c r="I63" s="204">
        <v>10994420.828219047</v>
      </c>
      <c r="J63" s="204">
        <v>10999729.600900004</v>
      </c>
      <c r="K63" s="205">
        <f t="shared" si="4"/>
        <v>1.0004828606039284</v>
      </c>
      <c r="L63" s="205">
        <f t="shared" si="5"/>
        <v>0.9</v>
      </c>
      <c r="M63" s="208">
        <v>8911727.8953523822</v>
      </c>
      <c r="N63" s="201">
        <v>2699819.8394000009</v>
      </c>
      <c r="O63" s="207">
        <f t="shared" si="6"/>
        <v>0.30295133234577359</v>
      </c>
      <c r="P63" s="207">
        <f t="shared" si="7"/>
        <v>0</v>
      </c>
      <c r="Q63" s="211">
        <v>10528318.474252379</v>
      </c>
      <c r="R63" s="211">
        <f>VLOOKUP(B63,'Dealer Wise'!B62:F182,5,0)</f>
        <v>6785983.1399000026</v>
      </c>
      <c r="S63" s="212">
        <f t="shared" si="8"/>
        <v>0.64454577020020087</v>
      </c>
      <c r="T63" s="212">
        <f t="shared" si="9"/>
        <v>0</v>
      </c>
      <c r="U63" s="174">
        <f t="shared" si="10"/>
        <v>40650842.382823803</v>
      </c>
      <c r="V63" s="174">
        <f t="shared" si="11"/>
        <v>28667038.55360001</v>
      </c>
      <c r="W63" s="159">
        <f t="shared" si="1"/>
        <v>0.70520158681170875</v>
      </c>
      <c r="X63" s="175">
        <f t="shared" si="2"/>
        <v>11983803.829223793</v>
      </c>
      <c r="Y63" s="176">
        <f t="shared" si="12"/>
        <v>1711971.9756033991</v>
      </c>
    </row>
    <row r="64" spans="1:25" x14ac:dyDescent="0.2">
      <c r="A64" s="107">
        <v>60</v>
      </c>
      <c r="B64" s="173" t="s">
        <v>114</v>
      </c>
      <c r="C64" s="111" t="s">
        <v>94</v>
      </c>
      <c r="D64" s="111" t="s">
        <v>1392</v>
      </c>
      <c r="E64" s="202">
        <v>7480443.2499999981</v>
      </c>
      <c r="F64" s="202">
        <v>6009764.3600000003</v>
      </c>
      <c r="G64" s="203">
        <f t="shared" si="0"/>
        <v>0.80339682544881308</v>
      </c>
      <c r="H64" s="203">
        <f t="shared" si="3"/>
        <v>0</v>
      </c>
      <c r="I64" s="204">
        <v>8403601.8780571427</v>
      </c>
      <c r="J64" s="204">
        <v>4064551.7234000014</v>
      </c>
      <c r="K64" s="205">
        <f t="shared" si="4"/>
        <v>0.48366781082443411</v>
      </c>
      <c r="L64" s="205">
        <f t="shared" si="5"/>
        <v>0</v>
      </c>
      <c r="M64" s="208">
        <v>4460684.8814523807</v>
      </c>
      <c r="N64" s="201">
        <v>4095422.5773000005</v>
      </c>
      <c r="O64" s="207">
        <f t="shared" si="6"/>
        <v>0.91811519668848418</v>
      </c>
      <c r="P64" s="207">
        <f t="shared" si="7"/>
        <v>0.9</v>
      </c>
      <c r="Q64" s="211">
        <v>7381535.6809428567</v>
      </c>
      <c r="R64" s="211">
        <f>VLOOKUP(B64,'Dealer Wise'!B63:F183,5,0)</f>
        <v>4428348.6047999999</v>
      </c>
      <c r="S64" s="212">
        <f t="shared" si="8"/>
        <v>0.5999224004610324</v>
      </c>
      <c r="T64" s="212">
        <f t="shared" si="9"/>
        <v>0</v>
      </c>
      <c r="U64" s="174">
        <f t="shared" si="10"/>
        <v>27726265.690452378</v>
      </c>
      <c r="V64" s="174">
        <f t="shared" si="11"/>
        <v>18598087.265500002</v>
      </c>
      <c r="W64" s="159">
        <f t="shared" si="1"/>
        <v>0.67077505038496077</v>
      </c>
      <c r="X64" s="175">
        <f t="shared" si="2"/>
        <v>9128178.4249523766</v>
      </c>
      <c r="Y64" s="176">
        <f t="shared" si="12"/>
        <v>1304025.4892789109</v>
      </c>
    </row>
    <row r="65" spans="1:25" x14ac:dyDescent="0.2">
      <c r="A65" s="107">
        <v>61</v>
      </c>
      <c r="B65" s="173" t="s">
        <v>1046</v>
      </c>
      <c r="C65" s="111" t="s">
        <v>94</v>
      </c>
      <c r="D65" s="111" t="s">
        <v>1392</v>
      </c>
      <c r="E65" s="202">
        <v>3082520.1999999997</v>
      </c>
      <c r="F65" s="202">
        <v>2492987.6842999994</v>
      </c>
      <c r="G65" s="203">
        <f t="shared" si="0"/>
        <v>0.80874982889001001</v>
      </c>
      <c r="H65" s="203">
        <f t="shared" si="3"/>
        <v>0</v>
      </c>
      <c r="I65" s="204">
        <v>3435073.1052333345</v>
      </c>
      <c r="J65" s="204">
        <v>951165.68889999983</v>
      </c>
      <c r="K65" s="205">
        <f t="shared" si="4"/>
        <v>0.27689823760981935</v>
      </c>
      <c r="L65" s="205">
        <f t="shared" si="5"/>
        <v>0</v>
      </c>
      <c r="M65" s="208">
        <v>2182594.3042761902</v>
      </c>
      <c r="N65" s="201">
        <v>2393703.2072000001</v>
      </c>
      <c r="O65" s="207">
        <f t="shared" si="6"/>
        <v>1.0967238402987676</v>
      </c>
      <c r="P65" s="207">
        <f t="shared" si="7"/>
        <v>0.9</v>
      </c>
      <c r="Q65" s="211">
        <v>3097629.6783095235</v>
      </c>
      <c r="R65" s="211">
        <f>VLOOKUP(B65,'Dealer Wise'!B64:F184,5,0)</f>
        <v>2742988.2653999995</v>
      </c>
      <c r="S65" s="212">
        <f t="shared" si="8"/>
        <v>0.88551200442298728</v>
      </c>
      <c r="T65" s="212">
        <f t="shared" si="9"/>
        <v>0</v>
      </c>
      <c r="U65" s="174">
        <f t="shared" si="10"/>
        <v>11797817.287819047</v>
      </c>
      <c r="V65" s="174">
        <f t="shared" si="11"/>
        <v>8580844.8457999993</v>
      </c>
      <c r="W65" s="159">
        <f t="shared" si="1"/>
        <v>0.72732477851301436</v>
      </c>
      <c r="X65" s="175">
        <f t="shared" si="2"/>
        <v>3216972.4420190472</v>
      </c>
      <c r="Y65" s="176">
        <f t="shared" si="12"/>
        <v>459567.49171700672</v>
      </c>
    </row>
    <row r="66" spans="1:25" x14ac:dyDescent="0.2">
      <c r="A66" s="107">
        <v>62</v>
      </c>
      <c r="B66" s="177" t="s">
        <v>1387</v>
      </c>
      <c r="C66" s="111" t="s">
        <v>94</v>
      </c>
      <c r="D66" s="111" t="s">
        <v>1392</v>
      </c>
      <c r="E66" s="202">
        <v>0</v>
      </c>
      <c r="F66" s="202">
        <v>0</v>
      </c>
      <c r="G66" s="203">
        <f t="shared" si="0"/>
        <v>0</v>
      </c>
      <c r="H66" s="203">
        <f t="shared" si="3"/>
        <v>0</v>
      </c>
      <c r="I66" s="204">
        <v>10231702.012399999</v>
      </c>
      <c r="J66" s="204">
        <v>10243128.7618</v>
      </c>
      <c r="K66" s="205">
        <f t="shared" si="4"/>
        <v>1.0011167984941463</v>
      </c>
      <c r="L66" s="205">
        <f t="shared" si="5"/>
        <v>0.9</v>
      </c>
      <c r="M66" s="208">
        <v>7334723.8730047606</v>
      </c>
      <c r="N66" s="201">
        <v>9326930.3252000026</v>
      </c>
      <c r="O66" s="207">
        <f t="shared" si="6"/>
        <v>1.2716130132079682</v>
      </c>
      <c r="P66" s="207">
        <f t="shared" si="7"/>
        <v>0.9</v>
      </c>
      <c r="Q66" s="211">
        <v>9511434.4580333326</v>
      </c>
      <c r="R66" s="211">
        <f>VLOOKUP(B66,'Dealer Wise'!B65:F185,5,0)</f>
        <v>6859848.993400001</v>
      </c>
      <c r="S66" s="212">
        <f t="shared" si="8"/>
        <v>0.72122128619686698</v>
      </c>
      <c r="T66" s="212">
        <f t="shared" si="9"/>
        <v>0</v>
      </c>
      <c r="U66" s="174">
        <f t="shared" si="10"/>
        <v>27077860.343438089</v>
      </c>
      <c r="V66" s="174">
        <f t="shared" si="11"/>
        <v>26429908.080400005</v>
      </c>
      <c r="W66" s="159">
        <f t="shared" si="1"/>
        <v>0.97607077314012713</v>
      </c>
      <c r="X66" s="175">
        <f t="shared" si="2"/>
        <v>647952.26303808391</v>
      </c>
      <c r="Y66" s="176">
        <f t="shared" si="12"/>
        <v>92564.609005440565</v>
      </c>
    </row>
    <row r="67" spans="1:25" x14ac:dyDescent="0.2">
      <c r="A67" s="107">
        <v>63</v>
      </c>
      <c r="B67" s="173" t="s">
        <v>106</v>
      </c>
      <c r="C67" s="111" t="s">
        <v>94</v>
      </c>
      <c r="D67" s="111" t="s">
        <v>1396</v>
      </c>
      <c r="E67" s="202">
        <v>5533360.2975000003</v>
      </c>
      <c r="F67" s="202">
        <v>5588680.1484999983</v>
      </c>
      <c r="G67" s="203">
        <f t="shared" si="0"/>
        <v>1.0099975147154239</v>
      </c>
      <c r="H67" s="203">
        <f t="shared" si="3"/>
        <v>0.9</v>
      </c>
      <c r="I67" s="204">
        <v>6066997.3605523808</v>
      </c>
      <c r="J67" s="204">
        <v>5247657.5950999996</v>
      </c>
      <c r="K67" s="205">
        <f t="shared" si="4"/>
        <v>0.86495135620468067</v>
      </c>
      <c r="L67" s="205">
        <f t="shared" si="5"/>
        <v>0</v>
      </c>
      <c r="M67" s="208">
        <v>6180744.131190476</v>
      </c>
      <c r="N67" s="201">
        <v>6560085.2556999996</v>
      </c>
      <c r="O67" s="207">
        <f t="shared" si="6"/>
        <v>1.0613746688841588</v>
      </c>
      <c r="P67" s="207">
        <f t="shared" si="7"/>
        <v>0.9</v>
      </c>
      <c r="Q67" s="211">
        <v>6338805.75317143</v>
      </c>
      <c r="R67" s="211">
        <f>VLOOKUP(B67,'Dealer Wise'!B66:F186,5,0)</f>
        <v>4254989.0967000015</v>
      </c>
      <c r="S67" s="212">
        <f t="shared" si="8"/>
        <v>0.67126037023159235</v>
      </c>
      <c r="T67" s="212">
        <f t="shared" si="9"/>
        <v>0</v>
      </c>
      <c r="U67" s="174">
        <f t="shared" si="10"/>
        <v>24119907.542414285</v>
      </c>
      <c r="V67" s="174">
        <f t="shared" si="11"/>
        <v>21651412.095999997</v>
      </c>
      <c r="W67" s="159">
        <f t="shared" si="1"/>
        <v>0.89765734209082282</v>
      </c>
      <c r="X67" s="175">
        <f t="shared" si="2"/>
        <v>2468495.4464142881</v>
      </c>
      <c r="Y67" s="176">
        <f t="shared" si="12"/>
        <v>352642.20663061261</v>
      </c>
    </row>
    <row r="68" spans="1:25" x14ac:dyDescent="0.2">
      <c r="A68" s="107">
        <v>64</v>
      </c>
      <c r="B68" s="173" t="s">
        <v>95</v>
      </c>
      <c r="C68" s="111" t="s">
        <v>94</v>
      </c>
      <c r="D68" s="111" t="s">
        <v>1459</v>
      </c>
      <c r="E68" s="202">
        <v>4000247.9274999998</v>
      </c>
      <c r="F68" s="202">
        <v>3302039.4799000006</v>
      </c>
      <c r="G68" s="203">
        <f t="shared" si="0"/>
        <v>0.82545870649663644</v>
      </c>
      <c r="H68" s="203">
        <f t="shared" si="3"/>
        <v>0</v>
      </c>
      <c r="I68" s="204">
        <v>4176367.522719047</v>
      </c>
      <c r="J68" s="204">
        <v>3371066.7084000008</v>
      </c>
      <c r="K68" s="205">
        <f t="shared" si="4"/>
        <v>0.80717673673634194</v>
      </c>
      <c r="L68" s="205">
        <f t="shared" si="5"/>
        <v>0</v>
      </c>
      <c r="M68" s="208">
        <v>2769322.1114809532</v>
      </c>
      <c r="N68" s="201">
        <v>3262270.1366000003</v>
      </c>
      <c r="O68" s="207">
        <f t="shared" si="6"/>
        <v>1.1780031376904121</v>
      </c>
      <c r="P68" s="207">
        <f t="shared" si="7"/>
        <v>0.9</v>
      </c>
      <c r="Q68" s="211">
        <v>3958334.9260761901</v>
      </c>
      <c r="R68" s="211">
        <f>VLOOKUP(B68,'Dealer Wise'!B67:F187,5,0)</f>
        <v>2685098.1305</v>
      </c>
      <c r="S68" s="212">
        <f t="shared" si="8"/>
        <v>0.67834030738820739</v>
      </c>
      <c r="T68" s="212">
        <f t="shared" si="9"/>
        <v>0</v>
      </c>
      <c r="U68" s="174">
        <f t="shared" si="10"/>
        <v>14904272.48777619</v>
      </c>
      <c r="V68" s="174">
        <f t="shared" si="11"/>
        <v>12620474.455400001</v>
      </c>
      <c r="W68" s="159">
        <f t="shared" si="1"/>
        <v>0.84676890239028735</v>
      </c>
      <c r="X68" s="175">
        <f t="shared" si="2"/>
        <v>2283798.0323761888</v>
      </c>
      <c r="Y68" s="176">
        <f t="shared" si="12"/>
        <v>326256.86176802695</v>
      </c>
    </row>
    <row r="69" spans="1:25" x14ac:dyDescent="0.2">
      <c r="A69" s="107">
        <v>65</v>
      </c>
      <c r="B69" s="173" t="s">
        <v>96</v>
      </c>
      <c r="C69" s="111" t="s">
        <v>94</v>
      </c>
      <c r="D69" s="111" t="s">
        <v>1396</v>
      </c>
      <c r="E69" s="202">
        <v>12450788.465000002</v>
      </c>
      <c r="F69" s="202">
        <v>11001955.002600005</v>
      </c>
      <c r="G69" s="203">
        <f t="shared" si="0"/>
        <v>0.88363520378867855</v>
      </c>
      <c r="H69" s="203">
        <f t="shared" si="3"/>
        <v>0</v>
      </c>
      <c r="I69" s="204">
        <v>13556079.639038095</v>
      </c>
      <c r="J69" s="204">
        <v>10889566.064000001</v>
      </c>
      <c r="K69" s="205">
        <f t="shared" si="4"/>
        <v>0.80329758705760279</v>
      </c>
      <c r="L69" s="205">
        <f t="shared" si="5"/>
        <v>0</v>
      </c>
      <c r="M69" s="208">
        <v>10738143.504761904</v>
      </c>
      <c r="N69" s="201">
        <v>8797404.3739999998</v>
      </c>
      <c r="O69" s="207">
        <f t="shared" si="6"/>
        <v>0.81926679133117652</v>
      </c>
      <c r="P69" s="207">
        <f t="shared" si="7"/>
        <v>0</v>
      </c>
      <c r="Q69" s="211">
        <v>13205733.071004761</v>
      </c>
      <c r="R69" s="211">
        <f>VLOOKUP(B69,'Dealer Wise'!B68:F188,5,0)</f>
        <v>8499847.9441</v>
      </c>
      <c r="S69" s="212">
        <f t="shared" si="8"/>
        <v>0.64364832292140883</v>
      </c>
      <c r="T69" s="212">
        <f t="shared" si="9"/>
        <v>0</v>
      </c>
      <c r="U69" s="174">
        <f t="shared" si="10"/>
        <v>49950744.679804765</v>
      </c>
      <c r="V69" s="174">
        <f t="shared" si="11"/>
        <v>39188773.384700008</v>
      </c>
      <c r="W69" s="159">
        <f t="shared" ref="W69:W127" si="13">IFERROR(V69/U69,0)</f>
        <v>0.78454833127931611</v>
      </c>
      <c r="X69" s="175">
        <f t="shared" ref="X69:X127" si="14">U69-V69</f>
        <v>10761971.295104757</v>
      </c>
      <c r="Y69" s="176">
        <f t="shared" si="12"/>
        <v>1537424.4707292509</v>
      </c>
    </row>
    <row r="70" spans="1:25" x14ac:dyDescent="0.2">
      <c r="A70" s="107">
        <v>66</v>
      </c>
      <c r="B70" s="173" t="s">
        <v>93</v>
      </c>
      <c r="C70" s="111" t="s">
        <v>94</v>
      </c>
      <c r="D70" s="111" t="s">
        <v>1459</v>
      </c>
      <c r="E70" s="202">
        <v>9356189.0799999982</v>
      </c>
      <c r="F70" s="202">
        <v>3583248.1879000007</v>
      </c>
      <c r="G70" s="203">
        <f t="shared" ref="G70:G127" si="15">IFERROR(F70/E70,0)</f>
        <v>0.38298159189189895</v>
      </c>
      <c r="H70" s="203">
        <f t="shared" ref="H70:H127" si="16">IF(G70&gt;=89.5%,90%,0%)</f>
        <v>0</v>
      </c>
      <c r="I70" s="204">
        <v>9088221.7458619047</v>
      </c>
      <c r="J70" s="204">
        <v>7365942.3604000006</v>
      </c>
      <c r="K70" s="205">
        <f t="shared" ref="K70:K127" si="17">IFERROR(J70/I70,0)</f>
        <v>0.8104932478957062</v>
      </c>
      <c r="L70" s="205">
        <f t="shared" ref="L70:L127" si="18">IF(K70&gt;=89.5%,90%,0%)</f>
        <v>0</v>
      </c>
      <c r="M70" s="208">
        <v>6468355.8767761923</v>
      </c>
      <c r="N70" s="201">
        <v>7589697.2265999997</v>
      </c>
      <c r="O70" s="207">
        <f t="shared" ref="O70:O127" si="19">IFERROR(N70/M70,0)</f>
        <v>1.1733580172745042</v>
      </c>
      <c r="P70" s="207">
        <f t="shared" ref="P70:P127" si="20">IF(O70&gt;=89.5%,90%,0%)</f>
        <v>0.9</v>
      </c>
      <c r="Q70" s="211">
        <v>7689568.5865476197</v>
      </c>
      <c r="R70" s="211">
        <f>VLOOKUP(B70,'Dealer Wise'!B69:F189,5,0)</f>
        <v>3830151.1786000002</v>
      </c>
      <c r="S70" s="212">
        <f t="shared" ref="S70:S127" si="21">IFERROR(R70/Q70,0)</f>
        <v>0.49809701747125201</v>
      </c>
      <c r="T70" s="212">
        <f t="shared" ref="T70:T127" si="22">IF(S70&gt;=89.5%,90%,0%)</f>
        <v>0</v>
      </c>
      <c r="U70" s="174">
        <f t="shared" ref="U70:U127" si="23">E70+I70+M70+Q70</f>
        <v>32602335.289185714</v>
      </c>
      <c r="V70" s="174">
        <f t="shared" ref="V70:V127" si="24">F70+J70+N70+R70</f>
        <v>22369038.953500003</v>
      </c>
      <c r="W70" s="159">
        <f t="shared" si="13"/>
        <v>0.68611768927239625</v>
      </c>
      <c r="X70" s="175">
        <f t="shared" si="14"/>
        <v>10233296.335685711</v>
      </c>
      <c r="Y70" s="176">
        <f t="shared" si="12"/>
        <v>1461899.4765265302</v>
      </c>
    </row>
    <row r="71" spans="1:25" x14ac:dyDescent="0.2">
      <c r="A71" s="107">
        <v>67</v>
      </c>
      <c r="B71" s="173" t="s">
        <v>100</v>
      </c>
      <c r="C71" s="111" t="s">
        <v>94</v>
      </c>
      <c r="D71" s="111" t="s">
        <v>94</v>
      </c>
      <c r="E71" s="202">
        <v>7292173.5625</v>
      </c>
      <c r="F71" s="202">
        <v>5878021.0466999989</v>
      </c>
      <c r="G71" s="203">
        <f t="shared" si="15"/>
        <v>0.8060725648286432</v>
      </c>
      <c r="H71" s="203">
        <f t="shared" si="16"/>
        <v>0</v>
      </c>
      <c r="I71" s="204">
        <v>7975294.158180953</v>
      </c>
      <c r="J71" s="204">
        <v>5371843.7766000004</v>
      </c>
      <c r="K71" s="205">
        <f t="shared" si="17"/>
        <v>0.67356058222499959</v>
      </c>
      <c r="L71" s="205">
        <f t="shared" si="18"/>
        <v>0</v>
      </c>
      <c r="M71" s="208">
        <v>6095446.041171426</v>
      </c>
      <c r="N71" s="201">
        <v>2883954.3618000005</v>
      </c>
      <c r="O71" s="207">
        <f t="shared" si="19"/>
        <v>0.47313262102895437</v>
      </c>
      <c r="P71" s="207">
        <f t="shared" si="20"/>
        <v>0</v>
      </c>
      <c r="Q71" s="211">
        <v>7507684.6424952373</v>
      </c>
      <c r="R71" s="211">
        <f>VLOOKUP(B71,'Dealer Wise'!B70:F190,5,0)</f>
        <v>4660557.7636000011</v>
      </c>
      <c r="S71" s="212">
        <f t="shared" si="21"/>
        <v>0.62077164738915147</v>
      </c>
      <c r="T71" s="212">
        <f t="shared" si="22"/>
        <v>0</v>
      </c>
      <c r="U71" s="174">
        <f t="shared" si="23"/>
        <v>28870598.404347613</v>
      </c>
      <c r="V71" s="174">
        <f t="shared" si="24"/>
        <v>18794376.948700003</v>
      </c>
      <c r="W71" s="159">
        <f t="shared" si="13"/>
        <v>0.65098674732941331</v>
      </c>
      <c r="X71" s="175">
        <f t="shared" si="14"/>
        <v>10076221.45564761</v>
      </c>
      <c r="Y71" s="176">
        <f t="shared" ref="Y71:Y127" si="25">X71/Y$2</f>
        <v>1439460.2079496586</v>
      </c>
    </row>
    <row r="72" spans="1:25" x14ac:dyDescent="0.2">
      <c r="A72" s="107">
        <v>68</v>
      </c>
      <c r="B72" s="173" t="s">
        <v>99</v>
      </c>
      <c r="C72" s="111" t="s">
        <v>94</v>
      </c>
      <c r="D72" s="111" t="s">
        <v>94</v>
      </c>
      <c r="E72" s="202">
        <v>9070535.4125000015</v>
      </c>
      <c r="F72" s="202">
        <v>8309830.2173999958</v>
      </c>
      <c r="G72" s="203">
        <f t="shared" si="15"/>
        <v>0.91613447712781249</v>
      </c>
      <c r="H72" s="203">
        <f t="shared" si="16"/>
        <v>0.9</v>
      </c>
      <c r="I72" s="204">
        <v>8219952.7176904771</v>
      </c>
      <c r="J72" s="204">
        <v>8294755.7597000012</v>
      </c>
      <c r="K72" s="205">
        <f t="shared" si="17"/>
        <v>1.0091001791103418</v>
      </c>
      <c r="L72" s="205">
        <f t="shared" si="18"/>
        <v>0.9</v>
      </c>
      <c r="M72" s="208">
        <v>6902841.8657285701</v>
      </c>
      <c r="N72" s="201">
        <v>6941724.5643999996</v>
      </c>
      <c r="O72" s="207">
        <f t="shared" si="19"/>
        <v>1.0056328537474508</v>
      </c>
      <c r="P72" s="207">
        <f t="shared" si="20"/>
        <v>0.9</v>
      </c>
      <c r="Q72" s="211">
        <v>8497477.3262142856</v>
      </c>
      <c r="R72" s="211">
        <f>VLOOKUP(B72,'Dealer Wise'!B71:F191,5,0)</f>
        <v>6649471.7358999997</v>
      </c>
      <c r="S72" s="212">
        <f t="shared" si="21"/>
        <v>0.78252303367573783</v>
      </c>
      <c r="T72" s="212">
        <f t="shared" si="22"/>
        <v>0</v>
      </c>
      <c r="U72" s="174">
        <f t="shared" si="23"/>
        <v>32690807.322133332</v>
      </c>
      <c r="V72" s="174">
        <f t="shared" si="24"/>
        <v>30195782.277399994</v>
      </c>
      <c r="W72" s="159">
        <f t="shared" si="13"/>
        <v>0.92367808417370956</v>
      </c>
      <c r="X72" s="175">
        <f t="shared" si="14"/>
        <v>2495025.0447333381</v>
      </c>
      <c r="Y72" s="176">
        <f t="shared" si="25"/>
        <v>356432.14924761973</v>
      </c>
    </row>
    <row r="73" spans="1:25" x14ac:dyDescent="0.2">
      <c r="A73" s="107">
        <v>69</v>
      </c>
      <c r="B73" s="173" t="s">
        <v>101</v>
      </c>
      <c r="C73" s="111" t="s">
        <v>94</v>
      </c>
      <c r="D73" s="111" t="s">
        <v>94</v>
      </c>
      <c r="E73" s="202">
        <v>9547515.1199999992</v>
      </c>
      <c r="F73" s="202">
        <v>8723874.6203999985</v>
      </c>
      <c r="G73" s="203">
        <f t="shared" si="15"/>
        <v>0.91373247496883769</v>
      </c>
      <c r="H73" s="203">
        <f t="shared" si="16"/>
        <v>0.9</v>
      </c>
      <c r="I73" s="204">
        <v>9476878.7344666645</v>
      </c>
      <c r="J73" s="204">
        <v>7604735.4951000009</v>
      </c>
      <c r="K73" s="205">
        <f t="shared" si="17"/>
        <v>0.8024514935959004</v>
      </c>
      <c r="L73" s="205">
        <f t="shared" si="18"/>
        <v>0</v>
      </c>
      <c r="M73" s="208">
        <v>6601351.6504761893</v>
      </c>
      <c r="N73" s="201">
        <v>11970579.597599998</v>
      </c>
      <c r="O73" s="207">
        <f t="shared" si="19"/>
        <v>1.8133528149097313</v>
      </c>
      <c r="P73" s="207">
        <f t="shared" si="20"/>
        <v>0.9</v>
      </c>
      <c r="Q73" s="211">
        <v>11311713.813919049</v>
      </c>
      <c r="R73" s="211">
        <f>VLOOKUP(B73,'Dealer Wise'!B72:F192,5,0)</f>
        <v>8105179.6115999985</v>
      </c>
      <c r="S73" s="212">
        <f t="shared" si="21"/>
        <v>0.71652976241554012</v>
      </c>
      <c r="T73" s="212">
        <f t="shared" si="22"/>
        <v>0</v>
      </c>
      <c r="U73" s="174">
        <f t="shared" si="23"/>
        <v>36937459.318861902</v>
      </c>
      <c r="V73" s="174">
        <f t="shared" si="24"/>
        <v>36404369.324699998</v>
      </c>
      <c r="W73" s="159">
        <f t="shared" si="13"/>
        <v>0.98556776768104126</v>
      </c>
      <c r="X73" s="175">
        <f t="shared" si="14"/>
        <v>533089.99416190386</v>
      </c>
      <c r="Y73" s="176">
        <f t="shared" si="25"/>
        <v>76155.713451700547</v>
      </c>
    </row>
    <row r="74" spans="1:25" x14ac:dyDescent="0.2">
      <c r="A74" s="107">
        <v>70</v>
      </c>
      <c r="B74" s="173" t="s">
        <v>102</v>
      </c>
      <c r="C74" s="111" t="s">
        <v>94</v>
      </c>
      <c r="D74" s="111" t="s">
        <v>94</v>
      </c>
      <c r="E74" s="202">
        <v>13957049.27</v>
      </c>
      <c r="F74" s="202">
        <v>11216419.610499999</v>
      </c>
      <c r="G74" s="203">
        <f t="shared" si="15"/>
        <v>0.80363831878197556</v>
      </c>
      <c r="H74" s="203">
        <f t="shared" si="16"/>
        <v>0</v>
      </c>
      <c r="I74" s="204">
        <v>11936119.297909524</v>
      </c>
      <c r="J74" s="204">
        <v>12023701.654400002</v>
      </c>
      <c r="K74" s="205">
        <f t="shared" si="17"/>
        <v>1.0073375905773509</v>
      </c>
      <c r="L74" s="205">
        <f t="shared" si="18"/>
        <v>0.9</v>
      </c>
      <c r="M74" s="208">
        <v>10674519.83232381</v>
      </c>
      <c r="N74" s="201">
        <v>7016408.1007000003</v>
      </c>
      <c r="O74" s="207">
        <f t="shared" si="19"/>
        <v>0.65730432946064887</v>
      </c>
      <c r="P74" s="207">
        <f t="shared" si="20"/>
        <v>0</v>
      </c>
      <c r="Q74" s="211">
        <v>14987594.123438096</v>
      </c>
      <c r="R74" s="211">
        <f>VLOOKUP(B74,'Dealer Wise'!B73:F193,5,0)</f>
        <v>12956538.149099998</v>
      </c>
      <c r="S74" s="212">
        <f t="shared" si="21"/>
        <v>0.86448418888246614</v>
      </c>
      <c r="T74" s="212">
        <f t="shared" si="22"/>
        <v>0</v>
      </c>
      <c r="U74" s="174">
        <f t="shared" si="23"/>
        <v>51555282.523671433</v>
      </c>
      <c r="V74" s="174">
        <f t="shared" si="24"/>
        <v>43213067.514699996</v>
      </c>
      <c r="W74" s="159">
        <f t="shared" si="13"/>
        <v>0.83818893815311479</v>
      </c>
      <c r="X74" s="175">
        <f t="shared" si="14"/>
        <v>8342215.0089714378</v>
      </c>
      <c r="Y74" s="176">
        <f t="shared" si="25"/>
        <v>1191745.001281634</v>
      </c>
    </row>
    <row r="75" spans="1:25" x14ac:dyDescent="0.2">
      <c r="A75" s="107">
        <v>71</v>
      </c>
      <c r="B75" s="173" t="s">
        <v>105</v>
      </c>
      <c r="C75" s="111" t="s">
        <v>94</v>
      </c>
      <c r="D75" s="111" t="s">
        <v>94</v>
      </c>
      <c r="E75" s="202">
        <v>6107230.3124999991</v>
      </c>
      <c r="F75" s="202">
        <v>4921502.0618000012</v>
      </c>
      <c r="G75" s="203">
        <f t="shared" si="15"/>
        <v>0.80584844683635004</v>
      </c>
      <c r="H75" s="203">
        <f t="shared" si="16"/>
        <v>0</v>
      </c>
      <c r="I75" s="204">
        <v>6362756.8283380959</v>
      </c>
      <c r="J75" s="204">
        <v>2356513.5029999996</v>
      </c>
      <c r="K75" s="205">
        <f t="shared" si="17"/>
        <v>0.37036045327155825</v>
      </c>
      <c r="L75" s="205">
        <f t="shared" si="18"/>
        <v>0</v>
      </c>
      <c r="M75" s="208">
        <v>4016327.1756952382</v>
      </c>
      <c r="N75" s="201">
        <v>4092591.1564000011</v>
      </c>
      <c r="O75" s="207">
        <f t="shared" si="19"/>
        <v>1.0189884880809197</v>
      </c>
      <c r="P75" s="207">
        <f t="shared" si="20"/>
        <v>0.9</v>
      </c>
      <c r="Q75" s="211">
        <v>4193902.6685809526</v>
      </c>
      <c r="R75" s="211">
        <f>VLOOKUP(B75,'Dealer Wise'!B74:F194,5,0)</f>
        <v>4149359.4642000003</v>
      </c>
      <c r="S75" s="212">
        <f t="shared" si="21"/>
        <v>0.98937905623927513</v>
      </c>
      <c r="T75" s="212">
        <f t="shared" si="22"/>
        <v>0.9</v>
      </c>
      <c r="U75" s="174">
        <f t="shared" si="23"/>
        <v>20680216.985114284</v>
      </c>
      <c r="V75" s="174">
        <f t="shared" si="24"/>
        <v>15519966.185400002</v>
      </c>
      <c r="W75" s="159">
        <f t="shared" si="13"/>
        <v>0.75047404950206009</v>
      </c>
      <c r="X75" s="175">
        <f t="shared" si="14"/>
        <v>5160250.7997142822</v>
      </c>
      <c r="Y75" s="176">
        <f t="shared" si="25"/>
        <v>737178.68567346886</v>
      </c>
    </row>
    <row r="76" spans="1:25" x14ac:dyDescent="0.2">
      <c r="A76" s="107">
        <v>72</v>
      </c>
      <c r="B76" s="173" t="s">
        <v>64</v>
      </c>
      <c r="C76" s="111" t="s">
        <v>65</v>
      </c>
      <c r="D76" s="111" t="s">
        <v>1455</v>
      </c>
      <c r="E76" s="202">
        <v>10693914.0075</v>
      </c>
      <c r="F76" s="202">
        <v>10313177.037099998</v>
      </c>
      <c r="G76" s="203">
        <f t="shared" si="15"/>
        <v>0.96439685505858952</v>
      </c>
      <c r="H76" s="203">
        <f t="shared" si="16"/>
        <v>0.9</v>
      </c>
      <c r="I76" s="204">
        <v>10789065.469304763</v>
      </c>
      <c r="J76" s="204">
        <v>9879764.7548000012</v>
      </c>
      <c r="K76" s="205">
        <f t="shared" si="17"/>
        <v>0.91572015972173393</v>
      </c>
      <c r="L76" s="205">
        <f t="shared" si="18"/>
        <v>0.9</v>
      </c>
      <c r="M76" s="208">
        <v>10084786.08307619</v>
      </c>
      <c r="N76" s="201">
        <v>14063887.090099998</v>
      </c>
      <c r="O76" s="207">
        <f t="shared" si="19"/>
        <v>1.3945647408130299</v>
      </c>
      <c r="P76" s="207">
        <f t="shared" si="20"/>
        <v>0.9</v>
      </c>
      <c r="Q76" s="211">
        <v>10863705.538638094</v>
      </c>
      <c r="R76" s="211">
        <f>VLOOKUP(B76,'Dealer Wise'!B75:F195,5,0)</f>
        <v>7549760.680900001</v>
      </c>
      <c r="S76" s="212">
        <f t="shared" si="21"/>
        <v>0.69495262496285048</v>
      </c>
      <c r="T76" s="212">
        <f t="shared" si="22"/>
        <v>0</v>
      </c>
      <c r="U76" s="174">
        <f t="shared" si="23"/>
        <v>42431471.09851905</v>
      </c>
      <c r="V76" s="174">
        <f t="shared" si="24"/>
        <v>41806589.562899999</v>
      </c>
      <c r="W76" s="159">
        <f t="shared" si="13"/>
        <v>0.98527315882666011</v>
      </c>
      <c r="X76" s="175">
        <f t="shared" si="14"/>
        <v>624881.53561905026</v>
      </c>
      <c r="Y76" s="176">
        <f t="shared" si="25"/>
        <v>89268.790802721473</v>
      </c>
    </row>
    <row r="77" spans="1:25" x14ac:dyDescent="0.2">
      <c r="A77" s="107">
        <v>73</v>
      </c>
      <c r="B77" s="173" t="s">
        <v>136</v>
      </c>
      <c r="C77" s="111" t="s">
        <v>80</v>
      </c>
      <c r="D77" s="111" t="s">
        <v>1395</v>
      </c>
      <c r="E77" s="202">
        <v>6074404.5049999999</v>
      </c>
      <c r="F77" s="202">
        <v>6457130.7347000018</v>
      </c>
      <c r="G77" s="203">
        <f t="shared" si="15"/>
        <v>1.0630063785487072</v>
      </c>
      <c r="H77" s="203">
        <f t="shared" si="16"/>
        <v>0.9</v>
      </c>
      <c r="I77" s="204">
        <v>6246547.5973523809</v>
      </c>
      <c r="J77" s="204">
        <v>3892676.2262999988</v>
      </c>
      <c r="K77" s="205">
        <f t="shared" si="17"/>
        <v>0.62317242694987585</v>
      </c>
      <c r="L77" s="205">
        <f t="shared" si="18"/>
        <v>0</v>
      </c>
      <c r="M77" s="208">
        <v>6034076.4269285705</v>
      </c>
      <c r="N77" s="201">
        <v>9200844.2558000032</v>
      </c>
      <c r="O77" s="207">
        <f t="shared" si="19"/>
        <v>1.5248140071177987</v>
      </c>
      <c r="P77" s="207">
        <f t="shared" si="20"/>
        <v>0.9</v>
      </c>
      <c r="Q77" s="211">
        <v>6090747.8375666663</v>
      </c>
      <c r="R77" s="211">
        <f>VLOOKUP(B77,'Dealer Wise'!B76:F196,5,0)</f>
        <v>4682942.328900001</v>
      </c>
      <c r="S77" s="212">
        <f t="shared" si="21"/>
        <v>0.76886163305209132</v>
      </c>
      <c r="T77" s="212">
        <f t="shared" si="22"/>
        <v>0</v>
      </c>
      <c r="U77" s="174">
        <f t="shared" si="23"/>
        <v>24445776.366847619</v>
      </c>
      <c r="V77" s="174">
        <f t="shared" si="24"/>
        <v>24233593.545700006</v>
      </c>
      <c r="W77" s="159">
        <f t="shared" si="13"/>
        <v>0.99132026661933437</v>
      </c>
      <c r="X77" s="175">
        <f t="shared" si="14"/>
        <v>212182.82114761323</v>
      </c>
      <c r="Y77" s="176">
        <f t="shared" si="25"/>
        <v>30311.831592516177</v>
      </c>
    </row>
    <row r="78" spans="1:25" x14ac:dyDescent="0.2">
      <c r="A78" s="107">
        <v>74</v>
      </c>
      <c r="B78" s="173" t="s">
        <v>77</v>
      </c>
      <c r="C78" s="111" t="s">
        <v>80</v>
      </c>
      <c r="D78" s="111" t="s">
        <v>1395</v>
      </c>
      <c r="E78" s="202">
        <v>15930016.247500001</v>
      </c>
      <c r="F78" s="202">
        <v>17898092.740299992</v>
      </c>
      <c r="G78" s="203">
        <f t="shared" si="15"/>
        <v>1.1235451654425559</v>
      </c>
      <c r="H78" s="203">
        <f t="shared" si="16"/>
        <v>0.9</v>
      </c>
      <c r="I78" s="204">
        <v>16432250.652433336</v>
      </c>
      <c r="J78" s="204">
        <v>14976980.183700001</v>
      </c>
      <c r="K78" s="205">
        <f t="shared" si="17"/>
        <v>0.91143815296428465</v>
      </c>
      <c r="L78" s="205">
        <f t="shared" si="18"/>
        <v>0.9</v>
      </c>
      <c r="M78" s="208">
        <v>17927749.122928567</v>
      </c>
      <c r="N78" s="201">
        <v>19527485.216799993</v>
      </c>
      <c r="O78" s="207">
        <f t="shared" si="19"/>
        <v>1.0892324007270637</v>
      </c>
      <c r="P78" s="207">
        <f t="shared" si="20"/>
        <v>0.9</v>
      </c>
      <c r="Q78" s="211">
        <v>16183971.593714288</v>
      </c>
      <c r="R78" s="211">
        <f>VLOOKUP(B78,'Dealer Wise'!B77:F197,5,0)</f>
        <v>13309590.394600004</v>
      </c>
      <c r="S78" s="212">
        <f t="shared" si="21"/>
        <v>0.82239333636555145</v>
      </c>
      <c r="T78" s="212">
        <f t="shared" si="22"/>
        <v>0</v>
      </c>
      <c r="U78" s="174">
        <f t="shared" si="23"/>
        <v>66473987.616576195</v>
      </c>
      <c r="V78" s="174">
        <f t="shared" si="24"/>
        <v>65712148.535399988</v>
      </c>
      <c r="W78" s="159">
        <f t="shared" si="13"/>
        <v>0.98853929020219888</v>
      </c>
      <c r="X78" s="175">
        <f t="shared" si="14"/>
        <v>761839.08117620647</v>
      </c>
      <c r="Y78" s="176">
        <f t="shared" si="25"/>
        <v>108834.15445374379</v>
      </c>
    </row>
    <row r="79" spans="1:25" x14ac:dyDescent="0.2">
      <c r="A79" s="107">
        <v>75</v>
      </c>
      <c r="B79" s="173" t="s">
        <v>66</v>
      </c>
      <c r="C79" s="111" t="s">
        <v>80</v>
      </c>
      <c r="D79" s="111" t="s">
        <v>1395</v>
      </c>
      <c r="E79" s="202">
        <v>6584661.7050000019</v>
      </c>
      <c r="F79" s="202">
        <v>6838597.7879000027</v>
      </c>
      <c r="G79" s="203">
        <f t="shared" si="15"/>
        <v>1.0385647880296078</v>
      </c>
      <c r="H79" s="203">
        <f t="shared" si="16"/>
        <v>0.9</v>
      </c>
      <c r="I79" s="204">
        <v>6626201.0315523818</v>
      </c>
      <c r="J79" s="204">
        <v>6745077.0992999999</v>
      </c>
      <c r="K79" s="205">
        <f t="shared" si="17"/>
        <v>1.0179403050377673</v>
      </c>
      <c r="L79" s="205">
        <f t="shared" si="18"/>
        <v>0.9</v>
      </c>
      <c r="M79" s="208">
        <v>6291234.3176952368</v>
      </c>
      <c r="N79" s="201">
        <v>7754854.5160999997</v>
      </c>
      <c r="O79" s="207">
        <f t="shared" si="19"/>
        <v>1.232644362694943</v>
      </c>
      <c r="P79" s="207">
        <f t="shared" si="20"/>
        <v>0.9</v>
      </c>
      <c r="Q79" s="211">
        <v>7482552.9859476201</v>
      </c>
      <c r="R79" s="211">
        <f>VLOOKUP(B79,'Dealer Wise'!B78:F198,5,0)</f>
        <v>5753171.6938000005</v>
      </c>
      <c r="S79" s="212">
        <f t="shared" si="21"/>
        <v>0.76887817628616451</v>
      </c>
      <c r="T79" s="212">
        <f t="shared" si="22"/>
        <v>0</v>
      </c>
      <c r="U79" s="174">
        <f t="shared" si="23"/>
        <v>26984650.040195242</v>
      </c>
      <c r="V79" s="174">
        <f t="shared" si="24"/>
        <v>27091701.097100005</v>
      </c>
      <c r="W79" s="159">
        <f t="shared" si="13"/>
        <v>1.0039671093286482</v>
      </c>
      <c r="X79" s="175">
        <f t="shared" si="14"/>
        <v>-107051.05690476298</v>
      </c>
      <c r="Y79" s="176">
        <f t="shared" si="25"/>
        <v>-15293.008129251855</v>
      </c>
    </row>
    <row r="80" spans="1:25" x14ac:dyDescent="0.2">
      <c r="A80" s="107">
        <v>76</v>
      </c>
      <c r="B80" s="173" t="s">
        <v>75</v>
      </c>
      <c r="C80" s="111" t="s">
        <v>65</v>
      </c>
      <c r="D80" s="111" t="s">
        <v>70</v>
      </c>
      <c r="E80" s="202">
        <v>8092977.0800000029</v>
      </c>
      <c r="F80" s="202">
        <v>8619746.9291000031</v>
      </c>
      <c r="G80" s="203">
        <f t="shared" si="15"/>
        <v>1.0650897492842029</v>
      </c>
      <c r="H80" s="203">
        <f t="shared" si="16"/>
        <v>0.9</v>
      </c>
      <c r="I80" s="204">
        <v>8183516.7838047622</v>
      </c>
      <c r="J80" s="204">
        <v>8254691.701100002</v>
      </c>
      <c r="K80" s="205">
        <f t="shared" si="17"/>
        <v>1.0086973509281603</v>
      </c>
      <c r="L80" s="205">
        <f t="shared" si="18"/>
        <v>0.9</v>
      </c>
      <c r="M80" s="208">
        <v>9358632.2175333351</v>
      </c>
      <c r="N80" s="201">
        <v>11261607.756599996</v>
      </c>
      <c r="O80" s="207">
        <f t="shared" si="19"/>
        <v>1.2033390665252823</v>
      </c>
      <c r="P80" s="207">
        <f t="shared" si="20"/>
        <v>0.9</v>
      </c>
      <c r="Q80" s="211">
        <v>10183720.304109523</v>
      </c>
      <c r="R80" s="211">
        <f>VLOOKUP(B80,'Dealer Wise'!B79:F199,5,0)</f>
        <v>5774792.2399000013</v>
      </c>
      <c r="S80" s="212">
        <f t="shared" si="21"/>
        <v>0.5670611591296012</v>
      </c>
      <c r="T80" s="212">
        <f t="shared" si="22"/>
        <v>0</v>
      </c>
      <c r="U80" s="174">
        <f t="shared" si="23"/>
        <v>35818846.385447621</v>
      </c>
      <c r="V80" s="174">
        <f t="shared" si="24"/>
        <v>33910838.626700006</v>
      </c>
      <c r="W80" s="159">
        <f t="shared" si="13"/>
        <v>0.94673173618671325</v>
      </c>
      <c r="X80" s="175">
        <f t="shared" si="14"/>
        <v>1908007.7587476149</v>
      </c>
      <c r="Y80" s="176">
        <f t="shared" si="25"/>
        <v>272572.53696394496</v>
      </c>
    </row>
    <row r="81" spans="1:25" x14ac:dyDescent="0.2">
      <c r="A81" s="107">
        <v>77</v>
      </c>
      <c r="B81" s="173" t="s">
        <v>76</v>
      </c>
      <c r="C81" s="111" t="s">
        <v>65</v>
      </c>
      <c r="D81" s="111" t="s">
        <v>70</v>
      </c>
      <c r="E81" s="202">
        <v>8348130.5875000004</v>
      </c>
      <c r="F81" s="202">
        <v>6886486.5554000009</v>
      </c>
      <c r="G81" s="203">
        <f t="shared" si="15"/>
        <v>0.82491361188233214</v>
      </c>
      <c r="H81" s="203">
        <f t="shared" si="16"/>
        <v>0</v>
      </c>
      <c r="I81" s="204">
        <v>8508428.7998285703</v>
      </c>
      <c r="J81" s="204">
        <v>2994446.8775000004</v>
      </c>
      <c r="K81" s="205">
        <f t="shared" si="17"/>
        <v>0.35193887707685034</v>
      </c>
      <c r="L81" s="205">
        <f t="shared" si="18"/>
        <v>0</v>
      </c>
      <c r="M81" s="208">
        <v>6020318.0255999994</v>
      </c>
      <c r="N81" s="201">
        <v>7446548.8290000027</v>
      </c>
      <c r="O81" s="207">
        <f t="shared" si="19"/>
        <v>1.2369029006998118</v>
      </c>
      <c r="P81" s="207">
        <f t="shared" si="20"/>
        <v>0.9</v>
      </c>
      <c r="Q81" s="211">
        <v>7552279.4070904749</v>
      </c>
      <c r="R81" s="211">
        <f>VLOOKUP(B81,'Dealer Wise'!B80:F200,5,0)</f>
        <v>4767441.0328999991</v>
      </c>
      <c r="S81" s="212">
        <f t="shared" si="21"/>
        <v>0.63125856127940339</v>
      </c>
      <c r="T81" s="212">
        <f t="shared" si="22"/>
        <v>0</v>
      </c>
      <c r="U81" s="174">
        <f t="shared" si="23"/>
        <v>30429156.820019048</v>
      </c>
      <c r="V81" s="174">
        <f t="shared" si="24"/>
        <v>22094923.294800002</v>
      </c>
      <c r="W81" s="159">
        <f t="shared" si="13"/>
        <v>0.72611027066855716</v>
      </c>
      <c r="X81" s="175">
        <f t="shared" si="14"/>
        <v>8334233.5252190456</v>
      </c>
      <c r="Y81" s="176">
        <f t="shared" si="25"/>
        <v>1190604.7893170065</v>
      </c>
    </row>
    <row r="82" spans="1:25" x14ac:dyDescent="0.2">
      <c r="A82" s="107">
        <v>78</v>
      </c>
      <c r="B82" s="173" t="s">
        <v>71</v>
      </c>
      <c r="C82" s="111" t="s">
        <v>65</v>
      </c>
      <c r="D82" s="111" t="s">
        <v>70</v>
      </c>
      <c r="E82" s="202">
        <v>5285806.9799999995</v>
      </c>
      <c r="F82" s="202">
        <v>4342397.1688999999</v>
      </c>
      <c r="G82" s="203">
        <f t="shared" si="15"/>
        <v>0.82152019272183119</v>
      </c>
      <c r="H82" s="203">
        <f t="shared" si="16"/>
        <v>0</v>
      </c>
      <c r="I82" s="204">
        <v>5919599.5668904763</v>
      </c>
      <c r="J82" s="204">
        <v>3443324.6912000007</v>
      </c>
      <c r="K82" s="205">
        <f t="shared" si="17"/>
        <v>0.58168202972025607</v>
      </c>
      <c r="L82" s="205">
        <f t="shared" si="18"/>
        <v>0</v>
      </c>
      <c r="M82" s="208">
        <v>4823844.3130142866</v>
      </c>
      <c r="N82" s="201">
        <v>8136981.2763999971</v>
      </c>
      <c r="O82" s="207">
        <f t="shared" si="19"/>
        <v>1.6868250192998917</v>
      </c>
      <c r="P82" s="207">
        <f t="shared" si="20"/>
        <v>0.9</v>
      </c>
      <c r="Q82" s="211">
        <v>6024165.2456666678</v>
      </c>
      <c r="R82" s="211">
        <f>VLOOKUP(B82,'Dealer Wise'!B81:F201,5,0)</f>
        <v>4428467.4400999993</v>
      </c>
      <c r="S82" s="212">
        <f t="shared" si="21"/>
        <v>0.73511719209321258</v>
      </c>
      <c r="T82" s="212">
        <f t="shared" si="22"/>
        <v>0</v>
      </c>
      <c r="U82" s="174">
        <f t="shared" si="23"/>
        <v>22053416.10557143</v>
      </c>
      <c r="V82" s="174">
        <f t="shared" si="24"/>
        <v>20351170.576599997</v>
      </c>
      <c r="W82" s="159">
        <f t="shared" si="13"/>
        <v>0.92281261457079256</v>
      </c>
      <c r="X82" s="175">
        <f t="shared" si="14"/>
        <v>1702245.5289714336</v>
      </c>
      <c r="Y82" s="176">
        <f t="shared" si="25"/>
        <v>243177.9327102048</v>
      </c>
    </row>
    <row r="83" spans="1:25" x14ac:dyDescent="0.2">
      <c r="A83" s="107">
        <v>79</v>
      </c>
      <c r="B83" s="173" t="s">
        <v>69</v>
      </c>
      <c r="C83" s="111" t="s">
        <v>65</v>
      </c>
      <c r="D83" s="111" t="s">
        <v>70</v>
      </c>
      <c r="E83" s="202">
        <v>9131932.8024999984</v>
      </c>
      <c r="F83" s="202">
        <v>8325827.6444000006</v>
      </c>
      <c r="G83" s="203">
        <f t="shared" si="15"/>
        <v>0.91172677509417122</v>
      </c>
      <c r="H83" s="203">
        <f t="shared" si="16"/>
        <v>0.9</v>
      </c>
      <c r="I83" s="204">
        <v>9623424.4723285735</v>
      </c>
      <c r="J83" s="204">
        <v>8762651.0233999994</v>
      </c>
      <c r="K83" s="205">
        <f t="shared" si="17"/>
        <v>0.91055435085466063</v>
      </c>
      <c r="L83" s="205">
        <f t="shared" si="18"/>
        <v>0.9</v>
      </c>
      <c r="M83" s="208">
        <v>7746377.9778666664</v>
      </c>
      <c r="N83" s="201">
        <v>8041428.2483999999</v>
      </c>
      <c r="O83" s="207">
        <f t="shared" si="19"/>
        <v>1.0380888037449716</v>
      </c>
      <c r="P83" s="207">
        <f t="shared" si="20"/>
        <v>0.9</v>
      </c>
      <c r="Q83" s="211">
        <v>8324132.6465523802</v>
      </c>
      <c r="R83" s="211">
        <f>VLOOKUP(B83,'Dealer Wise'!B82:F202,5,0)</f>
        <v>5823789.1423000004</v>
      </c>
      <c r="S83" s="212">
        <f t="shared" si="21"/>
        <v>0.69962714310085494</v>
      </c>
      <c r="T83" s="212">
        <f t="shared" si="22"/>
        <v>0</v>
      </c>
      <c r="U83" s="174">
        <f t="shared" si="23"/>
        <v>34825867.899247617</v>
      </c>
      <c r="V83" s="174">
        <f t="shared" si="24"/>
        <v>30953696.058499999</v>
      </c>
      <c r="W83" s="159">
        <f t="shared" si="13"/>
        <v>0.88881334265810863</v>
      </c>
      <c r="X83" s="175">
        <f t="shared" si="14"/>
        <v>3872171.8407476172</v>
      </c>
      <c r="Y83" s="176">
        <f t="shared" si="25"/>
        <v>553167.40582108812</v>
      </c>
    </row>
    <row r="84" spans="1:25" x14ac:dyDescent="0.2">
      <c r="A84" s="107">
        <v>80</v>
      </c>
      <c r="B84" s="173" t="s">
        <v>1266</v>
      </c>
      <c r="C84" s="111" t="s">
        <v>65</v>
      </c>
      <c r="D84" s="111" t="s">
        <v>65</v>
      </c>
      <c r="E84" s="202">
        <v>4694125.0424999995</v>
      </c>
      <c r="F84" s="202">
        <v>3836154.0601999993</v>
      </c>
      <c r="G84" s="203">
        <f t="shared" si="15"/>
        <v>0.81722451478560065</v>
      </c>
      <c r="H84" s="203">
        <f t="shared" si="16"/>
        <v>0</v>
      </c>
      <c r="I84" s="204">
        <v>4977954.4474142855</v>
      </c>
      <c r="J84" s="204">
        <v>1713074.0410999998</v>
      </c>
      <c r="K84" s="205">
        <f t="shared" si="17"/>
        <v>0.34413212479070138</v>
      </c>
      <c r="L84" s="205">
        <f t="shared" si="18"/>
        <v>0</v>
      </c>
      <c r="M84" s="208">
        <v>2468755.6826809524</v>
      </c>
      <c r="N84" s="201">
        <v>3488793.2297999999</v>
      </c>
      <c r="O84" s="207">
        <f t="shared" si="19"/>
        <v>1.4131788148478648</v>
      </c>
      <c r="P84" s="207">
        <f t="shared" si="20"/>
        <v>0.9</v>
      </c>
      <c r="Q84" s="211">
        <v>3343220.2704666667</v>
      </c>
      <c r="R84" s="211">
        <f>VLOOKUP(B84,'Dealer Wise'!B83:F203,5,0)</f>
        <v>2766736.357700001</v>
      </c>
      <c r="S84" s="212">
        <f t="shared" si="21"/>
        <v>0.82756627857900711</v>
      </c>
      <c r="T84" s="212">
        <f t="shared" si="22"/>
        <v>0</v>
      </c>
      <c r="U84" s="174">
        <f t="shared" si="23"/>
        <v>15484055.443061903</v>
      </c>
      <c r="V84" s="174">
        <f t="shared" si="24"/>
        <v>11804757.6888</v>
      </c>
      <c r="W84" s="159">
        <f t="shared" si="13"/>
        <v>0.76238151769790241</v>
      </c>
      <c r="X84" s="175">
        <f t="shared" si="14"/>
        <v>3679297.7542619035</v>
      </c>
      <c r="Y84" s="176">
        <f t="shared" si="25"/>
        <v>525613.9648945576</v>
      </c>
    </row>
    <row r="85" spans="1:25" x14ac:dyDescent="0.2">
      <c r="A85" s="107">
        <v>81</v>
      </c>
      <c r="B85" s="173" t="s">
        <v>72</v>
      </c>
      <c r="C85" s="111" t="s">
        <v>65</v>
      </c>
      <c r="D85" s="111" t="s">
        <v>1455</v>
      </c>
      <c r="E85" s="202">
        <v>5750959.8024999984</v>
      </c>
      <c r="F85" s="202">
        <v>5798234.9247999992</v>
      </c>
      <c r="G85" s="203">
        <f t="shared" si="15"/>
        <v>1.0082203882349257</v>
      </c>
      <c r="H85" s="203">
        <f t="shared" si="16"/>
        <v>0.9</v>
      </c>
      <c r="I85" s="204">
        <v>5532686.0461142883</v>
      </c>
      <c r="J85" s="204">
        <v>6087427.6953000044</v>
      </c>
      <c r="K85" s="205">
        <f t="shared" si="17"/>
        <v>1.1002662440199948</v>
      </c>
      <c r="L85" s="205">
        <f t="shared" si="18"/>
        <v>0.9</v>
      </c>
      <c r="M85" s="208">
        <v>5803324.8655952374</v>
      </c>
      <c r="N85" s="201">
        <v>5581731.4746000022</v>
      </c>
      <c r="O85" s="207">
        <f t="shared" si="19"/>
        <v>0.9618161319368933</v>
      </c>
      <c r="P85" s="207">
        <f t="shared" si="20"/>
        <v>0.9</v>
      </c>
      <c r="Q85" s="211">
        <v>5756193.3149333326</v>
      </c>
      <c r="R85" s="211">
        <f>VLOOKUP(B85,'Dealer Wise'!B57:F177,5,0)</f>
        <v>3822685.0124999997</v>
      </c>
      <c r="S85" s="212">
        <f t="shared" si="21"/>
        <v>0.66409948439062694</v>
      </c>
      <c r="T85" s="212">
        <f t="shared" si="22"/>
        <v>0</v>
      </c>
      <c r="U85" s="174">
        <f t="shared" si="23"/>
        <v>22843164.029142857</v>
      </c>
      <c r="V85" s="174">
        <f t="shared" si="24"/>
        <v>21290079.107200004</v>
      </c>
      <c r="W85" s="159">
        <f t="shared" si="13"/>
        <v>0.93201095435109349</v>
      </c>
      <c r="X85" s="175">
        <f t="shared" si="14"/>
        <v>1553084.9219428524</v>
      </c>
      <c r="Y85" s="176">
        <f t="shared" si="25"/>
        <v>221869.27456326463</v>
      </c>
    </row>
    <row r="86" spans="1:25" x14ac:dyDescent="0.2">
      <c r="A86" s="107">
        <v>82</v>
      </c>
      <c r="B86" s="173" t="s">
        <v>73</v>
      </c>
      <c r="C86" s="111" t="s">
        <v>65</v>
      </c>
      <c r="D86" s="111" t="s">
        <v>65</v>
      </c>
      <c r="E86" s="202">
        <v>6983287.4149999991</v>
      </c>
      <c r="F86" s="202">
        <v>4571340.4926000005</v>
      </c>
      <c r="G86" s="203">
        <f t="shared" si="15"/>
        <v>0.65461153478816125</v>
      </c>
      <c r="H86" s="203">
        <f t="shared" si="16"/>
        <v>0</v>
      </c>
      <c r="I86" s="204">
        <v>7908636.2963047624</v>
      </c>
      <c r="J86" s="204">
        <v>7209763.5429000016</v>
      </c>
      <c r="K86" s="205">
        <f t="shared" si="17"/>
        <v>0.91163169891485563</v>
      </c>
      <c r="L86" s="205">
        <f t="shared" si="18"/>
        <v>0.9</v>
      </c>
      <c r="M86" s="208">
        <v>8009184.6292809509</v>
      </c>
      <c r="N86" s="201">
        <v>11149940.184199994</v>
      </c>
      <c r="O86" s="207">
        <f t="shared" si="19"/>
        <v>1.3921442319405009</v>
      </c>
      <c r="P86" s="207">
        <f t="shared" si="20"/>
        <v>0.9</v>
      </c>
      <c r="Q86" s="211">
        <v>8575549.2930285707</v>
      </c>
      <c r="R86" s="211">
        <f>VLOOKUP(B86,'Dealer Wise'!B58:F178,5,0)</f>
        <v>4914308.1506999992</v>
      </c>
      <c r="S86" s="212">
        <f t="shared" si="21"/>
        <v>0.57306045161387498</v>
      </c>
      <c r="T86" s="212">
        <f t="shared" si="22"/>
        <v>0</v>
      </c>
      <c r="U86" s="174">
        <f t="shared" si="23"/>
        <v>31476657.633614283</v>
      </c>
      <c r="V86" s="174">
        <f t="shared" si="24"/>
        <v>27845352.370399993</v>
      </c>
      <c r="W86" s="159">
        <f t="shared" si="13"/>
        <v>0.88463497918100498</v>
      </c>
      <c r="X86" s="175">
        <f t="shared" si="14"/>
        <v>3631305.2632142901</v>
      </c>
      <c r="Y86" s="176">
        <f t="shared" si="25"/>
        <v>518757.8947448986</v>
      </c>
    </row>
    <row r="87" spans="1:25" x14ac:dyDescent="0.2">
      <c r="A87" s="107">
        <v>83</v>
      </c>
      <c r="B87" s="173" t="s">
        <v>1325</v>
      </c>
      <c r="C87" s="111" t="s">
        <v>65</v>
      </c>
      <c r="D87" s="111" t="s">
        <v>65</v>
      </c>
      <c r="E87" s="202">
        <v>10185624.125</v>
      </c>
      <c r="F87" s="202">
        <v>9410249.7838000022</v>
      </c>
      <c r="G87" s="203">
        <f t="shared" si="15"/>
        <v>0.92387561805889851</v>
      </c>
      <c r="H87" s="203">
        <f t="shared" si="16"/>
        <v>0.9</v>
      </c>
      <c r="I87" s="204">
        <v>10399708.564580951</v>
      </c>
      <c r="J87" s="204">
        <v>9568926.5649999958</v>
      </c>
      <c r="K87" s="205">
        <f t="shared" si="17"/>
        <v>0.92011487683314408</v>
      </c>
      <c r="L87" s="205">
        <f t="shared" si="18"/>
        <v>0.9</v>
      </c>
      <c r="M87" s="208">
        <v>8461883.981804762</v>
      </c>
      <c r="N87" s="201">
        <v>11678404.033800002</v>
      </c>
      <c r="O87" s="207">
        <f t="shared" si="19"/>
        <v>1.380118666116386</v>
      </c>
      <c r="P87" s="207">
        <f t="shared" si="20"/>
        <v>0.9</v>
      </c>
      <c r="Q87" s="211">
        <v>9955017.5823571421</v>
      </c>
      <c r="R87" s="211">
        <f>VLOOKUP(B87,'Dealer Wise'!B59:F179,5,0)</f>
        <v>8134847.8092000019</v>
      </c>
      <c r="S87" s="212">
        <f t="shared" si="21"/>
        <v>0.81716056670929937</v>
      </c>
      <c r="T87" s="212">
        <f t="shared" si="22"/>
        <v>0</v>
      </c>
      <c r="U87" s="174">
        <f t="shared" si="23"/>
        <v>39002234.253742859</v>
      </c>
      <c r="V87" s="174">
        <f t="shared" si="24"/>
        <v>38792428.191799998</v>
      </c>
      <c r="W87" s="159">
        <f t="shared" si="13"/>
        <v>0.99462066556039086</v>
      </c>
      <c r="X87" s="175">
        <f t="shared" si="14"/>
        <v>209806.06194286048</v>
      </c>
      <c r="Y87" s="176">
        <f t="shared" si="25"/>
        <v>29972.294563265783</v>
      </c>
    </row>
    <row r="88" spans="1:25" x14ac:dyDescent="0.2">
      <c r="A88" s="107">
        <v>84</v>
      </c>
      <c r="B88" s="173" t="s">
        <v>74</v>
      </c>
      <c r="C88" s="111" t="s">
        <v>65</v>
      </c>
      <c r="D88" s="111" t="s">
        <v>65</v>
      </c>
      <c r="E88" s="202">
        <v>2543268.0500000003</v>
      </c>
      <c r="F88" s="202">
        <v>2324480.0937000001</v>
      </c>
      <c r="G88" s="203">
        <f t="shared" si="15"/>
        <v>0.91397369368910986</v>
      </c>
      <c r="H88" s="203">
        <f t="shared" si="16"/>
        <v>0.9</v>
      </c>
      <c r="I88" s="204">
        <v>2465946.8366380958</v>
      </c>
      <c r="J88" s="204">
        <v>2257333.0217999993</v>
      </c>
      <c r="K88" s="205">
        <f t="shared" si="17"/>
        <v>0.91540214422363364</v>
      </c>
      <c r="L88" s="205">
        <f t="shared" si="18"/>
        <v>0.9</v>
      </c>
      <c r="M88" s="208">
        <v>2192916.0830238094</v>
      </c>
      <c r="N88" s="201">
        <v>2688232.4770999998</v>
      </c>
      <c r="O88" s="207">
        <f t="shared" si="19"/>
        <v>1.2258711119456971</v>
      </c>
      <c r="P88" s="207">
        <f t="shared" si="20"/>
        <v>0.9</v>
      </c>
      <c r="Q88" s="211">
        <v>2855571.2758809533</v>
      </c>
      <c r="R88" s="211">
        <f>VLOOKUP(B88,'Dealer Wise'!B60:F180,5,0)</f>
        <v>1494303.4280000005</v>
      </c>
      <c r="S88" s="212">
        <f t="shared" si="21"/>
        <v>0.5232940394874237</v>
      </c>
      <c r="T88" s="212">
        <f t="shared" si="22"/>
        <v>0</v>
      </c>
      <c r="U88" s="174">
        <f t="shared" si="23"/>
        <v>10057702.245542858</v>
      </c>
      <c r="V88" s="174">
        <f t="shared" si="24"/>
        <v>8764349.0206000004</v>
      </c>
      <c r="W88" s="159">
        <f t="shared" si="13"/>
        <v>0.87140668978185187</v>
      </c>
      <c r="X88" s="175">
        <f t="shared" si="14"/>
        <v>1293353.2249428574</v>
      </c>
      <c r="Y88" s="176">
        <f t="shared" si="25"/>
        <v>184764.74642040819</v>
      </c>
    </row>
    <row r="89" spans="1:25" x14ac:dyDescent="0.2">
      <c r="A89" s="107">
        <v>85</v>
      </c>
      <c r="B89" s="173" t="s">
        <v>90</v>
      </c>
      <c r="C89" s="111" t="s">
        <v>80</v>
      </c>
      <c r="D89" s="111" t="s">
        <v>91</v>
      </c>
      <c r="E89" s="202">
        <v>6600830.3900000006</v>
      </c>
      <c r="F89" s="202">
        <v>7528246.2640999993</v>
      </c>
      <c r="G89" s="203">
        <f t="shared" si="15"/>
        <v>1.1404998794553178</v>
      </c>
      <c r="H89" s="203">
        <f t="shared" si="16"/>
        <v>0.9</v>
      </c>
      <c r="I89" s="204">
        <v>7071733.5127666667</v>
      </c>
      <c r="J89" s="204">
        <v>6430284.0030000033</v>
      </c>
      <c r="K89" s="205">
        <f t="shared" si="17"/>
        <v>0.90929387983743326</v>
      </c>
      <c r="L89" s="205">
        <f t="shared" si="18"/>
        <v>0.9</v>
      </c>
      <c r="M89" s="208">
        <v>6627918.662833333</v>
      </c>
      <c r="N89" s="201">
        <v>7796349.3772000028</v>
      </c>
      <c r="O89" s="207">
        <f t="shared" si="19"/>
        <v>1.1762892355512378</v>
      </c>
      <c r="P89" s="207">
        <f t="shared" si="20"/>
        <v>0.9</v>
      </c>
      <c r="Q89" s="211">
        <v>7298329.4718904775</v>
      </c>
      <c r="R89" s="211">
        <f>VLOOKUP(B89,'Dealer Wise'!B88:F208,5,0)</f>
        <v>5230693.4745000014</v>
      </c>
      <c r="S89" s="212">
        <f t="shared" si="21"/>
        <v>0.71669736131343786</v>
      </c>
      <c r="T89" s="212">
        <f t="shared" si="22"/>
        <v>0</v>
      </c>
      <c r="U89" s="174">
        <f t="shared" si="23"/>
        <v>27598812.03749048</v>
      </c>
      <c r="V89" s="174">
        <f t="shared" si="24"/>
        <v>26985573.118800007</v>
      </c>
      <c r="W89" s="159">
        <f t="shared" si="13"/>
        <v>0.97778024221269222</v>
      </c>
      <c r="X89" s="175">
        <f t="shared" si="14"/>
        <v>613238.91869047284</v>
      </c>
      <c r="Y89" s="176">
        <f t="shared" si="25"/>
        <v>87605.559812924694</v>
      </c>
    </row>
    <row r="90" spans="1:25" x14ac:dyDescent="0.2">
      <c r="A90" s="107">
        <v>86</v>
      </c>
      <c r="B90" s="173" t="s">
        <v>1346</v>
      </c>
      <c r="C90" s="111" t="s">
        <v>80</v>
      </c>
      <c r="D90" s="111" t="s">
        <v>91</v>
      </c>
      <c r="E90" s="202">
        <v>12611326.777500002</v>
      </c>
      <c r="F90" s="202">
        <v>14739572.210700009</v>
      </c>
      <c r="G90" s="203">
        <f t="shared" si="15"/>
        <v>1.168756663810903</v>
      </c>
      <c r="H90" s="203">
        <f t="shared" si="16"/>
        <v>0.9</v>
      </c>
      <c r="I90" s="204">
        <v>11921285.024609525</v>
      </c>
      <c r="J90" s="204">
        <v>10854117.888800004</v>
      </c>
      <c r="K90" s="205">
        <f t="shared" si="17"/>
        <v>0.91048220610391162</v>
      </c>
      <c r="L90" s="205">
        <f t="shared" si="18"/>
        <v>0.9</v>
      </c>
      <c r="M90" s="208">
        <v>10985575.804995243</v>
      </c>
      <c r="N90" s="201">
        <v>12253120.060899995</v>
      </c>
      <c r="O90" s="207">
        <f t="shared" si="19"/>
        <v>1.1153825960882622</v>
      </c>
      <c r="P90" s="207">
        <f t="shared" si="20"/>
        <v>0.9</v>
      </c>
      <c r="Q90" s="211">
        <v>12513000.649185713</v>
      </c>
      <c r="R90" s="211">
        <f>VLOOKUP(B90,'Dealer Wise'!B89:F209,5,0)</f>
        <v>8410083.6206999999</v>
      </c>
      <c r="S90" s="212">
        <f t="shared" si="21"/>
        <v>0.67210766278089251</v>
      </c>
      <c r="T90" s="212">
        <f t="shared" si="22"/>
        <v>0</v>
      </c>
      <c r="U90" s="174">
        <f t="shared" si="23"/>
        <v>48031188.25629048</v>
      </c>
      <c r="V90" s="174">
        <f t="shared" si="24"/>
        <v>46256893.781100012</v>
      </c>
      <c r="W90" s="159">
        <f t="shared" si="13"/>
        <v>0.96305953403186739</v>
      </c>
      <c r="X90" s="175">
        <f t="shared" si="14"/>
        <v>1774294.4751904681</v>
      </c>
      <c r="Y90" s="176">
        <f t="shared" si="25"/>
        <v>253470.63931292403</v>
      </c>
    </row>
    <row r="91" spans="1:25" x14ac:dyDescent="0.2">
      <c r="A91" s="107">
        <v>87</v>
      </c>
      <c r="B91" s="173" t="s">
        <v>79</v>
      </c>
      <c r="C91" s="111" t="s">
        <v>80</v>
      </c>
      <c r="D91" s="111" t="s">
        <v>1456</v>
      </c>
      <c r="E91" s="202">
        <v>6779861.1050000014</v>
      </c>
      <c r="F91" s="202">
        <v>7182660.882000003</v>
      </c>
      <c r="G91" s="203">
        <f t="shared" si="15"/>
        <v>1.0594112137050928</v>
      </c>
      <c r="H91" s="203">
        <f t="shared" si="16"/>
        <v>0.9</v>
      </c>
      <c r="I91" s="204">
        <v>9030809.7677380946</v>
      </c>
      <c r="J91" s="204">
        <v>7236792.2700000014</v>
      </c>
      <c r="K91" s="205">
        <f t="shared" si="17"/>
        <v>0.80134478038203294</v>
      </c>
      <c r="L91" s="205">
        <f t="shared" si="18"/>
        <v>0</v>
      </c>
      <c r="M91" s="208">
        <v>9551512.1519761886</v>
      </c>
      <c r="N91" s="201">
        <v>10097928.9605</v>
      </c>
      <c r="O91" s="207">
        <f t="shared" si="19"/>
        <v>1.057207361497285</v>
      </c>
      <c r="P91" s="207">
        <f t="shared" si="20"/>
        <v>0.9</v>
      </c>
      <c r="Q91" s="211">
        <v>9009432.3508761916</v>
      </c>
      <c r="R91" s="211">
        <f>VLOOKUP(B91,'Dealer Wise'!B90:F210,5,0)</f>
        <v>5706542.199599999</v>
      </c>
      <c r="S91" s="212">
        <f t="shared" si="21"/>
        <v>0.63339642025782261</v>
      </c>
      <c r="T91" s="212">
        <f t="shared" si="22"/>
        <v>0</v>
      </c>
      <c r="U91" s="174">
        <f t="shared" si="23"/>
        <v>34371615.375590473</v>
      </c>
      <c r="V91" s="174">
        <f t="shared" si="24"/>
        <v>30223924.312100004</v>
      </c>
      <c r="W91" s="159">
        <f t="shared" si="13"/>
        <v>0.8793280147538246</v>
      </c>
      <c r="X91" s="175">
        <f t="shared" si="14"/>
        <v>4147691.063490469</v>
      </c>
      <c r="Y91" s="176">
        <f t="shared" si="25"/>
        <v>592527.29478435277</v>
      </c>
    </row>
    <row r="92" spans="1:25" x14ac:dyDescent="0.2">
      <c r="A92" s="107">
        <v>88</v>
      </c>
      <c r="B92" s="173" t="s">
        <v>88</v>
      </c>
      <c r="C92" s="111" t="s">
        <v>80</v>
      </c>
      <c r="D92" s="111" t="s">
        <v>1456</v>
      </c>
      <c r="E92" s="202">
        <v>5900595.8925000001</v>
      </c>
      <c r="F92" s="202">
        <v>6188663.9367999993</v>
      </c>
      <c r="G92" s="203">
        <f t="shared" si="15"/>
        <v>1.0488201614799872</v>
      </c>
      <c r="H92" s="203">
        <f t="shared" si="16"/>
        <v>0.9</v>
      </c>
      <c r="I92" s="204">
        <v>7499992.2743904758</v>
      </c>
      <c r="J92" s="204">
        <v>6039616.2391999997</v>
      </c>
      <c r="K92" s="205">
        <f t="shared" si="17"/>
        <v>0.80528299473359644</v>
      </c>
      <c r="L92" s="205">
        <f t="shared" si="18"/>
        <v>0</v>
      </c>
      <c r="M92" s="208">
        <v>6898554.4251619056</v>
      </c>
      <c r="N92" s="201">
        <v>6973312.0108000021</v>
      </c>
      <c r="O92" s="207">
        <f t="shared" si="19"/>
        <v>1.0108367030294672</v>
      </c>
      <c r="P92" s="207">
        <f t="shared" si="20"/>
        <v>0.9</v>
      </c>
      <c r="Q92" s="211">
        <v>7630508.9859476192</v>
      </c>
      <c r="R92" s="211">
        <f>VLOOKUP(B92,'Dealer Wise'!B91:F211,5,0)</f>
        <v>4877799.9863000009</v>
      </c>
      <c r="S92" s="212">
        <f t="shared" si="21"/>
        <v>0.63924962217893722</v>
      </c>
      <c r="T92" s="212">
        <f t="shared" si="22"/>
        <v>0</v>
      </c>
      <c r="U92" s="174">
        <f t="shared" si="23"/>
        <v>27929651.578000002</v>
      </c>
      <c r="V92" s="174">
        <f t="shared" si="24"/>
        <v>24079392.173100002</v>
      </c>
      <c r="W92" s="159">
        <f t="shared" si="13"/>
        <v>0.86214438106586255</v>
      </c>
      <c r="X92" s="175">
        <f t="shared" si="14"/>
        <v>3850259.4048999995</v>
      </c>
      <c r="Y92" s="176">
        <f t="shared" si="25"/>
        <v>550037.05784285709</v>
      </c>
    </row>
    <row r="93" spans="1:25" x14ac:dyDescent="0.2">
      <c r="A93" s="107">
        <v>89</v>
      </c>
      <c r="B93" s="173" t="s">
        <v>86</v>
      </c>
      <c r="C93" s="111" t="s">
        <v>80</v>
      </c>
      <c r="D93" s="111" t="s">
        <v>91</v>
      </c>
      <c r="E93" s="202">
        <v>14323371.180000003</v>
      </c>
      <c r="F93" s="202">
        <v>13394265.746499998</v>
      </c>
      <c r="G93" s="203">
        <f t="shared" si="15"/>
        <v>0.93513360634001219</v>
      </c>
      <c r="H93" s="203">
        <f t="shared" si="16"/>
        <v>0.9</v>
      </c>
      <c r="I93" s="204">
        <v>14684329.754347617</v>
      </c>
      <c r="J93" s="204">
        <v>14693578.818500001</v>
      </c>
      <c r="K93" s="205">
        <f t="shared" si="17"/>
        <v>1.000629859469728</v>
      </c>
      <c r="L93" s="205">
        <f t="shared" si="18"/>
        <v>0.9</v>
      </c>
      <c r="M93" s="208">
        <v>19911961.372280955</v>
      </c>
      <c r="N93" s="201">
        <v>23632300.290100012</v>
      </c>
      <c r="O93" s="207">
        <f t="shared" si="19"/>
        <v>1.1868394001104314</v>
      </c>
      <c r="P93" s="207">
        <f t="shared" si="20"/>
        <v>0.9</v>
      </c>
      <c r="Q93" s="211">
        <v>18375530.009252384</v>
      </c>
      <c r="R93" s="211">
        <f>VLOOKUP(B93,'Dealer Wise'!B92:F212,5,0)</f>
        <v>11319253.198600005</v>
      </c>
      <c r="S93" s="212">
        <f t="shared" si="21"/>
        <v>0.61599601170146245</v>
      </c>
      <c r="T93" s="212">
        <f t="shared" si="22"/>
        <v>0</v>
      </c>
      <c r="U93" s="174">
        <f t="shared" si="23"/>
        <v>67295192.315880954</v>
      </c>
      <c r="V93" s="174">
        <f t="shared" si="24"/>
        <v>63039398.053700015</v>
      </c>
      <c r="W93" s="159">
        <f t="shared" si="13"/>
        <v>0.93675931198465989</v>
      </c>
      <c r="X93" s="175">
        <f t="shared" si="14"/>
        <v>4255794.2621809393</v>
      </c>
      <c r="Y93" s="176">
        <f t="shared" si="25"/>
        <v>607970.60888299136</v>
      </c>
    </row>
    <row r="94" spans="1:25" x14ac:dyDescent="0.2">
      <c r="A94" s="107">
        <v>90</v>
      </c>
      <c r="B94" s="173" t="s">
        <v>85</v>
      </c>
      <c r="C94" s="111" t="s">
        <v>80</v>
      </c>
      <c r="D94" s="111" t="s">
        <v>80</v>
      </c>
      <c r="E94" s="202">
        <v>2586012.9500000002</v>
      </c>
      <c r="F94" s="202">
        <v>2367474.699</v>
      </c>
      <c r="G94" s="203">
        <f t="shared" si="15"/>
        <v>0.91549220548180155</v>
      </c>
      <c r="H94" s="203">
        <f t="shared" si="16"/>
        <v>0.9</v>
      </c>
      <c r="I94" s="204">
        <v>2906631.4443095233</v>
      </c>
      <c r="J94" s="204">
        <v>2643236.3090999997</v>
      </c>
      <c r="K94" s="205">
        <f t="shared" si="17"/>
        <v>0.90938130951373719</v>
      </c>
      <c r="L94" s="205">
        <f t="shared" si="18"/>
        <v>0.9</v>
      </c>
      <c r="M94" s="208">
        <v>2312994.1348238094</v>
      </c>
      <c r="N94" s="201">
        <v>2986525.2139000003</v>
      </c>
      <c r="O94" s="207">
        <f t="shared" si="19"/>
        <v>1.2911944604336389</v>
      </c>
      <c r="P94" s="207">
        <f t="shared" si="20"/>
        <v>0.9</v>
      </c>
      <c r="Q94" s="211">
        <v>2775518.6958095236</v>
      </c>
      <c r="R94" s="211">
        <f>VLOOKUP(B94,'Dealer Wise'!B93:F213,5,0)</f>
        <v>1947849.5191000002</v>
      </c>
      <c r="S94" s="212">
        <f t="shared" si="21"/>
        <v>0.70179657663299555</v>
      </c>
      <c r="T94" s="212">
        <f t="shared" si="22"/>
        <v>0</v>
      </c>
      <c r="U94" s="174">
        <f t="shared" si="23"/>
        <v>10581157.224942856</v>
      </c>
      <c r="V94" s="174">
        <f t="shared" si="24"/>
        <v>9945085.7410999984</v>
      </c>
      <c r="W94" s="159">
        <f t="shared" si="13"/>
        <v>0.93988639708108179</v>
      </c>
      <c r="X94" s="175">
        <f t="shared" si="14"/>
        <v>636071.48384285718</v>
      </c>
      <c r="Y94" s="176">
        <f t="shared" si="25"/>
        <v>90867.354834693877</v>
      </c>
    </row>
    <row r="95" spans="1:25" ht="15" x14ac:dyDescent="0.25">
      <c r="A95" s="107">
        <v>91</v>
      </c>
      <c r="B95" s="178" t="s">
        <v>1398</v>
      </c>
      <c r="C95" s="111" t="s">
        <v>80</v>
      </c>
      <c r="D95" s="111" t="s">
        <v>1458</v>
      </c>
      <c r="E95" s="202">
        <v>0</v>
      </c>
      <c r="F95" s="202">
        <v>0</v>
      </c>
      <c r="G95" s="203">
        <f t="shared" si="15"/>
        <v>0</v>
      </c>
      <c r="H95" s="203">
        <f t="shared" si="16"/>
        <v>0</v>
      </c>
      <c r="I95" s="204">
        <v>0</v>
      </c>
      <c r="J95" s="204">
        <v>0</v>
      </c>
      <c r="K95" s="205">
        <f t="shared" si="17"/>
        <v>0</v>
      </c>
      <c r="L95" s="205">
        <f t="shared" si="18"/>
        <v>0</v>
      </c>
      <c r="M95" s="208">
        <v>6580263.2854380934</v>
      </c>
      <c r="N95" s="201">
        <v>7309541.4338999996</v>
      </c>
      <c r="O95" s="207">
        <f t="shared" si="19"/>
        <v>1.1108281107954714</v>
      </c>
      <c r="P95" s="207">
        <f t="shared" si="20"/>
        <v>0.9</v>
      </c>
      <c r="Q95" s="211">
        <v>8424341.6705952398</v>
      </c>
      <c r="R95" s="211">
        <f>VLOOKUP(B95,'Dealer Wise'!B94:F214,5,0)</f>
        <v>4776780.1383000016</v>
      </c>
      <c r="S95" s="212">
        <f t="shared" si="21"/>
        <v>0.56702117804327945</v>
      </c>
      <c r="T95" s="212">
        <f t="shared" si="22"/>
        <v>0</v>
      </c>
      <c r="U95" s="174">
        <f t="shared" si="23"/>
        <v>15004604.956033334</v>
      </c>
      <c r="V95" s="174">
        <f t="shared" si="24"/>
        <v>12086321.5722</v>
      </c>
      <c r="W95" s="159">
        <f t="shared" si="13"/>
        <v>0.80550748304373743</v>
      </c>
      <c r="X95" s="175">
        <f t="shared" si="14"/>
        <v>2918283.3838333338</v>
      </c>
      <c r="Y95" s="176">
        <f t="shared" si="25"/>
        <v>416897.62626190484</v>
      </c>
    </row>
    <row r="96" spans="1:25" x14ac:dyDescent="0.2">
      <c r="A96" s="107">
        <v>92</v>
      </c>
      <c r="B96" s="173" t="s">
        <v>83</v>
      </c>
      <c r="C96" s="111" t="s">
        <v>80</v>
      </c>
      <c r="D96" s="111" t="s">
        <v>1458</v>
      </c>
      <c r="E96" s="202">
        <v>9343031.8900000006</v>
      </c>
      <c r="F96" s="202">
        <v>8511124.1331999991</v>
      </c>
      <c r="G96" s="203">
        <f t="shared" si="15"/>
        <v>0.91095955075456758</v>
      </c>
      <c r="H96" s="203">
        <f t="shared" si="16"/>
        <v>0.9</v>
      </c>
      <c r="I96" s="204">
        <v>9680405.6491380949</v>
      </c>
      <c r="J96" s="204">
        <v>8796806.7836000007</v>
      </c>
      <c r="K96" s="205">
        <f t="shared" si="17"/>
        <v>0.90872295050809504</v>
      </c>
      <c r="L96" s="205">
        <f t="shared" si="18"/>
        <v>0.9</v>
      </c>
      <c r="M96" s="208">
        <v>11713136.030395238</v>
      </c>
      <c r="N96" s="201">
        <v>15392014.457099998</v>
      </c>
      <c r="O96" s="207">
        <f t="shared" si="19"/>
        <v>1.3140814225292168</v>
      </c>
      <c r="P96" s="207">
        <f t="shared" si="20"/>
        <v>0.9</v>
      </c>
      <c r="Q96" s="211">
        <v>11117894.14080476</v>
      </c>
      <c r="R96" s="211">
        <f>VLOOKUP(B96,'Dealer Wise'!B68:F188,5,0)</f>
        <v>8289626.6355000027</v>
      </c>
      <c r="S96" s="212">
        <f t="shared" si="21"/>
        <v>0.74561122191976226</v>
      </c>
      <c r="T96" s="212">
        <f t="shared" si="22"/>
        <v>0</v>
      </c>
      <c r="U96" s="174">
        <f t="shared" si="23"/>
        <v>41854467.710338093</v>
      </c>
      <c r="V96" s="174">
        <f t="shared" si="24"/>
        <v>40989572.009399995</v>
      </c>
      <c r="W96" s="159">
        <f t="shared" si="13"/>
        <v>0.97933564208906498</v>
      </c>
      <c r="X96" s="175">
        <f t="shared" si="14"/>
        <v>864895.70093809813</v>
      </c>
      <c r="Y96" s="176">
        <f t="shared" si="25"/>
        <v>123556.52870544259</v>
      </c>
    </row>
    <row r="97" spans="1:25" x14ac:dyDescent="0.2">
      <c r="A97" s="107">
        <v>93</v>
      </c>
      <c r="B97" s="173" t="s">
        <v>84</v>
      </c>
      <c r="C97" s="111" t="s">
        <v>80</v>
      </c>
      <c r="D97" s="111" t="s">
        <v>80</v>
      </c>
      <c r="E97" s="202">
        <v>10420070.622499999</v>
      </c>
      <c r="F97" s="202">
        <v>9067859.5331000015</v>
      </c>
      <c r="G97" s="203">
        <f t="shared" si="15"/>
        <v>0.87023014158078971</v>
      </c>
      <c r="H97" s="203">
        <f t="shared" si="16"/>
        <v>0</v>
      </c>
      <c r="I97" s="204">
        <v>11590299.17133333</v>
      </c>
      <c r="J97" s="204">
        <v>9303519.8392999992</v>
      </c>
      <c r="K97" s="205">
        <f t="shared" si="17"/>
        <v>0.80269885201157731</v>
      </c>
      <c r="L97" s="205">
        <f t="shared" si="18"/>
        <v>0</v>
      </c>
      <c r="M97" s="208">
        <v>7998763.4450904755</v>
      </c>
      <c r="N97" s="201">
        <v>3150097.4705999992</v>
      </c>
      <c r="O97" s="207">
        <f t="shared" si="19"/>
        <v>0.3938230568042968</v>
      </c>
      <c r="P97" s="207">
        <f t="shared" si="20"/>
        <v>0</v>
      </c>
      <c r="Q97" s="211">
        <v>10230036.332019048</v>
      </c>
      <c r="R97" s="211">
        <f>VLOOKUP(B97,'Dealer Wise'!B96:F216,5,0)</f>
        <v>6152565.5606000004</v>
      </c>
      <c r="S97" s="212">
        <f t="shared" si="21"/>
        <v>0.60142167250599599</v>
      </c>
      <c r="T97" s="212">
        <f t="shared" si="22"/>
        <v>0</v>
      </c>
      <c r="U97" s="174">
        <f t="shared" si="23"/>
        <v>40239169.570942856</v>
      </c>
      <c r="V97" s="174">
        <f t="shared" si="24"/>
        <v>27674042.4036</v>
      </c>
      <c r="W97" s="159">
        <f t="shared" si="13"/>
        <v>0.68773890462152398</v>
      </c>
      <c r="X97" s="175">
        <f t="shared" si="14"/>
        <v>12565127.167342857</v>
      </c>
      <c r="Y97" s="176">
        <f t="shared" si="25"/>
        <v>1795018.1667632652</v>
      </c>
    </row>
    <row r="98" spans="1:25" x14ac:dyDescent="0.2">
      <c r="A98" s="107">
        <v>94</v>
      </c>
      <c r="B98" s="173" t="s">
        <v>81</v>
      </c>
      <c r="C98" s="111" t="s">
        <v>80</v>
      </c>
      <c r="D98" s="111" t="s">
        <v>80</v>
      </c>
      <c r="E98" s="202">
        <v>10907317.547499999</v>
      </c>
      <c r="F98" s="202">
        <v>11037395.375300003</v>
      </c>
      <c r="G98" s="203">
        <f t="shared" si="15"/>
        <v>1.011925739507769</v>
      </c>
      <c r="H98" s="203">
        <f t="shared" si="16"/>
        <v>0.9</v>
      </c>
      <c r="I98" s="204">
        <v>11058913.017061904</v>
      </c>
      <c r="J98" s="204">
        <v>11230260.560000006</v>
      </c>
      <c r="K98" s="205">
        <f t="shared" si="17"/>
        <v>1.0154940673349853</v>
      </c>
      <c r="L98" s="205">
        <f t="shared" si="18"/>
        <v>0.9</v>
      </c>
      <c r="M98" s="208">
        <v>13472508.449895239</v>
      </c>
      <c r="N98" s="201">
        <v>18190241.219000004</v>
      </c>
      <c r="O98" s="207">
        <f t="shared" si="19"/>
        <v>1.3501747864289853</v>
      </c>
      <c r="P98" s="207">
        <f t="shared" si="20"/>
        <v>0.9</v>
      </c>
      <c r="Q98" s="211">
        <v>12215133.046685714</v>
      </c>
      <c r="R98" s="211">
        <f>VLOOKUP(B98,'Dealer Wise'!B97:F217,5,0)</f>
        <v>9210136.469800001</v>
      </c>
      <c r="S98" s="212">
        <f t="shared" si="21"/>
        <v>0.75399395443334549</v>
      </c>
      <c r="T98" s="212">
        <f t="shared" si="22"/>
        <v>0</v>
      </c>
      <c r="U98" s="174">
        <f t="shared" si="23"/>
        <v>47653872.061142862</v>
      </c>
      <c r="V98" s="174">
        <f t="shared" si="24"/>
        <v>49668033.624100015</v>
      </c>
      <c r="W98" s="159">
        <f t="shared" si="13"/>
        <v>1.042266482781774</v>
      </c>
      <c r="X98" s="175">
        <f t="shared" si="14"/>
        <v>-2014161.5629571527</v>
      </c>
      <c r="Y98" s="176">
        <f t="shared" si="25"/>
        <v>-287737.36613673612</v>
      </c>
    </row>
    <row r="99" spans="1:25" x14ac:dyDescent="0.2">
      <c r="A99" s="107">
        <v>95</v>
      </c>
      <c r="B99" s="173" t="s">
        <v>87</v>
      </c>
      <c r="C99" s="111" t="s">
        <v>80</v>
      </c>
      <c r="D99" s="111" t="s">
        <v>1457</v>
      </c>
      <c r="E99" s="202">
        <v>11320277.032500001</v>
      </c>
      <c r="F99" s="202">
        <v>10993982.605599999</v>
      </c>
      <c r="G99" s="203">
        <f t="shared" si="15"/>
        <v>0.97117610938643772</v>
      </c>
      <c r="H99" s="203">
        <f t="shared" si="16"/>
        <v>0.9</v>
      </c>
      <c r="I99" s="204">
        <v>10699209.339999998</v>
      </c>
      <c r="J99" s="204">
        <v>8577749.799999997</v>
      </c>
      <c r="K99" s="205">
        <f t="shared" si="17"/>
        <v>0.80171810153590273</v>
      </c>
      <c r="L99" s="205">
        <f t="shared" si="18"/>
        <v>0</v>
      </c>
      <c r="M99" s="208">
        <v>12266583.202809524</v>
      </c>
      <c r="N99" s="201">
        <v>13655366.180700004</v>
      </c>
      <c r="O99" s="207">
        <f t="shared" si="19"/>
        <v>1.1132167739727552</v>
      </c>
      <c r="P99" s="207">
        <f t="shared" si="20"/>
        <v>0.9</v>
      </c>
      <c r="Q99" s="211">
        <v>13900063.326614285</v>
      </c>
      <c r="R99" s="211">
        <f>VLOOKUP(B99,'Dealer Wise'!B98:F218,5,0)</f>
        <v>9143708.377799999</v>
      </c>
      <c r="S99" s="212">
        <f t="shared" si="21"/>
        <v>0.65781774967115803</v>
      </c>
      <c r="T99" s="212">
        <f t="shared" si="22"/>
        <v>0</v>
      </c>
      <c r="U99" s="174">
        <f t="shared" si="23"/>
        <v>48186132.901923805</v>
      </c>
      <c r="V99" s="174">
        <f t="shared" si="24"/>
        <v>42370806.964100003</v>
      </c>
      <c r="W99" s="159">
        <f t="shared" si="13"/>
        <v>0.87931536341253835</v>
      </c>
      <c r="X99" s="175">
        <f t="shared" si="14"/>
        <v>5815325.9378238022</v>
      </c>
      <c r="Y99" s="176">
        <f t="shared" si="25"/>
        <v>830760.84826054319</v>
      </c>
    </row>
    <row r="100" spans="1:25" x14ac:dyDescent="0.2">
      <c r="A100" s="107">
        <v>96</v>
      </c>
      <c r="B100" s="173" t="s">
        <v>89</v>
      </c>
      <c r="C100" s="111" t="s">
        <v>80</v>
      </c>
      <c r="D100" s="111" t="s">
        <v>1457</v>
      </c>
      <c r="E100" s="202">
        <v>9088223.2474999987</v>
      </c>
      <c r="F100" s="202">
        <v>8343516.5812999997</v>
      </c>
      <c r="G100" s="203">
        <f t="shared" si="15"/>
        <v>0.91805805756313763</v>
      </c>
      <c r="H100" s="203">
        <f t="shared" si="16"/>
        <v>0.9</v>
      </c>
      <c r="I100" s="204">
        <v>7373300.8014523806</v>
      </c>
      <c r="J100" s="204">
        <v>4177784.5001000008</v>
      </c>
      <c r="K100" s="205">
        <f t="shared" si="17"/>
        <v>0.56660980103742242</v>
      </c>
      <c r="L100" s="205">
        <f t="shared" si="18"/>
        <v>0</v>
      </c>
      <c r="M100" s="208">
        <v>9285877.9463</v>
      </c>
      <c r="N100" s="201">
        <v>11181423.938899994</v>
      </c>
      <c r="O100" s="207">
        <f t="shared" si="19"/>
        <v>1.2041321244541323</v>
      </c>
      <c r="P100" s="207">
        <f t="shared" si="20"/>
        <v>0.9</v>
      </c>
      <c r="Q100" s="211">
        <v>9296244.8308761902</v>
      </c>
      <c r="R100" s="211">
        <f>VLOOKUP(B100,'Dealer Wise'!B99:F219,5,0)</f>
        <v>6871907.1263000024</v>
      </c>
      <c r="S100" s="212">
        <f t="shared" si="21"/>
        <v>0.73921322548174662</v>
      </c>
      <c r="T100" s="212">
        <f t="shared" si="22"/>
        <v>0</v>
      </c>
      <c r="U100" s="174">
        <f t="shared" si="23"/>
        <v>35043646.826128572</v>
      </c>
      <c r="V100" s="174">
        <f t="shared" si="24"/>
        <v>30574632.146599997</v>
      </c>
      <c r="W100" s="159">
        <f t="shared" si="13"/>
        <v>0.87247289924756133</v>
      </c>
      <c r="X100" s="175">
        <f t="shared" si="14"/>
        <v>4469014.6795285754</v>
      </c>
      <c r="Y100" s="176">
        <f t="shared" si="25"/>
        <v>638430.66850408225</v>
      </c>
    </row>
    <row r="101" spans="1:25" x14ac:dyDescent="0.2">
      <c r="A101" s="107">
        <v>97</v>
      </c>
      <c r="B101" s="173" t="s">
        <v>13</v>
      </c>
      <c r="C101" s="111" t="s">
        <v>2</v>
      </c>
      <c r="D101" s="111" t="s">
        <v>2</v>
      </c>
      <c r="E101" s="202">
        <v>11773878.65</v>
      </c>
      <c r="F101" s="202">
        <v>11794943.954100002</v>
      </c>
      <c r="G101" s="203">
        <f t="shared" si="15"/>
        <v>1.0017891558700582</v>
      </c>
      <c r="H101" s="203">
        <f t="shared" si="16"/>
        <v>0.9</v>
      </c>
      <c r="I101" s="204">
        <v>10061535.154695241</v>
      </c>
      <c r="J101" s="204">
        <v>10076325.233600006</v>
      </c>
      <c r="K101" s="205">
        <f t="shared" si="17"/>
        <v>1.0014699624537775</v>
      </c>
      <c r="L101" s="205">
        <f t="shared" si="18"/>
        <v>0.9</v>
      </c>
      <c r="M101" s="208">
        <v>11027879.519914286</v>
      </c>
      <c r="N101" s="201">
        <v>11761801.3444</v>
      </c>
      <c r="O101" s="207">
        <f t="shared" si="19"/>
        <v>1.0665514909879446</v>
      </c>
      <c r="P101" s="207">
        <f t="shared" si="20"/>
        <v>0.9</v>
      </c>
      <c r="Q101" s="211">
        <v>13457268.523509523</v>
      </c>
      <c r="R101" s="211">
        <f>VLOOKUP(B101,'Dealer Wise'!B4:F124,5,0)</f>
        <v>8051514.1204000022</v>
      </c>
      <c r="S101" s="212">
        <f t="shared" si="21"/>
        <v>0.59830225623678401</v>
      </c>
      <c r="T101" s="212">
        <f t="shared" si="22"/>
        <v>0</v>
      </c>
      <c r="U101" s="174">
        <f t="shared" si="23"/>
        <v>46320561.84811905</v>
      </c>
      <c r="V101" s="174">
        <f t="shared" si="24"/>
        <v>41684584.652500011</v>
      </c>
      <c r="W101" s="159">
        <f t="shared" si="13"/>
        <v>0.89991535053439142</v>
      </c>
      <c r="X101" s="175">
        <f t="shared" si="14"/>
        <v>4635977.1956190392</v>
      </c>
      <c r="Y101" s="176">
        <f t="shared" si="25"/>
        <v>662282.45651700557</v>
      </c>
    </row>
    <row r="102" spans="1:25" x14ac:dyDescent="0.2">
      <c r="A102" s="107">
        <v>98</v>
      </c>
      <c r="B102" s="173" t="s">
        <v>1225</v>
      </c>
      <c r="C102" s="111" t="s">
        <v>2</v>
      </c>
      <c r="D102" s="111" t="s">
        <v>2</v>
      </c>
      <c r="E102" s="202">
        <v>3753157.5424999995</v>
      </c>
      <c r="F102" s="202">
        <v>3773675.3079000013</v>
      </c>
      <c r="G102" s="203">
        <f t="shared" si="15"/>
        <v>1.0054668009982695</v>
      </c>
      <c r="H102" s="203">
        <f t="shared" si="16"/>
        <v>0.9</v>
      </c>
      <c r="I102" s="204">
        <v>3350609.3944333326</v>
      </c>
      <c r="J102" s="204">
        <v>3653248.2976999991</v>
      </c>
      <c r="K102" s="205">
        <f t="shared" si="17"/>
        <v>1.0903235404787761</v>
      </c>
      <c r="L102" s="205">
        <f t="shared" si="18"/>
        <v>0.9</v>
      </c>
      <c r="M102" s="208">
        <v>3497888.8606523806</v>
      </c>
      <c r="N102" s="201">
        <v>5003494.6440000022</v>
      </c>
      <c r="O102" s="207">
        <f t="shared" si="19"/>
        <v>1.4304327105083652</v>
      </c>
      <c r="P102" s="207">
        <f t="shared" si="20"/>
        <v>0.9</v>
      </c>
      <c r="Q102" s="211">
        <v>4965941.2497952366</v>
      </c>
      <c r="R102" s="211">
        <f>VLOOKUP(B102,'Dealer Wise'!B5:F125,5,0)</f>
        <v>3377263.6139000002</v>
      </c>
      <c r="S102" s="212">
        <f t="shared" si="21"/>
        <v>0.68008529380794769</v>
      </c>
      <c r="T102" s="212">
        <f t="shared" si="22"/>
        <v>0</v>
      </c>
      <c r="U102" s="174">
        <f t="shared" si="23"/>
        <v>15567597.04738095</v>
      </c>
      <c r="V102" s="174">
        <f t="shared" si="24"/>
        <v>15807681.863500003</v>
      </c>
      <c r="W102" s="159">
        <f t="shared" si="13"/>
        <v>1.0154220857199951</v>
      </c>
      <c r="X102" s="175">
        <f t="shared" si="14"/>
        <v>-240084.81611905247</v>
      </c>
      <c r="Y102" s="176">
        <f t="shared" si="25"/>
        <v>-34297.83087415035</v>
      </c>
    </row>
    <row r="103" spans="1:25" x14ac:dyDescent="0.2">
      <c r="A103" s="107">
        <v>99</v>
      </c>
      <c r="B103" s="173" t="s">
        <v>1267</v>
      </c>
      <c r="C103" s="111" t="s">
        <v>2</v>
      </c>
      <c r="D103" s="111" t="s">
        <v>2</v>
      </c>
      <c r="E103" s="202">
        <v>2523075.4600000004</v>
      </c>
      <c r="F103" s="202">
        <v>2758195.4078000011</v>
      </c>
      <c r="G103" s="203">
        <f t="shared" si="15"/>
        <v>1.0931878382266065</v>
      </c>
      <c r="H103" s="203">
        <f t="shared" si="16"/>
        <v>0.9</v>
      </c>
      <c r="I103" s="204">
        <v>2047675.8737999995</v>
      </c>
      <c r="J103" s="204">
        <v>2068954.9361999994</v>
      </c>
      <c r="K103" s="205">
        <f t="shared" si="17"/>
        <v>1.0103918118449631</v>
      </c>
      <c r="L103" s="205">
        <f t="shared" si="18"/>
        <v>0.9</v>
      </c>
      <c r="M103" s="208">
        <v>2596651.2882380951</v>
      </c>
      <c r="N103" s="201">
        <v>2705075.6224000007</v>
      </c>
      <c r="O103" s="207">
        <f t="shared" si="19"/>
        <v>1.0417554465834629</v>
      </c>
      <c r="P103" s="207">
        <f t="shared" si="20"/>
        <v>0.9</v>
      </c>
      <c r="Q103" s="211">
        <v>2961100.4942571428</v>
      </c>
      <c r="R103" s="211">
        <f>VLOOKUP(B103,'Dealer Wise'!B6:F126,5,0)</f>
        <v>2451151.2275000005</v>
      </c>
      <c r="S103" s="212">
        <f t="shared" si="21"/>
        <v>0.8277838703055993</v>
      </c>
      <c r="T103" s="212">
        <f t="shared" si="22"/>
        <v>0</v>
      </c>
      <c r="U103" s="174">
        <f t="shared" si="23"/>
        <v>10128503.116295237</v>
      </c>
      <c r="V103" s="174">
        <f t="shared" si="24"/>
        <v>9983377.1939000022</v>
      </c>
      <c r="W103" s="159">
        <f t="shared" si="13"/>
        <v>0.98567153302626243</v>
      </c>
      <c r="X103" s="175">
        <f t="shared" si="14"/>
        <v>145125.92239523493</v>
      </c>
      <c r="Y103" s="176">
        <f t="shared" si="25"/>
        <v>20732.274627890703</v>
      </c>
    </row>
    <row r="104" spans="1:25" x14ac:dyDescent="0.2">
      <c r="A104" s="107">
        <v>100</v>
      </c>
      <c r="B104" s="173" t="s">
        <v>1</v>
      </c>
      <c r="C104" s="111" t="s">
        <v>137</v>
      </c>
      <c r="D104" s="111" t="s">
        <v>1441</v>
      </c>
      <c r="E104" s="202">
        <v>9465941.8000000007</v>
      </c>
      <c r="F104" s="202">
        <v>8641557.4849000014</v>
      </c>
      <c r="G104" s="203">
        <f t="shared" si="15"/>
        <v>0.91291048133213759</v>
      </c>
      <c r="H104" s="203">
        <f t="shared" si="16"/>
        <v>0.9</v>
      </c>
      <c r="I104" s="204">
        <v>8184002.5876476187</v>
      </c>
      <c r="J104" s="204">
        <v>9808770.630900003</v>
      </c>
      <c r="K104" s="205">
        <f t="shared" si="17"/>
        <v>1.1985297567848645</v>
      </c>
      <c r="L104" s="205">
        <f t="shared" si="18"/>
        <v>0.9</v>
      </c>
      <c r="M104" s="208">
        <v>8618176.5773047619</v>
      </c>
      <c r="N104" s="201">
        <v>13301831.137100002</v>
      </c>
      <c r="O104" s="207">
        <f t="shared" si="19"/>
        <v>1.5434623574700532</v>
      </c>
      <c r="P104" s="207">
        <f t="shared" si="20"/>
        <v>0.9</v>
      </c>
      <c r="Q104" s="211">
        <v>11681018.702076193</v>
      </c>
      <c r="R104" s="211">
        <f>VLOOKUP(B104,'Dealer Wise'!B76:F196,5,0)</f>
        <v>8296222.5456000008</v>
      </c>
      <c r="S104" s="212">
        <f t="shared" si="21"/>
        <v>0.71023108148310932</v>
      </c>
      <c r="T104" s="212">
        <f t="shared" si="22"/>
        <v>0</v>
      </c>
      <c r="U104" s="174">
        <f t="shared" si="23"/>
        <v>37949139.667028576</v>
      </c>
      <c r="V104" s="174">
        <f t="shared" si="24"/>
        <v>40048381.798500001</v>
      </c>
      <c r="W104" s="159">
        <f t="shared" si="13"/>
        <v>1.0553172522457819</v>
      </c>
      <c r="X104" s="175">
        <f t="shared" si="14"/>
        <v>-2099242.1314714253</v>
      </c>
      <c r="Y104" s="176">
        <f t="shared" si="25"/>
        <v>-299891.73306734645</v>
      </c>
    </row>
    <row r="105" spans="1:25" x14ac:dyDescent="0.2">
      <c r="A105" s="107">
        <v>101</v>
      </c>
      <c r="B105" s="173" t="s">
        <v>9</v>
      </c>
      <c r="C105" s="111" t="s">
        <v>137</v>
      </c>
      <c r="D105" s="111" t="s">
        <v>1441</v>
      </c>
      <c r="E105" s="202">
        <v>10783538.002499999</v>
      </c>
      <c r="F105" s="202">
        <v>10799970.712000001</v>
      </c>
      <c r="G105" s="203">
        <f t="shared" si="15"/>
        <v>1.0015238699484521</v>
      </c>
      <c r="H105" s="203">
        <f t="shared" si="16"/>
        <v>0.9</v>
      </c>
      <c r="I105" s="204">
        <v>9749010.1702380963</v>
      </c>
      <c r="J105" s="204">
        <v>11130421.565800002</v>
      </c>
      <c r="K105" s="205">
        <f t="shared" si="17"/>
        <v>1.141697605340396</v>
      </c>
      <c r="L105" s="205">
        <f t="shared" si="18"/>
        <v>0.9</v>
      </c>
      <c r="M105" s="208">
        <v>8801538.0909095239</v>
      </c>
      <c r="N105" s="201">
        <v>15005796.414900007</v>
      </c>
      <c r="O105" s="207">
        <f t="shared" si="19"/>
        <v>1.7049061493466029</v>
      </c>
      <c r="P105" s="207">
        <f t="shared" si="20"/>
        <v>0.9</v>
      </c>
      <c r="Q105" s="211">
        <v>11723959.122976191</v>
      </c>
      <c r="R105" s="211">
        <f>VLOOKUP(B105,'Dealer Wise'!B77:F197,5,0)</f>
        <v>8324554.2640000004</v>
      </c>
      <c r="S105" s="212">
        <f t="shared" si="21"/>
        <v>0.71004633986533094</v>
      </c>
      <c r="T105" s="212">
        <f t="shared" si="22"/>
        <v>0</v>
      </c>
      <c r="U105" s="174">
        <f t="shared" si="23"/>
        <v>41058045.386623815</v>
      </c>
      <c r="V105" s="174">
        <f t="shared" si="24"/>
        <v>45260742.956700005</v>
      </c>
      <c r="W105" s="159">
        <f t="shared" si="13"/>
        <v>1.1023599036559439</v>
      </c>
      <c r="X105" s="175">
        <f t="shared" si="14"/>
        <v>-4202697.5700761899</v>
      </c>
      <c r="Y105" s="176">
        <f t="shared" si="25"/>
        <v>-600385.36715374142</v>
      </c>
    </row>
    <row r="106" spans="1:25" x14ac:dyDescent="0.2">
      <c r="A106" s="107">
        <v>102</v>
      </c>
      <c r="B106" s="200" t="s">
        <v>10</v>
      </c>
      <c r="C106" s="111" t="s">
        <v>137</v>
      </c>
      <c r="D106" s="111" t="s">
        <v>1441</v>
      </c>
      <c r="E106" s="202">
        <v>4885046.5250000004</v>
      </c>
      <c r="F106" s="202">
        <v>4009967.4362000003</v>
      </c>
      <c r="G106" s="203">
        <f t="shared" si="15"/>
        <v>0.82086576160090918</v>
      </c>
      <c r="H106" s="203">
        <f t="shared" si="16"/>
        <v>0</v>
      </c>
      <c r="I106" s="204">
        <v>4215458.5795047609</v>
      </c>
      <c r="J106" s="204">
        <v>2742652.9966000002</v>
      </c>
      <c r="K106" s="205">
        <f t="shared" si="17"/>
        <v>0.65061794461332645</v>
      </c>
      <c r="L106" s="205">
        <f t="shared" si="18"/>
        <v>0</v>
      </c>
      <c r="M106" s="208">
        <v>0</v>
      </c>
      <c r="N106" s="201">
        <v>0</v>
      </c>
      <c r="O106" s="207">
        <f t="shared" si="19"/>
        <v>0</v>
      </c>
      <c r="P106" s="207">
        <f t="shared" si="20"/>
        <v>0</v>
      </c>
      <c r="Q106" s="211">
        <v>0</v>
      </c>
      <c r="R106" s="211">
        <v>0</v>
      </c>
      <c r="S106" s="212">
        <f t="shared" si="21"/>
        <v>0</v>
      </c>
      <c r="T106" s="212">
        <f t="shared" si="22"/>
        <v>0</v>
      </c>
      <c r="U106" s="174">
        <f t="shared" si="23"/>
        <v>9100505.1045047604</v>
      </c>
      <c r="V106" s="174">
        <f t="shared" si="24"/>
        <v>6752620.4328000005</v>
      </c>
      <c r="W106" s="159">
        <f t="shared" si="13"/>
        <v>0.74200501568395871</v>
      </c>
      <c r="X106" s="175">
        <f t="shared" si="14"/>
        <v>2347884.6717047598</v>
      </c>
      <c r="Y106" s="176">
        <f t="shared" si="25"/>
        <v>335412.09595782281</v>
      </c>
    </row>
    <row r="107" spans="1:25" x14ac:dyDescent="0.2">
      <c r="A107" s="107">
        <v>103</v>
      </c>
      <c r="B107" s="200" t="s">
        <v>1439</v>
      </c>
      <c r="C107" s="111" t="s">
        <v>137</v>
      </c>
      <c r="D107" s="111" t="s">
        <v>1441</v>
      </c>
      <c r="E107" s="202">
        <v>0</v>
      </c>
      <c r="F107" s="202">
        <v>0</v>
      </c>
      <c r="G107" s="203">
        <f t="shared" si="15"/>
        <v>0</v>
      </c>
      <c r="H107" s="203">
        <f t="shared" si="16"/>
        <v>0</v>
      </c>
      <c r="I107" s="204">
        <v>0</v>
      </c>
      <c r="J107" s="204">
        <v>0</v>
      </c>
      <c r="K107" s="205">
        <f t="shared" si="17"/>
        <v>0</v>
      </c>
      <c r="L107" s="205">
        <f t="shared" si="18"/>
        <v>0</v>
      </c>
      <c r="M107" s="208">
        <v>4989531.3286238099</v>
      </c>
      <c r="N107" s="201">
        <v>5600494.6333999988</v>
      </c>
      <c r="O107" s="207">
        <f t="shared" si="19"/>
        <v>1.1224490367003472</v>
      </c>
      <c r="P107" s="207">
        <f t="shared" si="20"/>
        <v>0.9</v>
      </c>
      <c r="Q107" s="211">
        <v>5395051.4129047608</v>
      </c>
      <c r="R107" s="211">
        <f>VLOOKUP(B107,'Dealer Wise'!B62:F182,5,0)</f>
        <v>3702478.1911000013</v>
      </c>
      <c r="S107" s="212">
        <f t="shared" si="21"/>
        <v>0.68627301349599978</v>
      </c>
      <c r="T107" s="212">
        <f t="shared" si="22"/>
        <v>0</v>
      </c>
      <c r="U107" s="174">
        <f t="shared" si="23"/>
        <v>10384582.741528571</v>
      </c>
      <c r="V107" s="174">
        <f t="shared" si="24"/>
        <v>9302972.8245000001</v>
      </c>
      <c r="W107" s="159">
        <f t="shared" si="13"/>
        <v>0.89584464354998616</v>
      </c>
      <c r="X107" s="175">
        <f t="shared" si="14"/>
        <v>1081609.9170285705</v>
      </c>
      <c r="Y107" s="176">
        <f t="shared" si="25"/>
        <v>154515.70243265294</v>
      </c>
    </row>
    <row r="108" spans="1:25" x14ac:dyDescent="0.2">
      <c r="A108" s="107">
        <v>104</v>
      </c>
      <c r="B108" s="173" t="s">
        <v>3</v>
      </c>
      <c r="C108" s="111" t="s">
        <v>2</v>
      </c>
      <c r="D108" s="111" t="s">
        <v>1440</v>
      </c>
      <c r="E108" s="202">
        <v>10334371.4575</v>
      </c>
      <c r="F108" s="202">
        <v>10338930.922999999</v>
      </c>
      <c r="G108" s="203">
        <f t="shared" si="15"/>
        <v>1.0004411942727964</v>
      </c>
      <c r="H108" s="203">
        <f t="shared" si="16"/>
        <v>0.9</v>
      </c>
      <c r="I108" s="204">
        <v>9036444.9773285706</v>
      </c>
      <c r="J108" s="204">
        <v>9037525.7515999954</v>
      </c>
      <c r="K108" s="205">
        <f t="shared" si="17"/>
        <v>1.0001196017099796</v>
      </c>
      <c r="L108" s="205">
        <f t="shared" si="18"/>
        <v>0.9</v>
      </c>
      <c r="M108" s="208">
        <v>9303644.6145857126</v>
      </c>
      <c r="N108" s="201">
        <v>12705608.043999998</v>
      </c>
      <c r="O108" s="207">
        <f t="shared" si="19"/>
        <v>1.3656592196224784</v>
      </c>
      <c r="P108" s="207">
        <f t="shared" si="20"/>
        <v>0.9</v>
      </c>
      <c r="Q108" s="211">
        <v>10987773.137361905</v>
      </c>
      <c r="R108" s="211">
        <f>VLOOKUP(B108,'Dealer Wise'!B3:F123,5,0)</f>
        <v>8140630.262699998</v>
      </c>
      <c r="S108" s="212">
        <f t="shared" si="21"/>
        <v>0.7408808100541574</v>
      </c>
      <c r="T108" s="212">
        <f t="shared" si="22"/>
        <v>0</v>
      </c>
      <c r="U108" s="174">
        <f t="shared" si="23"/>
        <v>39662234.186776191</v>
      </c>
      <c r="V108" s="174">
        <f t="shared" si="24"/>
        <v>40222694.981299989</v>
      </c>
      <c r="W108" s="159">
        <f t="shared" si="13"/>
        <v>1.0141308427529445</v>
      </c>
      <c r="X108" s="175">
        <f t="shared" si="14"/>
        <v>-560460.79452379793</v>
      </c>
      <c r="Y108" s="176">
        <f t="shared" si="25"/>
        <v>-80065.827789113988</v>
      </c>
    </row>
    <row r="109" spans="1:25" x14ac:dyDescent="0.2">
      <c r="A109" s="107">
        <v>105</v>
      </c>
      <c r="B109" s="173" t="s">
        <v>12</v>
      </c>
      <c r="C109" s="111" t="s">
        <v>2</v>
      </c>
      <c r="D109" s="111" t="s">
        <v>1389</v>
      </c>
      <c r="E109" s="202">
        <v>5455375.8750000009</v>
      </c>
      <c r="F109" s="202">
        <v>4367731.6884999983</v>
      </c>
      <c r="G109" s="203">
        <f t="shared" si="15"/>
        <v>0.80062891880937492</v>
      </c>
      <c r="H109" s="203">
        <f t="shared" si="16"/>
        <v>0</v>
      </c>
      <c r="I109" s="204">
        <v>5060804.9412761908</v>
      </c>
      <c r="J109" s="204">
        <v>4353309.2239999995</v>
      </c>
      <c r="K109" s="205">
        <f t="shared" si="17"/>
        <v>0.86020095113608919</v>
      </c>
      <c r="L109" s="205">
        <f t="shared" si="18"/>
        <v>0</v>
      </c>
      <c r="M109" s="208">
        <v>4098915.5045095244</v>
      </c>
      <c r="N109" s="201">
        <v>4552636.4454999985</v>
      </c>
      <c r="O109" s="207">
        <f t="shared" si="19"/>
        <v>1.1106929236504879</v>
      </c>
      <c r="P109" s="207">
        <f t="shared" si="20"/>
        <v>0.9</v>
      </c>
      <c r="Q109" s="211">
        <v>6192517.8541190475</v>
      </c>
      <c r="R109" s="211">
        <f>VLOOKUP(B109,'Dealer Wise'!B4:F124,5,0)</f>
        <v>3125033.3655999997</v>
      </c>
      <c r="S109" s="212">
        <f t="shared" si="21"/>
        <v>0.50464664603612508</v>
      </c>
      <c r="T109" s="212">
        <f t="shared" si="22"/>
        <v>0</v>
      </c>
      <c r="U109" s="174">
        <f t="shared" si="23"/>
        <v>20807614.174904764</v>
      </c>
      <c r="V109" s="174">
        <f t="shared" si="24"/>
        <v>16398710.723599995</v>
      </c>
      <c r="W109" s="159">
        <f t="shared" si="13"/>
        <v>0.78811105327865161</v>
      </c>
      <c r="X109" s="175">
        <f t="shared" si="14"/>
        <v>4408903.4513047691</v>
      </c>
      <c r="Y109" s="176">
        <f t="shared" si="25"/>
        <v>629843.35018639558</v>
      </c>
    </row>
    <row r="110" spans="1:25" x14ac:dyDescent="0.2">
      <c r="A110" s="107">
        <v>106</v>
      </c>
      <c r="B110" s="173" t="s">
        <v>5</v>
      </c>
      <c r="C110" s="111" t="s">
        <v>2</v>
      </c>
      <c r="D110" s="111" t="s">
        <v>1440</v>
      </c>
      <c r="E110" s="202">
        <v>7834492.4325000001</v>
      </c>
      <c r="F110" s="202">
        <v>7138307.5430999994</v>
      </c>
      <c r="G110" s="203">
        <f t="shared" si="15"/>
        <v>0.91113848211633963</v>
      </c>
      <c r="H110" s="203">
        <f t="shared" si="16"/>
        <v>0.9</v>
      </c>
      <c r="I110" s="204">
        <v>7380709.1902809516</v>
      </c>
      <c r="J110" s="204">
        <v>8050466.5469999993</v>
      </c>
      <c r="K110" s="205">
        <f t="shared" si="17"/>
        <v>1.0907443091784454</v>
      </c>
      <c r="L110" s="205">
        <f t="shared" si="18"/>
        <v>0.9</v>
      </c>
      <c r="M110" s="208">
        <v>6697663.8687476171</v>
      </c>
      <c r="N110" s="201">
        <v>8982647.3544000033</v>
      </c>
      <c r="O110" s="207">
        <f t="shared" si="19"/>
        <v>1.3411612661415406</v>
      </c>
      <c r="P110" s="207">
        <f t="shared" si="20"/>
        <v>0.9</v>
      </c>
      <c r="Q110" s="211">
        <v>9078182.2449285723</v>
      </c>
      <c r="R110" s="211">
        <f>VLOOKUP(B110,'Dealer Wise'!B5:F125,5,0)</f>
        <v>5606966.0913000004</v>
      </c>
      <c r="S110" s="212">
        <f t="shared" si="21"/>
        <v>0.61763092434416278</v>
      </c>
      <c r="T110" s="212">
        <f t="shared" si="22"/>
        <v>0</v>
      </c>
      <c r="U110" s="174">
        <f t="shared" si="23"/>
        <v>30991047.736457143</v>
      </c>
      <c r="V110" s="174">
        <f t="shared" si="24"/>
        <v>29778387.535799999</v>
      </c>
      <c r="W110" s="159">
        <f t="shared" si="13"/>
        <v>0.96087062912588794</v>
      </c>
      <c r="X110" s="175">
        <f t="shared" si="14"/>
        <v>1212660.2006571442</v>
      </c>
      <c r="Y110" s="176">
        <f t="shared" si="25"/>
        <v>173237.17152244918</v>
      </c>
    </row>
    <row r="111" spans="1:25" x14ac:dyDescent="0.2">
      <c r="A111" s="107">
        <v>107</v>
      </c>
      <c r="B111" s="173" t="s">
        <v>4</v>
      </c>
      <c r="C111" s="111" t="s">
        <v>2</v>
      </c>
      <c r="D111" s="111" t="s">
        <v>1440</v>
      </c>
      <c r="E111" s="202">
        <v>3282403.1424999996</v>
      </c>
      <c r="F111" s="202">
        <v>3321772.1019000001</v>
      </c>
      <c r="G111" s="203">
        <f t="shared" si="15"/>
        <v>1.011993943976673</v>
      </c>
      <c r="H111" s="203">
        <f t="shared" si="16"/>
        <v>0.9</v>
      </c>
      <c r="I111" s="204">
        <v>2881846.7553666667</v>
      </c>
      <c r="J111" s="204">
        <v>2977399.5982000004</v>
      </c>
      <c r="K111" s="205">
        <f t="shared" si="17"/>
        <v>1.0331568091382348</v>
      </c>
      <c r="L111" s="205">
        <f t="shared" si="18"/>
        <v>0.9</v>
      </c>
      <c r="M111" s="208">
        <v>3502857.653752381</v>
      </c>
      <c r="N111" s="201">
        <v>5017904.8098999998</v>
      </c>
      <c r="O111" s="207">
        <f t="shared" si="19"/>
        <v>1.4325174774158032</v>
      </c>
      <c r="P111" s="207">
        <f t="shared" si="20"/>
        <v>0.9</v>
      </c>
      <c r="Q111" s="211">
        <v>3767780.7789190472</v>
      </c>
      <c r="R111" s="211">
        <f>VLOOKUP(B111,'Dealer Wise'!B6:F126,5,0)</f>
        <v>2141261.7319999998</v>
      </c>
      <c r="S111" s="212">
        <f t="shared" si="21"/>
        <v>0.56830847059374678</v>
      </c>
      <c r="T111" s="212">
        <f t="shared" si="22"/>
        <v>0</v>
      </c>
      <c r="U111" s="174">
        <f t="shared" si="23"/>
        <v>13434888.330538094</v>
      </c>
      <c r="V111" s="174">
        <f t="shared" si="24"/>
        <v>13458338.242000002</v>
      </c>
      <c r="W111" s="159">
        <f t="shared" si="13"/>
        <v>1.0017454489300521</v>
      </c>
      <c r="X111" s="175">
        <f t="shared" si="14"/>
        <v>-23449.91146190837</v>
      </c>
      <c r="Y111" s="176">
        <f t="shared" si="25"/>
        <v>-3349.9873517011956</v>
      </c>
    </row>
    <row r="112" spans="1:25" x14ac:dyDescent="0.2">
      <c r="A112" s="107">
        <v>108</v>
      </c>
      <c r="B112" s="173" t="s">
        <v>11</v>
      </c>
      <c r="C112" s="111" t="s">
        <v>2</v>
      </c>
      <c r="D112" s="111" t="s">
        <v>1440</v>
      </c>
      <c r="E112" s="202">
        <v>5873083.2125000013</v>
      </c>
      <c r="F112" s="202">
        <v>5358204.9604000011</v>
      </c>
      <c r="G112" s="203">
        <f t="shared" si="15"/>
        <v>0.91233254604597513</v>
      </c>
      <c r="H112" s="203">
        <f t="shared" si="16"/>
        <v>0.9</v>
      </c>
      <c r="I112" s="204">
        <v>5358329.6189809516</v>
      </c>
      <c r="J112" s="204">
        <v>5380214.715900002</v>
      </c>
      <c r="K112" s="205">
        <f t="shared" si="17"/>
        <v>1.00408431329822</v>
      </c>
      <c r="L112" s="205">
        <f t="shared" si="18"/>
        <v>0.9</v>
      </c>
      <c r="M112" s="208">
        <v>5863687.3015857134</v>
      </c>
      <c r="N112" s="201">
        <v>8004247.4224999975</v>
      </c>
      <c r="O112" s="207">
        <f t="shared" si="19"/>
        <v>1.3650535935528849</v>
      </c>
      <c r="P112" s="207">
        <f t="shared" si="20"/>
        <v>0.9</v>
      </c>
      <c r="Q112" s="211">
        <v>6758149.2287809523</v>
      </c>
      <c r="R112" s="211">
        <f>VLOOKUP(B112,'Dealer Wise'!B7:F127,5,0)</f>
        <v>4439389.6094999993</v>
      </c>
      <c r="S112" s="212">
        <f t="shared" si="21"/>
        <v>0.65689428558250185</v>
      </c>
      <c r="T112" s="212">
        <f t="shared" si="22"/>
        <v>0</v>
      </c>
      <c r="U112" s="174">
        <f t="shared" si="23"/>
        <v>23853249.36184762</v>
      </c>
      <c r="V112" s="174">
        <f t="shared" si="24"/>
        <v>23182056.708300002</v>
      </c>
      <c r="W112" s="159">
        <f t="shared" si="13"/>
        <v>0.97186158399781097</v>
      </c>
      <c r="X112" s="175">
        <f t="shared" si="14"/>
        <v>671192.65354761854</v>
      </c>
      <c r="Y112" s="176">
        <f t="shared" si="25"/>
        <v>95884.664792516938</v>
      </c>
    </row>
    <row r="113" spans="1:25" x14ac:dyDescent="0.2">
      <c r="A113" s="107">
        <v>109</v>
      </c>
      <c r="B113" s="173" t="s">
        <v>6</v>
      </c>
      <c r="C113" s="111" t="s">
        <v>2</v>
      </c>
      <c r="D113" s="111" t="s">
        <v>1389</v>
      </c>
      <c r="E113" s="202">
        <v>4973521.87</v>
      </c>
      <c r="F113" s="202">
        <v>2790799.9773999997</v>
      </c>
      <c r="G113" s="203">
        <f t="shared" si="15"/>
        <v>0.56113153824334139</v>
      </c>
      <c r="H113" s="203">
        <f t="shared" si="16"/>
        <v>0</v>
      </c>
      <c r="I113" s="204">
        <v>4067724.1552523803</v>
      </c>
      <c r="J113" s="204">
        <v>3504359.6668000002</v>
      </c>
      <c r="K113" s="205">
        <f t="shared" si="17"/>
        <v>0.86150376305017018</v>
      </c>
      <c r="L113" s="205">
        <f t="shared" si="18"/>
        <v>0</v>
      </c>
      <c r="M113" s="208">
        <v>3299087.1696476187</v>
      </c>
      <c r="N113" s="201">
        <v>3297103.1126000001</v>
      </c>
      <c r="O113" s="207">
        <f t="shared" si="19"/>
        <v>0.99939860423638627</v>
      </c>
      <c r="P113" s="207">
        <f t="shared" si="20"/>
        <v>0.9</v>
      </c>
      <c r="Q113" s="211">
        <v>4063410.5395285715</v>
      </c>
      <c r="R113" s="211">
        <f>VLOOKUP(B113,'Dealer Wise'!B4:F124,5,0)</f>
        <v>2391060.1149999998</v>
      </c>
      <c r="S113" s="212">
        <f t="shared" si="21"/>
        <v>0.58843675571048881</v>
      </c>
      <c r="T113" s="212">
        <f t="shared" si="22"/>
        <v>0</v>
      </c>
      <c r="U113" s="174">
        <f t="shared" si="23"/>
        <v>16403743.73442857</v>
      </c>
      <c r="V113" s="174">
        <f t="shared" si="24"/>
        <v>11983322.8718</v>
      </c>
      <c r="W113" s="159">
        <f t="shared" si="13"/>
        <v>0.73052365763609894</v>
      </c>
      <c r="X113" s="175">
        <f t="shared" si="14"/>
        <v>4420420.8626285698</v>
      </c>
      <c r="Y113" s="176">
        <f t="shared" si="25"/>
        <v>631488.69466122426</v>
      </c>
    </row>
    <row r="114" spans="1:25" x14ac:dyDescent="0.2">
      <c r="A114" s="107">
        <v>110</v>
      </c>
      <c r="B114" s="173" t="s">
        <v>7</v>
      </c>
      <c r="C114" s="111" t="s">
        <v>2</v>
      </c>
      <c r="D114" s="111" t="s">
        <v>1389</v>
      </c>
      <c r="E114" s="202">
        <v>5366217.7575000012</v>
      </c>
      <c r="F114" s="202">
        <v>4312192.2294000005</v>
      </c>
      <c r="G114" s="203">
        <f t="shared" si="15"/>
        <v>0.80358129771628062</v>
      </c>
      <c r="H114" s="203">
        <f t="shared" si="16"/>
        <v>0</v>
      </c>
      <c r="I114" s="204">
        <v>4951956.0743714292</v>
      </c>
      <c r="J114" s="204">
        <v>3963854.4142999989</v>
      </c>
      <c r="K114" s="205">
        <f t="shared" si="17"/>
        <v>0.80046235361713025</v>
      </c>
      <c r="L114" s="205">
        <f t="shared" si="18"/>
        <v>0</v>
      </c>
      <c r="M114" s="208">
        <v>3897467.7490571425</v>
      </c>
      <c r="N114" s="201">
        <v>6863908.8489000015</v>
      </c>
      <c r="O114" s="207">
        <f t="shared" si="19"/>
        <v>1.7611201146078725</v>
      </c>
      <c r="P114" s="207">
        <f t="shared" si="20"/>
        <v>0.9</v>
      </c>
      <c r="Q114" s="211">
        <v>5266744.5113523789</v>
      </c>
      <c r="R114" s="211">
        <f>VLOOKUP(B114,'Dealer Wise'!B9:F129,5,0)</f>
        <v>3405843.8250000002</v>
      </c>
      <c r="S114" s="212">
        <f t="shared" si="21"/>
        <v>0.64666964908944435</v>
      </c>
      <c r="T114" s="212">
        <f t="shared" si="22"/>
        <v>0</v>
      </c>
      <c r="U114" s="174">
        <f t="shared" si="23"/>
        <v>19482386.092280954</v>
      </c>
      <c r="V114" s="174">
        <f t="shared" si="24"/>
        <v>18545799.317600001</v>
      </c>
      <c r="W114" s="159">
        <f t="shared" si="13"/>
        <v>0.95192648527522838</v>
      </c>
      <c r="X114" s="175">
        <f t="shared" si="14"/>
        <v>936586.77468095347</v>
      </c>
      <c r="Y114" s="176">
        <f t="shared" si="25"/>
        <v>133798.11066870764</v>
      </c>
    </row>
    <row r="115" spans="1:25" x14ac:dyDescent="0.2">
      <c r="A115" s="107">
        <v>111</v>
      </c>
      <c r="B115" s="173" t="s">
        <v>8</v>
      </c>
      <c r="C115" s="111" t="s">
        <v>2</v>
      </c>
      <c r="D115" s="111" t="s">
        <v>1389</v>
      </c>
      <c r="E115" s="202">
        <v>6290880.8375000004</v>
      </c>
      <c r="F115" s="202">
        <v>5444066.3209000016</v>
      </c>
      <c r="G115" s="203">
        <f t="shared" si="15"/>
        <v>0.86539015147892651</v>
      </c>
      <c r="H115" s="203">
        <f t="shared" si="16"/>
        <v>0</v>
      </c>
      <c r="I115" s="204">
        <v>5635731.9059380954</v>
      </c>
      <c r="J115" s="204">
        <v>4522301.8717</v>
      </c>
      <c r="K115" s="205">
        <f t="shared" si="17"/>
        <v>0.80243381821180515</v>
      </c>
      <c r="L115" s="205">
        <f t="shared" si="18"/>
        <v>0</v>
      </c>
      <c r="M115" s="208">
        <v>4512046.1592666665</v>
      </c>
      <c r="N115" s="201">
        <v>6865592.3057999983</v>
      </c>
      <c r="O115" s="207">
        <f t="shared" si="19"/>
        <v>1.5216139337802894</v>
      </c>
      <c r="P115" s="207">
        <f t="shared" si="20"/>
        <v>0.9</v>
      </c>
      <c r="Q115" s="211">
        <v>6502078.6706761923</v>
      </c>
      <c r="R115" s="211">
        <f>VLOOKUP(B115,'Dealer Wise'!B10:F130,5,0)</f>
        <v>4232683.9598000012</v>
      </c>
      <c r="S115" s="212">
        <f t="shared" si="21"/>
        <v>0.65097396912298777</v>
      </c>
      <c r="T115" s="212">
        <f t="shared" si="22"/>
        <v>0</v>
      </c>
      <c r="U115" s="174">
        <f t="shared" si="23"/>
        <v>22940737.573380955</v>
      </c>
      <c r="V115" s="174">
        <f t="shared" si="24"/>
        <v>21064644.4582</v>
      </c>
      <c r="W115" s="159">
        <f t="shared" si="13"/>
        <v>0.91822001759185545</v>
      </c>
      <c r="X115" s="175">
        <f t="shared" si="14"/>
        <v>1876093.1151809543</v>
      </c>
      <c r="Y115" s="176">
        <f t="shared" si="25"/>
        <v>268013.30216870777</v>
      </c>
    </row>
    <row r="116" spans="1:25" x14ac:dyDescent="0.2">
      <c r="A116" s="107">
        <v>112</v>
      </c>
      <c r="B116" s="173" t="s">
        <v>134</v>
      </c>
      <c r="C116" s="111" t="s">
        <v>137</v>
      </c>
      <c r="D116" s="111" t="s">
        <v>1452</v>
      </c>
      <c r="E116" s="202">
        <v>8145439.7800000021</v>
      </c>
      <c r="F116" s="202">
        <v>8538005.5227000024</v>
      </c>
      <c r="G116" s="203">
        <f t="shared" si="15"/>
        <v>1.0481945423823391</v>
      </c>
      <c r="H116" s="203">
        <f t="shared" si="16"/>
        <v>0.9</v>
      </c>
      <c r="I116" s="204">
        <v>7744476.8931904752</v>
      </c>
      <c r="J116" s="204">
        <v>7775062.9381000008</v>
      </c>
      <c r="K116" s="205">
        <f t="shared" si="17"/>
        <v>1.0039494010158929</v>
      </c>
      <c r="L116" s="205">
        <f t="shared" si="18"/>
        <v>0.9</v>
      </c>
      <c r="M116" s="208">
        <v>9303644.6145857126</v>
      </c>
      <c r="N116" s="201">
        <v>12161165.324399998</v>
      </c>
      <c r="O116" s="207">
        <f t="shared" si="19"/>
        <v>1.3071399250713458</v>
      </c>
      <c r="P116" s="207">
        <f t="shared" si="20"/>
        <v>0.9</v>
      </c>
      <c r="Q116" s="211">
        <v>8951972.501823809</v>
      </c>
      <c r="R116" s="211">
        <f>VLOOKUP(B116,'Dealer Wise'!B71:F191,5,0)</f>
        <v>6697032.9700000016</v>
      </c>
      <c r="S116" s="212">
        <f t="shared" si="21"/>
        <v>0.74810696398314425</v>
      </c>
      <c r="T116" s="212">
        <f t="shared" si="22"/>
        <v>0</v>
      </c>
      <c r="U116" s="174">
        <f t="shared" si="23"/>
        <v>34145533.7896</v>
      </c>
      <c r="V116" s="174">
        <f t="shared" si="24"/>
        <v>35171266.755199999</v>
      </c>
      <c r="W116" s="159">
        <f t="shared" si="13"/>
        <v>1.0300400331100525</v>
      </c>
      <c r="X116" s="175">
        <f t="shared" si="14"/>
        <v>-1025732.9655999988</v>
      </c>
      <c r="Y116" s="176">
        <f t="shared" si="25"/>
        <v>-146533.28079999983</v>
      </c>
    </row>
    <row r="117" spans="1:25" x14ac:dyDescent="0.2">
      <c r="A117" s="107">
        <v>113</v>
      </c>
      <c r="B117" s="173" t="s">
        <v>135</v>
      </c>
      <c r="C117" s="111" t="s">
        <v>137</v>
      </c>
      <c r="D117" s="111" t="s">
        <v>1452</v>
      </c>
      <c r="E117" s="202">
        <v>7536549.3224999979</v>
      </c>
      <c r="F117" s="202">
        <v>7629874.0958000021</v>
      </c>
      <c r="G117" s="203">
        <f t="shared" si="15"/>
        <v>1.0123829579435495</v>
      </c>
      <c r="H117" s="203">
        <f t="shared" si="16"/>
        <v>0.9</v>
      </c>
      <c r="I117" s="204">
        <v>8925446.7319190502</v>
      </c>
      <c r="J117" s="204">
        <v>8175340.7694000024</v>
      </c>
      <c r="K117" s="205">
        <f t="shared" si="17"/>
        <v>0.91595872060537542</v>
      </c>
      <c r="L117" s="205">
        <f t="shared" si="18"/>
        <v>0.9</v>
      </c>
      <c r="M117" s="208">
        <v>7770826.9858142845</v>
      </c>
      <c r="N117" s="201">
        <v>9292056.1645</v>
      </c>
      <c r="O117" s="207">
        <f t="shared" si="19"/>
        <v>1.19576155555422</v>
      </c>
      <c r="P117" s="207">
        <f t="shared" si="20"/>
        <v>0.9</v>
      </c>
      <c r="Q117" s="211">
        <v>8906894.6527714282</v>
      </c>
      <c r="R117" s="211">
        <f>VLOOKUP(B117,'Dealer Wise'!B72:F192,5,0)</f>
        <v>5539767.9695000015</v>
      </c>
      <c r="S117" s="212">
        <f t="shared" si="21"/>
        <v>0.62196401613173602</v>
      </c>
      <c r="T117" s="212">
        <f t="shared" si="22"/>
        <v>0</v>
      </c>
      <c r="U117" s="174">
        <f t="shared" si="23"/>
        <v>33139717.693004761</v>
      </c>
      <c r="V117" s="174">
        <f t="shared" si="24"/>
        <v>30637038.999200005</v>
      </c>
      <c r="W117" s="159">
        <f t="shared" si="13"/>
        <v>0.92448098933766631</v>
      </c>
      <c r="X117" s="175">
        <f t="shared" si="14"/>
        <v>2502678.6938047558</v>
      </c>
      <c r="Y117" s="176">
        <f t="shared" si="25"/>
        <v>357525.5276863937</v>
      </c>
    </row>
    <row r="118" spans="1:25" x14ac:dyDescent="0.2">
      <c r="A118" s="107">
        <v>114</v>
      </c>
      <c r="B118" s="173" t="s">
        <v>125</v>
      </c>
      <c r="C118" s="111" t="s">
        <v>137</v>
      </c>
      <c r="D118" s="111" t="s">
        <v>1450</v>
      </c>
      <c r="E118" s="202">
        <v>3581574.1349999993</v>
      </c>
      <c r="F118" s="202">
        <v>3593153.2997999997</v>
      </c>
      <c r="G118" s="203">
        <f t="shared" si="15"/>
        <v>1.0032329820250951</v>
      </c>
      <c r="H118" s="203">
        <f t="shared" si="16"/>
        <v>0.9</v>
      </c>
      <c r="I118" s="204">
        <v>4093785.5442999993</v>
      </c>
      <c r="J118" s="204">
        <v>3335106.0002999995</v>
      </c>
      <c r="K118" s="205">
        <f t="shared" si="17"/>
        <v>0.81467530827149692</v>
      </c>
      <c r="L118" s="205">
        <f t="shared" si="18"/>
        <v>0</v>
      </c>
      <c r="M118" s="208">
        <v>3994845.0028095236</v>
      </c>
      <c r="N118" s="201">
        <v>4510603.5834000008</v>
      </c>
      <c r="O118" s="207">
        <f t="shared" si="19"/>
        <v>1.1291060304536849</v>
      </c>
      <c r="P118" s="207">
        <f t="shared" si="20"/>
        <v>0.9</v>
      </c>
      <c r="Q118" s="211">
        <v>4759568.9032428572</v>
      </c>
      <c r="R118" s="211">
        <f>VLOOKUP(B118,'Dealer Wise'!B21:F141,5,0)</f>
        <v>3052176.2380000013</v>
      </c>
      <c r="S118" s="212">
        <f t="shared" si="21"/>
        <v>0.64127157312933303</v>
      </c>
      <c r="T118" s="212">
        <f t="shared" si="22"/>
        <v>0</v>
      </c>
      <c r="U118" s="174">
        <f t="shared" si="23"/>
        <v>16429773.58535238</v>
      </c>
      <c r="V118" s="174">
        <f t="shared" si="24"/>
        <v>14491039.1215</v>
      </c>
      <c r="W118" s="159">
        <f t="shared" si="13"/>
        <v>0.88199871082941661</v>
      </c>
      <c r="X118" s="175">
        <f t="shared" si="14"/>
        <v>1938734.4638523795</v>
      </c>
      <c r="Y118" s="176">
        <f t="shared" si="25"/>
        <v>276962.06626462564</v>
      </c>
    </row>
    <row r="119" spans="1:25" x14ac:dyDescent="0.2">
      <c r="A119" s="107">
        <v>115</v>
      </c>
      <c r="B119" s="173" t="s">
        <v>126</v>
      </c>
      <c r="C119" s="111" t="s">
        <v>137</v>
      </c>
      <c r="D119" s="111" t="s">
        <v>1450</v>
      </c>
      <c r="E119" s="202">
        <v>22263647.154999997</v>
      </c>
      <c r="F119" s="202">
        <v>21394513.981699996</v>
      </c>
      <c r="G119" s="203">
        <f t="shared" si="15"/>
        <v>0.96096177920674553</v>
      </c>
      <c r="H119" s="203">
        <f t="shared" si="16"/>
        <v>0.9</v>
      </c>
      <c r="I119" s="204">
        <v>22935758.405114278</v>
      </c>
      <c r="J119" s="204">
        <v>22980587.434499998</v>
      </c>
      <c r="K119" s="205">
        <f t="shared" si="17"/>
        <v>1.0019545475058598</v>
      </c>
      <c r="L119" s="205">
        <f t="shared" si="18"/>
        <v>0.9</v>
      </c>
      <c r="M119" s="208">
        <v>18995186.172128566</v>
      </c>
      <c r="N119" s="201">
        <v>24895725.385299999</v>
      </c>
      <c r="O119" s="207">
        <f t="shared" si="19"/>
        <v>1.3106333973093263</v>
      </c>
      <c r="P119" s="207">
        <f t="shared" si="20"/>
        <v>0.9</v>
      </c>
      <c r="Q119" s="211">
        <v>22788137.538390476</v>
      </c>
      <c r="R119" s="211">
        <f>VLOOKUP(B119,'Dealer Wise'!B22:F142,5,0)</f>
        <v>15553423.564299999</v>
      </c>
      <c r="S119" s="212">
        <f t="shared" si="21"/>
        <v>0.68252280547708755</v>
      </c>
      <c r="T119" s="212">
        <f t="shared" si="22"/>
        <v>0</v>
      </c>
      <c r="U119" s="174">
        <f t="shared" si="23"/>
        <v>86982729.270633325</v>
      </c>
      <c r="V119" s="174">
        <f t="shared" si="24"/>
        <v>84824250.365799993</v>
      </c>
      <c r="W119" s="159">
        <f t="shared" si="13"/>
        <v>0.97518497151178651</v>
      </c>
      <c r="X119" s="175">
        <f t="shared" si="14"/>
        <v>2158478.9048333317</v>
      </c>
      <c r="Y119" s="176">
        <f t="shared" si="25"/>
        <v>308354.12926190451</v>
      </c>
    </row>
    <row r="120" spans="1:25" x14ac:dyDescent="0.2">
      <c r="A120" s="107">
        <v>116</v>
      </c>
      <c r="B120" s="173" t="s">
        <v>127</v>
      </c>
      <c r="C120" s="111" t="s">
        <v>137</v>
      </c>
      <c r="D120" s="111" t="s">
        <v>1451</v>
      </c>
      <c r="E120" s="202">
        <v>15641751.012499996</v>
      </c>
      <c r="F120" s="202">
        <v>15286987.283700004</v>
      </c>
      <c r="G120" s="203">
        <f t="shared" si="15"/>
        <v>0.9773194363906903</v>
      </c>
      <c r="H120" s="203">
        <f t="shared" si="16"/>
        <v>0.9</v>
      </c>
      <c r="I120" s="204">
        <v>15437218.95042857</v>
      </c>
      <c r="J120" s="204">
        <v>16100630.844700001</v>
      </c>
      <c r="K120" s="205">
        <f t="shared" si="17"/>
        <v>1.0429748322156831</v>
      </c>
      <c r="L120" s="205">
        <f t="shared" si="18"/>
        <v>0.9</v>
      </c>
      <c r="M120" s="208">
        <v>15909389.700085722</v>
      </c>
      <c r="N120" s="201">
        <v>19603924.339600004</v>
      </c>
      <c r="O120" s="207">
        <f t="shared" si="19"/>
        <v>1.2322235302020652</v>
      </c>
      <c r="P120" s="207">
        <f t="shared" si="20"/>
        <v>0.9</v>
      </c>
      <c r="Q120" s="211">
        <v>18239013.480552383</v>
      </c>
      <c r="R120" s="211">
        <f>VLOOKUP(B120,'Dealer Wise'!B23:F143,5,0)</f>
        <v>12511938.034200005</v>
      </c>
      <c r="S120" s="212">
        <f t="shared" si="21"/>
        <v>0.68599861760840541</v>
      </c>
      <c r="T120" s="212">
        <f t="shared" si="22"/>
        <v>0</v>
      </c>
      <c r="U120" s="174">
        <f t="shared" si="23"/>
        <v>65227373.143566668</v>
      </c>
      <c r="V120" s="174">
        <f t="shared" si="24"/>
        <v>63503480.502200015</v>
      </c>
      <c r="W120" s="159">
        <f t="shared" si="13"/>
        <v>0.9735710245823892</v>
      </c>
      <c r="X120" s="175">
        <f t="shared" si="14"/>
        <v>1723892.6413666531</v>
      </c>
      <c r="Y120" s="176">
        <f t="shared" si="25"/>
        <v>246270.3773380933</v>
      </c>
    </row>
    <row r="121" spans="1:25" x14ac:dyDescent="0.2">
      <c r="A121" s="107">
        <v>117</v>
      </c>
      <c r="B121" s="173" t="s">
        <v>128</v>
      </c>
      <c r="C121" s="111" t="s">
        <v>137</v>
      </c>
      <c r="D121" s="111" t="s">
        <v>1451</v>
      </c>
      <c r="E121" s="202">
        <v>6857648.3550000014</v>
      </c>
      <c r="F121" s="202">
        <v>6334733.4866000013</v>
      </c>
      <c r="G121" s="203">
        <f t="shared" si="15"/>
        <v>0.92374720292872181</v>
      </c>
      <c r="H121" s="203">
        <f t="shared" si="16"/>
        <v>0.9</v>
      </c>
      <c r="I121" s="204">
        <v>7588155.2329857126</v>
      </c>
      <c r="J121" s="204">
        <v>6917685.3888999997</v>
      </c>
      <c r="K121" s="205">
        <f t="shared" si="17"/>
        <v>0.911642576686995</v>
      </c>
      <c r="L121" s="205">
        <f t="shared" si="18"/>
        <v>0.9</v>
      </c>
      <c r="M121" s="208">
        <v>6995974.3754523788</v>
      </c>
      <c r="N121" s="201">
        <v>11857186.011700002</v>
      </c>
      <c r="O121" s="207">
        <f t="shared" si="19"/>
        <v>1.6948584107604432</v>
      </c>
      <c r="P121" s="207">
        <f t="shared" si="20"/>
        <v>0.9</v>
      </c>
      <c r="Q121" s="211">
        <v>8348948.9875142854</v>
      </c>
      <c r="R121" s="211">
        <f>VLOOKUP(B121,'Dealer Wise'!B76:F196,5,0)</f>
        <v>5058109.9604000011</v>
      </c>
      <c r="S121" s="212">
        <f t="shared" si="21"/>
        <v>0.60583792857811447</v>
      </c>
      <c r="T121" s="212">
        <f t="shared" si="22"/>
        <v>0</v>
      </c>
      <c r="U121" s="174">
        <f t="shared" si="23"/>
        <v>29790726.950952381</v>
      </c>
      <c r="V121" s="174">
        <f t="shared" si="24"/>
        <v>30167714.847600006</v>
      </c>
      <c r="W121" s="159">
        <f t="shared" si="13"/>
        <v>1.0126545383490742</v>
      </c>
      <c r="X121" s="175">
        <f t="shared" si="14"/>
        <v>-376987.89664762467</v>
      </c>
      <c r="Y121" s="176">
        <f t="shared" si="25"/>
        <v>-53855.413806803524</v>
      </c>
    </row>
    <row r="122" spans="1:25" x14ac:dyDescent="0.2">
      <c r="A122" s="107">
        <v>118</v>
      </c>
      <c r="B122" s="173" t="s">
        <v>129</v>
      </c>
      <c r="C122" s="111" t="s">
        <v>137</v>
      </c>
      <c r="D122" s="111" t="s">
        <v>137</v>
      </c>
      <c r="E122" s="202">
        <v>19313688.817500003</v>
      </c>
      <c r="F122" s="202">
        <v>17633302.304000001</v>
      </c>
      <c r="G122" s="203">
        <f t="shared" si="15"/>
        <v>0.9129950508482142</v>
      </c>
      <c r="H122" s="203">
        <f t="shared" si="16"/>
        <v>0.9</v>
      </c>
      <c r="I122" s="204">
        <v>19984123.291090477</v>
      </c>
      <c r="J122" s="204">
        <v>18241062.913600001</v>
      </c>
      <c r="K122" s="205">
        <f t="shared" si="17"/>
        <v>0.91277774100465126</v>
      </c>
      <c r="L122" s="205">
        <f t="shared" si="18"/>
        <v>0.9</v>
      </c>
      <c r="M122" s="208">
        <v>16496184.817642858</v>
      </c>
      <c r="N122" s="201">
        <v>21340961.289399996</v>
      </c>
      <c r="O122" s="207">
        <f t="shared" si="19"/>
        <v>1.2936907245713927</v>
      </c>
      <c r="P122" s="207">
        <f t="shared" si="20"/>
        <v>0.9</v>
      </c>
      <c r="Q122" s="211">
        <v>21302024.138161905</v>
      </c>
      <c r="R122" s="211">
        <f>VLOOKUP(B122,'Dealer Wise'!B25:F145,5,0)</f>
        <v>15724481.051199999</v>
      </c>
      <c r="S122" s="212">
        <f t="shared" si="21"/>
        <v>0.738168398890793</v>
      </c>
      <c r="T122" s="212">
        <f t="shared" si="22"/>
        <v>0</v>
      </c>
      <c r="U122" s="174">
        <f t="shared" si="23"/>
        <v>77096021.064395249</v>
      </c>
      <c r="V122" s="174">
        <f t="shared" si="24"/>
        <v>72939807.558200002</v>
      </c>
      <c r="W122" s="159">
        <f t="shared" si="13"/>
        <v>0.94609042789998554</v>
      </c>
      <c r="X122" s="175">
        <f t="shared" si="14"/>
        <v>4156213.5061952472</v>
      </c>
      <c r="Y122" s="176">
        <f t="shared" si="25"/>
        <v>593744.78659932106</v>
      </c>
    </row>
    <row r="123" spans="1:25" x14ac:dyDescent="0.2">
      <c r="A123" s="107">
        <v>119</v>
      </c>
      <c r="B123" s="173" t="s">
        <v>131</v>
      </c>
      <c r="C123" s="111" t="s">
        <v>137</v>
      </c>
      <c r="D123" s="111" t="s">
        <v>1390</v>
      </c>
      <c r="E123" s="202">
        <v>3370040.5299999993</v>
      </c>
      <c r="F123" s="202">
        <v>3480396.6144999983</v>
      </c>
      <c r="G123" s="203">
        <f t="shared" si="15"/>
        <v>1.0327462187821221</v>
      </c>
      <c r="H123" s="203">
        <f t="shared" si="16"/>
        <v>0.9</v>
      </c>
      <c r="I123" s="204">
        <v>3383302.8144333339</v>
      </c>
      <c r="J123" s="204">
        <v>3115339.1265000007</v>
      </c>
      <c r="K123" s="205">
        <f t="shared" si="17"/>
        <v>0.92079819554129561</v>
      </c>
      <c r="L123" s="205">
        <f t="shared" si="18"/>
        <v>0.9</v>
      </c>
      <c r="M123" s="208">
        <v>3398885.4608999998</v>
      </c>
      <c r="N123" s="201">
        <v>5486323.3412000006</v>
      </c>
      <c r="O123" s="207">
        <f t="shared" si="19"/>
        <v>1.6141536407488302</v>
      </c>
      <c r="P123" s="207">
        <f t="shared" si="20"/>
        <v>0.9</v>
      </c>
      <c r="Q123" s="211">
        <v>4296699.5051333327</v>
      </c>
      <c r="R123" s="211">
        <f>VLOOKUP(B123,'Dealer Wise'!B26:F146,5,0)</f>
        <v>3123944.8066999996</v>
      </c>
      <c r="S123" s="212">
        <f t="shared" si="21"/>
        <v>0.7270568497908162</v>
      </c>
      <c r="T123" s="212">
        <f t="shared" si="22"/>
        <v>0</v>
      </c>
      <c r="U123" s="174">
        <f t="shared" si="23"/>
        <v>14448928.310466666</v>
      </c>
      <c r="V123" s="174">
        <f t="shared" si="24"/>
        <v>15206003.888899997</v>
      </c>
      <c r="W123" s="159">
        <f t="shared" si="13"/>
        <v>1.05239665961142</v>
      </c>
      <c r="X123" s="175">
        <f t="shared" si="14"/>
        <v>-757075.5784333311</v>
      </c>
      <c r="Y123" s="176">
        <f t="shared" si="25"/>
        <v>-108153.65406190444</v>
      </c>
    </row>
    <row r="124" spans="1:25" x14ac:dyDescent="0.2">
      <c r="A124" s="107">
        <v>120</v>
      </c>
      <c r="B124" s="173" t="s">
        <v>132</v>
      </c>
      <c r="C124" s="111" t="s">
        <v>137</v>
      </c>
      <c r="D124" s="111" t="s">
        <v>1390</v>
      </c>
      <c r="E124" s="202">
        <v>9822908.5750000011</v>
      </c>
      <c r="F124" s="202">
        <v>9930823.9378999993</v>
      </c>
      <c r="G124" s="203">
        <f t="shared" si="15"/>
        <v>1.0109860905327623</v>
      </c>
      <c r="H124" s="203">
        <f t="shared" si="16"/>
        <v>0.9</v>
      </c>
      <c r="I124" s="204">
        <v>9169049.6530761905</v>
      </c>
      <c r="J124" s="204">
        <v>9296283.9541000016</v>
      </c>
      <c r="K124" s="205">
        <f t="shared" si="17"/>
        <v>1.0138764982018746</v>
      </c>
      <c r="L124" s="205">
        <f t="shared" si="18"/>
        <v>0.9</v>
      </c>
      <c r="M124" s="208">
        <v>8803483.7279285714</v>
      </c>
      <c r="N124" s="201">
        <v>11199557.388299998</v>
      </c>
      <c r="O124" s="207">
        <f t="shared" si="19"/>
        <v>1.2721733502806409</v>
      </c>
      <c r="P124" s="207">
        <f t="shared" si="20"/>
        <v>0.9</v>
      </c>
      <c r="Q124" s="211">
        <v>10687654.616757141</v>
      </c>
      <c r="R124" s="211">
        <f>VLOOKUP(B124,'Dealer Wise'!B27:F147,5,0)</f>
        <v>7138865.3011999996</v>
      </c>
      <c r="S124" s="212">
        <f t="shared" si="21"/>
        <v>0.66795434145177135</v>
      </c>
      <c r="T124" s="212">
        <f t="shared" si="22"/>
        <v>0</v>
      </c>
      <c r="U124" s="174">
        <f t="shared" si="23"/>
        <v>38483096.572761901</v>
      </c>
      <c r="V124" s="174">
        <f t="shared" si="24"/>
        <v>37565530.581500001</v>
      </c>
      <c r="W124" s="159">
        <f t="shared" si="13"/>
        <v>0.97615664868529972</v>
      </c>
      <c r="X124" s="175">
        <f t="shared" si="14"/>
        <v>917565.99126189947</v>
      </c>
      <c r="Y124" s="176">
        <f t="shared" si="25"/>
        <v>131080.85589455705</v>
      </c>
    </row>
    <row r="125" spans="1:25" x14ac:dyDescent="0.2">
      <c r="A125" s="107">
        <v>121</v>
      </c>
      <c r="B125" s="173" t="s">
        <v>133</v>
      </c>
      <c r="C125" s="111" t="s">
        <v>137</v>
      </c>
      <c r="D125" s="111" t="s">
        <v>1390</v>
      </c>
      <c r="E125" s="202">
        <v>8997473.4500000011</v>
      </c>
      <c r="F125" s="202">
        <v>8207599.480200001</v>
      </c>
      <c r="G125" s="203">
        <f t="shared" si="15"/>
        <v>0.91221158092997767</v>
      </c>
      <c r="H125" s="203">
        <f t="shared" si="16"/>
        <v>0.9</v>
      </c>
      <c r="I125" s="204">
        <v>10033501.958147619</v>
      </c>
      <c r="J125" s="204">
        <v>8641341.8147000019</v>
      </c>
      <c r="K125" s="205">
        <f t="shared" si="17"/>
        <v>0.86124882924678903</v>
      </c>
      <c r="L125" s="205">
        <f t="shared" si="18"/>
        <v>0</v>
      </c>
      <c r="M125" s="208">
        <v>9591014.2330904771</v>
      </c>
      <c r="N125" s="201">
        <v>10067384.171199994</v>
      </c>
      <c r="O125" s="207">
        <f t="shared" si="19"/>
        <v>1.0496683590006537</v>
      </c>
      <c r="P125" s="207">
        <f t="shared" si="20"/>
        <v>0.9</v>
      </c>
      <c r="Q125" s="211">
        <v>10113875.602095239</v>
      </c>
      <c r="R125" s="211">
        <f>VLOOKUP(B125,'Dealer Wise'!B28:F148,5,0)</f>
        <v>6218149.6493999977</v>
      </c>
      <c r="S125" s="212">
        <f t="shared" si="21"/>
        <v>0.61481373649798654</v>
      </c>
      <c r="T125" s="212">
        <f t="shared" si="22"/>
        <v>0</v>
      </c>
      <c r="U125" s="174">
        <f t="shared" si="23"/>
        <v>38735865.243333332</v>
      </c>
      <c r="V125" s="174">
        <f t="shared" si="24"/>
        <v>33134475.115499996</v>
      </c>
      <c r="W125" s="159">
        <f t="shared" si="13"/>
        <v>0.85539524952789414</v>
      </c>
      <c r="X125" s="175">
        <f t="shared" si="14"/>
        <v>5601390.1278333366</v>
      </c>
      <c r="Y125" s="176">
        <f t="shared" si="25"/>
        <v>800198.58969047666</v>
      </c>
    </row>
    <row r="126" spans="1:25" x14ac:dyDescent="0.2">
      <c r="A126" s="107">
        <v>122</v>
      </c>
      <c r="B126" s="173" t="s">
        <v>130</v>
      </c>
      <c r="C126" s="111" t="s">
        <v>137</v>
      </c>
      <c r="D126" s="111" t="s">
        <v>1453</v>
      </c>
      <c r="E126" s="202">
        <v>15072570.107499996</v>
      </c>
      <c r="F126" s="202">
        <v>13851417.314700004</v>
      </c>
      <c r="G126" s="203">
        <f t="shared" si="15"/>
        <v>0.91898178053971324</v>
      </c>
      <c r="H126" s="203">
        <f t="shared" si="16"/>
        <v>0.9</v>
      </c>
      <c r="I126" s="204">
        <v>16447514.377404761</v>
      </c>
      <c r="J126" s="204">
        <v>13224104.389100013</v>
      </c>
      <c r="K126" s="205">
        <f t="shared" si="17"/>
        <v>0.80401841188033873</v>
      </c>
      <c r="L126" s="205">
        <f t="shared" si="18"/>
        <v>0</v>
      </c>
      <c r="M126" s="208">
        <v>14496732.747061908</v>
      </c>
      <c r="N126" s="201">
        <v>16127525.3553</v>
      </c>
      <c r="O126" s="207">
        <f t="shared" si="19"/>
        <v>1.112493803720608</v>
      </c>
      <c r="P126" s="207">
        <f t="shared" si="20"/>
        <v>0.9</v>
      </c>
      <c r="Q126" s="211">
        <v>17541145.766138099</v>
      </c>
      <c r="R126" s="211">
        <f>VLOOKUP(B126,'Dealer Wise'!B29:F149,5,0)</f>
        <v>10330316.5513</v>
      </c>
      <c r="S126" s="212">
        <f t="shared" si="21"/>
        <v>0.58891914410984048</v>
      </c>
      <c r="T126" s="212">
        <f t="shared" si="22"/>
        <v>0</v>
      </c>
      <c r="U126" s="174">
        <f t="shared" si="23"/>
        <v>63557962.998104766</v>
      </c>
      <c r="V126" s="174">
        <f t="shared" si="24"/>
        <v>53533363.610400021</v>
      </c>
      <c r="W126" s="159">
        <f t="shared" si="13"/>
        <v>0.84227626382545229</v>
      </c>
      <c r="X126" s="175">
        <f t="shared" si="14"/>
        <v>10024599.387704745</v>
      </c>
      <c r="Y126" s="176">
        <f t="shared" si="25"/>
        <v>1432085.6268149635</v>
      </c>
    </row>
    <row r="127" spans="1:25" ht="15" x14ac:dyDescent="0.25">
      <c r="A127" s="107">
        <v>123</v>
      </c>
      <c r="B127" s="179" t="s">
        <v>144</v>
      </c>
      <c r="C127" s="111" t="s">
        <v>1397</v>
      </c>
      <c r="D127" s="111" t="s">
        <v>1397</v>
      </c>
      <c r="E127" s="202">
        <v>20887988.6675</v>
      </c>
      <c r="F127" s="202">
        <v>19360566</v>
      </c>
      <c r="G127" s="203">
        <f t="shared" si="15"/>
        <v>0.92687555073808781</v>
      </c>
      <c r="H127" s="203">
        <f t="shared" si="16"/>
        <v>0.9</v>
      </c>
      <c r="I127" s="204">
        <v>20449572.09765714</v>
      </c>
      <c r="J127" s="204">
        <v>21215355</v>
      </c>
      <c r="K127" s="205">
        <f t="shared" si="17"/>
        <v>1.0374473802525479</v>
      </c>
      <c r="L127" s="205">
        <f t="shared" si="18"/>
        <v>0.9</v>
      </c>
      <c r="M127" s="208">
        <v>17190957.233590476</v>
      </c>
      <c r="N127" s="201">
        <v>15650916</v>
      </c>
      <c r="O127" s="207">
        <f t="shared" si="19"/>
        <v>0.91041562068566528</v>
      </c>
      <c r="P127" s="207">
        <f t="shared" si="20"/>
        <v>0.9</v>
      </c>
      <c r="Q127" s="211">
        <v>21879562.213176187</v>
      </c>
      <c r="R127" s="211">
        <f>VLOOKUP(B127,'Dealer Wise'!B99:F219,5,0)</f>
        <v>14877502</v>
      </c>
      <c r="S127" s="212">
        <f t="shared" si="21"/>
        <v>0.67997256320972244</v>
      </c>
      <c r="T127" s="212">
        <f t="shared" si="22"/>
        <v>0</v>
      </c>
      <c r="U127" s="174">
        <f t="shared" si="23"/>
        <v>80408080.211923808</v>
      </c>
      <c r="V127" s="174">
        <f t="shared" si="24"/>
        <v>71104339</v>
      </c>
      <c r="W127" s="159">
        <f t="shared" si="13"/>
        <v>0.88429345424734884</v>
      </c>
      <c r="X127" s="175">
        <f t="shared" si="14"/>
        <v>9303741.2119238079</v>
      </c>
      <c r="Y127" s="176">
        <f t="shared" si="25"/>
        <v>1329105.8874176869</v>
      </c>
    </row>
    <row r="128" spans="1:25" x14ac:dyDescent="0.2">
      <c r="A128" s="180"/>
      <c r="B128" s="181"/>
      <c r="C128" s="182"/>
      <c r="D128" s="181"/>
      <c r="E128" s="183">
        <f>SUM(E5:E127)</f>
        <v>1092776415.6175001</v>
      </c>
      <c r="F128" s="183">
        <f>SUM(F5:F127)</f>
        <v>1002479216.9008996</v>
      </c>
      <c r="G128" s="181"/>
      <c r="H128" s="181"/>
      <c r="I128" s="183">
        <f>SUM(I5:I127)</f>
        <v>1119302290.4723766</v>
      </c>
      <c r="J128" s="183">
        <f>SUM(J5:J127)</f>
        <v>976653071.42850006</v>
      </c>
      <c r="K128" s="181"/>
      <c r="L128" s="181"/>
      <c r="M128" s="181">
        <f>SUM(M5:M127)</f>
        <v>989625905.69652379</v>
      </c>
      <c r="N128" s="181">
        <f>SUM(N5:N127)</f>
        <v>1103456320.7112</v>
      </c>
      <c r="O128" s="181"/>
      <c r="P128" s="181"/>
      <c r="Q128" s="181">
        <f>SUM(Q5:Q127)</f>
        <v>1200467115.4829524</v>
      </c>
      <c r="R128" s="181">
        <f>SUM(R5:R127)</f>
        <v>801068989.46509981</v>
      </c>
      <c r="S128" s="181"/>
      <c r="T128" s="181"/>
      <c r="U128" s="183">
        <f>SUM(U5:U127)</f>
        <v>4402171727.269351</v>
      </c>
      <c r="V128" s="183">
        <f>SUM(V5:V127)</f>
        <v>3883657598.5056987</v>
      </c>
      <c r="W128" s="181"/>
      <c r="X128" s="181"/>
      <c r="Y128" s="184"/>
    </row>
  </sheetData>
  <mergeCells count="11">
    <mergeCell ref="E3:H3"/>
    <mergeCell ref="B1:B2"/>
    <mergeCell ref="A3:A4"/>
    <mergeCell ref="B3:B4"/>
    <mergeCell ref="C3:C4"/>
    <mergeCell ref="D3:D4"/>
    <mergeCell ref="I3:L3"/>
    <mergeCell ref="M3:P3"/>
    <mergeCell ref="Q3:T3"/>
    <mergeCell ref="U3:W3"/>
    <mergeCell ref="Y3:Y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28" t="s">
        <v>1227</v>
      </c>
      <c r="B1" s="28" t="s">
        <v>0</v>
      </c>
      <c r="C1" s="28" t="s">
        <v>151</v>
      </c>
      <c r="D1" s="28" t="s">
        <v>152</v>
      </c>
    </row>
    <row r="2" spans="1:4" x14ac:dyDescent="0.25">
      <c r="A2" s="29" t="s">
        <v>13</v>
      </c>
      <c r="B2" s="10" t="s">
        <v>2</v>
      </c>
      <c r="C2" s="10" t="s">
        <v>166</v>
      </c>
      <c r="D2" s="29" t="s">
        <v>393</v>
      </c>
    </row>
    <row r="3" spans="1:4" x14ac:dyDescent="0.25">
      <c r="A3" s="29" t="s">
        <v>13</v>
      </c>
      <c r="B3" s="10" t="s">
        <v>2</v>
      </c>
      <c r="C3" s="10" t="s">
        <v>162</v>
      </c>
      <c r="D3" s="29" t="s">
        <v>956</v>
      </c>
    </row>
    <row r="4" spans="1:4" x14ac:dyDescent="0.25">
      <c r="A4" s="29" t="s">
        <v>13</v>
      </c>
      <c r="B4" s="10" t="s">
        <v>2</v>
      </c>
      <c r="C4" s="10" t="s">
        <v>160</v>
      </c>
      <c r="D4" s="29" t="s">
        <v>957</v>
      </c>
    </row>
    <row r="5" spans="1:4" x14ac:dyDescent="0.25">
      <c r="A5" s="29" t="s">
        <v>13</v>
      </c>
      <c r="B5" s="10" t="s">
        <v>2</v>
      </c>
      <c r="C5" s="10" t="s">
        <v>163</v>
      </c>
      <c r="D5" s="29" t="s">
        <v>1084</v>
      </c>
    </row>
    <row r="6" spans="1:4" x14ac:dyDescent="0.25">
      <c r="A6" s="29" t="s">
        <v>13</v>
      </c>
      <c r="B6" s="10" t="s">
        <v>2</v>
      </c>
      <c r="C6" s="10" t="s">
        <v>165</v>
      </c>
      <c r="D6" s="29" t="s">
        <v>1085</v>
      </c>
    </row>
    <row r="7" spans="1:4" x14ac:dyDescent="0.25">
      <c r="A7" s="29" t="s">
        <v>13</v>
      </c>
      <c r="B7" s="10" t="s">
        <v>2</v>
      </c>
      <c r="C7" s="10" t="s">
        <v>161</v>
      </c>
      <c r="D7" s="29" t="s">
        <v>958</v>
      </c>
    </row>
    <row r="8" spans="1:4" x14ac:dyDescent="0.25">
      <c r="A8" s="29" t="s">
        <v>13</v>
      </c>
      <c r="B8" s="10" t="s">
        <v>2</v>
      </c>
      <c r="C8" s="10" t="s">
        <v>164</v>
      </c>
      <c r="D8" s="29" t="s">
        <v>1086</v>
      </c>
    </row>
    <row r="9" spans="1:4" x14ac:dyDescent="0.25">
      <c r="A9" s="29" t="s">
        <v>1</v>
      </c>
      <c r="B9" s="10" t="s">
        <v>2</v>
      </c>
      <c r="C9" s="10" t="s">
        <v>168</v>
      </c>
      <c r="D9" s="29" t="s">
        <v>169</v>
      </c>
    </row>
    <row r="10" spans="1:4" x14ac:dyDescent="0.25">
      <c r="A10" s="29" t="s">
        <v>1</v>
      </c>
      <c r="B10" s="10" t="s">
        <v>2</v>
      </c>
      <c r="C10" s="10" t="s">
        <v>167</v>
      </c>
      <c r="D10" s="29" t="s">
        <v>959</v>
      </c>
    </row>
    <row r="11" spans="1:4" x14ac:dyDescent="0.25">
      <c r="A11" s="29" t="s">
        <v>1</v>
      </c>
      <c r="B11" s="10" t="s">
        <v>2</v>
      </c>
      <c r="C11" s="10" t="s">
        <v>170</v>
      </c>
      <c r="D11" s="29" t="s">
        <v>1092</v>
      </c>
    </row>
    <row r="12" spans="1:4" x14ac:dyDescent="0.25">
      <c r="A12" s="29" t="s">
        <v>1</v>
      </c>
      <c r="B12" s="10" t="s">
        <v>2</v>
      </c>
      <c r="C12" s="10" t="s">
        <v>171</v>
      </c>
      <c r="D12" s="29" t="s">
        <v>1093</v>
      </c>
    </row>
    <row r="13" spans="1:4" x14ac:dyDescent="0.25">
      <c r="A13" s="29" t="s">
        <v>14</v>
      </c>
      <c r="B13" s="10" t="s">
        <v>2</v>
      </c>
      <c r="C13" s="10" t="s">
        <v>172</v>
      </c>
      <c r="D13" s="29" t="s">
        <v>960</v>
      </c>
    </row>
    <row r="14" spans="1:4" x14ac:dyDescent="0.25">
      <c r="A14" s="29" t="s">
        <v>14</v>
      </c>
      <c r="B14" s="10" t="s">
        <v>2</v>
      </c>
      <c r="C14" s="10" t="s">
        <v>173</v>
      </c>
      <c r="D14" s="29" t="s">
        <v>174</v>
      </c>
    </row>
    <row r="15" spans="1:4" x14ac:dyDescent="0.25">
      <c r="A15" s="29" t="s">
        <v>3</v>
      </c>
      <c r="B15" s="10" t="s">
        <v>2</v>
      </c>
      <c r="C15" s="10" t="s">
        <v>176</v>
      </c>
      <c r="D15" s="29" t="s">
        <v>177</v>
      </c>
    </row>
    <row r="16" spans="1:4" x14ac:dyDescent="0.25">
      <c r="A16" s="29" t="s">
        <v>3</v>
      </c>
      <c r="B16" s="10" t="s">
        <v>2</v>
      </c>
      <c r="C16" s="10" t="s">
        <v>182</v>
      </c>
      <c r="D16" s="29" t="s">
        <v>183</v>
      </c>
    </row>
    <row r="17" spans="1:4" x14ac:dyDescent="0.25">
      <c r="A17" s="29" t="s">
        <v>3</v>
      </c>
      <c r="B17" s="10" t="s">
        <v>2</v>
      </c>
      <c r="C17" s="10" t="s">
        <v>180</v>
      </c>
      <c r="D17" s="30" t="s">
        <v>181</v>
      </c>
    </row>
    <row r="18" spans="1:4" x14ac:dyDescent="0.25">
      <c r="A18" s="29" t="s">
        <v>3</v>
      </c>
      <c r="B18" s="10" t="s">
        <v>2</v>
      </c>
      <c r="C18" s="10" t="s">
        <v>178</v>
      </c>
      <c r="D18" s="29" t="s">
        <v>179</v>
      </c>
    </row>
    <row r="19" spans="1:4" x14ac:dyDescent="0.25">
      <c r="A19" s="29" t="s">
        <v>3</v>
      </c>
      <c r="B19" s="10" t="s">
        <v>2</v>
      </c>
      <c r="C19" s="10" t="s">
        <v>175</v>
      </c>
      <c r="D19" s="29" t="s">
        <v>961</v>
      </c>
    </row>
    <row r="20" spans="1:4" x14ac:dyDescent="0.25">
      <c r="A20" s="29" t="s">
        <v>3</v>
      </c>
      <c r="B20" s="10" t="s">
        <v>2</v>
      </c>
      <c r="C20" s="10" t="s">
        <v>184</v>
      </c>
      <c r="D20" s="29" t="s">
        <v>185</v>
      </c>
    </row>
    <row r="21" spans="1:4" x14ac:dyDescent="0.25">
      <c r="A21" s="29" t="s">
        <v>1197</v>
      </c>
      <c r="B21" s="10" t="s">
        <v>2</v>
      </c>
      <c r="C21" s="10" t="s">
        <v>188</v>
      </c>
      <c r="D21" s="29" t="s">
        <v>189</v>
      </c>
    </row>
    <row r="22" spans="1:4" x14ac:dyDescent="0.25">
      <c r="A22" s="29" t="s">
        <v>1197</v>
      </c>
      <c r="B22" s="10" t="s">
        <v>2</v>
      </c>
      <c r="C22" s="10" t="s">
        <v>186</v>
      </c>
      <c r="D22" s="29" t="s">
        <v>187</v>
      </c>
    </row>
    <row r="23" spans="1:4" x14ac:dyDescent="0.25">
      <c r="A23" s="29" t="s">
        <v>1197</v>
      </c>
      <c r="B23" s="10" t="s">
        <v>2</v>
      </c>
      <c r="C23" s="10" t="s">
        <v>190</v>
      </c>
      <c r="D23" s="29" t="s">
        <v>191</v>
      </c>
    </row>
    <row r="24" spans="1:4" x14ac:dyDescent="0.25">
      <c r="A24" s="29" t="s">
        <v>1197</v>
      </c>
      <c r="B24" s="10" t="s">
        <v>2</v>
      </c>
      <c r="C24" s="10" t="s">
        <v>192</v>
      </c>
      <c r="D24" s="29" t="s">
        <v>193</v>
      </c>
    </row>
    <row r="25" spans="1:4" x14ac:dyDescent="0.25">
      <c r="A25" s="29" t="s">
        <v>4</v>
      </c>
      <c r="B25" s="10" t="s">
        <v>2</v>
      </c>
      <c r="C25" s="10" t="s">
        <v>194</v>
      </c>
      <c r="D25" s="29" t="s">
        <v>195</v>
      </c>
    </row>
    <row r="26" spans="1:4" x14ac:dyDescent="0.25">
      <c r="A26" s="29" t="s">
        <v>4</v>
      </c>
      <c r="B26" s="10" t="s">
        <v>2</v>
      </c>
      <c r="C26" s="10" t="s">
        <v>196</v>
      </c>
      <c r="D26" s="29" t="s">
        <v>962</v>
      </c>
    </row>
    <row r="27" spans="1:4" x14ac:dyDescent="0.25">
      <c r="A27" s="29" t="s">
        <v>1225</v>
      </c>
      <c r="B27" s="10" t="s">
        <v>2</v>
      </c>
      <c r="C27" s="6" t="s">
        <v>197</v>
      </c>
      <c r="D27" s="31" t="s">
        <v>963</v>
      </c>
    </row>
    <row r="28" spans="1:4" x14ac:dyDescent="0.25">
      <c r="A28" s="29" t="s">
        <v>1225</v>
      </c>
      <c r="B28" s="10" t="s">
        <v>2</v>
      </c>
      <c r="C28" s="6" t="s">
        <v>198</v>
      </c>
      <c r="D28" s="31" t="s">
        <v>964</v>
      </c>
    </row>
    <row r="29" spans="1:4" x14ac:dyDescent="0.25">
      <c r="A29" s="29" t="s">
        <v>1225</v>
      </c>
      <c r="B29" s="10" t="s">
        <v>2</v>
      </c>
      <c r="C29" s="6" t="s">
        <v>199</v>
      </c>
      <c r="D29" s="31" t="s">
        <v>1087</v>
      </c>
    </row>
    <row r="30" spans="1:4" x14ac:dyDescent="0.25">
      <c r="A30" s="29" t="s">
        <v>12</v>
      </c>
      <c r="B30" s="10" t="s">
        <v>2</v>
      </c>
      <c r="C30" s="6" t="s">
        <v>204</v>
      </c>
      <c r="D30" s="31" t="s">
        <v>1090</v>
      </c>
    </row>
    <row r="31" spans="1:4" x14ac:dyDescent="0.25">
      <c r="A31" s="29" t="s">
        <v>12</v>
      </c>
      <c r="B31" s="10" t="s">
        <v>2</v>
      </c>
      <c r="C31" s="6" t="s">
        <v>202</v>
      </c>
      <c r="D31" s="31" t="s">
        <v>203</v>
      </c>
    </row>
    <row r="32" spans="1:4" x14ac:dyDescent="0.25">
      <c r="A32" s="29" t="s">
        <v>12</v>
      </c>
      <c r="B32" s="10" t="s">
        <v>2</v>
      </c>
      <c r="C32" s="6" t="s">
        <v>200</v>
      </c>
      <c r="D32" s="31" t="s">
        <v>201</v>
      </c>
    </row>
    <row r="33" spans="1:4" x14ac:dyDescent="0.25">
      <c r="A33" s="29" t="s">
        <v>12</v>
      </c>
      <c r="B33" s="10" t="s">
        <v>2</v>
      </c>
      <c r="C33" s="6" t="s">
        <v>205</v>
      </c>
      <c r="D33" s="32" t="s">
        <v>1228</v>
      </c>
    </row>
    <row r="34" spans="1:4" x14ac:dyDescent="0.25">
      <c r="A34" s="29" t="s">
        <v>5</v>
      </c>
      <c r="B34" s="10" t="s">
        <v>2</v>
      </c>
      <c r="C34" s="6" t="s">
        <v>212</v>
      </c>
      <c r="D34" s="31" t="s">
        <v>213</v>
      </c>
    </row>
    <row r="35" spans="1:4" x14ac:dyDescent="0.25">
      <c r="A35" s="29" t="s">
        <v>5</v>
      </c>
      <c r="B35" s="10" t="s">
        <v>2</v>
      </c>
      <c r="C35" s="6" t="s">
        <v>210</v>
      </c>
      <c r="D35" s="31" t="s">
        <v>211</v>
      </c>
    </row>
    <row r="36" spans="1:4" x14ac:dyDescent="0.25">
      <c r="A36" s="29" t="s">
        <v>5</v>
      </c>
      <c r="B36" s="10" t="s">
        <v>2</v>
      </c>
      <c r="C36" s="6" t="s">
        <v>208</v>
      </c>
      <c r="D36" s="31" t="s">
        <v>209</v>
      </c>
    </row>
    <row r="37" spans="1:4" x14ac:dyDescent="0.25">
      <c r="A37" s="29" t="s">
        <v>5</v>
      </c>
      <c r="B37" s="10" t="s">
        <v>2</v>
      </c>
      <c r="C37" s="6" t="s">
        <v>206</v>
      </c>
      <c r="D37" s="31" t="s">
        <v>207</v>
      </c>
    </row>
    <row r="38" spans="1:4" x14ac:dyDescent="0.25">
      <c r="A38" s="29" t="s">
        <v>6</v>
      </c>
      <c r="B38" s="10" t="s">
        <v>2</v>
      </c>
      <c r="C38" s="10" t="s">
        <v>214</v>
      </c>
      <c r="D38" s="2" t="s">
        <v>1088</v>
      </c>
    </row>
    <row r="39" spans="1:4" x14ac:dyDescent="0.25">
      <c r="A39" s="29" t="s">
        <v>6</v>
      </c>
      <c r="B39" s="10" t="s">
        <v>2</v>
      </c>
      <c r="C39" s="10" t="s">
        <v>215</v>
      </c>
      <c r="D39" s="2" t="s">
        <v>1089</v>
      </c>
    </row>
    <row r="40" spans="1:4" x14ac:dyDescent="0.25">
      <c r="A40" s="29" t="s">
        <v>7</v>
      </c>
      <c r="B40" s="10" t="s">
        <v>2</v>
      </c>
      <c r="C40" s="10" t="s">
        <v>216</v>
      </c>
      <c r="D40" s="2" t="s">
        <v>217</v>
      </c>
    </row>
    <row r="41" spans="1:4" x14ac:dyDescent="0.25">
      <c r="A41" s="29" t="s">
        <v>7</v>
      </c>
      <c r="B41" s="10" t="s">
        <v>2</v>
      </c>
      <c r="C41" s="10" t="s">
        <v>219</v>
      </c>
      <c r="D41" s="2" t="s">
        <v>1091</v>
      </c>
    </row>
    <row r="42" spans="1:4" x14ac:dyDescent="0.25">
      <c r="A42" s="29" t="s">
        <v>7</v>
      </c>
      <c r="B42" s="10" t="s">
        <v>2</v>
      </c>
      <c r="C42" s="10" t="s">
        <v>218</v>
      </c>
      <c r="D42" s="2" t="s">
        <v>1229</v>
      </c>
    </row>
    <row r="43" spans="1:4" x14ac:dyDescent="0.25">
      <c r="A43" s="29" t="s">
        <v>1096</v>
      </c>
      <c r="B43" s="10" t="s">
        <v>2</v>
      </c>
      <c r="C43" s="10" t="s">
        <v>220</v>
      </c>
      <c r="D43" s="2" t="s">
        <v>1097</v>
      </c>
    </row>
    <row r="44" spans="1:4" x14ac:dyDescent="0.25">
      <c r="A44" s="29" t="s">
        <v>1096</v>
      </c>
      <c r="B44" s="10" t="s">
        <v>2</v>
      </c>
      <c r="C44" s="10" t="s">
        <v>221</v>
      </c>
      <c r="D44" s="2" t="s">
        <v>1230</v>
      </c>
    </row>
    <row r="45" spans="1:4" x14ac:dyDescent="0.25">
      <c r="A45" s="29" t="s">
        <v>9</v>
      </c>
      <c r="B45" s="10" t="s">
        <v>2</v>
      </c>
      <c r="C45" s="10" t="s">
        <v>222</v>
      </c>
      <c r="D45" s="29" t="s">
        <v>965</v>
      </c>
    </row>
    <row r="46" spans="1:4" x14ac:dyDescent="0.25">
      <c r="A46" s="29" t="s">
        <v>9</v>
      </c>
      <c r="B46" s="10" t="s">
        <v>2</v>
      </c>
      <c r="C46" s="10" t="s">
        <v>223</v>
      </c>
      <c r="D46" s="29" t="s">
        <v>1063</v>
      </c>
    </row>
    <row r="47" spans="1:4" x14ac:dyDescent="0.25">
      <c r="A47" s="29" t="s">
        <v>9</v>
      </c>
      <c r="B47" s="10" t="s">
        <v>2</v>
      </c>
      <c r="C47" s="10" t="s">
        <v>224</v>
      </c>
      <c r="D47" s="29" t="s">
        <v>966</v>
      </c>
    </row>
    <row r="48" spans="1:4" x14ac:dyDescent="0.25">
      <c r="A48" s="29" t="s">
        <v>9</v>
      </c>
      <c r="B48" s="10" t="s">
        <v>2</v>
      </c>
      <c r="C48" s="10" t="s">
        <v>225</v>
      </c>
      <c r="D48" s="29" t="s">
        <v>967</v>
      </c>
    </row>
    <row r="49" spans="1:4" x14ac:dyDescent="0.25">
      <c r="A49" s="29" t="s">
        <v>9</v>
      </c>
      <c r="B49" s="10" t="s">
        <v>2</v>
      </c>
      <c r="C49" s="10" t="s">
        <v>1094</v>
      </c>
      <c r="D49" s="29" t="s">
        <v>1095</v>
      </c>
    </row>
    <row r="50" spans="1:4" x14ac:dyDescent="0.25">
      <c r="A50" s="29" t="s">
        <v>10</v>
      </c>
      <c r="B50" s="10" t="s">
        <v>2</v>
      </c>
      <c r="C50" s="10" t="s">
        <v>226</v>
      </c>
      <c r="D50" s="29" t="s">
        <v>1064</v>
      </c>
    </row>
    <row r="51" spans="1:4" x14ac:dyDescent="0.25">
      <c r="A51" s="29" t="s">
        <v>10</v>
      </c>
      <c r="B51" s="10" t="s">
        <v>2</v>
      </c>
      <c r="C51" s="10" t="s">
        <v>227</v>
      </c>
      <c r="D51" s="29" t="s">
        <v>968</v>
      </c>
    </row>
    <row r="52" spans="1:4" x14ac:dyDescent="0.25">
      <c r="A52" s="29" t="s">
        <v>10</v>
      </c>
      <c r="B52" s="10" t="s">
        <v>2</v>
      </c>
      <c r="C52" s="10" t="s">
        <v>229</v>
      </c>
      <c r="D52" s="29" t="s">
        <v>230</v>
      </c>
    </row>
    <row r="53" spans="1:4" x14ac:dyDescent="0.25">
      <c r="A53" s="29" t="s">
        <v>10</v>
      </c>
      <c r="B53" s="10" t="s">
        <v>2</v>
      </c>
      <c r="C53" s="10" t="s">
        <v>228</v>
      </c>
      <c r="D53" s="29" t="s">
        <v>969</v>
      </c>
    </row>
    <row r="54" spans="1:4" x14ac:dyDescent="0.25">
      <c r="A54" s="33" t="s">
        <v>117</v>
      </c>
      <c r="B54" s="33" t="s">
        <v>138</v>
      </c>
      <c r="C54" s="33" t="s">
        <v>314</v>
      </c>
      <c r="D54" s="33" t="s">
        <v>315</v>
      </c>
    </row>
    <row r="55" spans="1:4" x14ac:dyDescent="0.25">
      <c r="A55" s="34" t="s">
        <v>117</v>
      </c>
      <c r="B55" s="34" t="s">
        <v>138</v>
      </c>
      <c r="C55" s="34" t="s">
        <v>318</v>
      </c>
      <c r="D55" s="34" t="s">
        <v>1127</v>
      </c>
    </row>
    <row r="56" spans="1:4" x14ac:dyDescent="0.25">
      <c r="A56" s="34" t="s">
        <v>117</v>
      </c>
      <c r="B56" s="34" t="s">
        <v>138</v>
      </c>
      <c r="C56" s="34" t="s">
        <v>316</v>
      </c>
      <c r="D56" s="34" t="s">
        <v>317</v>
      </c>
    </row>
    <row r="57" spans="1:4" x14ac:dyDescent="0.25">
      <c r="A57" s="34" t="s">
        <v>118</v>
      </c>
      <c r="B57" s="34" t="s">
        <v>138</v>
      </c>
      <c r="C57" s="34" t="s">
        <v>319</v>
      </c>
      <c r="D57" s="34" t="s">
        <v>320</v>
      </c>
    </row>
    <row r="58" spans="1:4" x14ac:dyDescent="0.25">
      <c r="A58" s="34" t="s">
        <v>118</v>
      </c>
      <c r="B58" s="34" t="s">
        <v>138</v>
      </c>
      <c r="C58" s="34" t="s">
        <v>321</v>
      </c>
      <c r="D58" s="34" t="s">
        <v>322</v>
      </c>
    </row>
    <row r="59" spans="1:4" x14ac:dyDescent="0.25">
      <c r="A59" s="34" t="s">
        <v>118</v>
      </c>
      <c r="B59" s="34" t="s">
        <v>138</v>
      </c>
      <c r="C59" s="34" t="s">
        <v>323</v>
      </c>
      <c r="D59" s="34" t="s">
        <v>324</v>
      </c>
    </row>
    <row r="60" spans="1:4" x14ac:dyDescent="0.25">
      <c r="A60" s="34" t="s">
        <v>119</v>
      </c>
      <c r="B60" s="34" t="s">
        <v>138</v>
      </c>
      <c r="C60" s="34" t="s">
        <v>325</v>
      </c>
      <c r="D60" s="34" t="s">
        <v>1231</v>
      </c>
    </row>
    <row r="61" spans="1:4" x14ac:dyDescent="0.25">
      <c r="A61" s="34" t="s">
        <v>119</v>
      </c>
      <c r="B61" s="34" t="s">
        <v>138</v>
      </c>
      <c r="C61" s="34" t="s">
        <v>327</v>
      </c>
      <c r="D61" s="34" t="s">
        <v>329</v>
      </c>
    </row>
    <row r="62" spans="1:4" x14ac:dyDescent="0.25">
      <c r="A62" s="34" t="s">
        <v>119</v>
      </c>
      <c r="B62" s="34" t="s">
        <v>138</v>
      </c>
      <c r="C62" s="34" t="s">
        <v>328</v>
      </c>
      <c r="D62" s="34" t="s">
        <v>1232</v>
      </c>
    </row>
    <row r="63" spans="1:4" x14ac:dyDescent="0.25">
      <c r="A63" s="34" t="s">
        <v>107</v>
      </c>
      <c r="B63" s="34" t="s">
        <v>138</v>
      </c>
      <c r="C63" s="35" t="s">
        <v>264</v>
      </c>
      <c r="D63" s="36" t="s">
        <v>265</v>
      </c>
    </row>
    <row r="64" spans="1:4" x14ac:dyDescent="0.25">
      <c r="A64" s="34" t="s">
        <v>107</v>
      </c>
      <c r="B64" s="34" t="s">
        <v>138</v>
      </c>
      <c r="C64" s="35" t="s">
        <v>266</v>
      </c>
      <c r="D64" s="36" t="s">
        <v>267</v>
      </c>
    </row>
    <row r="65" spans="1:4" x14ac:dyDescent="0.25">
      <c r="A65" s="34" t="s">
        <v>107</v>
      </c>
      <c r="B65" s="34" t="s">
        <v>138</v>
      </c>
      <c r="C65" s="35" t="s">
        <v>268</v>
      </c>
      <c r="D65" s="36" t="s">
        <v>269</v>
      </c>
    </row>
    <row r="66" spans="1:4" x14ac:dyDescent="0.25">
      <c r="A66" s="34" t="s">
        <v>107</v>
      </c>
      <c r="B66" s="34" t="s">
        <v>138</v>
      </c>
      <c r="C66" s="35" t="s">
        <v>262</v>
      </c>
      <c r="D66" s="36" t="s">
        <v>263</v>
      </c>
    </row>
    <row r="67" spans="1:4" x14ac:dyDescent="0.25">
      <c r="A67" s="34" t="s">
        <v>108</v>
      </c>
      <c r="B67" s="34" t="s">
        <v>138</v>
      </c>
      <c r="C67" s="35" t="s">
        <v>274</v>
      </c>
      <c r="D67" s="36" t="s">
        <v>275</v>
      </c>
    </row>
    <row r="68" spans="1:4" x14ac:dyDescent="0.25">
      <c r="A68" s="34" t="s">
        <v>108</v>
      </c>
      <c r="B68" s="34" t="s">
        <v>138</v>
      </c>
      <c r="C68" s="35" t="s">
        <v>276</v>
      </c>
      <c r="D68" s="36" t="s">
        <v>277</v>
      </c>
    </row>
    <row r="69" spans="1:4" x14ac:dyDescent="0.25">
      <c r="A69" s="34" t="s">
        <v>108</v>
      </c>
      <c r="B69" s="34" t="s">
        <v>138</v>
      </c>
      <c r="C69" s="35" t="s">
        <v>270</v>
      </c>
      <c r="D69" s="36" t="s">
        <v>970</v>
      </c>
    </row>
    <row r="70" spans="1:4" x14ac:dyDescent="0.25">
      <c r="A70" s="34" t="s">
        <v>108</v>
      </c>
      <c r="B70" s="34" t="s">
        <v>138</v>
      </c>
      <c r="C70" s="35" t="s">
        <v>272</v>
      </c>
      <c r="D70" s="36" t="s">
        <v>273</v>
      </c>
    </row>
    <row r="71" spans="1:4" x14ac:dyDescent="0.25">
      <c r="A71" s="34" t="s">
        <v>108</v>
      </c>
      <c r="B71" s="34" t="s">
        <v>138</v>
      </c>
      <c r="C71" s="35" t="s">
        <v>271</v>
      </c>
      <c r="D71" t="s">
        <v>1128</v>
      </c>
    </row>
    <row r="72" spans="1:4" x14ac:dyDescent="0.25">
      <c r="A72" s="34" t="s">
        <v>120</v>
      </c>
      <c r="B72" s="34" t="s">
        <v>138</v>
      </c>
      <c r="C72" s="35" t="s">
        <v>278</v>
      </c>
      <c r="D72" s="36" t="s">
        <v>279</v>
      </c>
    </row>
    <row r="73" spans="1:4" x14ac:dyDescent="0.25">
      <c r="A73" s="34" t="s">
        <v>120</v>
      </c>
      <c r="B73" s="34" t="s">
        <v>138</v>
      </c>
      <c r="C73" s="35" t="s">
        <v>282</v>
      </c>
      <c r="D73" s="36" t="s">
        <v>283</v>
      </c>
    </row>
    <row r="74" spans="1:4" x14ac:dyDescent="0.25">
      <c r="A74" s="34" t="s">
        <v>120</v>
      </c>
      <c r="B74" s="34" t="s">
        <v>138</v>
      </c>
      <c r="C74" s="35" t="s">
        <v>280</v>
      </c>
      <c r="D74" s="34" t="s">
        <v>281</v>
      </c>
    </row>
    <row r="75" spans="1:4" x14ac:dyDescent="0.25">
      <c r="A75" s="37" t="s">
        <v>121</v>
      </c>
      <c r="B75" s="37" t="s">
        <v>138</v>
      </c>
      <c r="C75" s="37" t="s">
        <v>235</v>
      </c>
      <c r="D75" s="37" t="s">
        <v>236</v>
      </c>
    </row>
    <row r="76" spans="1:4" x14ac:dyDescent="0.25">
      <c r="A76" s="37" t="s">
        <v>121</v>
      </c>
      <c r="B76" s="37" t="s">
        <v>138</v>
      </c>
      <c r="C76" s="37" t="s">
        <v>238</v>
      </c>
      <c r="D76" s="37" t="s">
        <v>239</v>
      </c>
    </row>
    <row r="77" spans="1:4" x14ac:dyDescent="0.25">
      <c r="A77" s="37" t="s">
        <v>121</v>
      </c>
      <c r="B77" s="37" t="s">
        <v>138</v>
      </c>
      <c r="C77" s="37" t="s">
        <v>240</v>
      </c>
      <c r="D77" s="37" t="s">
        <v>981</v>
      </c>
    </row>
    <row r="78" spans="1:4" x14ac:dyDescent="0.25">
      <c r="A78" s="37" t="s">
        <v>121</v>
      </c>
      <c r="B78" s="37" t="s">
        <v>138</v>
      </c>
      <c r="C78" s="37" t="s">
        <v>237</v>
      </c>
      <c r="D78" s="37" t="s">
        <v>982</v>
      </c>
    </row>
    <row r="79" spans="1:4" x14ac:dyDescent="0.25">
      <c r="A79" s="37" t="s">
        <v>1198</v>
      </c>
      <c r="B79" s="37" t="s">
        <v>138</v>
      </c>
      <c r="C79" s="38" t="s">
        <v>242</v>
      </c>
      <c r="D79" s="38" t="s">
        <v>978</v>
      </c>
    </row>
    <row r="80" spans="1:4" x14ac:dyDescent="0.25">
      <c r="A80" s="37" t="s">
        <v>1198</v>
      </c>
      <c r="B80" s="37" t="s">
        <v>138</v>
      </c>
      <c r="C80" s="37" t="s">
        <v>243</v>
      </c>
      <c r="D80" s="37" t="s">
        <v>979</v>
      </c>
    </row>
    <row r="81" spans="1:4" x14ac:dyDescent="0.25">
      <c r="A81" s="37" t="s">
        <v>1198</v>
      </c>
      <c r="B81" s="37" t="s">
        <v>138</v>
      </c>
      <c r="C81" s="37" t="s">
        <v>241</v>
      </c>
      <c r="D81" s="37" t="s">
        <v>980</v>
      </c>
    </row>
    <row r="82" spans="1:4" x14ac:dyDescent="0.25">
      <c r="A82" s="37" t="s">
        <v>123</v>
      </c>
      <c r="B82" s="2" t="s">
        <v>138</v>
      </c>
      <c r="C82" s="39" t="s">
        <v>252</v>
      </c>
      <c r="D82" s="39" t="s">
        <v>1129</v>
      </c>
    </row>
    <row r="83" spans="1:4" x14ac:dyDescent="0.25">
      <c r="A83" s="37" t="s">
        <v>123</v>
      </c>
      <c r="B83" s="2" t="s">
        <v>138</v>
      </c>
      <c r="C83" s="39" t="s">
        <v>253</v>
      </c>
      <c r="D83" s="39" t="s">
        <v>254</v>
      </c>
    </row>
    <row r="84" spans="1:4" x14ac:dyDescent="0.25">
      <c r="A84" s="37" t="s">
        <v>123</v>
      </c>
      <c r="B84" s="2" t="s">
        <v>138</v>
      </c>
      <c r="C84" s="39" t="s">
        <v>255</v>
      </c>
      <c r="D84" s="39" t="s">
        <v>256</v>
      </c>
    </row>
    <row r="85" spans="1:4" x14ac:dyDescent="0.25">
      <c r="A85" s="37" t="s">
        <v>122</v>
      </c>
      <c r="B85" s="2" t="s">
        <v>138</v>
      </c>
      <c r="C85" s="39" t="s">
        <v>259</v>
      </c>
      <c r="D85" s="39" t="s">
        <v>1130</v>
      </c>
    </row>
    <row r="86" spans="1:4" x14ac:dyDescent="0.25">
      <c r="A86" s="37" t="s">
        <v>122</v>
      </c>
      <c r="B86" s="2" t="s">
        <v>138</v>
      </c>
      <c r="C86" s="39" t="s">
        <v>257</v>
      </c>
      <c r="D86" s="39" t="s">
        <v>258</v>
      </c>
    </row>
    <row r="87" spans="1:4" x14ac:dyDescent="0.25">
      <c r="A87" s="37" t="s">
        <v>122</v>
      </c>
      <c r="B87" s="2" t="s">
        <v>138</v>
      </c>
      <c r="C87" s="39" t="s">
        <v>260</v>
      </c>
      <c r="D87" s="39" t="s">
        <v>261</v>
      </c>
    </row>
    <row r="88" spans="1:4" x14ac:dyDescent="0.25">
      <c r="A88" s="2" t="s">
        <v>111</v>
      </c>
      <c r="B88" s="2" t="s">
        <v>138</v>
      </c>
      <c r="C88" s="2" t="s">
        <v>298</v>
      </c>
      <c r="D88" s="2" t="s">
        <v>983</v>
      </c>
    </row>
    <row r="89" spans="1:4" x14ac:dyDescent="0.25">
      <c r="A89" s="2" t="s">
        <v>111</v>
      </c>
      <c r="B89" s="2" t="s">
        <v>138</v>
      </c>
      <c r="C89" s="2" t="s">
        <v>299</v>
      </c>
      <c r="D89" s="2" t="s">
        <v>300</v>
      </c>
    </row>
    <row r="90" spans="1:4" x14ac:dyDescent="0.25">
      <c r="A90" s="2" t="s">
        <v>112</v>
      </c>
      <c r="B90" s="2" t="s">
        <v>138</v>
      </c>
      <c r="C90" s="2" t="s">
        <v>303</v>
      </c>
      <c r="D90" s="2" t="s">
        <v>304</v>
      </c>
    </row>
    <row r="91" spans="1:4" x14ac:dyDescent="0.25">
      <c r="A91" s="2" t="s">
        <v>112</v>
      </c>
      <c r="B91" s="2" t="s">
        <v>138</v>
      </c>
      <c r="C91" s="2" t="s">
        <v>305</v>
      </c>
      <c r="D91" s="2" t="s">
        <v>306</v>
      </c>
    </row>
    <row r="92" spans="1:4" x14ac:dyDescent="0.25">
      <c r="A92" s="2" t="s">
        <v>112</v>
      </c>
      <c r="B92" s="2" t="s">
        <v>138</v>
      </c>
      <c r="C92" s="2" t="s">
        <v>301</v>
      </c>
      <c r="D92" s="2" t="s">
        <v>302</v>
      </c>
    </row>
    <row r="93" spans="1:4" x14ac:dyDescent="0.25">
      <c r="A93" s="2" t="s">
        <v>113</v>
      </c>
      <c r="B93" s="2" t="s">
        <v>138</v>
      </c>
      <c r="C93" s="2" t="s">
        <v>307</v>
      </c>
      <c r="D93" s="2" t="s">
        <v>308</v>
      </c>
    </row>
    <row r="94" spans="1:4" x14ac:dyDescent="0.25">
      <c r="A94" s="2" t="s">
        <v>113</v>
      </c>
      <c r="B94" s="2" t="s">
        <v>138</v>
      </c>
      <c r="C94" s="2" t="s">
        <v>309</v>
      </c>
      <c r="D94" s="2" t="s">
        <v>984</v>
      </c>
    </row>
    <row r="95" spans="1:4" x14ac:dyDescent="0.25">
      <c r="A95" s="2" t="s">
        <v>113</v>
      </c>
      <c r="B95" s="2" t="s">
        <v>138</v>
      </c>
      <c r="C95" s="2" t="s">
        <v>310</v>
      </c>
      <c r="D95" s="2" t="s">
        <v>311</v>
      </c>
    </row>
    <row r="96" spans="1:4" x14ac:dyDescent="0.25">
      <c r="A96" s="40" t="s">
        <v>124</v>
      </c>
      <c r="B96" s="39" t="s">
        <v>138</v>
      </c>
      <c r="C96" s="35" t="s">
        <v>250</v>
      </c>
      <c r="D96" s="35" t="s">
        <v>251</v>
      </c>
    </row>
    <row r="97" spans="1:4" x14ac:dyDescent="0.25">
      <c r="A97" s="40" t="s">
        <v>124</v>
      </c>
      <c r="B97" s="39" t="s">
        <v>138</v>
      </c>
      <c r="C97" s="35" t="s">
        <v>248</v>
      </c>
      <c r="D97" s="35" t="s">
        <v>249</v>
      </c>
    </row>
    <row r="98" spans="1:4" x14ac:dyDescent="0.25">
      <c r="A98" s="40" t="s">
        <v>124</v>
      </c>
      <c r="B98" s="39" t="s">
        <v>138</v>
      </c>
      <c r="C98" s="35" t="s">
        <v>246</v>
      </c>
      <c r="D98" s="35" t="s">
        <v>247</v>
      </c>
    </row>
    <row r="99" spans="1:4" x14ac:dyDescent="0.25">
      <c r="A99" s="40" t="s">
        <v>124</v>
      </c>
      <c r="B99" s="39" t="s">
        <v>138</v>
      </c>
      <c r="C99" s="41" t="s">
        <v>972</v>
      </c>
      <c r="D99" s="41" t="s">
        <v>973</v>
      </c>
    </row>
    <row r="100" spans="1:4" x14ac:dyDescent="0.25">
      <c r="A100" s="40" t="s">
        <v>124</v>
      </c>
      <c r="B100" s="39" t="s">
        <v>138</v>
      </c>
      <c r="C100" s="41" t="s">
        <v>245</v>
      </c>
      <c r="D100" s="41" t="s">
        <v>1098</v>
      </c>
    </row>
    <row r="101" spans="1:4" x14ac:dyDescent="0.25">
      <c r="A101" s="40" t="s">
        <v>124</v>
      </c>
      <c r="B101" s="39" t="s">
        <v>138</v>
      </c>
      <c r="C101" s="41" t="s">
        <v>244</v>
      </c>
      <c r="D101" s="41" t="s">
        <v>1099</v>
      </c>
    </row>
    <row r="102" spans="1:4" x14ac:dyDescent="0.25">
      <c r="A102" s="42" t="s">
        <v>110</v>
      </c>
      <c r="B102" s="39" t="s">
        <v>138</v>
      </c>
      <c r="C102" s="42" t="s">
        <v>287</v>
      </c>
      <c r="D102" s="42" t="s">
        <v>288</v>
      </c>
    </row>
    <row r="103" spans="1:4" x14ac:dyDescent="0.25">
      <c r="A103" s="42" t="s">
        <v>110</v>
      </c>
      <c r="B103" s="39" t="s">
        <v>138</v>
      </c>
      <c r="C103" s="42" t="s">
        <v>293</v>
      </c>
      <c r="D103" s="42" t="s">
        <v>294</v>
      </c>
    </row>
    <row r="104" spans="1:4" x14ac:dyDescent="0.25">
      <c r="A104" s="42" t="s">
        <v>110</v>
      </c>
      <c r="B104" s="39" t="s">
        <v>138</v>
      </c>
      <c r="C104" s="42" t="s">
        <v>297</v>
      </c>
      <c r="D104" s="42" t="s">
        <v>1131</v>
      </c>
    </row>
    <row r="105" spans="1:4" x14ac:dyDescent="0.25">
      <c r="A105" s="42" t="s">
        <v>110</v>
      </c>
      <c r="B105" s="39" t="s">
        <v>138</v>
      </c>
      <c r="C105" s="42" t="s">
        <v>295</v>
      </c>
      <c r="D105" s="42" t="s">
        <v>296</v>
      </c>
    </row>
    <row r="106" spans="1:4" x14ac:dyDescent="0.25">
      <c r="A106" s="42" t="s">
        <v>110</v>
      </c>
      <c r="B106" s="39" t="s">
        <v>138</v>
      </c>
      <c r="C106" s="42" t="s">
        <v>289</v>
      </c>
      <c r="D106" s="42" t="s">
        <v>290</v>
      </c>
    </row>
    <row r="107" spans="1:4" x14ac:dyDescent="0.25">
      <c r="A107" s="42" t="s">
        <v>110</v>
      </c>
      <c r="B107" s="39" t="s">
        <v>138</v>
      </c>
      <c r="C107" s="42" t="s">
        <v>291</v>
      </c>
      <c r="D107" s="42" t="s">
        <v>292</v>
      </c>
    </row>
    <row r="108" spans="1:4" x14ac:dyDescent="0.25">
      <c r="A108" s="42" t="s">
        <v>109</v>
      </c>
      <c r="B108" s="39" t="s">
        <v>138</v>
      </c>
      <c r="C108" s="42" t="s">
        <v>285</v>
      </c>
      <c r="D108" s="42" t="s">
        <v>286</v>
      </c>
    </row>
    <row r="109" spans="1:4" x14ac:dyDescent="0.25">
      <c r="A109" s="42" t="s">
        <v>109</v>
      </c>
      <c r="B109" s="39" t="s">
        <v>138</v>
      </c>
      <c r="C109" s="42" t="s">
        <v>284</v>
      </c>
      <c r="D109" s="42" t="s">
        <v>971</v>
      </c>
    </row>
    <row r="110" spans="1:4" x14ac:dyDescent="0.25">
      <c r="A110" s="37" t="s">
        <v>114</v>
      </c>
      <c r="B110" s="2" t="s">
        <v>138</v>
      </c>
      <c r="C110" s="37" t="s">
        <v>1043</v>
      </c>
      <c r="D110" s="37" t="s">
        <v>313</v>
      </c>
    </row>
    <row r="111" spans="1:4" x14ac:dyDescent="0.25">
      <c r="A111" s="37" t="s">
        <v>114</v>
      </c>
      <c r="B111" s="2" t="s">
        <v>138</v>
      </c>
      <c r="C111" s="37" t="s">
        <v>1044</v>
      </c>
      <c r="D111" s="37" t="s">
        <v>986</v>
      </c>
    </row>
    <row r="112" spans="1:4" x14ac:dyDescent="0.25">
      <c r="A112" s="37" t="s">
        <v>1046</v>
      </c>
      <c r="B112" s="2" t="s">
        <v>138</v>
      </c>
      <c r="C112" s="42" t="s">
        <v>1233</v>
      </c>
      <c r="D112" s="41" t="s">
        <v>1234</v>
      </c>
    </row>
    <row r="113" spans="1:4" x14ac:dyDescent="0.25">
      <c r="A113" s="37" t="s">
        <v>1046</v>
      </c>
      <c r="B113" s="2" t="s">
        <v>138</v>
      </c>
      <c r="C113" s="42" t="s">
        <v>1235</v>
      </c>
      <c r="D113" s="41" t="s">
        <v>1236</v>
      </c>
    </row>
    <row r="114" spans="1:4" x14ac:dyDescent="0.25">
      <c r="A114" s="43" t="s">
        <v>115</v>
      </c>
      <c r="B114" s="4" t="s">
        <v>138</v>
      </c>
      <c r="C114" s="44" t="s">
        <v>1237</v>
      </c>
      <c r="D114" s="45" t="s">
        <v>1238</v>
      </c>
    </row>
    <row r="115" spans="1:4" x14ac:dyDescent="0.25">
      <c r="A115" s="43" t="s">
        <v>115</v>
      </c>
      <c r="B115" s="4" t="s">
        <v>138</v>
      </c>
      <c r="C115" s="44" t="s">
        <v>1239</v>
      </c>
      <c r="D115" s="45" t="s">
        <v>1132</v>
      </c>
    </row>
    <row r="116" spans="1:4" x14ac:dyDescent="0.25">
      <c r="A116" s="43" t="s">
        <v>115</v>
      </c>
      <c r="B116" s="4" t="s">
        <v>138</v>
      </c>
      <c r="C116" s="44" t="s">
        <v>1240</v>
      </c>
      <c r="D116" s="44" t="s">
        <v>985</v>
      </c>
    </row>
    <row r="117" spans="1:4" x14ac:dyDescent="0.25">
      <c r="A117" s="37" t="s">
        <v>116</v>
      </c>
      <c r="B117" s="2" t="s">
        <v>138</v>
      </c>
      <c r="C117" s="46" t="s">
        <v>1241</v>
      </c>
      <c r="D117" s="47" t="s">
        <v>987</v>
      </c>
    </row>
    <row r="118" spans="1:4" x14ac:dyDescent="0.25">
      <c r="A118" s="37" t="s">
        <v>116</v>
      </c>
      <c r="B118" s="2" t="s">
        <v>138</v>
      </c>
      <c r="C118" s="46" t="s">
        <v>1242</v>
      </c>
      <c r="D118" s="46" t="s">
        <v>988</v>
      </c>
    </row>
    <row r="119" spans="1:4" x14ac:dyDescent="0.25">
      <c r="A119" s="37" t="s">
        <v>116</v>
      </c>
      <c r="B119" s="2" t="s">
        <v>138</v>
      </c>
      <c r="C119" s="46" t="s">
        <v>1243</v>
      </c>
      <c r="D119" s="46" t="s">
        <v>989</v>
      </c>
    </row>
    <row r="120" spans="1:4" x14ac:dyDescent="0.25">
      <c r="A120" s="1" t="s">
        <v>1100</v>
      </c>
      <c r="B120" s="1" t="s">
        <v>16</v>
      </c>
      <c r="C120" s="1" t="s">
        <v>343</v>
      </c>
      <c r="D120" s="1" t="s">
        <v>344</v>
      </c>
    </row>
    <row r="121" spans="1:4" x14ac:dyDescent="0.25">
      <c r="A121" s="1" t="s">
        <v>1100</v>
      </c>
      <c r="B121" s="1" t="s">
        <v>16</v>
      </c>
      <c r="C121" s="1" t="s">
        <v>1164</v>
      </c>
      <c r="D121" s="1" t="s">
        <v>1065</v>
      </c>
    </row>
    <row r="122" spans="1:4" x14ac:dyDescent="0.25">
      <c r="A122" s="1" t="s">
        <v>1100</v>
      </c>
      <c r="B122" s="1" t="s">
        <v>16</v>
      </c>
      <c r="C122" s="1" t="s">
        <v>342</v>
      </c>
      <c r="D122" s="1" t="s">
        <v>1244</v>
      </c>
    </row>
    <row r="123" spans="1:4" x14ac:dyDescent="0.25">
      <c r="A123" s="1" t="s">
        <v>1100</v>
      </c>
      <c r="B123" s="1" t="s">
        <v>16</v>
      </c>
      <c r="C123" s="1" t="s">
        <v>345</v>
      </c>
      <c r="D123" s="1" t="s">
        <v>1245</v>
      </c>
    </row>
    <row r="124" spans="1:4" x14ac:dyDescent="0.25">
      <c r="A124" s="1" t="s">
        <v>1066</v>
      </c>
      <c r="B124" s="1" t="s">
        <v>16</v>
      </c>
      <c r="C124" s="1" t="s">
        <v>346</v>
      </c>
      <c r="D124" s="1" t="s">
        <v>347</v>
      </c>
    </row>
    <row r="125" spans="1:4" x14ac:dyDescent="0.25">
      <c r="A125" s="1" t="s">
        <v>1066</v>
      </c>
      <c r="B125" s="1" t="s">
        <v>16</v>
      </c>
      <c r="C125" s="1" t="s">
        <v>351</v>
      </c>
      <c r="D125" s="1" t="s">
        <v>352</v>
      </c>
    </row>
    <row r="126" spans="1:4" x14ac:dyDescent="0.25">
      <c r="A126" s="1" t="s">
        <v>1066</v>
      </c>
      <c r="B126" s="1" t="s">
        <v>16</v>
      </c>
      <c r="C126" s="1" t="s">
        <v>353</v>
      </c>
      <c r="D126" s="1" t="s">
        <v>477</v>
      </c>
    </row>
    <row r="127" spans="1:4" x14ac:dyDescent="0.25">
      <c r="A127" s="1" t="s">
        <v>1066</v>
      </c>
      <c r="B127" s="1" t="s">
        <v>16</v>
      </c>
      <c r="C127" s="1" t="s">
        <v>350</v>
      </c>
      <c r="D127" s="1" t="s">
        <v>990</v>
      </c>
    </row>
    <row r="128" spans="1:4" x14ac:dyDescent="0.25">
      <c r="A128" s="1" t="s">
        <v>1066</v>
      </c>
      <c r="B128" s="1" t="s">
        <v>16</v>
      </c>
      <c r="C128" s="1" t="s">
        <v>348</v>
      </c>
      <c r="D128" s="1" t="s">
        <v>349</v>
      </c>
    </row>
    <row r="129" spans="1:4" x14ac:dyDescent="0.25">
      <c r="A129" s="1" t="s">
        <v>20</v>
      </c>
      <c r="B129" s="1" t="s">
        <v>16</v>
      </c>
      <c r="C129" s="1" t="s">
        <v>372</v>
      </c>
      <c r="D129" s="1" t="s">
        <v>1047</v>
      </c>
    </row>
    <row r="130" spans="1:4" x14ac:dyDescent="0.25">
      <c r="A130" s="1" t="s">
        <v>20</v>
      </c>
      <c r="B130" s="1" t="s">
        <v>16</v>
      </c>
      <c r="C130" s="1" t="s">
        <v>370</v>
      </c>
      <c r="D130" s="1" t="s">
        <v>1049</v>
      </c>
    </row>
    <row r="131" spans="1:4" x14ac:dyDescent="0.25">
      <c r="A131" s="1" t="s">
        <v>20</v>
      </c>
      <c r="B131" s="1" t="s">
        <v>16</v>
      </c>
      <c r="C131" s="1" t="s">
        <v>374</v>
      </c>
      <c r="D131" s="1" t="s">
        <v>1048</v>
      </c>
    </row>
    <row r="132" spans="1:4" x14ac:dyDescent="0.25">
      <c r="A132" s="1" t="s">
        <v>20</v>
      </c>
      <c r="B132" s="1" t="s">
        <v>16</v>
      </c>
      <c r="C132" s="1" t="s">
        <v>368</v>
      </c>
      <c r="D132" s="1" t="s">
        <v>369</v>
      </c>
    </row>
    <row r="133" spans="1:4" x14ac:dyDescent="0.25">
      <c r="A133" s="1" t="s">
        <v>20</v>
      </c>
      <c r="B133" s="1" t="s">
        <v>16</v>
      </c>
      <c r="C133" s="1" t="s">
        <v>373</v>
      </c>
      <c r="D133" s="1" t="s">
        <v>1246</v>
      </c>
    </row>
    <row r="134" spans="1:4" x14ac:dyDescent="0.25">
      <c r="A134" s="1" t="s">
        <v>20</v>
      </c>
      <c r="B134" s="1" t="s">
        <v>16</v>
      </c>
      <c r="C134" s="1" t="s">
        <v>367</v>
      </c>
      <c r="D134" s="1" t="s">
        <v>1067</v>
      </c>
    </row>
    <row r="135" spans="1:4" x14ac:dyDescent="0.25">
      <c r="A135" s="1" t="s">
        <v>20</v>
      </c>
      <c r="B135" s="1" t="s">
        <v>16</v>
      </c>
      <c r="C135" s="1" t="s">
        <v>377</v>
      </c>
      <c r="D135" s="1" t="s">
        <v>1068</v>
      </c>
    </row>
    <row r="136" spans="1:4" x14ac:dyDescent="0.25">
      <c r="A136" s="1" t="s">
        <v>20</v>
      </c>
      <c r="B136" s="1" t="s">
        <v>16</v>
      </c>
      <c r="C136" s="1" t="s">
        <v>376</v>
      </c>
      <c r="D136" s="1" t="s">
        <v>1247</v>
      </c>
    </row>
    <row r="137" spans="1:4" x14ac:dyDescent="0.25">
      <c r="A137" s="1" t="s">
        <v>20</v>
      </c>
      <c r="B137" s="1" t="s">
        <v>16</v>
      </c>
      <c r="C137" s="1" t="s">
        <v>375</v>
      </c>
      <c r="D137" s="1" t="s">
        <v>1050</v>
      </c>
    </row>
    <row r="138" spans="1:4" x14ac:dyDescent="0.25">
      <c r="A138" s="1" t="s">
        <v>20</v>
      </c>
      <c r="B138" s="1" t="s">
        <v>16</v>
      </c>
      <c r="C138" s="1" t="s">
        <v>371</v>
      </c>
      <c r="D138" s="1" t="s">
        <v>1051</v>
      </c>
    </row>
    <row r="139" spans="1:4" x14ac:dyDescent="0.25">
      <c r="A139" s="1" t="s">
        <v>15</v>
      </c>
      <c r="B139" s="1" t="s">
        <v>16</v>
      </c>
      <c r="C139" s="1" t="s">
        <v>331</v>
      </c>
      <c r="D139" s="1" t="s">
        <v>992</v>
      </c>
    </row>
    <row r="140" spans="1:4" x14ac:dyDescent="0.25">
      <c r="A140" s="1" t="s">
        <v>15</v>
      </c>
      <c r="B140" s="1" t="s">
        <v>16</v>
      </c>
      <c r="C140" s="1" t="s">
        <v>330</v>
      </c>
      <c r="D140" s="1" t="s">
        <v>1102</v>
      </c>
    </row>
    <row r="141" spans="1:4" x14ac:dyDescent="0.25">
      <c r="A141" s="1" t="s">
        <v>15</v>
      </c>
      <c r="B141" s="1" t="s">
        <v>16</v>
      </c>
      <c r="C141" s="1" t="s">
        <v>332</v>
      </c>
      <c r="D141" s="1" t="s">
        <v>1103</v>
      </c>
    </row>
    <row r="142" spans="1:4" x14ac:dyDescent="0.25">
      <c r="A142" s="1" t="s">
        <v>15</v>
      </c>
      <c r="B142" s="1" t="s">
        <v>16</v>
      </c>
      <c r="C142" s="1" t="s">
        <v>333</v>
      </c>
      <c r="D142" s="1" t="s">
        <v>1104</v>
      </c>
    </row>
    <row r="143" spans="1:4" x14ac:dyDescent="0.25">
      <c r="A143" s="1" t="s">
        <v>1167</v>
      </c>
      <c r="B143" s="1" t="s">
        <v>16</v>
      </c>
      <c r="C143" s="1" t="s">
        <v>396</v>
      </c>
      <c r="D143" s="1" t="s">
        <v>1248</v>
      </c>
    </row>
    <row r="144" spans="1:4" x14ac:dyDescent="0.25">
      <c r="A144" s="1" t="s">
        <v>1167</v>
      </c>
      <c r="B144" s="1" t="s">
        <v>16</v>
      </c>
      <c r="C144" s="1" t="s">
        <v>402</v>
      </c>
      <c r="D144" s="1" t="s">
        <v>403</v>
      </c>
    </row>
    <row r="145" spans="1:4" x14ac:dyDescent="0.25">
      <c r="A145" s="1" t="s">
        <v>1167</v>
      </c>
      <c r="B145" s="1" t="s">
        <v>16</v>
      </c>
      <c r="C145" s="1" t="s">
        <v>406</v>
      </c>
      <c r="D145" s="1" t="s">
        <v>1101</v>
      </c>
    </row>
    <row r="146" spans="1:4" x14ac:dyDescent="0.25">
      <c r="A146" s="1" t="s">
        <v>1167</v>
      </c>
      <c r="B146" s="1" t="s">
        <v>16</v>
      </c>
      <c r="C146" s="1" t="s">
        <v>397</v>
      </c>
      <c r="D146" s="1" t="s">
        <v>991</v>
      </c>
    </row>
    <row r="147" spans="1:4" x14ac:dyDescent="0.25">
      <c r="A147" s="1" t="s">
        <v>1167</v>
      </c>
      <c r="B147" s="1" t="s">
        <v>16</v>
      </c>
      <c r="C147" s="1" t="s">
        <v>400</v>
      </c>
      <c r="D147" s="1" t="s">
        <v>401</v>
      </c>
    </row>
    <row r="148" spans="1:4" x14ac:dyDescent="0.25">
      <c r="A148" s="1" t="s">
        <v>1167</v>
      </c>
      <c r="B148" s="1" t="s">
        <v>16</v>
      </c>
      <c r="C148" s="1" t="s">
        <v>404</v>
      </c>
      <c r="D148" s="1" t="s">
        <v>405</v>
      </c>
    </row>
    <row r="149" spans="1:4" x14ac:dyDescent="0.25">
      <c r="A149" s="1" t="s">
        <v>1167</v>
      </c>
      <c r="B149" s="1" t="s">
        <v>16</v>
      </c>
      <c r="C149" s="1" t="s">
        <v>398</v>
      </c>
      <c r="D149" s="1" t="s">
        <v>399</v>
      </c>
    </row>
    <row r="150" spans="1:4" x14ac:dyDescent="0.25">
      <c r="A150" s="1" t="s">
        <v>25</v>
      </c>
      <c r="B150" s="1" t="s">
        <v>16</v>
      </c>
      <c r="C150" s="1" t="s">
        <v>338</v>
      </c>
      <c r="D150" s="1" t="s">
        <v>339</v>
      </c>
    </row>
    <row r="151" spans="1:4" x14ac:dyDescent="0.25">
      <c r="A151" s="1" t="s">
        <v>25</v>
      </c>
      <c r="B151" s="1" t="s">
        <v>16</v>
      </c>
      <c r="C151" s="1" t="s">
        <v>334</v>
      </c>
      <c r="D151" s="1" t="s">
        <v>335</v>
      </c>
    </row>
    <row r="152" spans="1:4" x14ac:dyDescent="0.25">
      <c r="A152" s="1" t="s">
        <v>25</v>
      </c>
      <c r="B152" s="1" t="s">
        <v>16</v>
      </c>
      <c r="C152" s="1" t="s">
        <v>340</v>
      </c>
      <c r="D152" s="1" t="s">
        <v>341</v>
      </c>
    </row>
    <row r="153" spans="1:4" x14ac:dyDescent="0.25">
      <c r="A153" s="1" t="s">
        <v>25</v>
      </c>
      <c r="B153" s="1" t="s">
        <v>16</v>
      </c>
      <c r="C153" s="1" t="s">
        <v>336</v>
      </c>
      <c r="D153" s="1" t="s">
        <v>337</v>
      </c>
    </row>
    <row r="154" spans="1:4" x14ac:dyDescent="0.25">
      <c r="A154" s="1" t="s">
        <v>19</v>
      </c>
      <c r="B154" s="1" t="s">
        <v>16</v>
      </c>
      <c r="C154" s="1" t="s">
        <v>359</v>
      </c>
      <c r="D154" s="1" t="s">
        <v>312</v>
      </c>
    </row>
    <row r="155" spans="1:4" x14ac:dyDescent="0.25">
      <c r="A155" s="1" t="s">
        <v>19</v>
      </c>
      <c r="B155" s="1" t="s">
        <v>16</v>
      </c>
      <c r="C155" s="1" t="s">
        <v>360</v>
      </c>
      <c r="D155" s="1" t="s">
        <v>361</v>
      </c>
    </row>
    <row r="156" spans="1:4" x14ac:dyDescent="0.25">
      <c r="A156" s="1" t="s">
        <v>19</v>
      </c>
      <c r="B156" s="1" t="s">
        <v>16</v>
      </c>
      <c r="C156" s="1" t="s">
        <v>363</v>
      </c>
      <c r="D156" s="1" t="s">
        <v>364</v>
      </c>
    </row>
    <row r="157" spans="1:4" x14ac:dyDescent="0.25">
      <c r="A157" s="1" t="s">
        <v>19</v>
      </c>
      <c r="B157" s="1" t="s">
        <v>16</v>
      </c>
      <c r="C157" s="1" t="s">
        <v>362</v>
      </c>
      <c r="D157" s="1" t="s">
        <v>326</v>
      </c>
    </row>
    <row r="158" spans="1:4" x14ac:dyDescent="0.25">
      <c r="A158" s="1" t="s">
        <v>19</v>
      </c>
      <c r="B158" s="1" t="s">
        <v>16</v>
      </c>
      <c r="C158" s="1" t="s">
        <v>354</v>
      </c>
      <c r="D158" s="1" t="s">
        <v>355</v>
      </c>
    </row>
    <row r="159" spans="1:4" x14ac:dyDescent="0.25">
      <c r="A159" s="1" t="s">
        <v>19</v>
      </c>
      <c r="B159" s="1" t="s">
        <v>16</v>
      </c>
      <c r="C159" s="1" t="s">
        <v>358</v>
      </c>
      <c r="D159" s="1" t="s">
        <v>1199</v>
      </c>
    </row>
    <row r="160" spans="1:4" x14ac:dyDescent="0.25">
      <c r="A160" s="1" t="s">
        <v>19</v>
      </c>
      <c r="B160" s="1" t="s">
        <v>16</v>
      </c>
      <c r="C160" s="1" t="s">
        <v>365</v>
      </c>
      <c r="D160" s="1" t="s">
        <v>366</v>
      </c>
    </row>
    <row r="161" spans="1:4" x14ac:dyDescent="0.25">
      <c r="A161" s="1" t="s">
        <v>19</v>
      </c>
      <c r="B161" s="1" t="s">
        <v>16</v>
      </c>
      <c r="C161" s="1" t="s">
        <v>356</v>
      </c>
      <c r="D161" s="1" t="s">
        <v>357</v>
      </c>
    </row>
    <row r="162" spans="1:4" x14ac:dyDescent="0.25">
      <c r="A162" s="1" t="s">
        <v>21</v>
      </c>
      <c r="B162" s="1" t="s">
        <v>16</v>
      </c>
      <c r="C162" s="1" t="s">
        <v>386</v>
      </c>
      <c r="D162" s="1" t="s">
        <v>387</v>
      </c>
    </row>
    <row r="163" spans="1:4" x14ac:dyDescent="0.25">
      <c r="A163" s="1" t="s">
        <v>21</v>
      </c>
      <c r="B163" s="1" t="s">
        <v>16</v>
      </c>
      <c r="C163" s="1" t="s">
        <v>388</v>
      </c>
      <c r="D163" s="1" t="s">
        <v>389</v>
      </c>
    </row>
    <row r="164" spans="1:4" x14ac:dyDescent="0.25">
      <c r="A164" s="1" t="s">
        <v>21</v>
      </c>
      <c r="B164" s="1" t="s">
        <v>16</v>
      </c>
      <c r="C164" s="1" t="s">
        <v>394</v>
      </c>
      <c r="D164" s="1" t="s">
        <v>395</v>
      </c>
    </row>
    <row r="165" spans="1:4" x14ac:dyDescent="0.25">
      <c r="A165" s="1" t="s">
        <v>21</v>
      </c>
      <c r="B165" s="1" t="s">
        <v>16</v>
      </c>
      <c r="C165" s="1" t="s">
        <v>384</v>
      </c>
      <c r="D165" s="1" t="s">
        <v>385</v>
      </c>
    </row>
    <row r="166" spans="1:4" x14ac:dyDescent="0.25">
      <c r="A166" s="1" t="s">
        <v>21</v>
      </c>
      <c r="B166" s="1" t="s">
        <v>16</v>
      </c>
      <c r="C166" s="1" t="s">
        <v>392</v>
      </c>
      <c r="D166" s="1" t="s">
        <v>393</v>
      </c>
    </row>
    <row r="167" spans="1:4" x14ac:dyDescent="0.25">
      <c r="A167" s="1" t="s">
        <v>21</v>
      </c>
      <c r="B167" s="1" t="s">
        <v>16</v>
      </c>
      <c r="C167" s="1" t="s">
        <v>390</v>
      </c>
      <c r="D167" s="1" t="s">
        <v>391</v>
      </c>
    </row>
    <row r="168" spans="1:4" x14ac:dyDescent="0.25">
      <c r="A168" s="1" t="s">
        <v>24</v>
      </c>
      <c r="B168" s="1" t="s">
        <v>16</v>
      </c>
      <c r="C168" s="1" t="s">
        <v>382</v>
      </c>
      <c r="D168" s="1" t="s">
        <v>383</v>
      </c>
    </row>
    <row r="169" spans="1:4" x14ac:dyDescent="0.25">
      <c r="A169" s="1" t="s">
        <v>24</v>
      </c>
      <c r="B169" s="1" t="s">
        <v>16</v>
      </c>
      <c r="C169" s="1" t="s">
        <v>380</v>
      </c>
      <c r="D169" s="1" t="s">
        <v>381</v>
      </c>
    </row>
    <row r="170" spans="1:4" x14ac:dyDescent="0.25">
      <c r="A170" s="1" t="s">
        <v>24</v>
      </c>
      <c r="B170" s="1" t="s">
        <v>16</v>
      </c>
      <c r="C170" s="1" t="s">
        <v>378</v>
      </c>
      <c r="D170" s="1" t="s">
        <v>379</v>
      </c>
    </row>
    <row r="171" spans="1:4" x14ac:dyDescent="0.25">
      <c r="A171" s="48" t="s">
        <v>1200</v>
      </c>
      <c r="B171" s="48" t="s">
        <v>27</v>
      </c>
      <c r="C171" s="48" t="s">
        <v>480</v>
      </c>
      <c r="D171" s="48" t="s">
        <v>481</v>
      </c>
    </row>
    <row r="172" spans="1:4" x14ac:dyDescent="0.25">
      <c r="A172" s="48" t="s">
        <v>1200</v>
      </c>
      <c r="B172" s="48" t="s">
        <v>27</v>
      </c>
      <c r="C172" s="48" t="s">
        <v>479</v>
      </c>
      <c r="D172" s="48" t="s">
        <v>1003</v>
      </c>
    </row>
    <row r="173" spans="1:4" x14ac:dyDescent="0.25">
      <c r="A173" s="48" t="s">
        <v>1200</v>
      </c>
      <c r="B173" s="48" t="s">
        <v>27</v>
      </c>
      <c r="C173" s="48" t="s">
        <v>476</v>
      </c>
      <c r="D173" s="48" t="s">
        <v>322</v>
      </c>
    </row>
    <row r="174" spans="1:4" x14ac:dyDescent="0.25">
      <c r="A174" s="48" t="s">
        <v>1200</v>
      </c>
      <c r="B174" s="48" t="s">
        <v>27</v>
      </c>
      <c r="C174" s="48" t="s">
        <v>478</v>
      </c>
      <c r="D174" s="48" t="s">
        <v>312</v>
      </c>
    </row>
    <row r="175" spans="1:4" x14ac:dyDescent="0.25">
      <c r="A175" s="48" t="s">
        <v>1200</v>
      </c>
      <c r="B175" s="48" t="s">
        <v>27</v>
      </c>
      <c r="C175" s="48" t="s">
        <v>482</v>
      </c>
      <c r="D175" s="48" t="s">
        <v>1004</v>
      </c>
    </row>
    <row r="176" spans="1:4" x14ac:dyDescent="0.25">
      <c r="A176" s="48" t="s">
        <v>38</v>
      </c>
      <c r="B176" s="48" t="s">
        <v>27</v>
      </c>
      <c r="C176" s="48" t="s">
        <v>466</v>
      </c>
      <c r="D176" s="48" t="s">
        <v>467</v>
      </c>
    </row>
    <row r="177" spans="1:4" x14ac:dyDescent="0.25">
      <c r="A177" s="48" t="s">
        <v>38</v>
      </c>
      <c r="B177" s="48" t="s">
        <v>27</v>
      </c>
      <c r="C177" s="48" t="s">
        <v>468</v>
      </c>
      <c r="D177" s="48" t="s">
        <v>469</v>
      </c>
    </row>
    <row r="178" spans="1:4" x14ac:dyDescent="0.25">
      <c r="A178" s="48" t="s">
        <v>38</v>
      </c>
      <c r="B178" s="48" t="s">
        <v>27</v>
      </c>
      <c r="C178" s="48" t="s">
        <v>462</v>
      </c>
      <c r="D178" s="48" t="s">
        <v>463</v>
      </c>
    </row>
    <row r="179" spans="1:4" x14ac:dyDescent="0.25">
      <c r="A179" s="48" t="s">
        <v>38</v>
      </c>
      <c r="B179" s="48" t="s">
        <v>27</v>
      </c>
      <c r="C179" s="48" t="s">
        <v>464</v>
      </c>
      <c r="D179" s="48" t="s">
        <v>465</v>
      </c>
    </row>
    <row r="180" spans="1:4" x14ac:dyDescent="0.25">
      <c r="A180" s="48" t="s">
        <v>38</v>
      </c>
      <c r="B180" s="48" t="s">
        <v>27</v>
      </c>
      <c r="C180" s="48" t="s">
        <v>472</v>
      </c>
      <c r="D180" s="48" t="s">
        <v>473</v>
      </c>
    </row>
    <row r="181" spans="1:4" x14ac:dyDescent="0.25">
      <c r="A181" s="48" t="s">
        <v>38</v>
      </c>
      <c r="B181" s="48" t="s">
        <v>27</v>
      </c>
      <c r="C181" s="48" t="s">
        <v>470</v>
      </c>
      <c r="D181" s="48" t="s">
        <v>471</v>
      </c>
    </row>
    <row r="182" spans="1:4" x14ac:dyDescent="0.25">
      <c r="A182" s="48" t="s">
        <v>41</v>
      </c>
      <c r="B182" s="48" t="s">
        <v>27</v>
      </c>
      <c r="C182" s="48" t="s">
        <v>407</v>
      </c>
      <c r="D182" s="48" t="s">
        <v>1105</v>
      </c>
    </row>
    <row r="183" spans="1:4" x14ac:dyDescent="0.25">
      <c r="A183" s="48" t="s">
        <v>41</v>
      </c>
      <c r="B183" s="48" t="s">
        <v>27</v>
      </c>
      <c r="C183" s="48" t="s">
        <v>410</v>
      </c>
      <c r="D183" s="48" t="s">
        <v>1106</v>
      </c>
    </row>
    <row r="184" spans="1:4" x14ac:dyDescent="0.25">
      <c r="A184" s="48" t="s">
        <v>41</v>
      </c>
      <c r="B184" s="48" t="s">
        <v>27</v>
      </c>
      <c r="C184" s="48" t="s">
        <v>409</v>
      </c>
      <c r="D184" s="48" t="s">
        <v>1107</v>
      </c>
    </row>
    <row r="185" spans="1:4" x14ac:dyDescent="0.25">
      <c r="A185" s="48" t="s">
        <v>41</v>
      </c>
      <c r="B185" s="48" t="s">
        <v>27</v>
      </c>
      <c r="C185" s="48" t="s">
        <v>408</v>
      </c>
      <c r="D185" s="48" t="s">
        <v>1108</v>
      </c>
    </row>
    <row r="186" spans="1:4" x14ac:dyDescent="0.25">
      <c r="A186" s="48" t="s">
        <v>26</v>
      </c>
      <c r="B186" s="48" t="s">
        <v>27</v>
      </c>
      <c r="C186" s="48" t="s">
        <v>415</v>
      </c>
      <c r="D186" s="48" t="s">
        <v>1109</v>
      </c>
    </row>
    <row r="187" spans="1:4" x14ac:dyDescent="0.25">
      <c r="A187" s="48" t="s">
        <v>26</v>
      </c>
      <c r="B187" s="48" t="s">
        <v>27</v>
      </c>
      <c r="C187" s="48" t="s">
        <v>419</v>
      </c>
      <c r="D187" s="48" t="s">
        <v>993</v>
      </c>
    </row>
    <row r="188" spans="1:4" x14ac:dyDescent="0.25">
      <c r="A188" s="48" t="s">
        <v>26</v>
      </c>
      <c r="B188" s="48" t="s">
        <v>27</v>
      </c>
      <c r="C188" s="48" t="s">
        <v>416</v>
      </c>
      <c r="D188" s="48" t="s">
        <v>417</v>
      </c>
    </row>
    <row r="189" spans="1:4" x14ac:dyDescent="0.25">
      <c r="A189" s="48" t="s">
        <v>26</v>
      </c>
      <c r="B189" s="48" t="s">
        <v>27</v>
      </c>
      <c r="C189" s="48" t="s">
        <v>418</v>
      </c>
      <c r="D189" s="48" t="s">
        <v>994</v>
      </c>
    </row>
    <row r="190" spans="1:4" x14ac:dyDescent="0.25">
      <c r="A190" s="48" t="s">
        <v>26</v>
      </c>
      <c r="B190" s="48" t="s">
        <v>27</v>
      </c>
      <c r="C190" s="48" t="s">
        <v>413</v>
      </c>
      <c r="D190" s="48" t="s">
        <v>995</v>
      </c>
    </row>
    <row r="191" spans="1:4" x14ac:dyDescent="0.25">
      <c r="A191" s="48" t="s">
        <v>26</v>
      </c>
      <c r="B191" s="48" t="s">
        <v>27</v>
      </c>
      <c r="C191" s="48" t="s">
        <v>414</v>
      </c>
      <c r="D191" s="48" t="s">
        <v>1110</v>
      </c>
    </row>
    <row r="192" spans="1:4" x14ac:dyDescent="0.25">
      <c r="A192" s="48" t="s">
        <v>26</v>
      </c>
      <c r="B192" s="48" t="s">
        <v>27</v>
      </c>
      <c r="C192" s="48" t="s">
        <v>411</v>
      </c>
      <c r="D192" s="48" t="s">
        <v>412</v>
      </c>
    </row>
    <row r="193" spans="1:4" x14ac:dyDescent="0.25">
      <c r="A193" s="48" t="s">
        <v>28</v>
      </c>
      <c r="B193" s="48" t="s">
        <v>27</v>
      </c>
      <c r="C193" s="48" t="s">
        <v>424</v>
      </c>
      <c r="D193" s="48" t="s">
        <v>1069</v>
      </c>
    </row>
    <row r="194" spans="1:4" x14ac:dyDescent="0.25">
      <c r="A194" s="48" t="s">
        <v>28</v>
      </c>
      <c r="B194" s="48" t="s">
        <v>27</v>
      </c>
      <c r="C194" s="48" t="s">
        <v>420</v>
      </c>
      <c r="D194" s="48" t="s">
        <v>421</v>
      </c>
    </row>
    <row r="195" spans="1:4" x14ac:dyDescent="0.25">
      <c r="A195" s="48" t="s">
        <v>28</v>
      </c>
      <c r="B195" s="48" t="s">
        <v>27</v>
      </c>
      <c r="C195" s="48" t="s">
        <v>422</v>
      </c>
      <c r="D195" s="48" t="s">
        <v>423</v>
      </c>
    </row>
    <row r="196" spans="1:4" x14ac:dyDescent="0.25">
      <c r="A196" s="48" t="s">
        <v>39</v>
      </c>
      <c r="B196" s="48" t="s">
        <v>27</v>
      </c>
      <c r="C196" s="48" t="s">
        <v>475</v>
      </c>
      <c r="D196" s="48" t="s">
        <v>1249</v>
      </c>
    </row>
    <row r="197" spans="1:4" x14ac:dyDescent="0.25">
      <c r="A197" s="48" t="s">
        <v>39</v>
      </c>
      <c r="B197" s="48" t="s">
        <v>27</v>
      </c>
      <c r="C197" s="48" t="s">
        <v>474</v>
      </c>
      <c r="D197" s="48" t="s">
        <v>1005</v>
      </c>
    </row>
    <row r="198" spans="1:4" x14ac:dyDescent="0.25">
      <c r="A198" s="48" t="s">
        <v>36</v>
      </c>
      <c r="B198" s="48" t="s">
        <v>27</v>
      </c>
      <c r="C198" s="48" t="s">
        <v>456</v>
      </c>
      <c r="D198" s="48" t="s">
        <v>457</v>
      </c>
    </row>
    <row r="199" spans="1:4" x14ac:dyDescent="0.25">
      <c r="A199" s="48" t="s">
        <v>36</v>
      </c>
      <c r="B199" s="48" t="s">
        <v>27</v>
      </c>
      <c r="C199" s="48" t="s">
        <v>455</v>
      </c>
      <c r="D199" s="48" t="s">
        <v>998</v>
      </c>
    </row>
    <row r="200" spans="1:4" x14ac:dyDescent="0.25">
      <c r="A200" s="48" t="s">
        <v>36</v>
      </c>
      <c r="B200" s="48" t="s">
        <v>27</v>
      </c>
      <c r="C200" s="48" t="s">
        <v>453</v>
      </c>
      <c r="D200" s="48" t="s">
        <v>999</v>
      </c>
    </row>
    <row r="201" spans="1:4" x14ac:dyDescent="0.25">
      <c r="A201" s="48" t="s">
        <v>36</v>
      </c>
      <c r="B201" s="48" t="s">
        <v>27</v>
      </c>
      <c r="C201" s="48" t="s">
        <v>454</v>
      </c>
      <c r="D201" s="48" t="s">
        <v>1000</v>
      </c>
    </row>
    <row r="202" spans="1:4" x14ac:dyDescent="0.25">
      <c r="A202" s="48" t="s">
        <v>143</v>
      </c>
      <c r="B202" s="48" t="s">
        <v>27</v>
      </c>
      <c r="C202" s="48" t="s">
        <v>459</v>
      </c>
      <c r="D202" s="48" t="s">
        <v>1001</v>
      </c>
    </row>
    <row r="203" spans="1:4" x14ac:dyDescent="0.25">
      <c r="A203" s="48" t="s">
        <v>143</v>
      </c>
      <c r="B203" s="48" t="s">
        <v>27</v>
      </c>
      <c r="C203" s="48" t="s">
        <v>458</v>
      </c>
      <c r="D203" s="48" t="s">
        <v>1203</v>
      </c>
    </row>
    <row r="204" spans="1:4" x14ac:dyDescent="0.25">
      <c r="A204" s="48" t="s">
        <v>143</v>
      </c>
      <c r="B204" s="48" t="s">
        <v>27</v>
      </c>
      <c r="C204" s="48" t="s">
        <v>460</v>
      </c>
      <c r="D204" s="48" t="s">
        <v>1002</v>
      </c>
    </row>
    <row r="205" spans="1:4" x14ac:dyDescent="0.25">
      <c r="A205" s="48" t="s">
        <v>143</v>
      </c>
      <c r="B205" s="48" t="s">
        <v>27</v>
      </c>
      <c r="C205" s="48" t="s">
        <v>461</v>
      </c>
      <c r="D205" s="48" t="s">
        <v>1055</v>
      </c>
    </row>
    <row r="206" spans="1:4" x14ac:dyDescent="0.25">
      <c r="A206" s="48" t="s">
        <v>34</v>
      </c>
      <c r="B206" s="48" t="s">
        <v>27</v>
      </c>
      <c r="C206" s="48" t="s">
        <v>439</v>
      </c>
      <c r="D206" s="48" t="s">
        <v>1134</v>
      </c>
    </row>
    <row r="207" spans="1:4" x14ac:dyDescent="0.25">
      <c r="A207" s="48" t="s">
        <v>34</v>
      </c>
      <c r="B207" s="48" t="s">
        <v>27</v>
      </c>
      <c r="C207" s="48" t="s">
        <v>441</v>
      </c>
      <c r="D207" s="48" t="s">
        <v>1133</v>
      </c>
    </row>
    <row r="208" spans="1:4" x14ac:dyDescent="0.25">
      <c r="A208" s="48" t="s">
        <v>34</v>
      </c>
      <c r="B208" s="48" t="s">
        <v>27</v>
      </c>
      <c r="C208" s="48" t="s">
        <v>438</v>
      </c>
      <c r="D208" s="48" t="s">
        <v>442</v>
      </c>
    </row>
    <row r="209" spans="1:4" x14ac:dyDescent="0.25">
      <c r="A209" s="48" t="s">
        <v>34</v>
      </c>
      <c r="B209" s="48" t="s">
        <v>27</v>
      </c>
      <c r="C209" s="48" t="s">
        <v>1165</v>
      </c>
      <c r="D209" s="48" t="s">
        <v>440</v>
      </c>
    </row>
    <row r="210" spans="1:4" x14ac:dyDescent="0.25">
      <c r="A210" s="48" t="s">
        <v>34</v>
      </c>
      <c r="B210" s="48" t="s">
        <v>27</v>
      </c>
      <c r="C210" s="48" t="s">
        <v>1166</v>
      </c>
      <c r="D210" s="48" t="s">
        <v>1250</v>
      </c>
    </row>
    <row r="211" spans="1:4" x14ac:dyDescent="0.25">
      <c r="A211" s="48" t="s">
        <v>30</v>
      </c>
      <c r="B211" s="48" t="s">
        <v>27</v>
      </c>
      <c r="C211" s="48" t="s">
        <v>428</v>
      </c>
      <c r="D211" s="48" t="s">
        <v>429</v>
      </c>
    </row>
    <row r="212" spans="1:4" x14ac:dyDescent="0.25">
      <c r="A212" s="48" t="s">
        <v>30</v>
      </c>
      <c r="B212" s="48" t="s">
        <v>27</v>
      </c>
      <c r="C212" s="48" t="s">
        <v>427</v>
      </c>
      <c r="D212" s="48" t="s">
        <v>1201</v>
      </c>
    </row>
    <row r="213" spans="1:4" x14ac:dyDescent="0.25">
      <c r="A213" s="48" t="s">
        <v>30</v>
      </c>
      <c r="B213" s="48" t="s">
        <v>27</v>
      </c>
      <c r="C213" s="48" t="s">
        <v>425</v>
      </c>
      <c r="D213" s="48" t="s">
        <v>426</v>
      </c>
    </row>
    <row r="214" spans="1:4" x14ac:dyDescent="0.25">
      <c r="A214" s="48" t="s">
        <v>1202</v>
      </c>
      <c r="B214" s="48" t="s">
        <v>27</v>
      </c>
      <c r="C214" s="48" t="s">
        <v>434</v>
      </c>
      <c r="D214" s="48" t="s">
        <v>435</v>
      </c>
    </row>
    <row r="215" spans="1:4" x14ac:dyDescent="0.25">
      <c r="A215" s="48" t="s">
        <v>1202</v>
      </c>
      <c r="B215" s="48" t="s">
        <v>27</v>
      </c>
      <c r="C215" s="48" t="s">
        <v>430</v>
      </c>
      <c r="D215" s="48" t="s">
        <v>996</v>
      </c>
    </row>
    <row r="216" spans="1:4" x14ac:dyDescent="0.25">
      <c r="A216" s="48" t="s">
        <v>1202</v>
      </c>
      <c r="B216" s="48" t="s">
        <v>27</v>
      </c>
      <c r="C216" s="48" t="s">
        <v>433</v>
      </c>
      <c r="D216" s="48" t="s">
        <v>997</v>
      </c>
    </row>
    <row r="217" spans="1:4" x14ac:dyDescent="0.25">
      <c r="A217" s="48" t="s">
        <v>1202</v>
      </c>
      <c r="B217" s="48" t="s">
        <v>27</v>
      </c>
      <c r="C217" s="48" t="s">
        <v>431</v>
      </c>
      <c r="D217" s="48" t="s">
        <v>432</v>
      </c>
    </row>
    <row r="218" spans="1:4" x14ac:dyDescent="0.25">
      <c r="A218" s="48" t="s">
        <v>1202</v>
      </c>
      <c r="B218" s="48" t="s">
        <v>27</v>
      </c>
      <c r="C218" s="48" t="s">
        <v>436</v>
      </c>
      <c r="D218" s="48" t="s">
        <v>437</v>
      </c>
    </row>
    <row r="219" spans="1:4" x14ac:dyDescent="0.25">
      <c r="A219" s="48" t="s">
        <v>33</v>
      </c>
      <c r="B219" s="48" t="s">
        <v>27</v>
      </c>
      <c r="C219" s="48" t="s">
        <v>443</v>
      </c>
      <c r="D219" s="48" t="s">
        <v>444</v>
      </c>
    </row>
    <row r="220" spans="1:4" x14ac:dyDescent="0.25">
      <c r="A220" s="48" t="s">
        <v>33</v>
      </c>
      <c r="B220" s="48" t="s">
        <v>27</v>
      </c>
      <c r="C220" s="48" t="s">
        <v>445</v>
      </c>
      <c r="D220" s="48" t="s">
        <v>760</v>
      </c>
    </row>
    <row r="221" spans="1:4" x14ac:dyDescent="0.25">
      <c r="A221" s="48" t="s">
        <v>35</v>
      </c>
      <c r="B221" s="48" t="s">
        <v>27</v>
      </c>
      <c r="C221" s="48" t="s">
        <v>449</v>
      </c>
      <c r="D221" s="48" t="s">
        <v>322</v>
      </c>
    </row>
    <row r="222" spans="1:4" x14ac:dyDescent="0.25">
      <c r="A222" s="48" t="s">
        <v>35</v>
      </c>
      <c r="B222" s="48" t="s">
        <v>27</v>
      </c>
      <c r="C222" s="48" t="s">
        <v>447</v>
      </c>
      <c r="D222" s="48" t="s">
        <v>448</v>
      </c>
    </row>
    <row r="223" spans="1:4" x14ac:dyDescent="0.25">
      <c r="A223" s="48" t="s">
        <v>35</v>
      </c>
      <c r="B223" s="48" t="s">
        <v>27</v>
      </c>
      <c r="C223" s="48" t="s">
        <v>450</v>
      </c>
      <c r="D223" s="48" t="s">
        <v>1006</v>
      </c>
    </row>
    <row r="224" spans="1:4" x14ac:dyDescent="0.25">
      <c r="A224" s="48" t="s">
        <v>35</v>
      </c>
      <c r="B224" s="48" t="s">
        <v>27</v>
      </c>
      <c r="C224" s="48" t="s">
        <v>451</v>
      </c>
      <c r="D224" s="48" t="s">
        <v>452</v>
      </c>
    </row>
    <row r="225" spans="1:4" x14ac:dyDescent="0.25">
      <c r="A225" s="48" t="s">
        <v>35</v>
      </c>
      <c r="B225" s="48" t="s">
        <v>27</v>
      </c>
      <c r="C225" s="48" t="s">
        <v>446</v>
      </c>
      <c r="D225" s="48" t="s">
        <v>1007</v>
      </c>
    </row>
    <row r="226" spans="1:4" x14ac:dyDescent="0.25">
      <c r="A226" s="6" t="s">
        <v>1008</v>
      </c>
      <c r="B226" s="6" t="s">
        <v>137</v>
      </c>
      <c r="C226" s="6" t="s">
        <v>536</v>
      </c>
      <c r="D226" s="49" t="s">
        <v>1205</v>
      </c>
    </row>
    <row r="227" spans="1:4" x14ac:dyDescent="0.25">
      <c r="A227" s="6" t="s">
        <v>1008</v>
      </c>
      <c r="B227" s="6" t="s">
        <v>137</v>
      </c>
      <c r="C227" s="6" t="s">
        <v>535</v>
      </c>
      <c r="D227" s="50" t="s">
        <v>1009</v>
      </c>
    </row>
    <row r="228" spans="1:4" x14ac:dyDescent="0.25">
      <c r="A228" s="6" t="s">
        <v>1008</v>
      </c>
      <c r="B228" s="6" t="s">
        <v>137</v>
      </c>
      <c r="C228" s="6" t="s">
        <v>543</v>
      </c>
      <c r="D228" s="50" t="s">
        <v>1055</v>
      </c>
    </row>
    <row r="229" spans="1:4" x14ac:dyDescent="0.25">
      <c r="A229" s="6" t="s">
        <v>1008</v>
      </c>
      <c r="B229" s="6" t="s">
        <v>137</v>
      </c>
      <c r="C229" s="6" t="s">
        <v>544</v>
      </c>
      <c r="D229" s="50" t="s">
        <v>1114</v>
      </c>
    </row>
    <row r="230" spans="1:4" x14ac:dyDescent="0.25">
      <c r="A230" s="6" t="s">
        <v>1008</v>
      </c>
      <c r="B230" s="6" t="s">
        <v>137</v>
      </c>
      <c r="C230" s="6" t="s">
        <v>539</v>
      </c>
      <c r="D230" s="50" t="s">
        <v>540</v>
      </c>
    </row>
    <row r="231" spans="1:4" x14ac:dyDescent="0.25">
      <c r="A231" s="6" t="s">
        <v>1008</v>
      </c>
      <c r="B231" s="6" t="s">
        <v>137</v>
      </c>
      <c r="C231" s="6" t="s">
        <v>545</v>
      </c>
      <c r="D231" s="50" t="s">
        <v>1115</v>
      </c>
    </row>
    <row r="232" spans="1:4" x14ac:dyDescent="0.25">
      <c r="A232" s="6" t="s">
        <v>1008</v>
      </c>
      <c r="B232" s="6" t="s">
        <v>137</v>
      </c>
      <c r="C232" s="6" t="s">
        <v>541</v>
      </c>
      <c r="D232" s="50" t="s">
        <v>542</v>
      </c>
    </row>
    <row r="233" spans="1:4" x14ac:dyDescent="0.25">
      <c r="A233" s="6" t="s">
        <v>1008</v>
      </c>
      <c r="B233" s="6" t="s">
        <v>137</v>
      </c>
      <c r="C233" s="6" t="s">
        <v>537</v>
      </c>
      <c r="D233" s="50" t="s">
        <v>538</v>
      </c>
    </row>
    <row r="234" spans="1:4" x14ac:dyDescent="0.25">
      <c r="A234" s="6" t="s">
        <v>134</v>
      </c>
      <c r="B234" s="6" t="s">
        <v>137</v>
      </c>
      <c r="C234" s="6" t="s">
        <v>557</v>
      </c>
      <c r="D234" s="50" t="s">
        <v>558</v>
      </c>
    </row>
    <row r="235" spans="1:4" x14ac:dyDescent="0.25">
      <c r="A235" s="6" t="s">
        <v>134</v>
      </c>
      <c r="B235" s="6" t="s">
        <v>137</v>
      </c>
      <c r="C235" s="6" t="s">
        <v>561</v>
      </c>
      <c r="D235" s="50" t="s">
        <v>1168</v>
      </c>
    </row>
    <row r="236" spans="1:4" x14ac:dyDescent="0.25">
      <c r="A236" s="6" t="s">
        <v>134</v>
      </c>
      <c r="B236" s="6" t="s">
        <v>137</v>
      </c>
      <c r="C236" s="6" t="s">
        <v>555</v>
      </c>
      <c r="D236" s="50" t="s">
        <v>556</v>
      </c>
    </row>
    <row r="237" spans="1:4" x14ac:dyDescent="0.25">
      <c r="A237" s="6" t="s">
        <v>134</v>
      </c>
      <c r="B237" s="6" t="s">
        <v>137</v>
      </c>
      <c r="C237" s="6" t="s">
        <v>559</v>
      </c>
      <c r="D237" s="50" t="s">
        <v>560</v>
      </c>
    </row>
    <row r="238" spans="1:4" x14ac:dyDescent="0.25">
      <c r="A238" s="6" t="s">
        <v>134</v>
      </c>
      <c r="B238" s="6" t="s">
        <v>137</v>
      </c>
      <c r="C238" s="6" t="s">
        <v>554</v>
      </c>
      <c r="D238" s="50" t="s">
        <v>337</v>
      </c>
    </row>
    <row r="239" spans="1:4" x14ac:dyDescent="0.25">
      <c r="A239" s="6" t="s">
        <v>135</v>
      </c>
      <c r="B239" s="6" t="s">
        <v>137</v>
      </c>
      <c r="C239" s="6" t="s">
        <v>568</v>
      </c>
      <c r="D239" s="50" t="s">
        <v>569</v>
      </c>
    </row>
    <row r="240" spans="1:4" x14ac:dyDescent="0.25">
      <c r="A240" s="6" t="s">
        <v>135</v>
      </c>
      <c r="B240" s="6" t="s">
        <v>137</v>
      </c>
      <c r="C240" s="6" t="s">
        <v>566</v>
      </c>
      <c r="D240" s="50" t="s">
        <v>567</v>
      </c>
    </row>
    <row r="241" spans="1:4" x14ac:dyDescent="0.25">
      <c r="A241" s="6" t="s">
        <v>135</v>
      </c>
      <c r="B241" s="6" t="s">
        <v>137</v>
      </c>
      <c r="C241" s="6" t="s">
        <v>564</v>
      </c>
      <c r="D241" s="50" t="s">
        <v>565</v>
      </c>
    </row>
    <row r="242" spans="1:4" x14ac:dyDescent="0.25">
      <c r="A242" s="6" t="s">
        <v>135</v>
      </c>
      <c r="B242" s="6" t="s">
        <v>137</v>
      </c>
      <c r="C242" s="6" t="s">
        <v>570</v>
      </c>
      <c r="D242" s="50" t="s">
        <v>571</v>
      </c>
    </row>
    <row r="243" spans="1:4" x14ac:dyDescent="0.25">
      <c r="A243" s="6" t="s">
        <v>135</v>
      </c>
      <c r="B243" s="6" t="s">
        <v>137</v>
      </c>
      <c r="C243" s="6" t="s">
        <v>572</v>
      </c>
      <c r="D243" s="50" t="s">
        <v>1169</v>
      </c>
    </row>
    <row r="244" spans="1:4" x14ac:dyDescent="0.25">
      <c r="A244" s="6" t="s">
        <v>135</v>
      </c>
      <c r="B244" s="6" t="s">
        <v>137</v>
      </c>
      <c r="C244" s="6" t="s">
        <v>562</v>
      </c>
      <c r="D244" s="50" t="s">
        <v>563</v>
      </c>
    </row>
    <row r="245" spans="1:4" x14ac:dyDescent="0.25">
      <c r="A245" s="52" t="s">
        <v>131</v>
      </c>
      <c r="B245" s="52" t="s">
        <v>137</v>
      </c>
      <c r="C245" s="52" t="s">
        <v>483</v>
      </c>
      <c r="D245" s="53" t="s">
        <v>484</v>
      </c>
    </row>
    <row r="246" spans="1:4" x14ac:dyDescent="0.25">
      <c r="A246" s="52" t="s">
        <v>131</v>
      </c>
      <c r="B246" s="52" t="s">
        <v>137</v>
      </c>
      <c r="C246" s="52" t="s">
        <v>486</v>
      </c>
      <c r="D246" s="53" t="s">
        <v>487</v>
      </c>
    </row>
    <row r="247" spans="1:4" x14ac:dyDescent="0.25">
      <c r="A247" s="52" t="s">
        <v>131</v>
      </c>
      <c r="B247" s="52" t="s">
        <v>137</v>
      </c>
      <c r="C247" s="52" t="s">
        <v>485</v>
      </c>
      <c r="D247" s="53" t="s">
        <v>1206</v>
      </c>
    </row>
    <row r="248" spans="1:4" x14ac:dyDescent="0.25">
      <c r="A248" s="52" t="s">
        <v>133</v>
      </c>
      <c r="B248" s="52" t="s">
        <v>137</v>
      </c>
      <c r="C248" s="52" t="s">
        <v>489</v>
      </c>
      <c r="D248" s="53" t="s">
        <v>490</v>
      </c>
    </row>
    <row r="249" spans="1:4" x14ac:dyDescent="0.25">
      <c r="A249" s="51" t="s">
        <v>133</v>
      </c>
      <c r="B249" s="52" t="s">
        <v>137</v>
      </c>
      <c r="C249" s="52" t="s">
        <v>492</v>
      </c>
      <c r="D249" s="53" t="s">
        <v>493</v>
      </c>
    </row>
    <row r="250" spans="1:4" x14ac:dyDescent="0.25">
      <c r="A250" s="51" t="s">
        <v>133</v>
      </c>
      <c r="B250" s="52" t="s">
        <v>137</v>
      </c>
      <c r="C250" s="52" t="s">
        <v>494</v>
      </c>
      <c r="D250" s="53" t="s">
        <v>432</v>
      </c>
    </row>
    <row r="251" spans="1:4" x14ac:dyDescent="0.25">
      <c r="A251" s="51" t="s">
        <v>133</v>
      </c>
      <c r="B251" s="52" t="s">
        <v>137</v>
      </c>
      <c r="C251" s="52" t="s">
        <v>491</v>
      </c>
      <c r="D251" s="53" t="s">
        <v>1112</v>
      </c>
    </row>
    <row r="252" spans="1:4" x14ac:dyDescent="0.25">
      <c r="A252" s="51" t="s">
        <v>133</v>
      </c>
      <c r="B252" s="52" t="s">
        <v>137</v>
      </c>
      <c r="C252" s="52" t="s">
        <v>488</v>
      </c>
      <c r="D252" s="53" t="s">
        <v>1113</v>
      </c>
    </row>
    <row r="253" spans="1:4" x14ac:dyDescent="0.25">
      <c r="A253" s="74" t="s">
        <v>132</v>
      </c>
      <c r="B253" s="6" t="s">
        <v>137</v>
      </c>
      <c r="C253" s="3" t="s">
        <v>550</v>
      </c>
      <c r="D253" s="5" t="s">
        <v>551</v>
      </c>
    </row>
    <row r="254" spans="1:4" x14ac:dyDescent="0.25">
      <c r="A254" s="74" t="s">
        <v>132</v>
      </c>
      <c r="B254" s="6" t="s">
        <v>137</v>
      </c>
      <c r="C254" s="3" t="s">
        <v>552</v>
      </c>
      <c r="D254" s="5" t="s">
        <v>553</v>
      </c>
    </row>
    <row r="255" spans="1:4" x14ac:dyDescent="0.25">
      <c r="A255" s="74" t="s">
        <v>132</v>
      </c>
      <c r="B255" s="6" t="s">
        <v>137</v>
      </c>
      <c r="C255" s="3" t="s">
        <v>547</v>
      </c>
      <c r="D255" s="5" t="s">
        <v>548</v>
      </c>
    </row>
    <row r="256" spans="1:4" x14ac:dyDescent="0.25">
      <c r="A256" s="74" t="s">
        <v>132</v>
      </c>
      <c r="B256" s="3" t="s">
        <v>137</v>
      </c>
      <c r="C256" s="3" t="s">
        <v>546</v>
      </c>
      <c r="D256" s="5" t="s">
        <v>1136</v>
      </c>
    </row>
    <row r="257" spans="1:4" x14ac:dyDescent="0.25">
      <c r="A257" s="3" t="s">
        <v>132</v>
      </c>
      <c r="B257" s="3" t="s">
        <v>137</v>
      </c>
      <c r="C257" s="3" t="s">
        <v>549</v>
      </c>
      <c r="D257" s="5" t="s">
        <v>1137</v>
      </c>
    </row>
    <row r="258" spans="1:4" x14ac:dyDescent="0.25">
      <c r="A258" s="52" t="s">
        <v>130</v>
      </c>
      <c r="B258" s="52" t="s">
        <v>137</v>
      </c>
      <c r="C258" s="52" t="s">
        <v>577</v>
      </c>
      <c r="D258" s="53" t="s">
        <v>578</v>
      </c>
    </row>
    <row r="259" spans="1:4" x14ac:dyDescent="0.25">
      <c r="A259" s="52" t="s">
        <v>130</v>
      </c>
      <c r="B259" s="52" t="s">
        <v>137</v>
      </c>
      <c r="C259" s="52" t="s">
        <v>581</v>
      </c>
      <c r="D259" s="53" t="s">
        <v>582</v>
      </c>
    </row>
    <row r="260" spans="1:4" x14ac:dyDescent="0.25">
      <c r="A260" s="52" t="s">
        <v>130</v>
      </c>
      <c r="B260" s="52" t="s">
        <v>137</v>
      </c>
      <c r="C260" s="52" t="s">
        <v>579</v>
      </c>
      <c r="D260" s="53" t="s">
        <v>580</v>
      </c>
    </row>
    <row r="261" spans="1:4" x14ac:dyDescent="0.25">
      <c r="A261" s="52" t="s">
        <v>130</v>
      </c>
      <c r="B261" s="52" t="s">
        <v>137</v>
      </c>
      <c r="C261" s="52" t="s">
        <v>575</v>
      </c>
      <c r="D261" s="53" t="s">
        <v>576</v>
      </c>
    </row>
    <row r="262" spans="1:4" x14ac:dyDescent="0.25">
      <c r="A262" s="52" t="s">
        <v>130</v>
      </c>
      <c r="B262" s="52" t="s">
        <v>137</v>
      </c>
      <c r="C262" s="52" t="s">
        <v>573</v>
      </c>
      <c r="D262" s="53" t="s">
        <v>1010</v>
      </c>
    </row>
    <row r="263" spans="1:4" x14ac:dyDescent="0.25">
      <c r="A263" s="52" t="s">
        <v>130</v>
      </c>
      <c r="B263" s="52" t="s">
        <v>137</v>
      </c>
      <c r="C263" s="52" t="s">
        <v>1011</v>
      </c>
      <c r="D263" s="53" t="s">
        <v>1116</v>
      </c>
    </row>
    <row r="264" spans="1:4" x14ac:dyDescent="0.25">
      <c r="A264" s="52" t="s">
        <v>130</v>
      </c>
      <c r="B264" s="52" t="s">
        <v>137</v>
      </c>
      <c r="C264" s="52" t="s">
        <v>574</v>
      </c>
      <c r="D264" s="53" t="s">
        <v>1207</v>
      </c>
    </row>
    <row r="265" spans="1:4" x14ac:dyDescent="0.25">
      <c r="A265" s="52" t="s">
        <v>130</v>
      </c>
      <c r="B265" s="52" t="s">
        <v>137</v>
      </c>
      <c r="C265" s="52" t="s">
        <v>583</v>
      </c>
      <c r="D265" s="53" t="s">
        <v>1070</v>
      </c>
    </row>
    <row r="266" spans="1:4" x14ac:dyDescent="0.25">
      <c r="A266" s="6" t="s">
        <v>1204</v>
      </c>
      <c r="B266" s="6" t="s">
        <v>137</v>
      </c>
      <c r="C266" s="6" t="s">
        <v>529</v>
      </c>
      <c r="D266" s="50" t="s">
        <v>530</v>
      </c>
    </row>
    <row r="267" spans="1:4" x14ac:dyDescent="0.25">
      <c r="A267" s="6" t="s">
        <v>1204</v>
      </c>
      <c r="B267" s="6" t="s">
        <v>137</v>
      </c>
      <c r="C267" s="6" t="s">
        <v>533</v>
      </c>
      <c r="D267" s="50" t="s">
        <v>534</v>
      </c>
    </row>
    <row r="268" spans="1:4" x14ac:dyDescent="0.25">
      <c r="A268" s="6" t="s">
        <v>1204</v>
      </c>
      <c r="B268" s="6" t="s">
        <v>137</v>
      </c>
      <c r="C268" s="6" t="s">
        <v>531</v>
      </c>
      <c r="D268" s="50" t="s">
        <v>532</v>
      </c>
    </row>
    <row r="269" spans="1:4" x14ac:dyDescent="0.25">
      <c r="A269" s="6" t="s">
        <v>1204</v>
      </c>
      <c r="B269" s="6" t="s">
        <v>137</v>
      </c>
      <c r="C269" s="6" t="s">
        <v>527</v>
      </c>
      <c r="D269" s="50" t="s">
        <v>528</v>
      </c>
    </row>
    <row r="270" spans="1:4" x14ac:dyDescent="0.25">
      <c r="A270" s="6" t="s">
        <v>127</v>
      </c>
      <c r="B270" s="6" t="s">
        <v>137</v>
      </c>
      <c r="C270" s="6" t="s">
        <v>519</v>
      </c>
      <c r="D270" s="50" t="s">
        <v>520</v>
      </c>
    </row>
    <row r="271" spans="1:4" x14ac:dyDescent="0.25">
      <c r="A271" s="6" t="s">
        <v>127</v>
      </c>
      <c r="B271" s="6" t="s">
        <v>137</v>
      </c>
      <c r="C271" s="6" t="s">
        <v>517</v>
      </c>
      <c r="D271" s="50" t="s">
        <v>518</v>
      </c>
    </row>
    <row r="272" spans="1:4" x14ac:dyDescent="0.25">
      <c r="A272" s="6" t="s">
        <v>127</v>
      </c>
      <c r="B272" s="6" t="s">
        <v>137</v>
      </c>
      <c r="C272" s="6" t="s">
        <v>515</v>
      </c>
      <c r="D272" s="50" t="s">
        <v>516</v>
      </c>
    </row>
    <row r="273" spans="1:4" x14ac:dyDescent="0.25">
      <c r="A273" s="6" t="s">
        <v>127</v>
      </c>
      <c r="B273" s="6" t="s">
        <v>137</v>
      </c>
      <c r="C273" s="6" t="s">
        <v>525</v>
      </c>
      <c r="D273" s="50" t="s">
        <v>526</v>
      </c>
    </row>
    <row r="274" spans="1:4" x14ac:dyDescent="0.25">
      <c r="A274" s="6" t="s">
        <v>127</v>
      </c>
      <c r="B274" s="6" t="s">
        <v>137</v>
      </c>
      <c r="C274" s="6" t="s">
        <v>521</v>
      </c>
      <c r="D274" s="50" t="s">
        <v>522</v>
      </c>
    </row>
    <row r="275" spans="1:4" x14ac:dyDescent="0.25">
      <c r="A275" s="6" t="s">
        <v>127</v>
      </c>
      <c r="B275" s="6" t="s">
        <v>137</v>
      </c>
      <c r="C275" s="6" t="s">
        <v>523</v>
      </c>
      <c r="D275" s="50" t="s">
        <v>524</v>
      </c>
    </row>
    <row r="276" spans="1:4" x14ac:dyDescent="0.25">
      <c r="A276" s="6" t="s">
        <v>125</v>
      </c>
      <c r="B276" s="6" t="s">
        <v>137</v>
      </c>
      <c r="C276" s="6" t="s">
        <v>496</v>
      </c>
      <c r="D276" s="50" t="s">
        <v>497</v>
      </c>
    </row>
    <row r="277" spans="1:4" x14ac:dyDescent="0.25">
      <c r="A277" s="6" t="s">
        <v>125</v>
      </c>
      <c r="B277" s="6" t="s">
        <v>137</v>
      </c>
      <c r="C277" s="6" t="s">
        <v>495</v>
      </c>
      <c r="D277" s="50" t="s">
        <v>1001</v>
      </c>
    </row>
    <row r="278" spans="1:4" x14ac:dyDescent="0.25">
      <c r="A278" s="6" t="s">
        <v>126</v>
      </c>
      <c r="B278" s="6" t="s">
        <v>137</v>
      </c>
      <c r="C278" s="6" t="s">
        <v>506</v>
      </c>
      <c r="D278" s="50" t="s">
        <v>507</v>
      </c>
    </row>
    <row r="279" spans="1:4" x14ac:dyDescent="0.25">
      <c r="A279" s="6" t="s">
        <v>126</v>
      </c>
      <c r="B279" s="6" t="s">
        <v>137</v>
      </c>
      <c r="C279" s="6" t="s">
        <v>512</v>
      </c>
      <c r="D279" s="50" t="s">
        <v>1111</v>
      </c>
    </row>
    <row r="280" spans="1:4" x14ac:dyDescent="0.25">
      <c r="A280" s="6" t="s">
        <v>126</v>
      </c>
      <c r="B280" s="6" t="s">
        <v>137</v>
      </c>
      <c r="C280" s="6" t="s">
        <v>513</v>
      </c>
      <c r="D280" s="50" t="s">
        <v>514</v>
      </c>
    </row>
    <row r="281" spans="1:4" x14ac:dyDescent="0.25">
      <c r="A281" s="6" t="s">
        <v>126</v>
      </c>
      <c r="B281" s="6" t="s">
        <v>137</v>
      </c>
      <c r="C281" s="6" t="s">
        <v>504</v>
      </c>
      <c r="D281" s="50" t="s">
        <v>505</v>
      </c>
    </row>
    <row r="282" spans="1:4" x14ac:dyDescent="0.25">
      <c r="A282" s="6" t="s">
        <v>126</v>
      </c>
      <c r="B282" s="6" t="s">
        <v>137</v>
      </c>
      <c r="C282" s="6" t="s">
        <v>500</v>
      </c>
      <c r="D282" s="50" t="s">
        <v>501</v>
      </c>
    </row>
    <row r="283" spans="1:4" x14ac:dyDescent="0.25">
      <c r="A283" s="6" t="s">
        <v>126</v>
      </c>
      <c r="B283" s="6" t="s">
        <v>137</v>
      </c>
      <c r="C283" s="6" t="s">
        <v>510</v>
      </c>
      <c r="D283" s="50" t="s">
        <v>511</v>
      </c>
    </row>
    <row r="284" spans="1:4" x14ac:dyDescent="0.25">
      <c r="A284" s="6" t="s">
        <v>126</v>
      </c>
      <c r="B284" s="6" t="s">
        <v>137</v>
      </c>
      <c r="C284" s="6" t="s">
        <v>498</v>
      </c>
      <c r="D284" s="50" t="s">
        <v>499</v>
      </c>
    </row>
    <row r="285" spans="1:4" x14ac:dyDescent="0.25">
      <c r="A285" s="6" t="s">
        <v>126</v>
      </c>
      <c r="B285" s="6" t="s">
        <v>137</v>
      </c>
      <c r="C285" s="6" t="s">
        <v>508</v>
      </c>
      <c r="D285" s="50" t="s">
        <v>1251</v>
      </c>
    </row>
    <row r="286" spans="1:4" x14ac:dyDescent="0.25">
      <c r="A286" s="6" t="s">
        <v>126</v>
      </c>
      <c r="B286" s="6" t="s">
        <v>137</v>
      </c>
      <c r="C286" s="6" t="s">
        <v>509</v>
      </c>
      <c r="D286" s="50" t="s">
        <v>1135</v>
      </c>
    </row>
    <row r="287" spans="1:4" x14ac:dyDescent="0.25">
      <c r="A287" s="3" t="s">
        <v>126</v>
      </c>
      <c r="B287" s="3" t="s">
        <v>137</v>
      </c>
      <c r="C287" s="3" t="s">
        <v>502</v>
      </c>
      <c r="D287" s="54" t="s">
        <v>503</v>
      </c>
    </row>
    <row r="288" spans="1:4" x14ac:dyDescent="0.25">
      <c r="A288" s="12" t="s">
        <v>597</v>
      </c>
      <c r="B288" s="12" t="s">
        <v>43</v>
      </c>
      <c r="C288" s="11" t="s">
        <v>599</v>
      </c>
      <c r="D288" s="11" t="s">
        <v>600</v>
      </c>
    </row>
    <row r="289" spans="1:4" x14ac:dyDescent="0.25">
      <c r="A289" s="12" t="s">
        <v>597</v>
      </c>
      <c r="B289" s="12" t="s">
        <v>43</v>
      </c>
      <c r="C289" s="11" t="s">
        <v>598</v>
      </c>
      <c r="D289" s="11" t="s">
        <v>1252</v>
      </c>
    </row>
    <row r="290" spans="1:4" x14ac:dyDescent="0.25">
      <c r="A290" s="11" t="s">
        <v>48</v>
      </c>
      <c r="B290" s="13" t="s">
        <v>43</v>
      </c>
      <c r="C290" s="13" t="s">
        <v>618</v>
      </c>
      <c r="D290" s="13" t="s">
        <v>1253</v>
      </c>
    </row>
    <row r="291" spans="1:4" ht="15.75" x14ac:dyDescent="0.25">
      <c r="A291" s="11" t="s">
        <v>48</v>
      </c>
      <c r="B291" s="13" t="s">
        <v>43</v>
      </c>
      <c r="C291" s="14" t="s">
        <v>615</v>
      </c>
      <c r="D291" s="15" t="s">
        <v>616</v>
      </c>
    </row>
    <row r="292" spans="1:4" x14ac:dyDescent="0.25">
      <c r="A292" s="11" t="s">
        <v>48</v>
      </c>
      <c r="B292" s="13" t="s">
        <v>43</v>
      </c>
      <c r="C292" s="13" t="s">
        <v>605</v>
      </c>
      <c r="D292" s="9" t="s">
        <v>1138</v>
      </c>
    </row>
    <row r="293" spans="1:4" x14ac:dyDescent="0.25">
      <c r="A293" s="11" t="s">
        <v>48</v>
      </c>
      <c r="B293" s="13" t="s">
        <v>43</v>
      </c>
      <c r="C293" s="13" t="s">
        <v>622</v>
      </c>
      <c r="D293" s="13" t="s">
        <v>623</v>
      </c>
    </row>
    <row r="294" spans="1:4" x14ac:dyDescent="0.25">
      <c r="A294" s="11" t="s">
        <v>48</v>
      </c>
      <c r="B294" s="13" t="s">
        <v>43</v>
      </c>
      <c r="C294" s="13" t="s">
        <v>612</v>
      </c>
      <c r="D294" s="13" t="s">
        <v>613</v>
      </c>
    </row>
    <row r="295" spans="1:4" x14ac:dyDescent="0.25">
      <c r="A295" s="11" t="s">
        <v>48</v>
      </c>
      <c r="B295" s="13" t="s">
        <v>43</v>
      </c>
      <c r="C295" s="13" t="s">
        <v>620</v>
      </c>
      <c r="D295" s="13" t="s">
        <v>621</v>
      </c>
    </row>
    <row r="296" spans="1:4" x14ac:dyDescent="0.25">
      <c r="A296" s="11" t="s">
        <v>48</v>
      </c>
      <c r="B296" s="13" t="s">
        <v>43</v>
      </c>
      <c r="C296" s="13" t="s">
        <v>603</v>
      </c>
      <c r="D296" s="13" t="s">
        <v>604</v>
      </c>
    </row>
    <row r="297" spans="1:4" x14ac:dyDescent="0.25">
      <c r="A297" s="11" t="s">
        <v>48</v>
      </c>
      <c r="B297" s="13" t="s">
        <v>43</v>
      </c>
      <c r="C297" s="13" t="s">
        <v>619</v>
      </c>
      <c r="D297" s="13" t="s">
        <v>1254</v>
      </c>
    </row>
    <row r="298" spans="1:4" x14ac:dyDescent="0.25">
      <c r="A298" s="11" t="s">
        <v>48</v>
      </c>
      <c r="B298" s="13" t="s">
        <v>43</v>
      </c>
      <c r="C298" s="13" t="s">
        <v>617</v>
      </c>
      <c r="D298" s="13" t="s">
        <v>1255</v>
      </c>
    </row>
    <row r="299" spans="1:4" x14ac:dyDescent="0.25">
      <c r="A299" s="11" t="s">
        <v>48</v>
      </c>
      <c r="B299" s="13" t="s">
        <v>43</v>
      </c>
      <c r="C299" s="13" t="s">
        <v>606</v>
      </c>
      <c r="D299" s="13" t="s">
        <v>607</v>
      </c>
    </row>
    <row r="300" spans="1:4" x14ac:dyDescent="0.25">
      <c r="A300" s="11" t="s">
        <v>48</v>
      </c>
      <c r="B300" s="13" t="s">
        <v>43</v>
      </c>
      <c r="C300" s="13" t="s">
        <v>614</v>
      </c>
      <c r="D300" s="13" t="s">
        <v>1256</v>
      </c>
    </row>
    <row r="301" spans="1:4" x14ac:dyDescent="0.25">
      <c r="A301" s="11" t="s">
        <v>48</v>
      </c>
      <c r="B301" s="13" t="s">
        <v>43</v>
      </c>
      <c r="C301" s="13" t="s">
        <v>610</v>
      </c>
      <c r="D301" s="13" t="s">
        <v>611</v>
      </c>
    </row>
    <row r="302" spans="1:4" x14ac:dyDescent="0.25">
      <c r="A302" s="11" t="s">
        <v>48</v>
      </c>
      <c r="B302" s="13" t="s">
        <v>43</v>
      </c>
      <c r="C302" s="11" t="s">
        <v>601</v>
      </c>
      <c r="D302" s="11" t="s">
        <v>602</v>
      </c>
    </row>
    <row r="303" spans="1:4" x14ac:dyDescent="0.25">
      <c r="A303" s="11" t="s">
        <v>48</v>
      </c>
      <c r="B303" s="11" t="s">
        <v>43</v>
      </c>
      <c r="C303" s="11" t="s">
        <v>608</v>
      </c>
      <c r="D303" s="11" t="s">
        <v>609</v>
      </c>
    </row>
    <row r="304" spans="1:4" x14ac:dyDescent="0.25">
      <c r="A304" s="31" t="s">
        <v>45</v>
      </c>
      <c r="B304" s="29" t="s">
        <v>43</v>
      </c>
      <c r="C304" s="6" t="s">
        <v>596</v>
      </c>
      <c r="D304" s="6" t="s">
        <v>1117</v>
      </c>
    </row>
    <row r="305" spans="1:4" x14ac:dyDescent="0.25">
      <c r="A305" s="31" t="s">
        <v>45</v>
      </c>
      <c r="B305" s="29" t="s">
        <v>43</v>
      </c>
      <c r="C305" s="6" t="s">
        <v>594</v>
      </c>
      <c r="D305" s="6" t="s">
        <v>595</v>
      </c>
    </row>
    <row r="306" spans="1:4" x14ac:dyDescent="0.25">
      <c r="A306" s="53" t="s">
        <v>42</v>
      </c>
      <c r="B306" s="29" t="s">
        <v>43</v>
      </c>
      <c r="C306" s="6" t="s">
        <v>584</v>
      </c>
      <c r="D306" s="6" t="s">
        <v>1012</v>
      </c>
    </row>
    <row r="307" spans="1:4" x14ac:dyDescent="0.25">
      <c r="A307" s="53" t="s">
        <v>42</v>
      </c>
      <c r="B307" s="29" t="s">
        <v>43</v>
      </c>
      <c r="C307" s="6" t="s">
        <v>586</v>
      </c>
      <c r="D307" s="6" t="s">
        <v>1013</v>
      </c>
    </row>
    <row r="308" spans="1:4" x14ac:dyDescent="0.25">
      <c r="A308" s="53" t="s">
        <v>42</v>
      </c>
      <c r="B308" s="29" t="s">
        <v>43</v>
      </c>
      <c r="C308" s="6" t="s">
        <v>587</v>
      </c>
      <c r="D308" s="6" t="s">
        <v>1014</v>
      </c>
    </row>
    <row r="309" spans="1:4" x14ac:dyDescent="0.25">
      <c r="A309" s="31" t="s">
        <v>49</v>
      </c>
      <c r="B309" s="29" t="s">
        <v>43</v>
      </c>
      <c r="C309" s="6" t="s">
        <v>591</v>
      </c>
      <c r="D309" s="6" t="s">
        <v>1118</v>
      </c>
    </row>
    <row r="310" spans="1:4" x14ac:dyDescent="0.25">
      <c r="A310" s="31" t="s">
        <v>49</v>
      </c>
      <c r="B310" s="29" t="s">
        <v>43</v>
      </c>
      <c r="C310" s="6" t="s">
        <v>592</v>
      </c>
      <c r="D310" s="6" t="s">
        <v>593</v>
      </c>
    </row>
    <row r="311" spans="1:4" x14ac:dyDescent="0.25">
      <c r="A311" s="31" t="s">
        <v>49</v>
      </c>
      <c r="B311" s="29" t="s">
        <v>43</v>
      </c>
      <c r="C311" s="6" t="s">
        <v>588</v>
      </c>
      <c r="D311" s="6" t="s">
        <v>589</v>
      </c>
    </row>
    <row r="312" spans="1:4" x14ac:dyDescent="0.25">
      <c r="A312" s="31" t="s">
        <v>49</v>
      </c>
      <c r="B312" s="29" t="s">
        <v>43</v>
      </c>
      <c r="C312" s="6" t="s">
        <v>590</v>
      </c>
      <c r="D312" s="6" t="s">
        <v>1015</v>
      </c>
    </row>
    <row r="313" spans="1:4" x14ac:dyDescent="0.25">
      <c r="A313" s="2" t="s">
        <v>50</v>
      </c>
      <c r="B313" s="2" t="s">
        <v>43</v>
      </c>
      <c r="C313" s="2" t="s">
        <v>643</v>
      </c>
      <c r="D313" s="2" t="s">
        <v>644</v>
      </c>
    </row>
    <row r="314" spans="1:4" x14ac:dyDescent="0.25">
      <c r="A314" s="2" t="s">
        <v>50</v>
      </c>
      <c r="B314" s="2" t="s">
        <v>43</v>
      </c>
      <c r="C314" s="2" t="s">
        <v>632</v>
      </c>
      <c r="D314" s="2" t="s">
        <v>633</v>
      </c>
    </row>
    <row r="315" spans="1:4" x14ac:dyDescent="0.25">
      <c r="A315" s="2" t="s">
        <v>50</v>
      </c>
      <c r="B315" s="2" t="s">
        <v>43</v>
      </c>
      <c r="C315" s="2" t="s">
        <v>636</v>
      </c>
      <c r="D315" s="2" t="s">
        <v>637</v>
      </c>
    </row>
    <row r="316" spans="1:4" x14ac:dyDescent="0.25">
      <c r="A316" s="2" t="s">
        <v>50</v>
      </c>
      <c r="B316" s="2" t="s">
        <v>43</v>
      </c>
      <c r="C316" s="2" t="s">
        <v>641</v>
      </c>
      <c r="D316" s="2" t="s">
        <v>341</v>
      </c>
    </row>
    <row r="317" spans="1:4" x14ac:dyDescent="0.25">
      <c r="A317" s="2" t="s">
        <v>50</v>
      </c>
      <c r="B317" s="2" t="s">
        <v>43</v>
      </c>
      <c r="C317" s="2" t="s">
        <v>642</v>
      </c>
      <c r="D317" s="2" t="s">
        <v>1257</v>
      </c>
    </row>
    <row r="318" spans="1:4" x14ac:dyDescent="0.25">
      <c r="A318" s="2" t="s">
        <v>50</v>
      </c>
      <c r="B318" s="2" t="s">
        <v>43</v>
      </c>
      <c r="C318" s="2" t="s">
        <v>634</v>
      </c>
      <c r="D318" s="2" t="s">
        <v>635</v>
      </c>
    </row>
    <row r="319" spans="1:4" x14ac:dyDescent="0.25">
      <c r="A319" s="2" t="s">
        <v>50</v>
      </c>
      <c r="B319" s="2" t="s">
        <v>43</v>
      </c>
      <c r="C319" s="2" t="s">
        <v>639</v>
      </c>
      <c r="D319" s="2" t="s">
        <v>640</v>
      </c>
    </row>
    <row r="320" spans="1:4" x14ac:dyDescent="0.25">
      <c r="A320" s="2" t="s">
        <v>50</v>
      </c>
      <c r="B320" s="2" t="s">
        <v>43</v>
      </c>
      <c r="C320" s="2" t="s">
        <v>638</v>
      </c>
      <c r="D320" s="2" t="s">
        <v>1052</v>
      </c>
    </row>
    <row r="321" spans="1:4" x14ac:dyDescent="0.25">
      <c r="A321" s="2" t="s">
        <v>52</v>
      </c>
      <c r="B321" s="2" t="s">
        <v>43</v>
      </c>
      <c r="C321" s="2" t="s">
        <v>647</v>
      </c>
      <c r="D321" s="2" t="s">
        <v>1258</v>
      </c>
    </row>
    <row r="322" spans="1:4" x14ac:dyDescent="0.25">
      <c r="A322" s="2" t="s">
        <v>52</v>
      </c>
      <c r="B322" s="2" t="s">
        <v>43</v>
      </c>
      <c r="C322" s="2" t="s">
        <v>645</v>
      </c>
      <c r="D322" s="2" t="s">
        <v>646</v>
      </c>
    </row>
    <row r="323" spans="1:4" x14ac:dyDescent="0.25">
      <c r="A323" s="2" t="s">
        <v>52</v>
      </c>
      <c r="B323" s="2" t="s">
        <v>43</v>
      </c>
      <c r="C323" s="2" t="s">
        <v>1071</v>
      </c>
      <c r="D323" s="2" t="s">
        <v>1072</v>
      </c>
    </row>
    <row r="324" spans="1:4" x14ac:dyDescent="0.25">
      <c r="A324" s="2" t="s">
        <v>55</v>
      </c>
      <c r="B324" s="2" t="s">
        <v>43</v>
      </c>
      <c r="C324" s="2" t="s">
        <v>628</v>
      </c>
      <c r="D324" s="2" t="s">
        <v>629</v>
      </c>
    </row>
    <row r="325" spans="1:4" x14ac:dyDescent="0.25">
      <c r="A325" s="2" t="s">
        <v>55</v>
      </c>
      <c r="B325" s="2" t="s">
        <v>43</v>
      </c>
      <c r="C325" s="2" t="s">
        <v>627</v>
      </c>
      <c r="D325" s="2" t="s">
        <v>631</v>
      </c>
    </row>
    <row r="326" spans="1:4" x14ac:dyDescent="0.25">
      <c r="A326" s="2" t="s">
        <v>55</v>
      </c>
      <c r="B326" s="2" t="s">
        <v>43</v>
      </c>
      <c r="C326" s="2" t="s">
        <v>624</v>
      </c>
      <c r="D326" s="2" t="s">
        <v>1016</v>
      </c>
    </row>
    <row r="327" spans="1:4" x14ac:dyDescent="0.25">
      <c r="A327" s="2" t="s">
        <v>55</v>
      </c>
      <c r="B327" s="2" t="s">
        <v>43</v>
      </c>
      <c r="C327" s="2" t="s">
        <v>625</v>
      </c>
      <c r="D327" s="2" t="s">
        <v>626</v>
      </c>
    </row>
    <row r="328" spans="1:4" x14ac:dyDescent="0.25">
      <c r="A328" s="2" t="s">
        <v>55</v>
      </c>
      <c r="B328" s="2" t="s">
        <v>43</v>
      </c>
      <c r="C328" s="2" t="s">
        <v>630</v>
      </c>
      <c r="D328" s="2" t="s">
        <v>631</v>
      </c>
    </row>
    <row r="329" spans="1:4" x14ac:dyDescent="0.25">
      <c r="A329" s="57" t="s">
        <v>61</v>
      </c>
      <c r="B329" s="58" t="s">
        <v>43</v>
      </c>
      <c r="C329" s="57" t="s">
        <v>675</v>
      </c>
      <c r="D329" s="57" t="s">
        <v>676</v>
      </c>
    </row>
    <row r="330" spans="1:4" x14ac:dyDescent="0.25">
      <c r="A330" s="57" t="s">
        <v>61</v>
      </c>
      <c r="B330" s="58" t="s">
        <v>43</v>
      </c>
      <c r="C330" s="57" t="s">
        <v>679</v>
      </c>
      <c r="D330" s="57" t="s">
        <v>1073</v>
      </c>
    </row>
    <row r="331" spans="1:4" x14ac:dyDescent="0.25">
      <c r="A331" s="57" t="s">
        <v>61</v>
      </c>
      <c r="B331" s="58" t="s">
        <v>43</v>
      </c>
      <c r="C331" s="57" t="s">
        <v>678</v>
      </c>
      <c r="D331" s="57" t="s">
        <v>1055</v>
      </c>
    </row>
    <row r="332" spans="1:4" x14ac:dyDescent="0.25">
      <c r="A332" s="57" t="s">
        <v>61</v>
      </c>
      <c r="B332" s="58" t="s">
        <v>43</v>
      </c>
      <c r="C332" s="57" t="s">
        <v>677</v>
      </c>
      <c r="D332" s="57" t="s">
        <v>1054</v>
      </c>
    </row>
    <row r="333" spans="1:4" x14ac:dyDescent="0.25">
      <c r="A333" s="55" t="s">
        <v>61</v>
      </c>
      <c r="B333" s="56" t="s">
        <v>43</v>
      </c>
      <c r="C333" s="55" t="s">
        <v>680</v>
      </c>
      <c r="D333" s="55" t="s">
        <v>1056</v>
      </c>
    </row>
    <row r="334" spans="1:4" x14ac:dyDescent="0.25">
      <c r="A334" s="57" t="s">
        <v>56</v>
      </c>
      <c r="B334" s="58" t="s">
        <v>43</v>
      </c>
      <c r="C334" s="57" t="s">
        <v>681</v>
      </c>
      <c r="D334" s="57" t="s">
        <v>1053</v>
      </c>
    </row>
    <row r="335" spans="1:4" x14ac:dyDescent="0.25">
      <c r="A335" s="57" t="s">
        <v>56</v>
      </c>
      <c r="B335" s="58" t="s">
        <v>43</v>
      </c>
      <c r="C335" s="57" t="s">
        <v>682</v>
      </c>
      <c r="D335" s="57" t="s">
        <v>683</v>
      </c>
    </row>
    <row r="336" spans="1:4" x14ac:dyDescent="0.25">
      <c r="A336" s="57" t="s">
        <v>56</v>
      </c>
      <c r="B336" s="58" t="s">
        <v>43</v>
      </c>
      <c r="C336" s="57" t="s">
        <v>684</v>
      </c>
      <c r="D336" s="57" t="s">
        <v>685</v>
      </c>
    </row>
    <row r="337" spans="1:4" x14ac:dyDescent="0.25">
      <c r="A337" s="57" t="s">
        <v>56</v>
      </c>
      <c r="B337" s="58" t="s">
        <v>43</v>
      </c>
      <c r="C337" s="57" t="s">
        <v>686</v>
      </c>
      <c r="D337" s="57" t="s">
        <v>687</v>
      </c>
    </row>
    <row r="338" spans="1:4" x14ac:dyDescent="0.25">
      <c r="A338" s="57" t="s">
        <v>60</v>
      </c>
      <c r="B338" s="58" t="s">
        <v>43</v>
      </c>
      <c r="C338" s="57" t="s">
        <v>667</v>
      </c>
      <c r="D338" s="57" t="s">
        <v>668</v>
      </c>
    </row>
    <row r="339" spans="1:4" x14ac:dyDescent="0.25">
      <c r="A339" s="57" t="s">
        <v>60</v>
      </c>
      <c r="B339" s="58" t="s">
        <v>43</v>
      </c>
      <c r="C339" s="57" t="s">
        <v>669</v>
      </c>
      <c r="D339" s="57" t="s">
        <v>670</v>
      </c>
    </row>
    <row r="340" spans="1:4" x14ac:dyDescent="0.25">
      <c r="A340" s="57" t="s">
        <v>60</v>
      </c>
      <c r="B340" s="58" t="s">
        <v>43</v>
      </c>
      <c r="C340" s="57" t="s">
        <v>671</v>
      </c>
      <c r="D340" s="57" t="s">
        <v>1139</v>
      </c>
    </row>
    <row r="341" spans="1:4" x14ac:dyDescent="0.25">
      <c r="A341" s="59" t="s">
        <v>60</v>
      </c>
      <c r="B341" s="60" t="s">
        <v>43</v>
      </c>
      <c r="C341" s="59" t="s">
        <v>665</v>
      </c>
      <c r="D341" s="59" t="s">
        <v>1018</v>
      </c>
    </row>
    <row r="342" spans="1:4" x14ac:dyDescent="0.25">
      <c r="A342" s="55" t="s">
        <v>60</v>
      </c>
      <c r="B342" s="56" t="s">
        <v>43</v>
      </c>
      <c r="C342" s="55" t="s">
        <v>666</v>
      </c>
      <c r="D342" s="55" t="s">
        <v>1019</v>
      </c>
    </row>
    <row r="343" spans="1:4" x14ac:dyDescent="0.25">
      <c r="A343" s="57" t="s">
        <v>60</v>
      </c>
      <c r="B343" s="58" t="s">
        <v>43</v>
      </c>
      <c r="C343" s="57" t="s">
        <v>672</v>
      </c>
      <c r="D343" s="57" t="s">
        <v>1020</v>
      </c>
    </row>
    <row r="344" spans="1:4" x14ac:dyDescent="0.25">
      <c r="A344" s="57" t="s">
        <v>44</v>
      </c>
      <c r="B344" s="58" t="s">
        <v>43</v>
      </c>
      <c r="C344" s="57" t="s">
        <v>674</v>
      </c>
      <c r="D344" s="57" t="s">
        <v>1140</v>
      </c>
    </row>
    <row r="345" spans="1:4" x14ac:dyDescent="0.25">
      <c r="A345" s="57" t="s">
        <v>44</v>
      </c>
      <c r="B345" s="58" t="s">
        <v>43</v>
      </c>
      <c r="C345" s="57" t="s">
        <v>673</v>
      </c>
      <c r="D345" s="57" t="s">
        <v>1017</v>
      </c>
    </row>
    <row r="346" spans="1:4" x14ac:dyDescent="0.25">
      <c r="A346" s="64" t="s">
        <v>59</v>
      </c>
      <c r="B346" s="64" t="s">
        <v>43</v>
      </c>
      <c r="C346" s="64" t="s">
        <v>694</v>
      </c>
      <c r="D346" s="64" t="s">
        <v>440</v>
      </c>
    </row>
    <row r="347" spans="1:4" x14ac:dyDescent="0.25">
      <c r="A347" s="64" t="s">
        <v>59</v>
      </c>
      <c r="B347" s="64" t="s">
        <v>43</v>
      </c>
      <c r="C347" s="64" t="s">
        <v>691</v>
      </c>
      <c r="D347" s="64" t="s">
        <v>1021</v>
      </c>
    </row>
    <row r="348" spans="1:4" x14ac:dyDescent="0.25">
      <c r="A348" s="64" t="s">
        <v>59</v>
      </c>
      <c r="B348" s="64" t="s">
        <v>43</v>
      </c>
      <c r="C348" s="64" t="s">
        <v>692</v>
      </c>
      <c r="D348" s="64" t="s">
        <v>693</v>
      </c>
    </row>
    <row r="349" spans="1:4" x14ac:dyDescent="0.25">
      <c r="A349" s="64" t="s">
        <v>59</v>
      </c>
      <c r="B349" s="64" t="s">
        <v>43</v>
      </c>
      <c r="C349" s="64" t="s">
        <v>690</v>
      </c>
      <c r="D349" s="64" t="s">
        <v>1170</v>
      </c>
    </row>
    <row r="350" spans="1:4" x14ac:dyDescent="0.25">
      <c r="A350" s="61" t="s">
        <v>1208</v>
      </c>
      <c r="B350" s="62" t="s">
        <v>43</v>
      </c>
      <c r="C350" s="62" t="s">
        <v>689</v>
      </c>
      <c r="D350" s="62" t="s">
        <v>1171</v>
      </c>
    </row>
    <row r="351" spans="1:4" x14ac:dyDescent="0.25">
      <c r="A351" s="63" t="s">
        <v>1208</v>
      </c>
      <c r="B351" s="64" t="s">
        <v>43</v>
      </c>
      <c r="C351" s="64" t="s">
        <v>688</v>
      </c>
      <c r="D351" s="64" t="s">
        <v>912</v>
      </c>
    </row>
    <row r="352" spans="1:4" x14ac:dyDescent="0.25">
      <c r="A352" s="76" t="s">
        <v>63</v>
      </c>
      <c r="B352" s="7" t="s">
        <v>43</v>
      </c>
      <c r="C352" s="16" t="s">
        <v>711</v>
      </c>
      <c r="D352" s="84" t="s">
        <v>1141</v>
      </c>
    </row>
    <row r="353" spans="1:4" x14ac:dyDescent="0.25">
      <c r="A353" s="77" t="s">
        <v>63</v>
      </c>
      <c r="B353" s="7" t="s">
        <v>43</v>
      </c>
      <c r="C353" s="16" t="s">
        <v>1142</v>
      </c>
      <c r="D353" s="16" t="s">
        <v>1143</v>
      </c>
    </row>
    <row r="354" spans="1:4" x14ac:dyDescent="0.25">
      <c r="A354" s="76" t="s">
        <v>63</v>
      </c>
      <c r="B354" s="7" t="s">
        <v>43</v>
      </c>
      <c r="C354" s="16" t="s">
        <v>698</v>
      </c>
      <c r="D354" s="16" t="s">
        <v>1144</v>
      </c>
    </row>
    <row r="355" spans="1:4" x14ac:dyDescent="0.25">
      <c r="A355" s="75" t="s">
        <v>63</v>
      </c>
      <c r="B355" s="80" t="s">
        <v>43</v>
      </c>
      <c r="C355" s="79" t="s">
        <v>712</v>
      </c>
      <c r="D355" s="79" t="s">
        <v>1145</v>
      </c>
    </row>
    <row r="356" spans="1:4" x14ac:dyDescent="0.25">
      <c r="A356" s="8" t="s">
        <v>63</v>
      </c>
      <c r="B356" s="7" t="s">
        <v>43</v>
      </c>
      <c r="C356" s="16" t="s">
        <v>707</v>
      </c>
      <c r="D356" s="16" t="s">
        <v>708</v>
      </c>
    </row>
    <row r="357" spans="1:4" x14ac:dyDescent="0.25">
      <c r="A357" s="8" t="s">
        <v>63</v>
      </c>
      <c r="B357" s="7" t="s">
        <v>43</v>
      </c>
      <c r="C357" s="16" t="s">
        <v>699</v>
      </c>
      <c r="D357" s="16" t="s">
        <v>700</v>
      </c>
    </row>
    <row r="358" spans="1:4" x14ac:dyDescent="0.25">
      <c r="A358" s="8" t="s">
        <v>63</v>
      </c>
      <c r="B358" s="7" t="s">
        <v>43</v>
      </c>
      <c r="C358" s="16" t="s">
        <v>710</v>
      </c>
      <c r="D358" s="16" t="s">
        <v>1146</v>
      </c>
    </row>
    <row r="359" spans="1:4" x14ac:dyDescent="0.25">
      <c r="A359" s="8" t="s">
        <v>63</v>
      </c>
      <c r="B359" s="7" t="s">
        <v>43</v>
      </c>
      <c r="C359" s="16" t="s">
        <v>701</v>
      </c>
      <c r="D359" s="16" t="s">
        <v>702</v>
      </c>
    </row>
    <row r="360" spans="1:4" x14ac:dyDescent="0.25">
      <c r="A360" s="8" t="s">
        <v>63</v>
      </c>
      <c r="B360" s="7" t="s">
        <v>43</v>
      </c>
      <c r="C360" s="16" t="s">
        <v>709</v>
      </c>
      <c r="D360" s="16" t="s">
        <v>1147</v>
      </c>
    </row>
    <row r="361" spans="1:4" x14ac:dyDescent="0.25">
      <c r="A361" s="7" t="s">
        <v>63</v>
      </c>
      <c r="B361" s="7" t="s">
        <v>43</v>
      </c>
      <c r="C361" s="10" t="s">
        <v>704</v>
      </c>
      <c r="D361" s="10" t="s">
        <v>1148</v>
      </c>
    </row>
    <row r="362" spans="1:4" x14ac:dyDescent="0.25">
      <c r="A362" s="8" t="s">
        <v>63</v>
      </c>
      <c r="B362" s="7" t="s">
        <v>43</v>
      </c>
      <c r="C362" s="16" t="s">
        <v>706</v>
      </c>
      <c r="D362" s="16" t="s">
        <v>1149</v>
      </c>
    </row>
    <row r="363" spans="1:4" x14ac:dyDescent="0.25">
      <c r="A363" s="8" t="s">
        <v>63</v>
      </c>
      <c r="B363" s="7" t="s">
        <v>43</v>
      </c>
      <c r="C363" s="16" t="s">
        <v>1150</v>
      </c>
      <c r="D363" s="16" t="s">
        <v>1151</v>
      </c>
    </row>
    <row r="364" spans="1:4" x14ac:dyDescent="0.25">
      <c r="A364" s="8" t="s">
        <v>63</v>
      </c>
      <c r="B364" s="7" t="s">
        <v>43</v>
      </c>
      <c r="C364" s="16" t="s">
        <v>703</v>
      </c>
      <c r="D364" s="16" t="s">
        <v>1209</v>
      </c>
    </row>
    <row r="365" spans="1:4" x14ac:dyDescent="0.25">
      <c r="A365" s="8" t="s">
        <v>63</v>
      </c>
      <c r="B365" s="7" t="s">
        <v>43</v>
      </c>
      <c r="C365" s="16" t="s">
        <v>705</v>
      </c>
      <c r="D365" s="16" t="s">
        <v>1152</v>
      </c>
    </row>
    <row r="366" spans="1:4" x14ac:dyDescent="0.25">
      <c r="A366" s="8" t="s">
        <v>62</v>
      </c>
      <c r="B366" s="7" t="s">
        <v>43</v>
      </c>
      <c r="C366" s="16" t="s">
        <v>697</v>
      </c>
      <c r="D366" s="16" t="s">
        <v>1153</v>
      </c>
    </row>
    <row r="367" spans="1:4" x14ac:dyDescent="0.25">
      <c r="A367" s="8" t="s">
        <v>62</v>
      </c>
      <c r="B367" s="7" t="s">
        <v>43</v>
      </c>
      <c r="C367" s="16" t="s">
        <v>695</v>
      </c>
      <c r="D367" s="16" t="s">
        <v>696</v>
      </c>
    </row>
    <row r="368" spans="1:4" x14ac:dyDescent="0.25">
      <c r="A368" s="16" t="s">
        <v>54</v>
      </c>
      <c r="B368" s="16" t="s">
        <v>43</v>
      </c>
      <c r="C368" s="16" t="s">
        <v>660</v>
      </c>
      <c r="D368" s="16" t="s">
        <v>661</v>
      </c>
    </row>
    <row r="369" spans="1:4" x14ac:dyDescent="0.25">
      <c r="A369" s="16" t="s">
        <v>54</v>
      </c>
      <c r="B369" s="16" t="s">
        <v>43</v>
      </c>
      <c r="C369" s="16" t="s">
        <v>658</v>
      </c>
      <c r="D369" s="16" t="s">
        <v>659</v>
      </c>
    </row>
    <row r="370" spans="1:4" x14ac:dyDescent="0.25">
      <c r="A370" s="16" t="s">
        <v>54</v>
      </c>
      <c r="B370" s="16" t="s">
        <v>43</v>
      </c>
      <c r="C370" s="16" t="s">
        <v>654</v>
      </c>
      <c r="D370" s="16" t="s">
        <v>655</v>
      </c>
    </row>
    <row r="371" spans="1:4" x14ac:dyDescent="0.25">
      <c r="A371" s="16" t="s">
        <v>54</v>
      </c>
      <c r="B371" s="16" t="s">
        <v>43</v>
      </c>
      <c r="C371" s="16" t="s">
        <v>652</v>
      </c>
      <c r="D371" s="16" t="s">
        <v>653</v>
      </c>
    </row>
    <row r="372" spans="1:4" x14ac:dyDescent="0.25">
      <c r="A372" s="16" t="s">
        <v>54</v>
      </c>
      <c r="B372" s="16" t="s">
        <v>43</v>
      </c>
      <c r="C372" s="16" t="s">
        <v>656</v>
      </c>
      <c r="D372" s="16" t="s">
        <v>657</v>
      </c>
    </row>
    <row r="373" spans="1:4" x14ac:dyDescent="0.25">
      <c r="A373" s="16" t="s">
        <v>54</v>
      </c>
      <c r="B373" s="16" t="s">
        <v>43</v>
      </c>
      <c r="C373" s="16" t="s">
        <v>662</v>
      </c>
      <c r="D373" s="16" t="s">
        <v>663</v>
      </c>
    </row>
    <row r="374" spans="1:4" x14ac:dyDescent="0.25">
      <c r="A374" s="16" t="s">
        <v>54</v>
      </c>
      <c r="B374" s="16" t="s">
        <v>43</v>
      </c>
      <c r="C374" s="16" t="s">
        <v>664</v>
      </c>
      <c r="D374" s="16" t="s">
        <v>217</v>
      </c>
    </row>
    <row r="375" spans="1:4" x14ac:dyDescent="0.25">
      <c r="A375" s="65" t="s">
        <v>64</v>
      </c>
      <c r="B375" s="65" t="s">
        <v>65</v>
      </c>
      <c r="C375" s="66" t="s">
        <v>740</v>
      </c>
      <c r="D375" s="66" t="s">
        <v>1259</v>
      </c>
    </row>
    <row r="376" spans="1:4" x14ac:dyDescent="0.25">
      <c r="A376" s="65" t="s">
        <v>64</v>
      </c>
      <c r="B376" s="65" t="s">
        <v>65</v>
      </c>
      <c r="C376" s="66" t="s">
        <v>734</v>
      </c>
      <c r="D376" s="66" t="s">
        <v>1022</v>
      </c>
    </row>
    <row r="377" spans="1:4" x14ac:dyDescent="0.25">
      <c r="A377" s="65" t="s">
        <v>64</v>
      </c>
      <c r="B377" s="65" t="s">
        <v>65</v>
      </c>
      <c r="C377" s="66" t="s">
        <v>742</v>
      </c>
      <c r="D377" s="66" t="s">
        <v>743</v>
      </c>
    </row>
    <row r="378" spans="1:4" x14ac:dyDescent="0.25">
      <c r="A378" s="65" t="s">
        <v>64</v>
      </c>
      <c r="B378" s="65" t="s">
        <v>65</v>
      </c>
      <c r="C378" s="66" t="s">
        <v>738</v>
      </c>
      <c r="D378" s="66" t="s">
        <v>739</v>
      </c>
    </row>
    <row r="379" spans="1:4" x14ac:dyDescent="0.25">
      <c r="A379" s="65" t="s">
        <v>64</v>
      </c>
      <c r="B379" s="65" t="s">
        <v>65</v>
      </c>
      <c r="C379" s="66" t="s">
        <v>735</v>
      </c>
      <c r="D379" s="66" t="s">
        <v>736</v>
      </c>
    </row>
    <row r="380" spans="1:4" x14ac:dyDescent="0.25">
      <c r="A380" s="65" t="s">
        <v>64</v>
      </c>
      <c r="B380" s="65" t="s">
        <v>65</v>
      </c>
      <c r="C380" s="66" t="s">
        <v>744</v>
      </c>
      <c r="D380" s="66" t="s">
        <v>1172</v>
      </c>
    </row>
    <row r="381" spans="1:4" x14ac:dyDescent="0.25">
      <c r="A381" s="65" t="s">
        <v>64</v>
      </c>
      <c r="B381" s="65" t="s">
        <v>65</v>
      </c>
      <c r="C381" s="66" t="s">
        <v>741</v>
      </c>
      <c r="D381" s="66" t="s">
        <v>1260</v>
      </c>
    </row>
    <row r="382" spans="1:4" x14ac:dyDescent="0.25">
      <c r="A382" s="65" t="s">
        <v>64</v>
      </c>
      <c r="B382" s="65" t="s">
        <v>65</v>
      </c>
      <c r="C382" s="66" t="s">
        <v>737</v>
      </c>
      <c r="D382" s="66" t="s">
        <v>501</v>
      </c>
    </row>
    <row r="383" spans="1:4" x14ac:dyDescent="0.25">
      <c r="A383" s="65" t="s">
        <v>66</v>
      </c>
      <c r="B383" s="65" t="s">
        <v>65</v>
      </c>
      <c r="C383" s="66" t="s">
        <v>745</v>
      </c>
      <c r="D383" s="66" t="s">
        <v>746</v>
      </c>
    </row>
    <row r="384" spans="1:4" x14ac:dyDescent="0.25">
      <c r="A384" s="65" t="s">
        <v>66</v>
      </c>
      <c r="B384" s="65" t="s">
        <v>65</v>
      </c>
      <c r="C384" s="66" t="s">
        <v>747</v>
      </c>
      <c r="D384" s="66" t="s">
        <v>317</v>
      </c>
    </row>
    <row r="385" spans="1:4" x14ac:dyDescent="0.25">
      <c r="A385" s="65" t="s">
        <v>66</v>
      </c>
      <c r="B385" s="65" t="s">
        <v>65</v>
      </c>
      <c r="C385" s="66" t="s">
        <v>750</v>
      </c>
      <c r="D385" s="66" t="s">
        <v>751</v>
      </c>
    </row>
    <row r="386" spans="1:4" x14ac:dyDescent="0.25">
      <c r="A386" s="65" t="s">
        <v>66</v>
      </c>
      <c r="B386" s="65" t="s">
        <v>65</v>
      </c>
      <c r="C386" s="66" t="s">
        <v>748</v>
      </c>
      <c r="D386" s="66" t="s">
        <v>749</v>
      </c>
    </row>
    <row r="387" spans="1:4" x14ac:dyDescent="0.25">
      <c r="A387" s="65" t="s">
        <v>67</v>
      </c>
      <c r="B387" s="65" t="s">
        <v>65</v>
      </c>
      <c r="C387" s="66" t="s">
        <v>752</v>
      </c>
      <c r="D387" s="66" t="s">
        <v>753</v>
      </c>
    </row>
    <row r="388" spans="1:4" x14ac:dyDescent="0.25">
      <c r="A388" s="65" t="s">
        <v>67</v>
      </c>
      <c r="B388" s="65" t="s">
        <v>65</v>
      </c>
      <c r="C388" s="66" t="s">
        <v>754</v>
      </c>
      <c r="D388" s="66" t="s">
        <v>1173</v>
      </c>
    </row>
    <row r="389" spans="1:4" x14ac:dyDescent="0.25">
      <c r="A389" s="65" t="s">
        <v>67</v>
      </c>
      <c r="B389" s="65" t="s">
        <v>65</v>
      </c>
      <c r="C389" s="66" t="s">
        <v>756</v>
      </c>
      <c r="D389" s="66" t="s">
        <v>1174</v>
      </c>
    </row>
    <row r="390" spans="1:4" x14ac:dyDescent="0.25">
      <c r="A390" s="65" t="s">
        <v>67</v>
      </c>
      <c r="B390" s="65" t="s">
        <v>65</v>
      </c>
      <c r="C390" s="66" t="s">
        <v>755</v>
      </c>
      <c r="D390" s="66" t="s">
        <v>1175</v>
      </c>
    </row>
    <row r="391" spans="1:4" x14ac:dyDescent="0.25">
      <c r="A391" s="65" t="s">
        <v>68</v>
      </c>
      <c r="B391" s="65" t="s">
        <v>65</v>
      </c>
      <c r="C391" s="66" t="s">
        <v>757</v>
      </c>
      <c r="D391" s="66" t="s">
        <v>758</v>
      </c>
    </row>
    <row r="392" spans="1:4" x14ac:dyDescent="0.25">
      <c r="A392" s="65" t="s">
        <v>68</v>
      </c>
      <c r="B392" s="65" t="s">
        <v>65</v>
      </c>
      <c r="C392" s="66" t="s">
        <v>759</v>
      </c>
      <c r="D392" s="66" t="s">
        <v>760</v>
      </c>
    </row>
    <row r="393" spans="1:4" x14ac:dyDescent="0.25">
      <c r="A393" s="65" t="s">
        <v>68</v>
      </c>
      <c r="B393" s="65" t="s">
        <v>65</v>
      </c>
      <c r="C393" s="66" t="s">
        <v>761</v>
      </c>
      <c r="D393" s="66" t="s">
        <v>762</v>
      </c>
    </row>
    <row r="394" spans="1:4" x14ac:dyDescent="0.25">
      <c r="A394" s="66" t="s">
        <v>69</v>
      </c>
      <c r="B394" s="66" t="s">
        <v>65</v>
      </c>
      <c r="C394" s="66" t="s">
        <v>767</v>
      </c>
      <c r="D394" s="66" t="s">
        <v>1176</v>
      </c>
    </row>
    <row r="395" spans="1:4" x14ac:dyDescent="0.25">
      <c r="A395" s="66" t="s">
        <v>69</v>
      </c>
      <c r="B395" s="66" t="s">
        <v>65</v>
      </c>
      <c r="C395" s="66" t="s">
        <v>769</v>
      </c>
      <c r="D395" s="66" t="s">
        <v>770</v>
      </c>
    </row>
    <row r="396" spans="1:4" x14ac:dyDescent="0.25">
      <c r="A396" s="66" t="s">
        <v>69</v>
      </c>
      <c r="B396" s="66" t="s">
        <v>65</v>
      </c>
      <c r="C396" s="66" t="s">
        <v>772</v>
      </c>
      <c r="D396" s="66" t="s">
        <v>1053</v>
      </c>
    </row>
    <row r="397" spans="1:4" x14ac:dyDescent="0.25">
      <c r="A397" s="66" t="s">
        <v>69</v>
      </c>
      <c r="B397" s="66" t="s">
        <v>65</v>
      </c>
      <c r="C397" s="66" t="s">
        <v>771</v>
      </c>
      <c r="D397" s="66" t="s">
        <v>1177</v>
      </c>
    </row>
    <row r="398" spans="1:4" x14ac:dyDescent="0.25">
      <c r="A398" s="66" t="s">
        <v>69</v>
      </c>
      <c r="B398" s="66" t="s">
        <v>65</v>
      </c>
      <c r="C398" s="66" t="s">
        <v>768</v>
      </c>
      <c r="D398" s="66" t="s">
        <v>1178</v>
      </c>
    </row>
    <row r="399" spans="1:4" x14ac:dyDescent="0.25">
      <c r="A399" s="66" t="s">
        <v>71</v>
      </c>
      <c r="B399" s="66" t="s">
        <v>65</v>
      </c>
      <c r="C399" s="66" t="s">
        <v>766</v>
      </c>
      <c r="D399" s="66" t="s">
        <v>1179</v>
      </c>
    </row>
    <row r="400" spans="1:4" x14ac:dyDescent="0.25">
      <c r="A400" s="66" t="s">
        <v>71</v>
      </c>
      <c r="B400" s="66" t="s">
        <v>65</v>
      </c>
      <c r="C400" s="66" t="s">
        <v>763</v>
      </c>
      <c r="D400" s="66" t="s">
        <v>1180</v>
      </c>
    </row>
    <row r="401" spans="1:4" x14ac:dyDescent="0.25">
      <c r="A401" s="66" t="s">
        <v>71</v>
      </c>
      <c r="B401" s="66" t="s">
        <v>65</v>
      </c>
      <c r="C401" s="66" t="s">
        <v>765</v>
      </c>
      <c r="D401" s="66" t="s">
        <v>1181</v>
      </c>
    </row>
    <row r="402" spans="1:4" x14ac:dyDescent="0.25">
      <c r="A402" s="66" t="s">
        <v>71</v>
      </c>
      <c r="B402" s="66" t="s">
        <v>65</v>
      </c>
      <c r="C402" s="66" t="s">
        <v>764</v>
      </c>
      <c r="D402" s="66" t="s">
        <v>288</v>
      </c>
    </row>
    <row r="403" spans="1:4" x14ac:dyDescent="0.25">
      <c r="A403" s="65" t="s">
        <v>72</v>
      </c>
      <c r="B403" s="65" t="s">
        <v>65</v>
      </c>
      <c r="C403" s="66" t="s">
        <v>773</v>
      </c>
      <c r="D403" s="66" t="s">
        <v>1210</v>
      </c>
    </row>
    <row r="404" spans="1:4" x14ac:dyDescent="0.25">
      <c r="A404" s="65" t="s">
        <v>72</v>
      </c>
      <c r="B404" s="65" t="s">
        <v>65</v>
      </c>
      <c r="C404" s="66" t="s">
        <v>780</v>
      </c>
      <c r="D404" s="66" t="s">
        <v>1211</v>
      </c>
    </row>
    <row r="405" spans="1:4" x14ac:dyDescent="0.25">
      <c r="A405" s="65" t="s">
        <v>72</v>
      </c>
      <c r="B405" s="65" t="s">
        <v>65</v>
      </c>
      <c r="C405" s="66" t="s">
        <v>778</v>
      </c>
      <c r="D405" s="66" t="s">
        <v>779</v>
      </c>
    </row>
    <row r="406" spans="1:4" x14ac:dyDescent="0.25">
      <c r="A406" s="65" t="s">
        <v>72</v>
      </c>
      <c r="B406" s="65" t="s">
        <v>65</v>
      </c>
      <c r="C406" s="66" t="s">
        <v>776</v>
      </c>
      <c r="D406" s="66" t="s">
        <v>1212</v>
      </c>
    </row>
    <row r="407" spans="1:4" x14ac:dyDescent="0.25">
      <c r="A407" s="65" t="s">
        <v>72</v>
      </c>
      <c r="B407" s="65" t="s">
        <v>65</v>
      </c>
      <c r="C407" s="66" t="s">
        <v>777</v>
      </c>
      <c r="D407" s="66" t="s">
        <v>1213</v>
      </c>
    </row>
    <row r="408" spans="1:4" x14ac:dyDescent="0.25">
      <c r="A408" s="65" t="s">
        <v>72</v>
      </c>
      <c r="B408" s="65" t="s">
        <v>65</v>
      </c>
      <c r="C408" s="66" t="s">
        <v>774</v>
      </c>
      <c r="D408" s="66" t="s">
        <v>775</v>
      </c>
    </row>
    <row r="409" spans="1:4" x14ac:dyDescent="0.25">
      <c r="A409" s="65" t="s">
        <v>73</v>
      </c>
      <c r="B409" s="65" t="s">
        <v>65</v>
      </c>
      <c r="C409" s="66" t="s">
        <v>785</v>
      </c>
      <c r="D409" s="66" t="s">
        <v>290</v>
      </c>
    </row>
    <row r="410" spans="1:4" x14ac:dyDescent="0.25">
      <c r="A410" s="65" t="s">
        <v>73</v>
      </c>
      <c r="B410" s="65" t="s">
        <v>65</v>
      </c>
      <c r="C410" s="66" t="s">
        <v>786</v>
      </c>
      <c r="D410" s="66" t="s">
        <v>1182</v>
      </c>
    </row>
    <row r="411" spans="1:4" x14ac:dyDescent="0.25">
      <c r="A411" s="65" t="s">
        <v>73</v>
      </c>
      <c r="B411" s="65" t="s">
        <v>65</v>
      </c>
      <c r="C411" s="66" t="s">
        <v>781</v>
      </c>
      <c r="D411" s="66" t="s">
        <v>782</v>
      </c>
    </row>
    <row r="412" spans="1:4" x14ac:dyDescent="0.25">
      <c r="A412" s="65" t="s">
        <v>73</v>
      </c>
      <c r="B412" s="65" t="s">
        <v>65</v>
      </c>
      <c r="C412" s="66" t="s">
        <v>788</v>
      </c>
      <c r="D412" s="66" t="s">
        <v>789</v>
      </c>
    </row>
    <row r="413" spans="1:4" x14ac:dyDescent="0.25">
      <c r="A413" s="65" t="s">
        <v>73</v>
      </c>
      <c r="B413" s="65" t="s">
        <v>65</v>
      </c>
      <c r="C413" s="66" t="s">
        <v>783</v>
      </c>
      <c r="D413" s="66" t="s">
        <v>784</v>
      </c>
    </row>
    <row r="414" spans="1:4" x14ac:dyDescent="0.25">
      <c r="A414" s="65" t="s">
        <v>73</v>
      </c>
      <c r="B414" s="65" t="s">
        <v>65</v>
      </c>
      <c r="C414" s="66" t="s">
        <v>787</v>
      </c>
      <c r="D414" s="66" t="s">
        <v>501</v>
      </c>
    </row>
    <row r="415" spans="1:4" x14ac:dyDescent="0.25">
      <c r="A415" s="65" t="s">
        <v>74</v>
      </c>
      <c r="B415" s="65" t="s">
        <v>65</v>
      </c>
      <c r="C415" s="66" t="s">
        <v>791</v>
      </c>
      <c r="D415" s="66" t="s">
        <v>1053</v>
      </c>
    </row>
    <row r="416" spans="1:4" x14ac:dyDescent="0.25">
      <c r="A416" s="65" t="s">
        <v>74</v>
      </c>
      <c r="B416" s="65" t="s">
        <v>65</v>
      </c>
      <c r="C416" s="66" t="s">
        <v>790</v>
      </c>
      <c r="D416" s="66" t="s">
        <v>1214</v>
      </c>
    </row>
    <row r="417" spans="1:4" x14ac:dyDescent="0.25">
      <c r="A417" s="65" t="s">
        <v>74</v>
      </c>
      <c r="B417" s="65" t="s">
        <v>65</v>
      </c>
      <c r="C417" s="66" t="s">
        <v>792</v>
      </c>
      <c r="D417" s="66" t="s">
        <v>1215</v>
      </c>
    </row>
    <row r="418" spans="1:4" x14ac:dyDescent="0.25">
      <c r="A418" s="65" t="s">
        <v>75</v>
      </c>
      <c r="B418" s="65" t="s">
        <v>65</v>
      </c>
      <c r="C418" s="66" t="s">
        <v>793</v>
      </c>
      <c r="D418" s="66" t="s">
        <v>1183</v>
      </c>
    </row>
    <row r="419" spans="1:4" x14ac:dyDescent="0.25">
      <c r="A419" s="65" t="s">
        <v>75</v>
      </c>
      <c r="B419" s="65" t="s">
        <v>65</v>
      </c>
      <c r="C419" s="66" t="s">
        <v>796</v>
      </c>
      <c r="D419" s="66" t="s">
        <v>1184</v>
      </c>
    </row>
    <row r="420" spans="1:4" x14ac:dyDescent="0.25">
      <c r="A420" s="65" t="s">
        <v>75</v>
      </c>
      <c r="B420" s="65" t="s">
        <v>65</v>
      </c>
      <c r="C420" s="66" t="s">
        <v>794</v>
      </c>
      <c r="D420" s="66" t="s">
        <v>1185</v>
      </c>
    </row>
    <row r="421" spans="1:4" x14ac:dyDescent="0.25">
      <c r="A421" s="65" t="s">
        <v>75</v>
      </c>
      <c r="B421" s="65" t="s">
        <v>65</v>
      </c>
      <c r="C421" s="66" t="s">
        <v>795</v>
      </c>
      <c r="D421" s="66" t="s">
        <v>1186</v>
      </c>
    </row>
    <row r="422" spans="1:4" x14ac:dyDescent="0.25">
      <c r="A422" s="65" t="s">
        <v>76</v>
      </c>
      <c r="B422" s="65" t="s">
        <v>65</v>
      </c>
      <c r="C422" s="66" t="s">
        <v>799</v>
      </c>
      <c r="D422" s="66" t="s">
        <v>800</v>
      </c>
    </row>
    <row r="423" spans="1:4" x14ac:dyDescent="0.25">
      <c r="A423" s="65" t="s">
        <v>76</v>
      </c>
      <c r="B423" s="65" t="s">
        <v>65</v>
      </c>
      <c r="C423" s="66" t="s">
        <v>801</v>
      </c>
      <c r="D423" s="66" t="s">
        <v>1187</v>
      </c>
    </row>
    <row r="424" spans="1:4" x14ac:dyDescent="0.25">
      <c r="A424" s="65" t="s">
        <v>76</v>
      </c>
      <c r="B424" s="65" t="s">
        <v>65</v>
      </c>
      <c r="C424" s="66" t="s">
        <v>1124</v>
      </c>
      <c r="D424" s="66" t="s">
        <v>802</v>
      </c>
    </row>
    <row r="425" spans="1:4" x14ac:dyDescent="0.25">
      <c r="A425" s="65" t="s">
        <v>76</v>
      </c>
      <c r="B425" s="65" t="s">
        <v>65</v>
      </c>
      <c r="C425" s="66" t="s">
        <v>797</v>
      </c>
      <c r="D425" s="66" t="s">
        <v>798</v>
      </c>
    </row>
    <row r="426" spans="1:4" x14ac:dyDescent="0.25">
      <c r="A426" s="19" t="s">
        <v>77</v>
      </c>
      <c r="B426" s="19" t="s">
        <v>65</v>
      </c>
      <c r="C426" s="17" t="s">
        <v>720</v>
      </c>
      <c r="D426" s="17" t="s">
        <v>721</v>
      </c>
    </row>
    <row r="427" spans="1:4" x14ac:dyDescent="0.25">
      <c r="A427" s="19" t="s">
        <v>77</v>
      </c>
      <c r="B427" s="19" t="s">
        <v>65</v>
      </c>
      <c r="C427" s="17" t="s">
        <v>722</v>
      </c>
      <c r="D427" s="17" t="s">
        <v>723</v>
      </c>
    </row>
    <row r="428" spans="1:4" x14ac:dyDescent="0.25">
      <c r="A428" s="17" t="s">
        <v>77</v>
      </c>
      <c r="B428" s="17" t="s">
        <v>65</v>
      </c>
      <c r="C428" s="17" t="s">
        <v>725</v>
      </c>
      <c r="D428" s="17" t="s">
        <v>726</v>
      </c>
    </row>
    <row r="429" spans="1:4" x14ac:dyDescent="0.25">
      <c r="A429" s="17" t="s">
        <v>77</v>
      </c>
      <c r="B429" s="17" t="s">
        <v>65</v>
      </c>
      <c r="C429" s="17" t="s">
        <v>727</v>
      </c>
      <c r="D429" s="17" t="s">
        <v>728</v>
      </c>
    </row>
    <row r="430" spans="1:4" x14ac:dyDescent="0.25">
      <c r="A430" s="17" t="s">
        <v>77</v>
      </c>
      <c r="B430" s="17" t="s">
        <v>65</v>
      </c>
      <c r="C430" s="17" t="s">
        <v>724</v>
      </c>
      <c r="D430" s="17" t="s">
        <v>1216</v>
      </c>
    </row>
    <row r="431" spans="1:4" x14ac:dyDescent="0.25">
      <c r="A431" s="17" t="s">
        <v>78</v>
      </c>
      <c r="B431" s="17" t="s">
        <v>65</v>
      </c>
      <c r="C431" s="17" t="s">
        <v>733</v>
      </c>
      <c r="D431" s="17" t="s">
        <v>730</v>
      </c>
    </row>
    <row r="432" spans="1:4" x14ac:dyDescent="0.25">
      <c r="A432" s="17" t="s">
        <v>78</v>
      </c>
      <c r="B432" s="17" t="s">
        <v>65</v>
      </c>
      <c r="C432" s="17" t="s">
        <v>731</v>
      </c>
      <c r="D432" s="17" t="s">
        <v>732</v>
      </c>
    </row>
    <row r="433" spans="1:4" x14ac:dyDescent="0.25">
      <c r="A433" s="19" t="s">
        <v>78</v>
      </c>
      <c r="B433" s="19" t="s">
        <v>65</v>
      </c>
      <c r="C433" s="17" t="s">
        <v>729</v>
      </c>
      <c r="D433" s="17" t="s">
        <v>1119</v>
      </c>
    </row>
    <row r="434" spans="1:4" x14ac:dyDescent="0.25">
      <c r="A434" s="19" t="s">
        <v>1023</v>
      </c>
      <c r="B434" s="19" t="s">
        <v>65</v>
      </c>
      <c r="C434" s="17" t="s">
        <v>713</v>
      </c>
      <c r="D434" s="17" t="s">
        <v>714</v>
      </c>
    </row>
    <row r="435" spans="1:4" x14ac:dyDescent="0.25">
      <c r="A435" s="19" t="s">
        <v>1023</v>
      </c>
      <c r="B435" s="19" t="s">
        <v>65</v>
      </c>
      <c r="C435" s="17" t="s">
        <v>717</v>
      </c>
      <c r="D435" s="17" t="s">
        <v>1217</v>
      </c>
    </row>
    <row r="436" spans="1:4" x14ac:dyDescent="0.25">
      <c r="A436" s="19" t="s">
        <v>1023</v>
      </c>
      <c r="B436" s="19" t="s">
        <v>65</v>
      </c>
      <c r="C436" s="17" t="s">
        <v>718</v>
      </c>
      <c r="D436" s="17" t="s">
        <v>719</v>
      </c>
    </row>
    <row r="437" spans="1:4" x14ac:dyDescent="0.25">
      <c r="A437" s="19" t="s">
        <v>1023</v>
      </c>
      <c r="B437" s="19" t="s">
        <v>65</v>
      </c>
      <c r="C437" s="17" t="s">
        <v>715</v>
      </c>
      <c r="D437" s="18" t="s">
        <v>716</v>
      </c>
    </row>
    <row r="438" spans="1:4" x14ac:dyDescent="0.25">
      <c r="A438" s="67" t="s">
        <v>1218</v>
      </c>
      <c r="B438" s="68" t="s">
        <v>80</v>
      </c>
      <c r="C438" s="21" t="s">
        <v>805</v>
      </c>
      <c r="D438" s="22" t="s">
        <v>1120</v>
      </c>
    </row>
    <row r="439" spans="1:4" x14ac:dyDescent="0.25">
      <c r="A439" s="78" t="s">
        <v>1218</v>
      </c>
      <c r="B439" s="72" t="s">
        <v>80</v>
      </c>
      <c r="C439" s="82" t="s">
        <v>807</v>
      </c>
      <c r="D439" s="85" t="s">
        <v>1261</v>
      </c>
    </row>
    <row r="440" spans="1:4" x14ac:dyDescent="0.25">
      <c r="A440" s="69" t="s">
        <v>1218</v>
      </c>
      <c r="B440" s="68" t="s">
        <v>80</v>
      </c>
      <c r="C440" s="22" t="s">
        <v>804</v>
      </c>
      <c r="D440" s="22" t="s">
        <v>1024</v>
      </c>
    </row>
    <row r="441" spans="1:4" x14ac:dyDescent="0.25">
      <c r="A441" s="69" t="s">
        <v>1218</v>
      </c>
      <c r="B441" s="68" t="s">
        <v>80</v>
      </c>
      <c r="C441" s="21" t="s">
        <v>803</v>
      </c>
      <c r="D441" s="21" t="s">
        <v>1025</v>
      </c>
    </row>
    <row r="442" spans="1:4" x14ac:dyDescent="0.25">
      <c r="A442" s="69" t="s">
        <v>92</v>
      </c>
      <c r="B442" s="68" t="s">
        <v>80</v>
      </c>
      <c r="C442" s="20" t="s">
        <v>816</v>
      </c>
      <c r="D442" s="20" t="s">
        <v>1026</v>
      </c>
    </row>
    <row r="443" spans="1:4" x14ac:dyDescent="0.25">
      <c r="A443" s="69" t="s">
        <v>92</v>
      </c>
      <c r="B443" s="68" t="s">
        <v>80</v>
      </c>
      <c r="C443" s="21" t="s">
        <v>812</v>
      </c>
      <c r="D443" s="23" t="s">
        <v>1121</v>
      </c>
    </row>
    <row r="444" spans="1:4" x14ac:dyDescent="0.25">
      <c r="A444" s="69" t="s">
        <v>92</v>
      </c>
      <c r="B444" s="68" t="s">
        <v>80</v>
      </c>
      <c r="C444" s="21" t="s">
        <v>813</v>
      </c>
      <c r="D444" s="21" t="s">
        <v>814</v>
      </c>
    </row>
    <row r="445" spans="1:4" x14ac:dyDescent="0.25">
      <c r="A445" s="69" t="s">
        <v>92</v>
      </c>
      <c r="B445" s="68" t="s">
        <v>80</v>
      </c>
      <c r="C445" s="20" t="s">
        <v>815</v>
      </c>
      <c r="D445" s="20" t="s">
        <v>1027</v>
      </c>
    </row>
    <row r="446" spans="1:4" x14ac:dyDescent="0.25">
      <c r="A446" s="69" t="s">
        <v>92</v>
      </c>
      <c r="B446" s="68" t="s">
        <v>80</v>
      </c>
      <c r="C446" s="21" t="s">
        <v>810</v>
      </c>
      <c r="D446" s="23" t="s">
        <v>585</v>
      </c>
    </row>
    <row r="447" spans="1:4" x14ac:dyDescent="0.25">
      <c r="A447" s="69" t="s">
        <v>92</v>
      </c>
      <c r="B447" s="68" t="s">
        <v>80</v>
      </c>
      <c r="C447" s="21" t="s">
        <v>808</v>
      </c>
      <c r="D447" s="23" t="s">
        <v>809</v>
      </c>
    </row>
    <row r="448" spans="1:4" x14ac:dyDescent="0.25">
      <c r="A448" s="69" t="s">
        <v>92</v>
      </c>
      <c r="B448" s="68" t="s">
        <v>80</v>
      </c>
      <c r="C448" s="20" t="s">
        <v>811</v>
      </c>
      <c r="D448" s="20" t="s">
        <v>1028</v>
      </c>
    </row>
    <row r="449" spans="1:4" x14ac:dyDescent="0.25">
      <c r="A449" s="68" t="s">
        <v>79</v>
      </c>
      <c r="B449" s="68" t="s">
        <v>80</v>
      </c>
      <c r="C449" s="24" t="s">
        <v>819</v>
      </c>
      <c r="D449" s="24" t="s">
        <v>1029</v>
      </c>
    </row>
    <row r="450" spans="1:4" x14ac:dyDescent="0.25">
      <c r="A450" s="68" t="s">
        <v>79</v>
      </c>
      <c r="B450" s="68" t="s">
        <v>80</v>
      </c>
      <c r="C450" s="24" t="s">
        <v>817</v>
      </c>
      <c r="D450" s="24" t="s">
        <v>818</v>
      </c>
    </row>
    <row r="451" spans="1:4" x14ac:dyDescent="0.25">
      <c r="A451" s="68" t="s">
        <v>79</v>
      </c>
      <c r="B451" s="68" t="s">
        <v>80</v>
      </c>
      <c r="C451" s="24" t="s">
        <v>820</v>
      </c>
      <c r="D451" s="24" t="s">
        <v>1030</v>
      </c>
    </row>
    <row r="452" spans="1:4" x14ac:dyDescent="0.25">
      <c r="A452" s="68" t="s">
        <v>79</v>
      </c>
      <c r="B452" s="68" t="s">
        <v>80</v>
      </c>
      <c r="C452" s="24" t="s">
        <v>821</v>
      </c>
      <c r="D452" s="23" t="s">
        <v>1188</v>
      </c>
    </row>
    <row r="453" spans="1:4" x14ac:dyDescent="0.25">
      <c r="A453" s="68" t="s">
        <v>1219</v>
      </c>
      <c r="B453" s="68" t="s">
        <v>80</v>
      </c>
      <c r="C453" s="24" t="s">
        <v>822</v>
      </c>
      <c r="D453" s="24" t="s">
        <v>1031</v>
      </c>
    </row>
    <row r="454" spans="1:4" x14ac:dyDescent="0.25">
      <c r="A454" s="68" t="s">
        <v>1219</v>
      </c>
      <c r="B454" s="68" t="s">
        <v>80</v>
      </c>
      <c r="C454" s="24" t="s">
        <v>823</v>
      </c>
      <c r="D454" s="24" t="s">
        <v>1032</v>
      </c>
    </row>
    <row r="455" spans="1:4" x14ac:dyDescent="0.25">
      <c r="A455" s="68" t="s">
        <v>1219</v>
      </c>
      <c r="B455" s="68" t="s">
        <v>80</v>
      </c>
      <c r="C455" s="24" t="s">
        <v>824</v>
      </c>
      <c r="D455" s="24" t="s">
        <v>1189</v>
      </c>
    </row>
    <row r="456" spans="1:4" x14ac:dyDescent="0.25">
      <c r="A456" s="68" t="s">
        <v>81</v>
      </c>
      <c r="B456" s="68" t="s">
        <v>80</v>
      </c>
      <c r="C456" s="24" t="s">
        <v>858</v>
      </c>
      <c r="D456" s="24" t="s">
        <v>859</v>
      </c>
    </row>
    <row r="457" spans="1:4" x14ac:dyDescent="0.25">
      <c r="A457" s="68" t="s">
        <v>81</v>
      </c>
      <c r="B457" s="68" t="s">
        <v>80</v>
      </c>
      <c r="C457" s="24" t="s">
        <v>860</v>
      </c>
      <c r="D457" s="24" t="s">
        <v>861</v>
      </c>
    </row>
    <row r="458" spans="1:4" x14ac:dyDescent="0.25">
      <c r="A458" s="68" t="s">
        <v>81</v>
      </c>
      <c r="B458" s="68" t="s">
        <v>80</v>
      </c>
      <c r="C458" s="24" t="s">
        <v>863</v>
      </c>
      <c r="D458" s="24" t="s">
        <v>864</v>
      </c>
    </row>
    <row r="459" spans="1:4" x14ac:dyDescent="0.25">
      <c r="A459" s="68" t="s">
        <v>81</v>
      </c>
      <c r="B459" s="68" t="s">
        <v>80</v>
      </c>
      <c r="C459" s="24" t="s">
        <v>862</v>
      </c>
      <c r="D459" s="24" t="s">
        <v>1033</v>
      </c>
    </row>
    <row r="460" spans="1:4" x14ac:dyDescent="0.25">
      <c r="A460" s="68" t="s">
        <v>82</v>
      </c>
      <c r="B460" s="68" t="s">
        <v>80</v>
      </c>
      <c r="C460" s="24" t="s">
        <v>831</v>
      </c>
      <c r="D460" s="24" t="s">
        <v>832</v>
      </c>
    </row>
    <row r="461" spans="1:4" x14ac:dyDescent="0.25">
      <c r="A461" s="68" t="s">
        <v>82</v>
      </c>
      <c r="B461" s="68" t="s">
        <v>80</v>
      </c>
      <c r="C461" s="24" t="s">
        <v>825</v>
      </c>
      <c r="D461" s="24" t="s">
        <v>826</v>
      </c>
    </row>
    <row r="462" spans="1:4" x14ac:dyDescent="0.25">
      <c r="A462" s="68" t="s">
        <v>82</v>
      </c>
      <c r="B462" s="68" t="s">
        <v>80</v>
      </c>
      <c r="C462" s="24" t="s">
        <v>829</v>
      </c>
      <c r="D462" s="24" t="s">
        <v>830</v>
      </c>
    </row>
    <row r="463" spans="1:4" x14ac:dyDescent="0.25">
      <c r="A463" s="68" t="s">
        <v>82</v>
      </c>
      <c r="B463" s="68" t="s">
        <v>80</v>
      </c>
      <c r="C463" s="24" t="s">
        <v>827</v>
      </c>
      <c r="D463" s="24" t="s">
        <v>828</v>
      </c>
    </row>
    <row r="464" spans="1:4" x14ac:dyDescent="0.25">
      <c r="A464" s="68" t="s">
        <v>82</v>
      </c>
      <c r="B464" s="68" t="s">
        <v>80</v>
      </c>
      <c r="C464" s="24" t="s">
        <v>833</v>
      </c>
      <c r="D464" s="24" t="s">
        <v>834</v>
      </c>
    </row>
    <row r="465" spans="1:4" x14ac:dyDescent="0.25">
      <c r="A465" s="68" t="s">
        <v>83</v>
      </c>
      <c r="B465" s="68" t="s">
        <v>80</v>
      </c>
      <c r="C465" s="24" t="s">
        <v>836</v>
      </c>
      <c r="D465" s="23" t="s">
        <v>837</v>
      </c>
    </row>
    <row r="466" spans="1:4" x14ac:dyDescent="0.25">
      <c r="A466" s="68" t="s">
        <v>83</v>
      </c>
      <c r="B466" s="68" t="s">
        <v>80</v>
      </c>
      <c r="C466" s="24" t="s">
        <v>835</v>
      </c>
      <c r="D466" s="24" t="s">
        <v>1154</v>
      </c>
    </row>
    <row r="467" spans="1:4" x14ac:dyDescent="0.25">
      <c r="A467" s="68" t="s">
        <v>83</v>
      </c>
      <c r="B467" s="68" t="s">
        <v>80</v>
      </c>
      <c r="C467" s="24" t="s">
        <v>838</v>
      </c>
      <c r="D467" s="24" t="s">
        <v>839</v>
      </c>
    </row>
    <row r="468" spans="1:4" x14ac:dyDescent="0.25">
      <c r="A468" s="68" t="s">
        <v>83</v>
      </c>
      <c r="B468" s="68" t="s">
        <v>80</v>
      </c>
      <c r="C468" s="24" t="s">
        <v>840</v>
      </c>
      <c r="D468" s="24" t="s">
        <v>1155</v>
      </c>
    </row>
    <row r="469" spans="1:4" x14ac:dyDescent="0.25">
      <c r="A469" s="68" t="s">
        <v>852</v>
      </c>
      <c r="B469" s="68" t="s">
        <v>80</v>
      </c>
      <c r="C469" s="24" t="s">
        <v>853</v>
      </c>
      <c r="D469" s="24" t="s">
        <v>854</v>
      </c>
    </row>
    <row r="470" spans="1:4" x14ac:dyDescent="0.25">
      <c r="A470" s="68" t="s">
        <v>852</v>
      </c>
      <c r="B470" s="68" t="s">
        <v>80</v>
      </c>
      <c r="C470" s="24" t="s">
        <v>855</v>
      </c>
      <c r="D470" s="24" t="s">
        <v>1034</v>
      </c>
    </row>
    <row r="471" spans="1:4" x14ac:dyDescent="0.25">
      <c r="A471" s="68" t="s">
        <v>852</v>
      </c>
      <c r="B471" s="68" t="s">
        <v>80</v>
      </c>
      <c r="C471" s="24" t="s">
        <v>856</v>
      </c>
      <c r="D471" s="24" t="s">
        <v>857</v>
      </c>
    </row>
    <row r="472" spans="1:4" x14ac:dyDescent="0.25">
      <c r="A472" s="68" t="s">
        <v>85</v>
      </c>
      <c r="B472" s="68" t="s">
        <v>80</v>
      </c>
      <c r="C472" s="24" t="s">
        <v>842</v>
      </c>
      <c r="D472" s="24" t="s">
        <v>843</v>
      </c>
    </row>
    <row r="473" spans="1:4" x14ac:dyDescent="0.25">
      <c r="A473" s="68" t="s">
        <v>85</v>
      </c>
      <c r="B473" s="68" t="s">
        <v>80</v>
      </c>
      <c r="C473" s="24" t="s">
        <v>841</v>
      </c>
      <c r="D473" s="24" t="s">
        <v>1035</v>
      </c>
    </row>
    <row r="474" spans="1:4" x14ac:dyDescent="0.25">
      <c r="A474" s="68" t="s">
        <v>86</v>
      </c>
      <c r="B474" s="68" t="s">
        <v>80</v>
      </c>
      <c r="C474" s="24" t="s">
        <v>849</v>
      </c>
      <c r="D474" s="24" t="s">
        <v>850</v>
      </c>
    </row>
    <row r="475" spans="1:4" x14ac:dyDescent="0.25">
      <c r="A475" s="68" t="s">
        <v>86</v>
      </c>
      <c r="B475" s="68" t="s">
        <v>80</v>
      </c>
      <c r="C475" s="24" t="s">
        <v>847</v>
      </c>
      <c r="D475" s="25" t="s">
        <v>848</v>
      </c>
    </row>
    <row r="476" spans="1:4" x14ac:dyDescent="0.25">
      <c r="A476" s="68" t="s">
        <v>86</v>
      </c>
      <c r="B476" s="68" t="s">
        <v>80</v>
      </c>
      <c r="C476" s="24" t="s">
        <v>851</v>
      </c>
      <c r="D476" s="25" t="s">
        <v>1074</v>
      </c>
    </row>
    <row r="477" spans="1:4" x14ac:dyDescent="0.25">
      <c r="A477" s="68" t="s">
        <v>86</v>
      </c>
      <c r="B477" s="68" t="s">
        <v>80</v>
      </c>
      <c r="C477" s="24" t="s">
        <v>846</v>
      </c>
      <c r="D477" s="24" t="s">
        <v>629</v>
      </c>
    </row>
    <row r="478" spans="1:4" x14ac:dyDescent="0.25">
      <c r="A478" s="68" t="s">
        <v>86</v>
      </c>
      <c r="B478" s="68" t="s">
        <v>80</v>
      </c>
      <c r="C478" s="24" t="s">
        <v>844</v>
      </c>
      <c r="D478" s="24" t="s">
        <v>845</v>
      </c>
    </row>
    <row r="479" spans="1:4" x14ac:dyDescent="0.25">
      <c r="A479" s="69" t="s">
        <v>89</v>
      </c>
      <c r="B479" s="68" t="s">
        <v>80</v>
      </c>
      <c r="C479" s="70" t="s">
        <v>874</v>
      </c>
      <c r="D479" s="22" t="s">
        <v>1075</v>
      </c>
    </row>
    <row r="480" spans="1:4" x14ac:dyDescent="0.25">
      <c r="A480" s="69" t="s">
        <v>89</v>
      </c>
      <c r="B480" s="68" t="s">
        <v>80</v>
      </c>
      <c r="C480" s="70" t="s">
        <v>877</v>
      </c>
      <c r="D480" s="22" t="s">
        <v>1190</v>
      </c>
    </row>
    <row r="481" spans="1:4" x14ac:dyDescent="0.25">
      <c r="A481" s="69" t="s">
        <v>89</v>
      </c>
      <c r="B481" s="68" t="s">
        <v>80</v>
      </c>
      <c r="C481" s="70" t="s">
        <v>876</v>
      </c>
      <c r="D481" s="22" t="s">
        <v>1122</v>
      </c>
    </row>
    <row r="482" spans="1:4" x14ac:dyDescent="0.25">
      <c r="A482" s="69" t="s">
        <v>89</v>
      </c>
      <c r="B482" s="68" t="s">
        <v>80</v>
      </c>
      <c r="C482" s="70" t="s">
        <v>875</v>
      </c>
      <c r="D482" s="22" t="s">
        <v>1076</v>
      </c>
    </row>
    <row r="483" spans="1:4" x14ac:dyDescent="0.25">
      <c r="A483" s="68" t="s">
        <v>87</v>
      </c>
      <c r="B483" s="68" t="s">
        <v>80</v>
      </c>
      <c r="C483" s="71" t="s">
        <v>867</v>
      </c>
      <c r="D483" s="26" t="s">
        <v>868</v>
      </c>
    </row>
    <row r="484" spans="1:4" x14ac:dyDescent="0.25">
      <c r="A484" s="68" t="s">
        <v>87</v>
      </c>
      <c r="B484" s="68" t="s">
        <v>80</v>
      </c>
      <c r="C484" s="71" t="s">
        <v>871</v>
      </c>
      <c r="D484" s="26" t="s">
        <v>866</v>
      </c>
    </row>
    <row r="485" spans="1:4" x14ac:dyDescent="0.25">
      <c r="A485" s="68" t="s">
        <v>87</v>
      </c>
      <c r="B485" s="68" t="s">
        <v>80</v>
      </c>
      <c r="C485" s="71" t="s">
        <v>873</v>
      </c>
      <c r="D485" s="26" t="s">
        <v>1036</v>
      </c>
    </row>
    <row r="486" spans="1:4" x14ac:dyDescent="0.25">
      <c r="A486" s="68" t="s">
        <v>87</v>
      </c>
      <c r="B486" s="68" t="s">
        <v>80</v>
      </c>
      <c r="C486" s="71" t="s">
        <v>865</v>
      </c>
      <c r="D486" s="26" t="s">
        <v>872</v>
      </c>
    </row>
    <row r="487" spans="1:4" x14ac:dyDescent="0.25">
      <c r="A487" s="68" t="s">
        <v>87</v>
      </c>
      <c r="B487" s="68" t="s">
        <v>80</v>
      </c>
      <c r="C487" s="71" t="s">
        <v>869</v>
      </c>
      <c r="D487" s="26" t="s">
        <v>870</v>
      </c>
    </row>
    <row r="488" spans="1:4" x14ac:dyDescent="0.25">
      <c r="A488" s="37" t="s">
        <v>106</v>
      </c>
      <c r="B488" s="73" t="s">
        <v>94</v>
      </c>
      <c r="C488" s="37" t="s">
        <v>232</v>
      </c>
      <c r="D488" s="37" t="s">
        <v>974</v>
      </c>
    </row>
    <row r="489" spans="1:4" x14ac:dyDescent="0.25">
      <c r="A489" s="37" t="s">
        <v>106</v>
      </c>
      <c r="B489" s="73" t="s">
        <v>94</v>
      </c>
      <c r="C489" s="37" t="s">
        <v>234</v>
      </c>
      <c r="D489" s="37" t="s">
        <v>975</v>
      </c>
    </row>
    <row r="490" spans="1:4" x14ac:dyDescent="0.25">
      <c r="A490" s="37" t="s">
        <v>106</v>
      </c>
      <c r="B490" s="73" t="s">
        <v>94</v>
      </c>
      <c r="C490" s="37" t="s">
        <v>231</v>
      </c>
      <c r="D490" s="37" t="s">
        <v>976</v>
      </c>
    </row>
    <row r="491" spans="1:4" x14ac:dyDescent="0.25">
      <c r="A491" s="37" t="s">
        <v>106</v>
      </c>
      <c r="B491" s="73" t="s">
        <v>94</v>
      </c>
      <c r="C491" s="37" t="s">
        <v>233</v>
      </c>
      <c r="D491" s="37" t="s">
        <v>977</v>
      </c>
    </row>
    <row r="492" spans="1:4" x14ac:dyDescent="0.25">
      <c r="A492" s="16" t="s">
        <v>53</v>
      </c>
      <c r="B492" s="73" t="s">
        <v>94</v>
      </c>
      <c r="C492" s="10" t="s">
        <v>648</v>
      </c>
      <c r="D492" s="10" t="s">
        <v>649</v>
      </c>
    </row>
    <row r="493" spans="1:4" x14ac:dyDescent="0.25">
      <c r="A493" s="79" t="s">
        <v>53</v>
      </c>
      <c r="B493" s="81" t="s">
        <v>94</v>
      </c>
      <c r="C493" s="83" t="s">
        <v>650</v>
      </c>
      <c r="D493" s="83" t="s">
        <v>651</v>
      </c>
    </row>
    <row r="494" spans="1:4" x14ac:dyDescent="0.25">
      <c r="A494" s="73" t="s">
        <v>93</v>
      </c>
      <c r="B494" s="73" t="s">
        <v>94</v>
      </c>
      <c r="C494" s="73" t="s">
        <v>893</v>
      </c>
      <c r="D494" s="27" t="s">
        <v>1037</v>
      </c>
    </row>
    <row r="495" spans="1:4" x14ac:dyDescent="0.25">
      <c r="A495" s="73" t="s">
        <v>93</v>
      </c>
      <c r="B495" s="73" t="s">
        <v>94</v>
      </c>
      <c r="C495" s="73" t="s">
        <v>898</v>
      </c>
      <c r="D495" s="27" t="s">
        <v>899</v>
      </c>
    </row>
    <row r="496" spans="1:4" x14ac:dyDescent="0.25">
      <c r="A496" s="73" t="s">
        <v>93</v>
      </c>
      <c r="B496" s="73" t="s">
        <v>94</v>
      </c>
      <c r="C496" s="73" t="s">
        <v>896</v>
      </c>
      <c r="D496" s="27" t="s">
        <v>1077</v>
      </c>
    </row>
    <row r="497" spans="1:4" x14ac:dyDescent="0.25">
      <c r="A497" s="73" t="s">
        <v>93</v>
      </c>
      <c r="B497" s="73" t="s">
        <v>94</v>
      </c>
      <c r="C497" s="73" t="s">
        <v>894</v>
      </c>
      <c r="D497" s="27" t="s">
        <v>895</v>
      </c>
    </row>
    <row r="498" spans="1:4" x14ac:dyDescent="0.25">
      <c r="A498" s="73" t="s">
        <v>93</v>
      </c>
      <c r="B498" s="73" t="s">
        <v>94</v>
      </c>
      <c r="C498" s="73" t="s">
        <v>897</v>
      </c>
      <c r="D498" s="27" t="s">
        <v>463</v>
      </c>
    </row>
    <row r="499" spans="1:4" x14ac:dyDescent="0.25">
      <c r="A499" s="73" t="s">
        <v>96</v>
      </c>
      <c r="B499" s="73" t="s">
        <v>94</v>
      </c>
      <c r="C499" s="73" t="s">
        <v>888</v>
      </c>
      <c r="D499" s="27" t="s">
        <v>1191</v>
      </c>
    </row>
    <row r="500" spans="1:4" x14ac:dyDescent="0.25">
      <c r="A500" s="73" t="s">
        <v>96</v>
      </c>
      <c r="B500" s="73" t="s">
        <v>94</v>
      </c>
      <c r="C500" s="73" t="s">
        <v>886</v>
      </c>
      <c r="D500" s="27" t="s">
        <v>1192</v>
      </c>
    </row>
    <row r="501" spans="1:4" x14ac:dyDescent="0.25">
      <c r="A501" s="73" t="s">
        <v>96</v>
      </c>
      <c r="B501" s="73" t="s">
        <v>94</v>
      </c>
      <c r="C501" s="73" t="s">
        <v>892</v>
      </c>
      <c r="D501" s="27" t="s">
        <v>1193</v>
      </c>
    </row>
    <row r="502" spans="1:4" x14ac:dyDescent="0.25">
      <c r="A502" s="73" t="s">
        <v>96</v>
      </c>
      <c r="B502" s="73" t="s">
        <v>94</v>
      </c>
      <c r="C502" s="73" t="s">
        <v>1123</v>
      </c>
      <c r="D502" s="27" t="s">
        <v>1194</v>
      </c>
    </row>
    <row r="503" spans="1:4" x14ac:dyDescent="0.25">
      <c r="A503" s="73" t="s">
        <v>96</v>
      </c>
      <c r="B503" s="73" t="s">
        <v>94</v>
      </c>
      <c r="C503" s="73" t="s">
        <v>887</v>
      </c>
      <c r="D503" s="27" t="s">
        <v>890</v>
      </c>
    </row>
    <row r="504" spans="1:4" x14ac:dyDescent="0.25">
      <c r="A504" s="73" t="s">
        <v>96</v>
      </c>
      <c r="B504" s="73" t="s">
        <v>94</v>
      </c>
      <c r="C504" s="73" t="s">
        <v>891</v>
      </c>
      <c r="D504" s="27" t="s">
        <v>770</v>
      </c>
    </row>
    <row r="505" spans="1:4" x14ac:dyDescent="0.25">
      <c r="A505" s="73" t="s">
        <v>96</v>
      </c>
      <c r="B505" s="73" t="s">
        <v>94</v>
      </c>
      <c r="C505" s="73" t="s">
        <v>889</v>
      </c>
      <c r="D505" s="27" t="s">
        <v>1038</v>
      </c>
    </row>
    <row r="506" spans="1:4" x14ac:dyDescent="0.25">
      <c r="A506" s="73" t="s">
        <v>916</v>
      </c>
      <c r="B506" s="73" t="s">
        <v>94</v>
      </c>
      <c r="C506" s="73" t="s">
        <v>921</v>
      </c>
      <c r="D506" s="27" t="s">
        <v>922</v>
      </c>
    </row>
    <row r="507" spans="1:4" x14ac:dyDescent="0.25">
      <c r="A507" s="73" t="s">
        <v>916</v>
      </c>
      <c r="B507" s="73" t="s">
        <v>94</v>
      </c>
      <c r="C507" s="73" t="s">
        <v>919</v>
      </c>
      <c r="D507" s="27" t="s">
        <v>920</v>
      </c>
    </row>
    <row r="508" spans="1:4" x14ac:dyDescent="0.25">
      <c r="A508" s="73" t="s">
        <v>916</v>
      </c>
      <c r="B508" s="73" t="s">
        <v>94</v>
      </c>
      <c r="C508" s="73" t="s">
        <v>917</v>
      </c>
      <c r="D508" s="27" t="s">
        <v>918</v>
      </c>
    </row>
    <row r="509" spans="1:4" x14ac:dyDescent="0.25">
      <c r="A509" s="73" t="s">
        <v>916</v>
      </c>
      <c r="B509" s="73" t="s">
        <v>94</v>
      </c>
      <c r="C509" s="73" t="s">
        <v>923</v>
      </c>
      <c r="D509" s="27" t="s">
        <v>924</v>
      </c>
    </row>
    <row r="510" spans="1:4" x14ac:dyDescent="0.25">
      <c r="A510" s="73" t="s">
        <v>916</v>
      </c>
      <c r="B510" s="73" t="s">
        <v>94</v>
      </c>
      <c r="C510" s="73" t="s">
        <v>926</v>
      </c>
      <c r="D510" s="27" t="s">
        <v>1039</v>
      </c>
    </row>
    <row r="511" spans="1:4" x14ac:dyDescent="0.25">
      <c r="A511" s="73" t="s">
        <v>916</v>
      </c>
      <c r="B511" s="73" t="s">
        <v>94</v>
      </c>
      <c r="C511" s="73" t="s">
        <v>925</v>
      </c>
      <c r="D511" s="27" t="s">
        <v>1040</v>
      </c>
    </row>
    <row r="512" spans="1:4" x14ac:dyDescent="0.25">
      <c r="A512" s="73" t="s">
        <v>97</v>
      </c>
      <c r="B512" s="73" t="s">
        <v>94</v>
      </c>
      <c r="C512" s="73" t="s">
        <v>927</v>
      </c>
      <c r="D512" s="27" t="s">
        <v>1041</v>
      </c>
    </row>
    <row r="513" spans="1:4" x14ac:dyDescent="0.25">
      <c r="A513" s="73" t="s">
        <v>97</v>
      </c>
      <c r="B513" s="73" t="s">
        <v>94</v>
      </c>
      <c r="C513" s="73" t="s">
        <v>932</v>
      </c>
      <c r="D513" s="27" t="s">
        <v>933</v>
      </c>
    </row>
    <row r="514" spans="1:4" x14ac:dyDescent="0.25">
      <c r="A514" s="73" t="s">
        <v>97</v>
      </c>
      <c r="B514" s="73" t="s">
        <v>94</v>
      </c>
      <c r="C514" s="73" t="s">
        <v>930</v>
      </c>
      <c r="D514" s="27" t="s">
        <v>931</v>
      </c>
    </row>
    <row r="515" spans="1:4" x14ac:dyDescent="0.25">
      <c r="A515" s="73" t="s">
        <v>97</v>
      </c>
      <c r="B515" s="73" t="s">
        <v>94</v>
      </c>
      <c r="C515" s="73" t="s">
        <v>928</v>
      </c>
      <c r="D515" s="27" t="s">
        <v>929</v>
      </c>
    </row>
    <row r="516" spans="1:4" x14ac:dyDescent="0.25">
      <c r="A516" s="73" t="s">
        <v>98</v>
      </c>
      <c r="B516" s="73" t="s">
        <v>94</v>
      </c>
      <c r="C516" s="73" t="s">
        <v>882</v>
      </c>
      <c r="D516" s="27" t="s">
        <v>751</v>
      </c>
    </row>
    <row r="517" spans="1:4" x14ac:dyDescent="0.25">
      <c r="A517" s="73" t="s">
        <v>98</v>
      </c>
      <c r="B517" s="73" t="s">
        <v>94</v>
      </c>
      <c r="C517" s="73" t="s">
        <v>884</v>
      </c>
      <c r="D517" s="27" t="s">
        <v>1078</v>
      </c>
    </row>
    <row r="518" spans="1:4" x14ac:dyDescent="0.25">
      <c r="A518" s="73" t="s">
        <v>98</v>
      </c>
      <c r="B518" s="73" t="s">
        <v>94</v>
      </c>
      <c r="C518" s="73" t="s">
        <v>881</v>
      </c>
      <c r="D518" s="27" t="s">
        <v>1220</v>
      </c>
    </row>
    <row r="519" spans="1:4" x14ac:dyDescent="0.25">
      <c r="A519" s="73" t="s">
        <v>98</v>
      </c>
      <c r="B519" s="73" t="s">
        <v>94</v>
      </c>
      <c r="C519" s="73" t="s">
        <v>883</v>
      </c>
      <c r="D519" s="27" t="s">
        <v>1221</v>
      </c>
    </row>
    <row r="520" spans="1:4" x14ac:dyDescent="0.25">
      <c r="A520" s="73" t="s">
        <v>98</v>
      </c>
      <c r="B520" s="73" t="s">
        <v>94</v>
      </c>
      <c r="C520" s="73" t="s">
        <v>885</v>
      </c>
      <c r="D520" s="27" t="s">
        <v>1222</v>
      </c>
    </row>
    <row r="521" spans="1:4" x14ac:dyDescent="0.25">
      <c r="A521" s="73" t="s">
        <v>95</v>
      </c>
      <c r="B521" s="73" t="s">
        <v>94</v>
      </c>
      <c r="C521" s="73" t="s">
        <v>880</v>
      </c>
      <c r="D521" s="27" t="s">
        <v>806</v>
      </c>
    </row>
    <row r="522" spans="1:4" x14ac:dyDescent="0.25">
      <c r="A522" s="73" t="s">
        <v>95</v>
      </c>
      <c r="B522" s="73" t="s">
        <v>94</v>
      </c>
      <c r="C522" s="73" t="s">
        <v>878</v>
      </c>
      <c r="D522" s="27" t="s">
        <v>879</v>
      </c>
    </row>
    <row r="523" spans="1:4" x14ac:dyDescent="0.25">
      <c r="A523" s="73" t="s">
        <v>102</v>
      </c>
      <c r="B523" s="73" t="s">
        <v>94</v>
      </c>
      <c r="C523" s="73" t="s">
        <v>943</v>
      </c>
      <c r="D523" s="27" t="s">
        <v>944</v>
      </c>
    </row>
    <row r="524" spans="1:4" x14ac:dyDescent="0.25">
      <c r="A524" s="73" t="s">
        <v>102</v>
      </c>
      <c r="B524" s="73" t="s">
        <v>94</v>
      </c>
      <c r="C524" s="73" t="s">
        <v>949</v>
      </c>
      <c r="D524" s="27" t="s">
        <v>950</v>
      </c>
    </row>
    <row r="525" spans="1:4" x14ac:dyDescent="0.25">
      <c r="A525" s="73" t="s">
        <v>102</v>
      </c>
      <c r="B525" s="73" t="s">
        <v>94</v>
      </c>
      <c r="C525" s="73" t="s">
        <v>954</v>
      </c>
      <c r="D525" s="27" t="s">
        <v>955</v>
      </c>
    </row>
    <row r="526" spans="1:4" x14ac:dyDescent="0.25">
      <c r="A526" s="73" t="s">
        <v>102</v>
      </c>
      <c r="B526" s="73" t="s">
        <v>94</v>
      </c>
      <c r="C526" s="73" t="s">
        <v>946</v>
      </c>
      <c r="D526" s="27" t="s">
        <v>1195</v>
      </c>
    </row>
    <row r="527" spans="1:4" x14ac:dyDescent="0.25">
      <c r="A527" s="73" t="s">
        <v>102</v>
      </c>
      <c r="B527" s="73" t="s">
        <v>94</v>
      </c>
      <c r="C527" s="73" t="s">
        <v>951</v>
      </c>
      <c r="D527" s="27" t="s">
        <v>952</v>
      </c>
    </row>
    <row r="528" spans="1:4" x14ac:dyDescent="0.25">
      <c r="A528" s="73" t="s">
        <v>102</v>
      </c>
      <c r="B528" s="73" t="s">
        <v>94</v>
      </c>
      <c r="C528" s="73" t="s">
        <v>945</v>
      </c>
      <c r="D528" s="27" t="s">
        <v>1262</v>
      </c>
    </row>
    <row r="529" spans="1:4" x14ac:dyDescent="0.25">
      <c r="A529" s="73" t="s">
        <v>102</v>
      </c>
      <c r="B529" s="73" t="s">
        <v>94</v>
      </c>
      <c r="C529" s="73" t="s">
        <v>953</v>
      </c>
      <c r="D529" s="27" t="s">
        <v>1196</v>
      </c>
    </row>
    <row r="530" spans="1:4" x14ac:dyDescent="0.25">
      <c r="A530" s="73" t="s">
        <v>102</v>
      </c>
      <c r="B530" s="73" t="s">
        <v>94</v>
      </c>
      <c r="C530" s="73" t="s">
        <v>947</v>
      </c>
      <c r="D530" s="27" t="s">
        <v>948</v>
      </c>
    </row>
    <row r="531" spans="1:4" x14ac:dyDescent="0.25">
      <c r="A531" s="73" t="s">
        <v>1223</v>
      </c>
      <c r="B531" s="73" t="s">
        <v>94</v>
      </c>
      <c r="C531" s="73" t="s">
        <v>939</v>
      </c>
      <c r="D531" s="27" t="s">
        <v>940</v>
      </c>
    </row>
    <row r="532" spans="1:4" x14ac:dyDescent="0.25">
      <c r="A532" s="73" t="s">
        <v>1223</v>
      </c>
      <c r="B532" s="73" t="s">
        <v>94</v>
      </c>
      <c r="C532" s="73" t="s">
        <v>942</v>
      </c>
      <c r="D532" s="27" t="s">
        <v>1224</v>
      </c>
    </row>
    <row r="533" spans="1:4" x14ac:dyDescent="0.25">
      <c r="A533" s="73" t="s">
        <v>1223</v>
      </c>
      <c r="B533" s="73" t="s">
        <v>94</v>
      </c>
      <c r="C533" s="73" t="s">
        <v>941</v>
      </c>
      <c r="D533" s="27" t="s">
        <v>1079</v>
      </c>
    </row>
    <row r="534" spans="1:4" x14ac:dyDescent="0.25">
      <c r="A534" s="73" t="s">
        <v>101</v>
      </c>
      <c r="B534" s="73" t="s">
        <v>94</v>
      </c>
      <c r="C534" s="73" t="s">
        <v>937</v>
      </c>
      <c r="D534" s="27" t="s">
        <v>938</v>
      </c>
    </row>
    <row r="535" spans="1:4" x14ac:dyDescent="0.25">
      <c r="A535" s="73" t="s">
        <v>101</v>
      </c>
      <c r="B535" s="73" t="s">
        <v>94</v>
      </c>
      <c r="C535" s="73" t="s">
        <v>934</v>
      </c>
      <c r="D535" s="27" t="s">
        <v>1080</v>
      </c>
    </row>
    <row r="536" spans="1:4" x14ac:dyDescent="0.25">
      <c r="A536" s="73" t="s">
        <v>101</v>
      </c>
      <c r="B536" s="73" t="s">
        <v>94</v>
      </c>
      <c r="C536" s="73" t="s">
        <v>935</v>
      </c>
      <c r="D536" s="27" t="s">
        <v>936</v>
      </c>
    </row>
    <row r="537" spans="1:4" x14ac:dyDescent="0.25">
      <c r="A537" s="73" t="s">
        <v>101</v>
      </c>
      <c r="B537" s="73" t="s">
        <v>94</v>
      </c>
      <c r="C537" s="73" t="s">
        <v>1125</v>
      </c>
      <c r="D537" s="27" t="s">
        <v>1263</v>
      </c>
    </row>
    <row r="538" spans="1:4" x14ac:dyDescent="0.25">
      <c r="A538" s="73" t="s">
        <v>99</v>
      </c>
      <c r="B538" s="73" t="s">
        <v>94</v>
      </c>
      <c r="C538" s="73" t="s">
        <v>909</v>
      </c>
      <c r="D538" s="27" t="s">
        <v>910</v>
      </c>
    </row>
    <row r="539" spans="1:4" x14ac:dyDescent="0.25">
      <c r="A539" s="73" t="s">
        <v>99</v>
      </c>
      <c r="B539" s="73" t="s">
        <v>94</v>
      </c>
      <c r="C539" s="73" t="s">
        <v>911</v>
      </c>
      <c r="D539" s="27" t="s">
        <v>912</v>
      </c>
    </row>
    <row r="540" spans="1:4" x14ac:dyDescent="0.25">
      <c r="A540" s="73" t="s">
        <v>99</v>
      </c>
      <c r="B540" s="73" t="s">
        <v>94</v>
      </c>
      <c r="C540" s="73" t="s">
        <v>913</v>
      </c>
      <c r="D540" s="27" t="s">
        <v>914</v>
      </c>
    </row>
    <row r="541" spans="1:4" x14ac:dyDescent="0.25">
      <c r="A541" s="73" t="s">
        <v>99</v>
      </c>
      <c r="B541" s="73" t="s">
        <v>94</v>
      </c>
      <c r="C541" s="73" t="s">
        <v>915</v>
      </c>
      <c r="D541" s="27" t="s">
        <v>1264</v>
      </c>
    </row>
    <row r="542" spans="1:4" x14ac:dyDescent="0.25">
      <c r="A542" s="73" t="s">
        <v>100</v>
      </c>
      <c r="B542" s="73" t="s">
        <v>94</v>
      </c>
      <c r="C542" s="73" t="s">
        <v>904</v>
      </c>
      <c r="D542" s="27" t="s">
        <v>905</v>
      </c>
    </row>
    <row r="543" spans="1:4" x14ac:dyDescent="0.25">
      <c r="A543" s="73" t="s">
        <v>100</v>
      </c>
      <c r="B543" s="73" t="s">
        <v>94</v>
      </c>
      <c r="C543" s="73" t="s">
        <v>902</v>
      </c>
      <c r="D543" s="27" t="s">
        <v>903</v>
      </c>
    </row>
    <row r="544" spans="1:4" x14ac:dyDescent="0.25">
      <c r="A544" s="73" t="s">
        <v>100</v>
      </c>
      <c r="B544" s="73" t="s">
        <v>94</v>
      </c>
      <c r="C544" s="73" t="s">
        <v>900</v>
      </c>
      <c r="D544" s="27" t="s">
        <v>901</v>
      </c>
    </row>
    <row r="545" spans="1:4" x14ac:dyDescent="0.25">
      <c r="A545" s="73" t="s">
        <v>100</v>
      </c>
      <c r="B545" s="73" t="s">
        <v>94</v>
      </c>
      <c r="C545" s="73" t="s">
        <v>907</v>
      </c>
      <c r="D545" s="27" t="s">
        <v>908</v>
      </c>
    </row>
    <row r="546" spans="1:4" x14ac:dyDescent="0.25">
      <c r="A546" s="73" t="s">
        <v>100</v>
      </c>
      <c r="B546" s="73" t="s">
        <v>94</v>
      </c>
      <c r="C546" s="73" t="s">
        <v>906</v>
      </c>
      <c r="D546" s="27" t="s">
        <v>1042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Dealer Wise</vt:lpstr>
      <vt:lpstr>Sheet2</vt:lpstr>
      <vt:lpstr>Region Wise</vt:lpstr>
      <vt:lpstr>Zone Wise</vt:lpstr>
      <vt:lpstr>DSR</vt:lpstr>
      <vt:lpstr>JAN+FEB+MAR+MAY+JUNE</vt:lpstr>
      <vt:lpstr>JAN+FEB+MAY+JUNE 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2020-08-20T19:06:52Z</dcterms:modified>
</cp:coreProperties>
</file>