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Rajshahi" sheetId="1" r:id="rId1"/>
    <sheet name="Rajshahi Zone wise Summary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Rajshahi!$A$4:$AK$25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 localSheetId="1">#REF!</definedName>
    <definedName name="Mamun">#REF!</definedName>
    <definedName name="mdl" localSheetId="0">#REF!</definedName>
    <definedName name="mdl" localSheetId="1">#REF!</definedName>
    <definedName name="mdl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 localSheetId="1">#REF!</definedName>
    <definedName name="RTLIST">#REF!</definedName>
    <definedName name="RTLIST1" localSheetId="0">#REF!</definedName>
    <definedName name="RTLIST1" localSheetId="1">#REF!</definedName>
    <definedName name="RTLIST1">#REF!</definedName>
    <definedName name="rtnme" localSheetId="0">#REF!</definedName>
    <definedName name="rtnme" localSheetId="1">#REF!</definedName>
    <definedName name="rtnme">#REF!</definedName>
    <definedName name="s" localSheetId="0">#REF!</definedName>
    <definedName name="s" localSheetId="1">#REF!</definedName>
    <definedName name="s">#REF!</definedName>
    <definedName name="Sup">'[2]Formula Ref'!$A$2:$B$13</definedName>
    <definedName name="SUPD" localSheetId="0">#REF!</definedName>
    <definedName name="SUPD" localSheetId="1">#REF!</definedName>
    <definedName name="SUPD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/>
  <c r="Z24" i="1"/>
  <c r="X24"/>
  <c r="Q24"/>
  <c r="S24"/>
  <c r="Z23"/>
  <c r="X23"/>
  <c r="S23"/>
  <c r="Z22"/>
  <c r="X22"/>
  <c r="Q22"/>
  <c r="S22"/>
  <c r="Z21"/>
  <c r="X21"/>
  <c r="S21"/>
  <c r="Z20"/>
  <c r="X20"/>
  <c r="Q20"/>
  <c r="S20"/>
  <c r="Z19"/>
  <c r="X19"/>
  <c r="S19"/>
  <c r="Z18"/>
  <c r="X18"/>
  <c r="Q18"/>
  <c r="S18"/>
  <c r="Z17"/>
  <c r="X17"/>
  <c r="S17"/>
  <c r="Z16"/>
  <c r="X16"/>
  <c r="Q16"/>
  <c r="S16"/>
  <c r="Z15"/>
  <c r="X15"/>
  <c r="S15"/>
  <c r="Z14"/>
  <c r="X14"/>
  <c r="S14"/>
  <c r="J14"/>
  <c r="X13"/>
  <c r="S13"/>
  <c r="Q13"/>
  <c r="J13"/>
  <c r="X12"/>
  <c r="Z12"/>
  <c r="X11"/>
  <c r="X10"/>
  <c r="S10"/>
  <c r="X9"/>
  <c r="S9"/>
  <c r="X8"/>
  <c r="S8"/>
  <c r="X7"/>
  <c r="L7"/>
  <c r="X6"/>
  <c r="S6"/>
  <c r="AJ25"/>
  <c r="AI25"/>
  <c r="AH25"/>
  <c r="AG25"/>
  <c r="AF25"/>
  <c r="AE25"/>
  <c r="AD25"/>
  <c r="AC25"/>
  <c r="X5"/>
  <c r="W25"/>
  <c r="V25"/>
  <c r="I25"/>
  <c r="G25"/>
  <c r="L10" i="2"/>
  <c r="P25" i="1" l="1"/>
  <c r="S5"/>
  <c r="Q5"/>
  <c r="H25"/>
  <c r="J5"/>
  <c r="L5"/>
  <c r="L6"/>
  <c r="L9"/>
  <c r="L10"/>
  <c r="L11"/>
  <c r="J19"/>
  <c r="L19"/>
  <c r="J23"/>
  <c r="L23"/>
  <c r="Q5" i="2"/>
  <c r="G6"/>
  <c r="K7"/>
  <c r="Z5" i="1"/>
  <c r="Q6"/>
  <c r="Z6"/>
  <c r="Q7"/>
  <c r="Z7"/>
  <c r="Q8"/>
  <c r="Z8"/>
  <c r="Q9"/>
  <c r="Z9"/>
  <c r="Q10"/>
  <c r="Z10"/>
  <c r="Q11"/>
  <c r="Z11"/>
  <c r="Q12"/>
  <c r="L13"/>
  <c r="Z13"/>
  <c r="L14"/>
  <c r="Q15"/>
  <c r="J16"/>
  <c r="L16"/>
  <c r="Q19"/>
  <c r="J20"/>
  <c r="L20"/>
  <c r="Q23"/>
  <c r="J24"/>
  <c r="L24"/>
  <c r="D5" i="2"/>
  <c r="L5"/>
  <c r="P6"/>
  <c r="F7"/>
  <c r="Q9"/>
  <c r="R9" s="1"/>
  <c r="L8" i="1"/>
  <c r="L12"/>
  <c r="J15"/>
  <c r="L15"/>
  <c r="Q10" i="2"/>
  <c r="F9"/>
  <c r="K8"/>
  <c r="G8"/>
  <c r="P7"/>
  <c r="L7"/>
  <c r="M7" s="1"/>
  <c r="D7"/>
  <c r="Q6"/>
  <c r="R6" s="1"/>
  <c r="F5"/>
  <c r="K10"/>
  <c r="G10"/>
  <c r="H10" s="1"/>
  <c r="P9"/>
  <c r="L9"/>
  <c r="D9"/>
  <c r="Q8"/>
  <c r="F10"/>
  <c r="K9"/>
  <c r="G9"/>
  <c r="H9" s="1"/>
  <c r="P8"/>
  <c r="L8"/>
  <c r="M8" s="1"/>
  <c r="D8"/>
  <c r="Q7"/>
  <c r="R7" s="1"/>
  <c r="F6"/>
  <c r="K5"/>
  <c r="G5"/>
  <c r="J6" i="1"/>
  <c r="J7"/>
  <c r="S7"/>
  <c r="J8"/>
  <c r="J9"/>
  <c r="J10"/>
  <c r="J11"/>
  <c r="S11"/>
  <c r="J12"/>
  <c r="S12"/>
  <c r="Q14"/>
  <c r="J17"/>
  <c r="L17"/>
  <c r="J21"/>
  <c r="L21"/>
  <c r="D6" i="2"/>
  <c r="K6"/>
  <c r="G7"/>
  <c r="H7" s="1"/>
  <c r="F8"/>
  <c r="D10"/>
  <c r="P10"/>
  <c r="O25" i="1"/>
  <c r="X25"/>
  <c r="Q17"/>
  <c r="J18"/>
  <c r="L18"/>
  <c r="Q21"/>
  <c r="J22"/>
  <c r="L22"/>
  <c r="Z25"/>
  <c r="P5" i="2"/>
  <c r="L6"/>
  <c r="M6" s="1"/>
  <c r="J9" l="1"/>
  <c r="M9"/>
  <c r="O9" s="1"/>
  <c r="F11"/>
  <c r="T7"/>
  <c r="R10"/>
  <c r="J7"/>
  <c r="O7"/>
  <c r="K11"/>
  <c r="J10"/>
  <c r="T9"/>
  <c r="H8"/>
  <c r="T6"/>
  <c r="H6"/>
  <c r="D11"/>
  <c r="M25" i="1"/>
  <c r="P11" i="2"/>
  <c r="T10"/>
  <c r="O6"/>
  <c r="H5"/>
  <c r="J5" s="1"/>
  <c r="J11" s="1"/>
  <c r="G11"/>
  <c r="H11" s="1"/>
  <c r="J8"/>
  <c r="J6"/>
  <c r="R8"/>
  <c r="T8" s="1"/>
  <c r="O8"/>
  <c r="L11"/>
  <c r="M11" s="1"/>
  <c r="M5"/>
  <c r="O5" s="1"/>
  <c r="O11" s="1"/>
  <c r="R5"/>
  <c r="T5" s="1"/>
  <c r="Q11"/>
  <c r="R11" s="1"/>
  <c r="J25" i="1"/>
  <c r="K25" s="1"/>
  <c r="M10" i="2"/>
  <c r="O10" s="1"/>
  <c r="Q25" i="1"/>
  <c r="R25" s="1"/>
  <c r="T11" i="2" l="1"/>
</calcChain>
</file>

<file path=xl/sharedStrings.xml><?xml version="1.0" encoding="utf-8"?>
<sst xmlns="http://schemas.openxmlformats.org/spreadsheetml/2006/main" count="197" uniqueCount="90">
  <si>
    <t>Retail wise Sales Status</t>
  </si>
  <si>
    <t>Till</t>
  </si>
  <si>
    <t>Quantity (5K+)</t>
  </si>
  <si>
    <t>Quantity (6K+)</t>
  </si>
  <si>
    <t>Value (SmartPhone)</t>
  </si>
  <si>
    <t>Z25</t>
  </si>
  <si>
    <t>Z16</t>
  </si>
  <si>
    <t>i66</t>
  </si>
  <si>
    <t>i74</t>
  </si>
  <si>
    <t>Remarks</t>
  </si>
  <si>
    <t xml:space="preserve"> Retail ID</t>
  </si>
  <si>
    <t>Retail Name</t>
  </si>
  <si>
    <t>RT Type</t>
  </si>
  <si>
    <t>Dealer</t>
  </si>
  <si>
    <t>Region</t>
  </si>
  <si>
    <t>Zone</t>
  </si>
  <si>
    <t>SBC Qty.</t>
  </si>
  <si>
    <t>Target</t>
  </si>
  <si>
    <t>Achievement</t>
  </si>
  <si>
    <t>Achievement %</t>
  </si>
  <si>
    <t>Month End Forecast</t>
  </si>
  <si>
    <t>% of Forecast</t>
  </si>
  <si>
    <t>Average Daily Sales (ADS)</t>
  </si>
  <si>
    <t>Required Average Daily Sales (RADS)</t>
  </si>
  <si>
    <t>RET-08421</t>
  </si>
  <si>
    <t>RET-21230</t>
  </si>
  <si>
    <t>RET-08495</t>
  </si>
  <si>
    <t>RET-08496</t>
  </si>
  <si>
    <t>RET-08533</t>
  </si>
  <si>
    <t>RET-20172</t>
  </si>
  <si>
    <t>RET-11519</t>
  </si>
  <si>
    <t>RET-07685</t>
  </si>
  <si>
    <t>RET-14710</t>
  </si>
  <si>
    <t>RET-07686</t>
  </si>
  <si>
    <t>RET-08303</t>
  </si>
  <si>
    <t>RET-29330</t>
  </si>
  <si>
    <t>RET-07856</t>
  </si>
  <si>
    <t>RET-18552</t>
  </si>
  <si>
    <t>RET-07843</t>
  </si>
  <si>
    <t>RET-09962</t>
  </si>
  <si>
    <t>RET-26128</t>
  </si>
  <si>
    <t>RET-09881</t>
  </si>
  <si>
    <t>RET-09796</t>
  </si>
  <si>
    <t>RET-28675</t>
  </si>
  <si>
    <t>SBC Retail</t>
  </si>
  <si>
    <t>Value (Smartphone)</t>
  </si>
  <si>
    <t>Retail Qty.</t>
  </si>
  <si>
    <t>Tar</t>
  </si>
  <si>
    <t>Ach</t>
  </si>
  <si>
    <t>Ach%</t>
  </si>
  <si>
    <t>Forecast %</t>
  </si>
  <si>
    <t>Forecast Qty.</t>
  </si>
  <si>
    <t>Forecast Value</t>
  </si>
  <si>
    <t>Rajshahi</t>
  </si>
  <si>
    <t>Kushtia</t>
  </si>
  <si>
    <t>Tangail</t>
  </si>
  <si>
    <t>Pabna</t>
  </si>
  <si>
    <t>Bogura</t>
  </si>
  <si>
    <t>Naogaon</t>
  </si>
  <si>
    <t>Total</t>
  </si>
  <si>
    <t>Mobile plaza</t>
  </si>
  <si>
    <t>SIS</t>
  </si>
  <si>
    <t>M. R. Traders</t>
  </si>
  <si>
    <t>Prejon Enterprice</t>
  </si>
  <si>
    <t>Bhai Bhai Mobile</t>
  </si>
  <si>
    <t>Mohima Telecom</t>
  </si>
  <si>
    <t>New mobile mela &amp; computer</t>
  </si>
  <si>
    <t>Ornet Electronics</t>
  </si>
  <si>
    <t>Bangladesh Telecom Plus</t>
  </si>
  <si>
    <t>Gorai mobile collection &amp; Servicing Center</t>
  </si>
  <si>
    <t>S.M Tel</t>
  </si>
  <si>
    <t>One Telecom</t>
  </si>
  <si>
    <t>Tulip Distribution</t>
  </si>
  <si>
    <t>Mobile Point</t>
  </si>
  <si>
    <t>Satata Enterprise</t>
  </si>
  <si>
    <t>Grameen Mobile Phone</t>
  </si>
  <si>
    <t>Mobile Corner</t>
  </si>
  <si>
    <t>EO</t>
  </si>
  <si>
    <t>M/S Chowdhury Enterprise</t>
  </si>
  <si>
    <t>Natore Telecom</t>
  </si>
  <si>
    <t>Mugdho Corporation</t>
  </si>
  <si>
    <t>Desh Telecom</t>
  </si>
  <si>
    <t>Rose Mobile Point</t>
  </si>
  <si>
    <t>Jilani Mobile Center</t>
  </si>
  <si>
    <t>Sarker Mobile</t>
  </si>
  <si>
    <t>New Sarker Electronics</t>
  </si>
  <si>
    <t>Sarker Smart Gallery</t>
  </si>
  <si>
    <t>S.S. Telecom</t>
  </si>
  <si>
    <t>Priti Telecom</t>
  </si>
  <si>
    <t>Dhaka Telecom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</si>
</sst>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[$-409]d\-mmm\-yy;@"/>
    <numFmt numFmtId="166" formatCode="[&gt;=10000000]##.0\,##\,##\,##0;[&gt;=100000]\ ##.0\,##\,##0;##,##0.0"/>
    <numFmt numFmtId="167" formatCode="[&gt;=10000000]##\,##\,##\,##0;[&gt;=100000]\ ##\,##\,##0;##,##0"/>
    <numFmt numFmtId="168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4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4" xfId="0" applyNumberFormat="1" applyFont="1" applyFill="1" applyBorder="1" applyAlignment="1">
      <alignment horizontal="center" vertical="center" wrapText="1"/>
    </xf>
    <xf numFmtId="0" fontId="2" fillId="4" borderId="15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 wrapText="1"/>
    </xf>
    <xf numFmtId="0" fontId="2" fillId="5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center" vertical="center"/>
    </xf>
    <xf numFmtId="1" fontId="4" fillId="7" borderId="19" xfId="0" applyNumberFormat="1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9" fontId="4" fillId="7" borderId="18" xfId="2" applyFont="1" applyFill="1" applyBorder="1" applyAlignment="1">
      <alignment horizontal="center" vertical="center"/>
    </xf>
    <xf numFmtId="1" fontId="4" fillId="7" borderId="18" xfId="0" applyNumberFormat="1" applyFont="1" applyFill="1" applyBorder="1" applyAlignment="1">
      <alignment horizontal="center" vertical="center"/>
    </xf>
    <xf numFmtId="166" fontId="4" fillId="7" borderId="18" xfId="0" applyNumberFormat="1" applyFont="1" applyFill="1" applyBorder="1" applyAlignment="1">
      <alignment horizontal="center" vertical="center"/>
    </xf>
    <xf numFmtId="166" fontId="4" fillId="7" borderId="21" xfId="0" applyNumberFormat="1" applyFont="1" applyFill="1" applyBorder="1" applyAlignment="1">
      <alignment horizontal="center" vertical="center"/>
    </xf>
    <xf numFmtId="167" fontId="4" fillId="7" borderId="19" xfId="0" applyNumberFormat="1" applyFont="1" applyFill="1" applyBorder="1" applyAlignment="1">
      <alignment horizontal="center" vertical="center"/>
    </xf>
    <xf numFmtId="167" fontId="4" fillId="7" borderId="20" xfId="0" applyNumberFormat="1" applyFont="1" applyFill="1" applyBorder="1" applyAlignment="1">
      <alignment horizontal="center" vertical="center"/>
    </xf>
    <xf numFmtId="167" fontId="4" fillId="7" borderId="18" xfId="0" applyNumberFormat="1" applyFont="1" applyFill="1" applyBorder="1" applyAlignment="1">
      <alignment horizontal="center" vertical="center"/>
    </xf>
    <xf numFmtId="167" fontId="4" fillId="7" borderId="21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167" fontId="2" fillId="3" borderId="26" xfId="0" applyNumberFormat="1" applyFont="1" applyFill="1" applyBorder="1" applyAlignment="1">
      <alignment horizontal="center" vertical="center"/>
    </xf>
    <xf numFmtId="167" fontId="2" fillId="3" borderId="27" xfId="0" applyNumberFormat="1" applyFont="1" applyFill="1" applyBorder="1" applyAlignment="1">
      <alignment horizontal="center" vertical="center"/>
    </xf>
    <xf numFmtId="9" fontId="2" fillId="3" borderId="27" xfId="2" applyFont="1" applyFill="1" applyBorder="1" applyAlignment="1">
      <alignment horizontal="center" vertical="center"/>
    </xf>
    <xf numFmtId="167" fontId="2" fillId="3" borderId="28" xfId="2" applyNumberFormat="1" applyFont="1" applyFill="1" applyBorder="1" applyAlignment="1">
      <alignment horizontal="center" vertical="center"/>
    </xf>
    <xf numFmtId="167" fontId="2" fillId="8" borderId="26" xfId="0" applyNumberFormat="1" applyFont="1" applyFill="1" applyBorder="1" applyAlignment="1">
      <alignment horizontal="center" vertical="center"/>
    </xf>
    <xf numFmtId="167" fontId="2" fillId="8" borderId="27" xfId="0" applyNumberFormat="1" applyFont="1" applyFill="1" applyBorder="1" applyAlignment="1">
      <alignment horizontal="center" vertical="center"/>
    </xf>
    <xf numFmtId="9" fontId="2" fillId="8" borderId="27" xfId="2" applyFont="1" applyFill="1" applyBorder="1" applyAlignment="1">
      <alignment horizontal="center" vertical="center"/>
    </xf>
    <xf numFmtId="167" fontId="2" fillId="8" borderId="27" xfId="2" applyNumberFormat="1" applyFont="1" applyFill="1" applyBorder="1" applyAlignment="1">
      <alignment horizontal="center" vertical="center"/>
    </xf>
    <xf numFmtId="167" fontId="2" fillId="8" borderId="28" xfId="2" applyNumberFormat="1" applyFont="1" applyFill="1" applyBorder="1" applyAlignment="1">
      <alignment horizontal="center" vertical="center"/>
    </xf>
    <xf numFmtId="167" fontId="2" fillId="5" borderId="26" xfId="0" applyNumberFormat="1" applyFont="1" applyFill="1" applyBorder="1" applyAlignment="1">
      <alignment horizontal="center" vertical="center"/>
    </xf>
    <xf numFmtId="167" fontId="2" fillId="5" borderId="27" xfId="0" applyNumberFormat="1" applyFont="1" applyFill="1" applyBorder="1" applyAlignment="1">
      <alignment horizontal="center" vertical="center"/>
    </xf>
    <xf numFmtId="9" fontId="2" fillId="5" borderId="27" xfId="2" applyFont="1" applyFill="1" applyBorder="1" applyAlignment="1">
      <alignment horizontal="center" vertical="center"/>
    </xf>
    <xf numFmtId="167" fontId="2" fillId="5" borderId="27" xfId="2" applyNumberFormat="1" applyFont="1" applyFill="1" applyBorder="1" applyAlignment="1">
      <alignment horizontal="center" vertical="center"/>
    </xf>
    <xf numFmtId="167" fontId="2" fillId="5" borderId="28" xfId="2" applyNumberFormat="1" applyFont="1" applyFill="1" applyBorder="1" applyAlignment="1">
      <alignment horizontal="center" vertical="center"/>
    </xf>
    <xf numFmtId="167" fontId="2" fillId="2" borderId="26" xfId="0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9" borderId="29" xfId="0" applyFont="1" applyFill="1" applyBorder="1"/>
    <xf numFmtId="0" fontId="3" fillId="9" borderId="30" xfId="0" applyFont="1" applyFill="1" applyBorder="1"/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/>
    </xf>
    <xf numFmtId="168" fontId="5" fillId="3" borderId="36" xfId="1" applyNumberFormat="1" applyFont="1" applyFill="1" applyBorder="1" applyAlignment="1">
      <alignment horizontal="center" vertical="center" wrapText="1"/>
    </xf>
    <xf numFmtId="168" fontId="5" fillId="3" borderId="37" xfId="1" applyNumberFormat="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8" fontId="3" fillId="0" borderId="36" xfId="1" applyNumberFormat="1" applyFont="1" applyBorder="1" applyAlignment="1">
      <alignment horizontal="center" vertical="center"/>
    </xf>
    <xf numFmtId="9" fontId="3" fillId="0" borderId="36" xfId="2" applyFont="1" applyBorder="1" applyAlignment="1">
      <alignment horizontal="center" vertical="center"/>
    </xf>
    <xf numFmtId="168" fontId="3" fillId="0" borderId="37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vertical="center" textRotation="90"/>
    </xf>
    <xf numFmtId="0" fontId="2" fillId="10" borderId="41" xfId="0" applyFont="1" applyFill="1" applyBorder="1" applyAlignment="1">
      <alignment horizontal="center" vertical="center"/>
    </xf>
    <xf numFmtId="168" fontId="2" fillId="10" borderId="41" xfId="1" applyNumberFormat="1" applyFont="1" applyFill="1" applyBorder="1" applyAlignment="1">
      <alignment horizontal="center" vertical="center"/>
    </xf>
    <xf numFmtId="9" fontId="2" fillId="10" borderId="41" xfId="2" applyFont="1" applyFill="1" applyBorder="1" applyAlignment="1">
      <alignment horizontal="center" vertical="center"/>
    </xf>
    <xf numFmtId="168" fontId="2" fillId="10" borderId="42" xfId="1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left" vertical="center"/>
    </xf>
    <xf numFmtId="0" fontId="3" fillId="11" borderId="18" xfId="0" applyFont="1" applyFill="1" applyBorder="1" applyAlignment="1">
      <alignment horizontal="center" vertical="center"/>
    </xf>
    <xf numFmtId="1" fontId="4" fillId="11" borderId="19" xfId="0" applyNumberFormat="1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9" fontId="4" fillId="11" borderId="18" xfId="2" applyFont="1" applyFill="1" applyBorder="1" applyAlignment="1">
      <alignment horizontal="center" vertical="center"/>
    </xf>
    <xf numFmtId="1" fontId="4" fillId="11" borderId="18" xfId="0" applyNumberFormat="1" applyFont="1" applyFill="1" applyBorder="1" applyAlignment="1">
      <alignment horizontal="center" vertical="center"/>
    </xf>
    <xf numFmtId="166" fontId="4" fillId="11" borderId="18" xfId="0" applyNumberFormat="1" applyFont="1" applyFill="1" applyBorder="1" applyAlignment="1">
      <alignment horizontal="center" vertical="center"/>
    </xf>
    <xf numFmtId="166" fontId="4" fillId="11" borderId="21" xfId="0" applyNumberFormat="1" applyFont="1" applyFill="1" applyBorder="1" applyAlignment="1">
      <alignment horizontal="center" vertical="center"/>
    </xf>
    <xf numFmtId="167" fontId="4" fillId="11" borderId="19" xfId="0" applyNumberFormat="1" applyFont="1" applyFill="1" applyBorder="1" applyAlignment="1">
      <alignment horizontal="center" vertical="center"/>
    </xf>
    <xf numFmtId="167" fontId="4" fillId="11" borderId="20" xfId="0" applyNumberFormat="1" applyFont="1" applyFill="1" applyBorder="1" applyAlignment="1">
      <alignment horizontal="center" vertical="center"/>
    </xf>
    <xf numFmtId="167" fontId="4" fillId="11" borderId="18" xfId="0" applyNumberFormat="1" applyFont="1" applyFill="1" applyBorder="1" applyAlignment="1">
      <alignment horizontal="center" vertical="center"/>
    </xf>
    <xf numFmtId="167" fontId="4" fillId="11" borderId="21" xfId="0" applyNumberFormat="1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C%20Retail%20Sales%20Report%20till%2026-09-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gin"/>
      <sheetName val="Interface"/>
      <sheetName val="Sales summary"/>
      <sheetName val="Focus Type Wise"/>
      <sheetName val="Slab wise Summary(SBC)"/>
      <sheetName val="Region wise slab (SBC)"/>
      <sheetName val="Zone wise Summary"/>
      <sheetName val="Region Wise Achievement"/>
      <sheetName val="Retail wise Sales Status"/>
      <sheetName val="Outlet &amp; Target"/>
      <sheetName val="Day Wise Sales(SBC)"/>
      <sheetName val="HFM"/>
      <sheetName val="Raw Data SBC"/>
      <sheetName val="Dhaka North"/>
      <sheetName val="Dhaka North Zone wise Summary"/>
      <sheetName val="Dhaka South"/>
      <sheetName val="Dhaka South Zone wise Summary"/>
      <sheetName val="Chittagong"/>
      <sheetName val="Chittagong Zone wise Summary"/>
      <sheetName val="Khulna"/>
      <sheetName val="Khulna Zone wise Summary"/>
      <sheetName val="Rajshahi"/>
      <sheetName val="Rajshahi Zone wise Summary"/>
      <sheetName val="Rangpur"/>
      <sheetName val="Rangpur Zone wise Summary"/>
    </sheetNames>
    <sheetDataSet>
      <sheetData sheetId="0">
        <row r="8">
          <cell r="R8" t="str">
            <v>Admin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/>
  <dimension ref="A2:AK27"/>
  <sheetViews>
    <sheetView showGridLines="0" tabSelected="1" zoomScale="85" zoomScaleNormal="85" workbookViewId="0">
      <pane xSplit="4" ySplit="4" topLeftCell="E5" activePane="bottomRight" state="frozen"/>
      <selection activeCell="P16" sqref="P16"/>
      <selection pane="topRight" activeCell="P16" sqref="P16"/>
      <selection pane="bottomLeft" activeCell="P16" sqref="P16"/>
      <selection pane="bottomRight" activeCell="I18" sqref="I18"/>
    </sheetView>
  </sheetViews>
  <sheetFormatPr defaultColWidth="9.140625" defaultRowHeight="12.75"/>
  <cols>
    <col min="1" max="1" width="11.140625" style="2" bestFit="1" customWidth="1"/>
    <col min="2" max="2" width="29" style="2" customWidth="1"/>
    <col min="3" max="3" width="14.28515625" style="2" customWidth="1"/>
    <col min="4" max="4" width="24.5703125" style="2" customWidth="1"/>
    <col min="5" max="5" width="12.7109375" style="2" customWidth="1"/>
    <col min="6" max="6" width="18.5703125" style="2" bestFit="1" customWidth="1"/>
    <col min="7" max="7" width="5.85546875" style="2" customWidth="1"/>
    <col min="8" max="8" width="13.7109375" style="2" bestFit="1" customWidth="1"/>
    <col min="9" max="9" width="13.7109375" style="2" customWidth="1"/>
    <col min="10" max="10" width="12.7109375" style="2" customWidth="1"/>
    <col min="11" max="13" width="13.7109375" style="2" customWidth="1"/>
    <col min="14" max="14" width="17.7109375" style="2" customWidth="1"/>
    <col min="15" max="15" width="13.7109375" style="2" bestFit="1" customWidth="1"/>
    <col min="16" max="16" width="13.7109375" style="2" customWidth="1"/>
    <col min="17" max="17" width="12.7109375" style="2" customWidth="1"/>
    <col min="18" max="20" width="13.7109375" style="2" customWidth="1"/>
    <col min="21" max="21" width="17.7109375" style="2" customWidth="1"/>
    <col min="22" max="23" width="17.85546875" style="2" customWidth="1"/>
    <col min="24" max="24" width="13.28515625" style="2" bestFit="1" customWidth="1"/>
    <col min="25" max="25" width="20.28515625" style="2" bestFit="1" customWidth="1"/>
    <col min="26" max="26" width="14" style="2" customWidth="1"/>
    <col min="27" max="27" width="16.42578125" style="5" customWidth="1"/>
    <col min="28" max="28" width="17.7109375" style="5" customWidth="1"/>
    <col min="29" max="36" width="12.5703125" style="2" customWidth="1"/>
    <col min="37" max="37" width="40" style="2" bestFit="1" customWidth="1"/>
    <col min="38" max="16384" width="9.140625" style="2"/>
  </cols>
  <sheetData>
    <row r="2" spans="1:37" ht="13.5" thickBot="1">
      <c r="A2" s="1" t="s">
        <v>0</v>
      </c>
      <c r="D2" s="3" t="s">
        <v>1</v>
      </c>
      <c r="E2" s="4">
        <v>44100</v>
      </c>
    </row>
    <row r="3" spans="1:37" ht="15" customHeight="1" thickTop="1" thickBot="1">
      <c r="A3" s="6"/>
      <c r="B3" s="7"/>
      <c r="C3" s="7"/>
      <c r="D3" s="7"/>
      <c r="E3" s="7"/>
      <c r="F3" s="7"/>
      <c r="G3" s="8"/>
      <c r="H3" s="9" t="s">
        <v>2</v>
      </c>
      <c r="I3" s="10"/>
      <c r="J3" s="10"/>
      <c r="K3" s="10"/>
      <c r="L3" s="10"/>
      <c r="M3" s="10"/>
      <c r="N3" s="11"/>
      <c r="O3" s="12" t="s">
        <v>3</v>
      </c>
      <c r="P3" s="13"/>
      <c r="Q3" s="13"/>
      <c r="R3" s="13"/>
      <c r="S3" s="13"/>
      <c r="T3" s="13"/>
      <c r="U3" s="14"/>
      <c r="V3" s="15" t="s">
        <v>4</v>
      </c>
      <c r="W3" s="16"/>
      <c r="X3" s="16"/>
      <c r="Y3" s="16"/>
      <c r="Z3" s="16"/>
      <c r="AA3" s="16"/>
      <c r="AB3" s="17"/>
      <c r="AC3" s="18" t="s">
        <v>5</v>
      </c>
      <c r="AD3" s="19"/>
      <c r="AE3" s="18" t="s">
        <v>6</v>
      </c>
      <c r="AF3" s="19"/>
      <c r="AG3" s="18" t="s">
        <v>7</v>
      </c>
      <c r="AH3" s="19"/>
      <c r="AI3" s="18" t="s">
        <v>8</v>
      </c>
      <c r="AJ3" s="19"/>
      <c r="AK3" s="20" t="s">
        <v>9</v>
      </c>
    </row>
    <row r="4" spans="1:37" ht="38.25" customHeight="1" thickTop="1" thickBot="1">
      <c r="A4" s="21" t="s">
        <v>10</v>
      </c>
      <c r="B4" s="22" t="s">
        <v>11</v>
      </c>
      <c r="C4" s="22" t="s">
        <v>12</v>
      </c>
      <c r="D4" s="22" t="s">
        <v>13</v>
      </c>
      <c r="E4" s="22" t="s">
        <v>14</v>
      </c>
      <c r="F4" s="22" t="s">
        <v>15</v>
      </c>
      <c r="G4" s="23" t="s">
        <v>16</v>
      </c>
      <c r="H4" s="24" t="s">
        <v>17</v>
      </c>
      <c r="I4" s="25" t="s">
        <v>18</v>
      </c>
      <c r="J4" s="25" t="s">
        <v>19</v>
      </c>
      <c r="K4" s="25" t="s">
        <v>20</v>
      </c>
      <c r="L4" s="25" t="s">
        <v>21</v>
      </c>
      <c r="M4" s="26" t="s">
        <v>22</v>
      </c>
      <c r="N4" s="27" t="s">
        <v>23</v>
      </c>
      <c r="O4" s="28" t="s">
        <v>17</v>
      </c>
      <c r="P4" s="29" t="s">
        <v>18</v>
      </c>
      <c r="Q4" s="29" t="s">
        <v>19</v>
      </c>
      <c r="R4" s="29" t="s">
        <v>20</v>
      </c>
      <c r="S4" s="29" t="s">
        <v>21</v>
      </c>
      <c r="T4" s="30" t="s">
        <v>22</v>
      </c>
      <c r="U4" s="31" t="s">
        <v>23</v>
      </c>
      <c r="V4" s="32" t="s">
        <v>17</v>
      </c>
      <c r="W4" s="33" t="s">
        <v>18</v>
      </c>
      <c r="X4" s="33" t="s">
        <v>19</v>
      </c>
      <c r="Y4" s="34" t="s">
        <v>20</v>
      </c>
      <c r="Z4" s="33" t="s">
        <v>21</v>
      </c>
      <c r="AA4" s="35" t="s">
        <v>22</v>
      </c>
      <c r="AB4" s="36" t="s">
        <v>23</v>
      </c>
      <c r="AC4" s="24" t="s">
        <v>17</v>
      </c>
      <c r="AD4" s="25" t="s">
        <v>18</v>
      </c>
      <c r="AE4" s="24" t="s">
        <v>17</v>
      </c>
      <c r="AF4" s="25" t="s">
        <v>18</v>
      </c>
      <c r="AG4" s="24" t="s">
        <v>17</v>
      </c>
      <c r="AH4" s="25" t="s">
        <v>18</v>
      </c>
      <c r="AI4" s="24" t="s">
        <v>17</v>
      </c>
      <c r="AJ4" s="25" t="s">
        <v>18</v>
      </c>
      <c r="AK4" s="37"/>
    </row>
    <row r="5" spans="1:37" ht="13.5" thickTop="1">
      <c r="A5" s="38" t="s">
        <v>24</v>
      </c>
      <c r="B5" s="39" t="s">
        <v>60</v>
      </c>
      <c r="C5" s="40" t="s">
        <v>61</v>
      </c>
      <c r="D5" s="40" t="s">
        <v>62</v>
      </c>
      <c r="E5" s="40" t="s">
        <v>53</v>
      </c>
      <c r="F5" s="40" t="s">
        <v>54</v>
      </c>
      <c r="G5" s="40">
        <v>1</v>
      </c>
      <c r="H5" s="41">
        <v>98</v>
      </c>
      <c r="I5" s="42">
        <v>77</v>
      </c>
      <c r="J5" s="43">
        <f>IFERROR(I5/H5,0)</f>
        <v>0.7857142857142857</v>
      </c>
      <c r="K5" s="44">
        <v>88.846153846153854</v>
      </c>
      <c r="L5" s="43">
        <f>IFERROR(K5/H5,0)</f>
        <v>0.9065934065934067</v>
      </c>
      <c r="M5" s="45">
        <v>2.9615384615384617</v>
      </c>
      <c r="N5" s="46">
        <v>5.25</v>
      </c>
      <c r="O5" s="41">
        <v>69</v>
      </c>
      <c r="P5" s="42">
        <v>67</v>
      </c>
      <c r="Q5" s="43">
        <f>IFERROR(P5/O5,0)</f>
        <v>0.97101449275362317</v>
      </c>
      <c r="R5" s="44">
        <v>77.307692307692307</v>
      </c>
      <c r="S5" s="43">
        <f>IFERROR(R5/O5,0)</f>
        <v>1.1204013377926421</v>
      </c>
      <c r="T5" s="45">
        <v>2.5769230769230771</v>
      </c>
      <c r="U5" s="46">
        <v>0.5</v>
      </c>
      <c r="V5" s="47">
        <v>802903</v>
      </c>
      <c r="W5" s="42">
        <v>642088</v>
      </c>
      <c r="X5" s="43">
        <f>W5/V5</f>
        <v>0.79970805937952649</v>
      </c>
      <c r="Y5" s="48">
        <v>740870.76923076925</v>
      </c>
      <c r="Z5" s="43">
        <f>Y5/V5</f>
        <v>0.92274006851483836</v>
      </c>
      <c r="AA5" s="49">
        <v>24695.692307692309</v>
      </c>
      <c r="AB5" s="50">
        <v>40203.75</v>
      </c>
      <c r="AC5" s="51">
        <v>6</v>
      </c>
      <c r="AD5" s="52">
        <v>3</v>
      </c>
      <c r="AE5" s="51">
        <v>7</v>
      </c>
      <c r="AF5" s="52">
        <v>12</v>
      </c>
      <c r="AG5" s="51">
        <v>5</v>
      </c>
      <c r="AH5" s="52">
        <v>3</v>
      </c>
      <c r="AI5" s="51">
        <v>7</v>
      </c>
      <c r="AJ5" s="52">
        <v>9</v>
      </c>
      <c r="AK5" s="52">
        <v>0</v>
      </c>
    </row>
    <row r="6" spans="1:37">
      <c r="A6" s="38" t="s">
        <v>25</v>
      </c>
      <c r="B6" s="39" t="s">
        <v>63</v>
      </c>
      <c r="C6" s="40" t="s">
        <v>61</v>
      </c>
      <c r="D6" s="40" t="s">
        <v>62</v>
      </c>
      <c r="E6" s="40" t="s">
        <v>53</v>
      </c>
      <c r="F6" s="40" t="s">
        <v>54</v>
      </c>
      <c r="G6" s="40">
        <v>1</v>
      </c>
      <c r="H6" s="41">
        <v>86</v>
      </c>
      <c r="I6" s="42">
        <v>39</v>
      </c>
      <c r="J6" s="43">
        <f t="shared" ref="J6:J24" si="0">IFERROR(I6/H6,0)</f>
        <v>0.45348837209302323</v>
      </c>
      <c r="K6" s="44">
        <v>45</v>
      </c>
      <c r="L6" s="43">
        <f t="shared" ref="L6:L24" si="1">IFERROR(K6/H6,0)</f>
        <v>0.52325581395348841</v>
      </c>
      <c r="M6" s="45">
        <v>1.5</v>
      </c>
      <c r="N6" s="46">
        <v>11.75</v>
      </c>
      <c r="O6" s="41">
        <v>74</v>
      </c>
      <c r="P6" s="42">
        <v>29</v>
      </c>
      <c r="Q6" s="43">
        <f t="shared" ref="Q6:Q24" si="2">IFERROR(P6/O6,0)</f>
        <v>0.39189189189189189</v>
      </c>
      <c r="R6" s="44">
        <v>33.46153846153846</v>
      </c>
      <c r="S6" s="43">
        <f t="shared" ref="S6:S24" si="3">IFERROR(R6/O6,0)</f>
        <v>0.45218295218295218</v>
      </c>
      <c r="T6" s="45">
        <v>1.1153846153846154</v>
      </c>
      <c r="U6" s="46">
        <v>11.25</v>
      </c>
      <c r="V6" s="47">
        <v>650000</v>
      </c>
      <c r="W6" s="42">
        <v>285189</v>
      </c>
      <c r="X6" s="43">
        <f t="shared" ref="X6:X24" si="4">W6/V6</f>
        <v>0.43875230769230772</v>
      </c>
      <c r="Y6" s="48">
        <v>329064.23076923075</v>
      </c>
      <c r="Z6" s="43">
        <f t="shared" ref="Z6:Z24" si="5">Y6/V6</f>
        <v>0.50625266272189351</v>
      </c>
      <c r="AA6" s="49">
        <v>10968.807692307691</v>
      </c>
      <c r="AB6" s="50">
        <v>91202.75</v>
      </c>
      <c r="AC6" s="51">
        <v>8</v>
      </c>
      <c r="AD6" s="52">
        <v>0</v>
      </c>
      <c r="AE6" s="51">
        <v>4</v>
      </c>
      <c r="AF6" s="52">
        <v>6</v>
      </c>
      <c r="AG6" s="51">
        <v>4</v>
      </c>
      <c r="AH6" s="52">
        <v>6</v>
      </c>
      <c r="AI6" s="51">
        <v>8</v>
      </c>
      <c r="AJ6" s="52">
        <v>8</v>
      </c>
      <c r="AK6" s="52">
        <v>0</v>
      </c>
    </row>
    <row r="7" spans="1:37">
      <c r="A7" s="38" t="s">
        <v>26</v>
      </c>
      <c r="B7" s="39" t="s">
        <v>64</v>
      </c>
      <c r="C7" s="40" t="s">
        <v>61</v>
      </c>
      <c r="D7" s="40" t="s">
        <v>65</v>
      </c>
      <c r="E7" s="40" t="s">
        <v>53</v>
      </c>
      <c r="F7" s="40" t="s">
        <v>54</v>
      </c>
      <c r="G7" s="40">
        <v>1</v>
      </c>
      <c r="H7" s="41">
        <v>100</v>
      </c>
      <c r="I7" s="42">
        <v>37</v>
      </c>
      <c r="J7" s="43">
        <f t="shared" si="0"/>
        <v>0.37</v>
      </c>
      <c r="K7" s="44">
        <v>42.692307692307693</v>
      </c>
      <c r="L7" s="43">
        <f t="shared" si="1"/>
        <v>0.42692307692307696</v>
      </c>
      <c r="M7" s="45">
        <v>1.4230769230769231</v>
      </c>
      <c r="N7" s="46">
        <v>15.75</v>
      </c>
      <c r="O7" s="41">
        <v>70</v>
      </c>
      <c r="P7" s="42">
        <v>24</v>
      </c>
      <c r="Q7" s="43">
        <f t="shared" si="2"/>
        <v>0.34285714285714286</v>
      </c>
      <c r="R7" s="44">
        <v>27.692307692307693</v>
      </c>
      <c r="S7" s="43">
        <f t="shared" si="3"/>
        <v>0.39560439560439564</v>
      </c>
      <c r="T7" s="45">
        <v>0.92307692307692313</v>
      </c>
      <c r="U7" s="46">
        <v>11.5</v>
      </c>
      <c r="V7" s="47">
        <v>752077</v>
      </c>
      <c r="W7" s="42">
        <v>276280</v>
      </c>
      <c r="X7" s="43">
        <f t="shared" si="4"/>
        <v>0.36735600211148595</v>
      </c>
      <c r="Y7" s="48">
        <v>318784.61538461538</v>
      </c>
      <c r="Z7" s="43">
        <f t="shared" si="5"/>
        <v>0.42387231012863757</v>
      </c>
      <c r="AA7" s="49">
        <v>10626.153846153846</v>
      </c>
      <c r="AB7" s="50">
        <v>118949.25</v>
      </c>
      <c r="AC7" s="51">
        <v>4</v>
      </c>
      <c r="AD7" s="52">
        <v>0</v>
      </c>
      <c r="AE7" s="51">
        <v>6</v>
      </c>
      <c r="AF7" s="52">
        <v>4</v>
      </c>
      <c r="AG7" s="51">
        <v>15</v>
      </c>
      <c r="AH7" s="52">
        <v>6</v>
      </c>
      <c r="AI7" s="51">
        <v>17</v>
      </c>
      <c r="AJ7" s="52">
        <v>2</v>
      </c>
      <c r="AK7" s="52">
        <v>0</v>
      </c>
    </row>
    <row r="8" spans="1:37">
      <c r="A8" s="38" t="s">
        <v>27</v>
      </c>
      <c r="B8" s="39" t="s">
        <v>66</v>
      </c>
      <c r="C8" s="40" t="s">
        <v>61</v>
      </c>
      <c r="D8" s="40" t="s">
        <v>65</v>
      </c>
      <c r="E8" s="40" t="s">
        <v>53</v>
      </c>
      <c r="F8" s="40" t="s">
        <v>54</v>
      </c>
      <c r="G8" s="40">
        <v>1</v>
      </c>
      <c r="H8" s="41">
        <v>90</v>
      </c>
      <c r="I8" s="42">
        <v>57</v>
      </c>
      <c r="J8" s="43">
        <f t="shared" si="0"/>
        <v>0.6333333333333333</v>
      </c>
      <c r="K8" s="44">
        <v>65.769230769230774</v>
      </c>
      <c r="L8" s="43">
        <f t="shared" si="1"/>
        <v>0.73076923076923084</v>
      </c>
      <c r="M8" s="45">
        <v>2.1923076923076925</v>
      </c>
      <c r="N8" s="46">
        <v>8.25</v>
      </c>
      <c r="O8" s="41">
        <v>63</v>
      </c>
      <c r="P8" s="42">
        <v>49</v>
      </c>
      <c r="Q8" s="43">
        <f t="shared" si="2"/>
        <v>0.77777777777777779</v>
      </c>
      <c r="R8" s="44">
        <v>56.53846153846154</v>
      </c>
      <c r="S8" s="43">
        <f t="shared" si="3"/>
        <v>0.89743589743589747</v>
      </c>
      <c r="T8" s="45">
        <v>1.8846153846153846</v>
      </c>
      <c r="U8" s="46">
        <v>3.5</v>
      </c>
      <c r="V8" s="47">
        <v>731728</v>
      </c>
      <c r="W8" s="42">
        <v>468055</v>
      </c>
      <c r="X8" s="43">
        <f t="shared" si="4"/>
        <v>0.63965708569304436</v>
      </c>
      <c r="Y8" s="48">
        <v>540063.4615384615</v>
      </c>
      <c r="Z8" s="43">
        <f t="shared" si="5"/>
        <v>0.73806586810735886</v>
      </c>
      <c r="AA8" s="49">
        <v>18002.115384615383</v>
      </c>
      <c r="AB8" s="50">
        <v>65918.25</v>
      </c>
      <c r="AC8" s="51">
        <v>4</v>
      </c>
      <c r="AD8" s="52">
        <v>0</v>
      </c>
      <c r="AE8" s="51">
        <v>10</v>
      </c>
      <c r="AF8" s="52">
        <v>7</v>
      </c>
      <c r="AG8" s="51">
        <v>12</v>
      </c>
      <c r="AH8" s="52">
        <v>4</v>
      </c>
      <c r="AI8" s="51">
        <v>9</v>
      </c>
      <c r="AJ8" s="52">
        <v>2</v>
      </c>
      <c r="AK8" s="52">
        <v>0</v>
      </c>
    </row>
    <row r="9" spans="1:37">
      <c r="A9" s="38" t="s">
        <v>28</v>
      </c>
      <c r="B9" s="39" t="s">
        <v>67</v>
      </c>
      <c r="C9" s="40" t="s">
        <v>61</v>
      </c>
      <c r="D9" s="40" t="s">
        <v>65</v>
      </c>
      <c r="E9" s="40" t="s">
        <v>53</v>
      </c>
      <c r="F9" s="40" t="s">
        <v>54</v>
      </c>
      <c r="G9" s="40">
        <v>1</v>
      </c>
      <c r="H9" s="41">
        <v>74</v>
      </c>
      <c r="I9" s="42">
        <v>46</v>
      </c>
      <c r="J9" s="43">
        <f t="shared" si="0"/>
        <v>0.6216216216216216</v>
      </c>
      <c r="K9" s="44">
        <v>53.076923076923073</v>
      </c>
      <c r="L9" s="43">
        <f t="shared" si="1"/>
        <v>0.71725571725571724</v>
      </c>
      <c r="M9" s="45">
        <v>1.7692307692307692</v>
      </c>
      <c r="N9" s="46">
        <v>7</v>
      </c>
      <c r="O9" s="41">
        <v>54</v>
      </c>
      <c r="P9" s="42">
        <v>35</v>
      </c>
      <c r="Q9" s="43">
        <f t="shared" si="2"/>
        <v>0.64814814814814814</v>
      </c>
      <c r="R9" s="44">
        <v>40.384615384615387</v>
      </c>
      <c r="S9" s="43">
        <f t="shared" si="3"/>
        <v>0.74786324786324787</v>
      </c>
      <c r="T9" s="45">
        <v>1.3461538461538463</v>
      </c>
      <c r="U9" s="46">
        <v>4.75</v>
      </c>
      <c r="V9" s="47">
        <v>601714</v>
      </c>
      <c r="W9" s="42">
        <v>407609</v>
      </c>
      <c r="X9" s="43">
        <f t="shared" si="4"/>
        <v>0.67741318965488584</v>
      </c>
      <c r="Y9" s="48">
        <v>470318.07692307694</v>
      </c>
      <c r="Z9" s="43">
        <f t="shared" si="5"/>
        <v>0.78163060344794522</v>
      </c>
      <c r="AA9" s="49">
        <v>15677.26923076923</v>
      </c>
      <c r="AB9" s="50">
        <v>48526.25</v>
      </c>
      <c r="AC9" s="51">
        <v>11</v>
      </c>
      <c r="AD9" s="52">
        <v>1</v>
      </c>
      <c r="AE9" s="51">
        <v>5</v>
      </c>
      <c r="AF9" s="52">
        <v>3</v>
      </c>
      <c r="AG9" s="51">
        <v>6</v>
      </c>
      <c r="AH9" s="52">
        <v>2</v>
      </c>
      <c r="AI9" s="51">
        <v>12</v>
      </c>
      <c r="AJ9" s="52">
        <v>4</v>
      </c>
      <c r="AK9" s="52">
        <v>0</v>
      </c>
    </row>
    <row r="10" spans="1:37">
      <c r="A10" s="38" t="s">
        <v>29</v>
      </c>
      <c r="B10" s="39" t="s">
        <v>68</v>
      </c>
      <c r="C10" s="40" t="s">
        <v>61</v>
      </c>
      <c r="D10" s="40" t="s">
        <v>65</v>
      </c>
      <c r="E10" s="40" t="s">
        <v>53</v>
      </c>
      <c r="F10" s="40" t="s">
        <v>54</v>
      </c>
      <c r="G10" s="40">
        <v>1</v>
      </c>
      <c r="H10" s="41">
        <v>64</v>
      </c>
      <c r="I10" s="42">
        <v>39</v>
      </c>
      <c r="J10" s="43">
        <f t="shared" si="0"/>
        <v>0.609375</v>
      </c>
      <c r="K10" s="44">
        <v>45</v>
      </c>
      <c r="L10" s="43">
        <f t="shared" si="1"/>
        <v>0.703125</v>
      </c>
      <c r="M10" s="45">
        <v>1.5</v>
      </c>
      <c r="N10" s="46">
        <v>6.25</v>
      </c>
      <c r="O10" s="41">
        <v>50</v>
      </c>
      <c r="P10" s="42">
        <v>34</v>
      </c>
      <c r="Q10" s="43">
        <f t="shared" si="2"/>
        <v>0.68</v>
      </c>
      <c r="R10" s="44">
        <v>39.230769230769234</v>
      </c>
      <c r="S10" s="43">
        <f t="shared" si="3"/>
        <v>0.78461538461538471</v>
      </c>
      <c r="T10" s="45">
        <v>1.3076923076923077</v>
      </c>
      <c r="U10" s="46">
        <v>4</v>
      </c>
      <c r="V10" s="47">
        <v>462000</v>
      </c>
      <c r="W10" s="42">
        <v>318027</v>
      </c>
      <c r="X10" s="43">
        <f t="shared" si="4"/>
        <v>0.68837012987012991</v>
      </c>
      <c r="Y10" s="48">
        <v>366954.23076923075</v>
      </c>
      <c r="Z10" s="43">
        <f t="shared" si="5"/>
        <v>0.79427322677322676</v>
      </c>
      <c r="AA10" s="49">
        <v>12231.807692307691</v>
      </c>
      <c r="AB10" s="50">
        <v>35993.25</v>
      </c>
      <c r="AC10" s="51">
        <v>4</v>
      </c>
      <c r="AD10" s="52">
        <v>2</v>
      </c>
      <c r="AE10" s="51">
        <v>6</v>
      </c>
      <c r="AF10" s="52">
        <v>8</v>
      </c>
      <c r="AG10" s="51">
        <v>3</v>
      </c>
      <c r="AH10" s="52">
        <v>0</v>
      </c>
      <c r="AI10" s="51">
        <v>7</v>
      </c>
      <c r="AJ10" s="52">
        <v>3</v>
      </c>
      <c r="AK10" s="52">
        <v>0</v>
      </c>
    </row>
    <row r="11" spans="1:37">
      <c r="A11" s="38" t="s">
        <v>30</v>
      </c>
      <c r="B11" s="39" t="s">
        <v>69</v>
      </c>
      <c r="C11" s="40" t="s">
        <v>61</v>
      </c>
      <c r="D11" s="40" t="s">
        <v>70</v>
      </c>
      <c r="E11" s="40" t="s">
        <v>53</v>
      </c>
      <c r="F11" s="40" t="s">
        <v>55</v>
      </c>
      <c r="G11" s="40">
        <v>1</v>
      </c>
      <c r="H11" s="41">
        <v>95</v>
      </c>
      <c r="I11" s="42">
        <v>59</v>
      </c>
      <c r="J11" s="43">
        <f t="shared" si="0"/>
        <v>0.62105263157894741</v>
      </c>
      <c r="K11" s="44">
        <v>68.07692307692308</v>
      </c>
      <c r="L11" s="43">
        <f t="shared" si="1"/>
        <v>0.7165991902834008</v>
      </c>
      <c r="M11" s="45">
        <v>2.2692307692307692</v>
      </c>
      <c r="N11" s="46">
        <v>9</v>
      </c>
      <c r="O11" s="41">
        <v>70</v>
      </c>
      <c r="P11" s="42">
        <v>53</v>
      </c>
      <c r="Q11" s="43">
        <f t="shared" si="2"/>
        <v>0.75714285714285712</v>
      </c>
      <c r="R11" s="44">
        <v>61.153846153846146</v>
      </c>
      <c r="S11" s="43">
        <f t="shared" si="3"/>
        <v>0.87362637362637352</v>
      </c>
      <c r="T11" s="45">
        <v>2.0384615384615383</v>
      </c>
      <c r="U11" s="46">
        <v>4.25</v>
      </c>
      <c r="V11" s="47">
        <v>753111</v>
      </c>
      <c r="W11" s="42">
        <v>506670</v>
      </c>
      <c r="X11" s="43">
        <f t="shared" si="4"/>
        <v>0.67276935272489713</v>
      </c>
      <c r="Y11" s="48">
        <v>584619.23076923075</v>
      </c>
      <c r="Z11" s="43">
        <f t="shared" si="5"/>
        <v>0.77627233006718899</v>
      </c>
      <c r="AA11" s="49">
        <v>19487.307692307691</v>
      </c>
      <c r="AB11" s="50">
        <v>61610.25</v>
      </c>
      <c r="AC11" s="51">
        <v>7</v>
      </c>
      <c r="AD11" s="52">
        <v>2</v>
      </c>
      <c r="AE11" s="51">
        <v>5</v>
      </c>
      <c r="AF11" s="52">
        <v>11</v>
      </c>
      <c r="AG11" s="51">
        <v>6</v>
      </c>
      <c r="AH11" s="52">
        <v>1</v>
      </c>
      <c r="AI11" s="51">
        <v>7</v>
      </c>
      <c r="AJ11" s="52">
        <v>6</v>
      </c>
      <c r="AK11" s="52">
        <v>0</v>
      </c>
    </row>
    <row r="12" spans="1:37">
      <c r="A12" s="38" t="s">
        <v>31</v>
      </c>
      <c r="B12" s="39" t="s">
        <v>71</v>
      </c>
      <c r="C12" s="40" t="s">
        <v>61</v>
      </c>
      <c r="D12" s="40" t="s">
        <v>72</v>
      </c>
      <c r="E12" s="40" t="s">
        <v>53</v>
      </c>
      <c r="F12" s="40" t="s">
        <v>56</v>
      </c>
      <c r="G12" s="40">
        <v>1</v>
      </c>
      <c r="H12" s="41">
        <v>131</v>
      </c>
      <c r="I12" s="42">
        <v>87</v>
      </c>
      <c r="J12" s="43">
        <f t="shared" si="0"/>
        <v>0.66412213740458015</v>
      </c>
      <c r="K12" s="44">
        <v>100.38461538461539</v>
      </c>
      <c r="L12" s="43">
        <f t="shared" si="1"/>
        <v>0.76629477392836176</v>
      </c>
      <c r="M12" s="45">
        <v>3.3461538461538463</v>
      </c>
      <c r="N12" s="46">
        <v>11</v>
      </c>
      <c r="O12" s="41">
        <v>110</v>
      </c>
      <c r="P12" s="42">
        <v>73</v>
      </c>
      <c r="Q12" s="43">
        <f t="shared" si="2"/>
        <v>0.66363636363636369</v>
      </c>
      <c r="R12" s="44">
        <v>84.230769230769226</v>
      </c>
      <c r="S12" s="43">
        <f t="shared" si="3"/>
        <v>0.76573426573426573</v>
      </c>
      <c r="T12" s="45">
        <v>2.8076923076923075</v>
      </c>
      <c r="U12" s="46">
        <v>9.25</v>
      </c>
      <c r="V12" s="47">
        <v>1058070</v>
      </c>
      <c r="W12" s="42">
        <v>719100</v>
      </c>
      <c r="X12" s="43">
        <f t="shared" si="4"/>
        <v>0.67963367263035523</v>
      </c>
      <c r="Y12" s="48">
        <v>829730.76923076925</v>
      </c>
      <c r="Z12" s="43">
        <f t="shared" si="5"/>
        <v>0.78419269918887147</v>
      </c>
      <c r="AA12" s="49">
        <v>27657.692307692309</v>
      </c>
      <c r="AB12" s="50">
        <v>84742.5</v>
      </c>
      <c r="AC12" s="51">
        <v>10</v>
      </c>
      <c r="AD12" s="52">
        <v>0</v>
      </c>
      <c r="AE12" s="51">
        <v>8</v>
      </c>
      <c r="AF12" s="52">
        <v>5</v>
      </c>
      <c r="AG12" s="51">
        <v>13</v>
      </c>
      <c r="AH12" s="52">
        <v>5</v>
      </c>
      <c r="AI12" s="51">
        <v>18</v>
      </c>
      <c r="AJ12" s="52">
        <v>15</v>
      </c>
      <c r="AK12" s="52">
        <v>0</v>
      </c>
    </row>
    <row r="13" spans="1:37">
      <c r="A13" s="38" t="s">
        <v>32</v>
      </c>
      <c r="B13" s="39" t="s">
        <v>73</v>
      </c>
      <c r="C13" s="40" t="s">
        <v>61</v>
      </c>
      <c r="D13" s="40" t="s">
        <v>74</v>
      </c>
      <c r="E13" s="40" t="s">
        <v>53</v>
      </c>
      <c r="F13" s="40" t="s">
        <v>56</v>
      </c>
      <c r="G13" s="40">
        <v>1</v>
      </c>
      <c r="H13" s="41">
        <v>96</v>
      </c>
      <c r="I13" s="42">
        <v>45</v>
      </c>
      <c r="J13" s="43">
        <f t="shared" si="0"/>
        <v>0.46875</v>
      </c>
      <c r="K13" s="44">
        <v>51.923076923076927</v>
      </c>
      <c r="L13" s="43">
        <f t="shared" si="1"/>
        <v>0.54086538461538469</v>
      </c>
      <c r="M13" s="45">
        <v>1.7307692307692308</v>
      </c>
      <c r="N13" s="46">
        <v>12.75</v>
      </c>
      <c r="O13" s="41">
        <v>84</v>
      </c>
      <c r="P13" s="42">
        <v>31</v>
      </c>
      <c r="Q13" s="43">
        <f t="shared" si="2"/>
        <v>0.36904761904761907</v>
      </c>
      <c r="R13" s="44">
        <v>35.769230769230766</v>
      </c>
      <c r="S13" s="43">
        <f t="shared" si="3"/>
        <v>0.42582417582417581</v>
      </c>
      <c r="T13" s="45">
        <v>1.1923076923076923</v>
      </c>
      <c r="U13" s="46">
        <v>13.25</v>
      </c>
      <c r="V13" s="47">
        <v>782225</v>
      </c>
      <c r="W13" s="42">
        <v>341827</v>
      </c>
      <c r="X13" s="43">
        <f t="shared" si="4"/>
        <v>0.43699319249576529</v>
      </c>
      <c r="Y13" s="48">
        <v>394415.76923076925</v>
      </c>
      <c r="Z13" s="43">
        <f t="shared" si="5"/>
        <v>0.50422291441819078</v>
      </c>
      <c r="AA13" s="49">
        <v>13147.192307692309</v>
      </c>
      <c r="AB13" s="50">
        <v>110099.5</v>
      </c>
      <c r="AC13" s="51">
        <v>7</v>
      </c>
      <c r="AD13" s="52">
        <v>0</v>
      </c>
      <c r="AE13" s="51">
        <v>11</v>
      </c>
      <c r="AF13" s="52">
        <v>2</v>
      </c>
      <c r="AG13" s="51">
        <v>3</v>
      </c>
      <c r="AH13" s="52">
        <v>3</v>
      </c>
      <c r="AI13" s="51">
        <v>6</v>
      </c>
      <c r="AJ13" s="52">
        <v>4</v>
      </c>
      <c r="AK13" s="52">
        <v>0</v>
      </c>
    </row>
    <row r="14" spans="1:37">
      <c r="A14" s="38" t="s">
        <v>33</v>
      </c>
      <c r="B14" s="39" t="s">
        <v>75</v>
      </c>
      <c r="C14" s="40" t="s">
        <v>61</v>
      </c>
      <c r="D14" s="40" t="s">
        <v>72</v>
      </c>
      <c r="E14" s="40" t="s">
        <v>53</v>
      </c>
      <c r="F14" s="40" t="s">
        <v>56</v>
      </c>
      <c r="G14" s="40">
        <v>1</v>
      </c>
      <c r="H14" s="41">
        <v>96</v>
      </c>
      <c r="I14" s="42">
        <v>57</v>
      </c>
      <c r="J14" s="43">
        <f t="shared" si="0"/>
        <v>0.59375</v>
      </c>
      <c r="K14" s="44">
        <v>65.769230769230774</v>
      </c>
      <c r="L14" s="43">
        <f t="shared" si="1"/>
        <v>0.68509615384615385</v>
      </c>
      <c r="M14" s="45">
        <v>2.1923076923076925</v>
      </c>
      <c r="N14" s="46">
        <v>9.75</v>
      </c>
      <c r="O14" s="41">
        <v>85</v>
      </c>
      <c r="P14" s="42">
        <v>48</v>
      </c>
      <c r="Q14" s="43">
        <f t="shared" si="2"/>
        <v>0.56470588235294117</v>
      </c>
      <c r="R14" s="44">
        <v>55.384615384615387</v>
      </c>
      <c r="S14" s="43">
        <f t="shared" si="3"/>
        <v>0.65158371040723984</v>
      </c>
      <c r="T14" s="45">
        <v>1.8461538461538463</v>
      </c>
      <c r="U14" s="46">
        <v>9.25</v>
      </c>
      <c r="V14" s="47">
        <v>763639</v>
      </c>
      <c r="W14" s="42">
        <v>438870</v>
      </c>
      <c r="X14" s="43">
        <f t="shared" si="4"/>
        <v>0.57470873017224111</v>
      </c>
      <c r="Y14" s="48">
        <v>506388.4615384615</v>
      </c>
      <c r="Z14" s="43">
        <f t="shared" si="5"/>
        <v>0.66312545789104738</v>
      </c>
      <c r="AA14" s="49">
        <v>16879.615384615383</v>
      </c>
      <c r="AB14" s="50">
        <v>81192.25</v>
      </c>
      <c r="AC14" s="51">
        <v>3</v>
      </c>
      <c r="AD14" s="52">
        <v>0</v>
      </c>
      <c r="AE14" s="51">
        <v>12</v>
      </c>
      <c r="AF14" s="52">
        <v>7</v>
      </c>
      <c r="AG14" s="51">
        <v>7</v>
      </c>
      <c r="AH14" s="52">
        <v>6</v>
      </c>
      <c r="AI14" s="51">
        <v>11</v>
      </c>
      <c r="AJ14" s="52">
        <v>11</v>
      </c>
      <c r="AK14" s="52">
        <v>0</v>
      </c>
    </row>
    <row r="15" spans="1:37">
      <c r="A15" s="38" t="s">
        <v>34</v>
      </c>
      <c r="B15" s="39" t="s">
        <v>76</v>
      </c>
      <c r="C15" s="40" t="s">
        <v>77</v>
      </c>
      <c r="D15" s="40" t="s">
        <v>78</v>
      </c>
      <c r="E15" s="40" t="s">
        <v>53</v>
      </c>
      <c r="F15" s="40" t="s">
        <v>57</v>
      </c>
      <c r="G15" s="40">
        <v>1</v>
      </c>
      <c r="H15" s="41">
        <v>130</v>
      </c>
      <c r="I15" s="42">
        <v>60</v>
      </c>
      <c r="J15" s="43">
        <f t="shared" si="0"/>
        <v>0.46153846153846156</v>
      </c>
      <c r="K15" s="44">
        <v>69.230769230769226</v>
      </c>
      <c r="L15" s="43">
        <f t="shared" si="1"/>
        <v>0.5325443786982248</v>
      </c>
      <c r="M15" s="45">
        <v>2.3076923076923075</v>
      </c>
      <c r="N15" s="46">
        <v>17.5</v>
      </c>
      <c r="O15" s="41">
        <v>100</v>
      </c>
      <c r="P15" s="42">
        <v>55</v>
      </c>
      <c r="Q15" s="43">
        <f t="shared" si="2"/>
        <v>0.55000000000000004</v>
      </c>
      <c r="R15" s="44">
        <v>63.46153846153846</v>
      </c>
      <c r="S15" s="43">
        <f t="shared" si="3"/>
        <v>0.63461538461538458</v>
      </c>
      <c r="T15" s="45">
        <v>2.1153846153846154</v>
      </c>
      <c r="U15" s="46">
        <v>11.25</v>
      </c>
      <c r="V15" s="47">
        <v>1000000</v>
      </c>
      <c r="W15" s="42">
        <v>525779</v>
      </c>
      <c r="X15" s="43">
        <f t="shared" si="4"/>
        <v>0.525779</v>
      </c>
      <c r="Y15" s="48">
        <v>606668.07692307688</v>
      </c>
      <c r="Z15" s="43">
        <f t="shared" si="5"/>
        <v>0.60666807692307689</v>
      </c>
      <c r="AA15" s="49">
        <v>20222.26923076923</v>
      </c>
      <c r="AB15" s="50">
        <v>118555.25</v>
      </c>
      <c r="AC15" s="51">
        <v>8</v>
      </c>
      <c r="AD15" s="52">
        <v>4</v>
      </c>
      <c r="AE15" s="51">
        <v>11</v>
      </c>
      <c r="AF15" s="52">
        <v>15</v>
      </c>
      <c r="AG15" s="51">
        <v>8</v>
      </c>
      <c r="AH15" s="52">
        <v>2</v>
      </c>
      <c r="AI15" s="51">
        <v>19</v>
      </c>
      <c r="AJ15" s="52">
        <v>7</v>
      </c>
      <c r="AK15" s="52">
        <v>0</v>
      </c>
    </row>
    <row r="16" spans="1:37" s="114" customFormat="1">
      <c r="A16" s="99" t="s">
        <v>35</v>
      </c>
      <c r="B16" s="100" t="s">
        <v>79</v>
      </c>
      <c r="C16" s="101" t="s">
        <v>61</v>
      </c>
      <c r="D16" s="101" t="s">
        <v>80</v>
      </c>
      <c r="E16" s="101" t="s">
        <v>53</v>
      </c>
      <c r="F16" s="101" t="s">
        <v>53</v>
      </c>
      <c r="G16" s="101">
        <v>1</v>
      </c>
      <c r="H16" s="102">
        <v>86</v>
      </c>
      <c r="I16" s="103">
        <v>46</v>
      </c>
      <c r="J16" s="104">
        <f t="shared" si="0"/>
        <v>0.53488372093023251</v>
      </c>
      <c r="K16" s="105">
        <v>53.076923076923073</v>
      </c>
      <c r="L16" s="104">
        <f t="shared" si="1"/>
        <v>0.61717352415026827</v>
      </c>
      <c r="M16" s="106">
        <v>1.7692307692307692</v>
      </c>
      <c r="N16" s="107">
        <v>10</v>
      </c>
      <c r="O16" s="102">
        <v>67</v>
      </c>
      <c r="P16" s="103">
        <v>40</v>
      </c>
      <c r="Q16" s="104">
        <f t="shared" si="2"/>
        <v>0.59701492537313428</v>
      </c>
      <c r="R16" s="105">
        <v>46.153846153846153</v>
      </c>
      <c r="S16" s="104">
        <f t="shared" si="3"/>
        <v>0.68886337543053955</v>
      </c>
      <c r="T16" s="106">
        <v>1.5384615384615385</v>
      </c>
      <c r="U16" s="107">
        <v>6.75</v>
      </c>
      <c r="V16" s="108">
        <v>701424</v>
      </c>
      <c r="W16" s="103">
        <v>389365</v>
      </c>
      <c r="X16" s="104">
        <f t="shared" si="4"/>
        <v>0.55510646912566441</v>
      </c>
      <c r="Y16" s="109">
        <v>449267.30769230769</v>
      </c>
      <c r="Z16" s="104">
        <f t="shared" si="5"/>
        <v>0.64050746437576656</v>
      </c>
      <c r="AA16" s="110">
        <v>14975.576923076924</v>
      </c>
      <c r="AB16" s="111">
        <v>78014.75</v>
      </c>
      <c r="AC16" s="112">
        <v>7</v>
      </c>
      <c r="AD16" s="113">
        <v>0</v>
      </c>
      <c r="AE16" s="112">
        <v>17</v>
      </c>
      <c r="AF16" s="113">
        <v>8</v>
      </c>
      <c r="AG16" s="112">
        <v>6</v>
      </c>
      <c r="AH16" s="113">
        <v>2</v>
      </c>
      <c r="AI16" s="112">
        <v>6</v>
      </c>
      <c r="AJ16" s="113">
        <v>2</v>
      </c>
      <c r="AK16" s="113">
        <v>0</v>
      </c>
    </row>
    <row r="17" spans="1:37" s="114" customFormat="1">
      <c r="A17" s="99" t="s">
        <v>36</v>
      </c>
      <c r="B17" s="100" t="s">
        <v>81</v>
      </c>
      <c r="C17" s="101" t="s">
        <v>61</v>
      </c>
      <c r="D17" s="101" t="s">
        <v>80</v>
      </c>
      <c r="E17" s="101" t="s">
        <v>53</v>
      </c>
      <c r="F17" s="101" t="s">
        <v>53</v>
      </c>
      <c r="G17" s="101">
        <v>1</v>
      </c>
      <c r="H17" s="102">
        <v>110</v>
      </c>
      <c r="I17" s="103">
        <v>78</v>
      </c>
      <c r="J17" s="104">
        <f t="shared" si="0"/>
        <v>0.70909090909090911</v>
      </c>
      <c r="K17" s="105">
        <v>90</v>
      </c>
      <c r="L17" s="104">
        <f t="shared" si="1"/>
        <v>0.81818181818181823</v>
      </c>
      <c r="M17" s="106">
        <v>3</v>
      </c>
      <c r="N17" s="107">
        <v>8</v>
      </c>
      <c r="O17" s="102">
        <v>83</v>
      </c>
      <c r="P17" s="103">
        <v>64</v>
      </c>
      <c r="Q17" s="104">
        <f t="shared" si="2"/>
        <v>0.77108433734939763</v>
      </c>
      <c r="R17" s="105">
        <v>73.846153846153854</v>
      </c>
      <c r="S17" s="104">
        <f t="shared" si="3"/>
        <v>0.8897126969416127</v>
      </c>
      <c r="T17" s="106">
        <v>2.4615384615384617</v>
      </c>
      <c r="U17" s="107">
        <v>4.75</v>
      </c>
      <c r="V17" s="108">
        <v>860414</v>
      </c>
      <c r="W17" s="103">
        <v>658420</v>
      </c>
      <c r="X17" s="104">
        <f t="shared" si="4"/>
        <v>0.76523626998165994</v>
      </c>
      <c r="Y17" s="109">
        <v>759715.38461538462</v>
      </c>
      <c r="Z17" s="104">
        <f t="shared" si="5"/>
        <v>0.88296492690191541</v>
      </c>
      <c r="AA17" s="110">
        <v>25323.846153846152</v>
      </c>
      <c r="AB17" s="111">
        <v>50498.5</v>
      </c>
      <c r="AC17" s="112">
        <v>10</v>
      </c>
      <c r="AD17" s="113">
        <v>0</v>
      </c>
      <c r="AE17" s="112">
        <v>20</v>
      </c>
      <c r="AF17" s="113">
        <v>10</v>
      </c>
      <c r="AG17" s="112">
        <v>7</v>
      </c>
      <c r="AH17" s="113">
        <v>9</v>
      </c>
      <c r="AI17" s="112">
        <v>20</v>
      </c>
      <c r="AJ17" s="113">
        <v>7</v>
      </c>
      <c r="AK17" s="113">
        <v>0</v>
      </c>
    </row>
    <row r="18" spans="1:37" s="114" customFormat="1">
      <c r="A18" s="99" t="s">
        <v>37</v>
      </c>
      <c r="B18" s="100" t="s">
        <v>82</v>
      </c>
      <c r="C18" s="101" t="s">
        <v>61</v>
      </c>
      <c r="D18" s="101" t="s">
        <v>80</v>
      </c>
      <c r="E18" s="101" t="s">
        <v>53</v>
      </c>
      <c r="F18" s="101" t="s">
        <v>53</v>
      </c>
      <c r="G18" s="101">
        <v>1</v>
      </c>
      <c r="H18" s="102">
        <v>120</v>
      </c>
      <c r="I18" s="103">
        <v>63</v>
      </c>
      <c r="J18" s="104">
        <f t="shared" si="0"/>
        <v>0.52500000000000002</v>
      </c>
      <c r="K18" s="105">
        <v>72.692307692307693</v>
      </c>
      <c r="L18" s="104">
        <f t="shared" si="1"/>
        <v>0.60576923076923073</v>
      </c>
      <c r="M18" s="106">
        <v>2.4230769230769229</v>
      </c>
      <c r="N18" s="107">
        <v>14.25</v>
      </c>
      <c r="O18" s="102">
        <v>95</v>
      </c>
      <c r="P18" s="103">
        <v>53</v>
      </c>
      <c r="Q18" s="104">
        <f t="shared" si="2"/>
        <v>0.55789473684210522</v>
      </c>
      <c r="R18" s="105">
        <v>61.153846153846146</v>
      </c>
      <c r="S18" s="104">
        <f t="shared" si="3"/>
        <v>0.64372469635627527</v>
      </c>
      <c r="T18" s="106">
        <v>2.0384615384615383</v>
      </c>
      <c r="U18" s="107">
        <v>10.5</v>
      </c>
      <c r="V18" s="108">
        <v>982899</v>
      </c>
      <c r="W18" s="103">
        <v>507245</v>
      </c>
      <c r="X18" s="104">
        <f t="shared" si="4"/>
        <v>0.5160703185169585</v>
      </c>
      <c r="Y18" s="109">
        <v>585282.69230769237</v>
      </c>
      <c r="Z18" s="104">
        <f t="shared" si="5"/>
        <v>0.59546575213495223</v>
      </c>
      <c r="AA18" s="110">
        <v>19509.423076923078</v>
      </c>
      <c r="AB18" s="111">
        <v>118913.5</v>
      </c>
      <c r="AC18" s="112">
        <v>9</v>
      </c>
      <c r="AD18" s="113">
        <v>0</v>
      </c>
      <c r="AE18" s="112">
        <v>18</v>
      </c>
      <c r="AF18" s="113">
        <v>15</v>
      </c>
      <c r="AG18" s="112">
        <v>4</v>
      </c>
      <c r="AH18" s="113">
        <v>2</v>
      </c>
      <c r="AI18" s="112">
        <v>12</v>
      </c>
      <c r="AJ18" s="113">
        <v>4</v>
      </c>
      <c r="AK18" s="113">
        <v>0</v>
      </c>
    </row>
    <row r="19" spans="1:37" s="114" customFormat="1">
      <c r="A19" s="99" t="s">
        <v>38</v>
      </c>
      <c r="B19" s="100" t="s">
        <v>83</v>
      </c>
      <c r="C19" s="101" t="s">
        <v>61</v>
      </c>
      <c r="D19" s="101" t="s">
        <v>80</v>
      </c>
      <c r="E19" s="101" t="s">
        <v>53</v>
      </c>
      <c r="F19" s="101" t="s">
        <v>53</v>
      </c>
      <c r="G19" s="101">
        <v>1</v>
      </c>
      <c r="H19" s="102">
        <v>117</v>
      </c>
      <c r="I19" s="103">
        <v>84</v>
      </c>
      <c r="J19" s="104">
        <f t="shared" si="0"/>
        <v>0.71794871794871795</v>
      </c>
      <c r="K19" s="105">
        <v>96.92307692307692</v>
      </c>
      <c r="L19" s="104">
        <f t="shared" si="1"/>
        <v>0.82840236686390534</v>
      </c>
      <c r="M19" s="106">
        <v>3.2307692307692308</v>
      </c>
      <c r="N19" s="107">
        <v>8.25</v>
      </c>
      <c r="O19" s="102">
        <v>87</v>
      </c>
      <c r="P19" s="103">
        <v>75</v>
      </c>
      <c r="Q19" s="104">
        <f t="shared" si="2"/>
        <v>0.86206896551724133</v>
      </c>
      <c r="R19" s="105">
        <v>86.538461538461533</v>
      </c>
      <c r="S19" s="104">
        <f t="shared" si="3"/>
        <v>0.9946949602122015</v>
      </c>
      <c r="T19" s="106">
        <v>2.8846153846153846</v>
      </c>
      <c r="U19" s="107">
        <v>3</v>
      </c>
      <c r="V19" s="108">
        <v>928212</v>
      </c>
      <c r="W19" s="103">
        <v>706140</v>
      </c>
      <c r="X19" s="104">
        <f t="shared" si="4"/>
        <v>0.76075293144238598</v>
      </c>
      <c r="Y19" s="109">
        <v>814776.92307692312</v>
      </c>
      <c r="Z19" s="104">
        <f t="shared" si="5"/>
        <v>0.87779184397198395</v>
      </c>
      <c r="AA19" s="110">
        <v>27159.23076923077</v>
      </c>
      <c r="AB19" s="111">
        <v>55518</v>
      </c>
      <c r="AC19" s="112">
        <v>14</v>
      </c>
      <c r="AD19" s="113">
        <v>2</v>
      </c>
      <c r="AE19" s="112">
        <v>16</v>
      </c>
      <c r="AF19" s="113">
        <v>6</v>
      </c>
      <c r="AG19" s="112">
        <v>8</v>
      </c>
      <c r="AH19" s="113">
        <v>4</v>
      </c>
      <c r="AI19" s="112">
        <v>17</v>
      </c>
      <c r="AJ19" s="113">
        <v>17</v>
      </c>
      <c r="AK19" s="113">
        <v>0</v>
      </c>
    </row>
    <row r="20" spans="1:37">
      <c r="A20" s="38" t="s">
        <v>39</v>
      </c>
      <c r="B20" s="39" t="s">
        <v>84</v>
      </c>
      <c r="C20" s="40" t="s">
        <v>61</v>
      </c>
      <c r="D20" s="40" t="s">
        <v>85</v>
      </c>
      <c r="E20" s="40" t="s">
        <v>53</v>
      </c>
      <c r="F20" s="40" t="s">
        <v>57</v>
      </c>
      <c r="G20" s="40">
        <v>1</v>
      </c>
      <c r="H20" s="41">
        <v>65</v>
      </c>
      <c r="I20" s="42">
        <v>42</v>
      </c>
      <c r="J20" s="43">
        <f t="shared" si="0"/>
        <v>0.64615384615384619</v>
      </c>
      <c r="K20" s="44">
        <v>48.46153846153846</v>
      </c>
      <c r="L20" s="43">
        <f t="shared" si="1"/>
        <v>0.74556213017751471</v>
      </c>
      <c r="M20" s="45">
        <v>1.6153846153846154</v>
      </c>
      <c r="N20" s="46">
        <v>5.75</v>
      </c>
      <c r="O20" s="41">
        <v>46</v>
      </c>
      <c r="P20" s="42">
        <v>32</v>
      </c>
      <c r="Q20" s="43">
        <f t="shared" si="2"/>
        <v>0.69565217391304346</v>
      </c>
      <c r="R20" s="44">
        <v>36.923076923076927</v>
      </c>
      <c r="S20" s="43">
        <f t="shared" si="3"/>
        <v>0.80267558528428107</v>
      </c>
      <c r="T20" s="45">
        <v>1.2307692307692308</v>
      </c>
      <c r="U20" s="46">
        <v>3.5</v>
      </c>
      <c r="V20" s="47">
        <v>511132</v>
      </c>
      <c r="W20" s="42">
        <v>348436</v>
      </c>
      <c r="X20" s="43">
        <f t="shared" si="4"/>
        <v>0.68169474812768527</v>
      </c>
      <c r="Y20" s="48">
        <v>402041.53846153844</v>
      </c>
      <c r="Z20" s="43">
        <f t="shared" si="5"/>
        <v>0.78657086322425218</v>
      </c>
      <c r="AA20" s="49">
        <v>13401.384615384615</v>
      </c>
      <c r="AB20" s="50">
        <v>40674</v>
      </c>
      <c r="AC20" s="51">
        <v>5</v>
      </c>
      <c r="AD20" s="52">
        <v>1</v>
      </c>
      <c r="AE20" s="51">
        <v>6</v>
      </c>
      <c r="AF20" s="52">
        <v>2</v>
      </c>
      <c r="AG20" s="51">
        <v>6</v>
      </c>
      <c r="AH20" s="52">
        <v>4</v>
      </c>
      <c r="AI20" s="51">
        <v>9</v>
      </c>
      <c r="AJ20" s="52">
        <v>4</v>
      </c>
      <c r="AK20" s="52">
        <v>0</v>
      </c>
    </row>
    <row r="21" spans="1:37">
      <c r="A21" s="38" t="s">
        <v>40</v>
      </c>
      <c r="B21" s="39" t="s">
        <v>86</v>
      </c>
      <c r="C21" s="40" t="s">
        <v>61</v>
      </c>
      <c r="D21" s="40" t="s">
        <v>85</v>
      </c>
      <c r="E21" s="40" t="s">
        <v>53</v>
      </c>
      <c r="F21" s="40" t="s">
        <v>57</v>
      </c>
      <c r="G21" s="40">
        <v>1</v>
      </c>
      <c r="H21" s="41">
        <v>64</v>
      </c>
      <c r="I21" s="42">
        <v>34</v>
      </c>
      <c r="J21" s="43">
        <f t="shared" si="0"/>
        <v>0.53125</v>
      </c>
      <c r="K21" s="44">
        <v>39.230769230769234</v>
      </c>
      <c r="L21" s="43">
        <f t="shared" si="1"/>
        <v>0.61298076923076927</v>
      </c>
      <c r="M21" s="45">
        <v>1.3076923076923077</v>
      </c>
      <c r="N21" s="46">
        <v>7.5</v>
      </c>
      <c r="O21" s="41">
        <v>45</v>
      </c>
      <c r="P21" s="42">
        <v>25</v>
      </c>
      <c r="Q21" s="43">
        <f t="shared" si="2"/>
        <v>0.55555555555555558</v>
      </c>
      <c r="R21" s="44">
        <v>28.846153846153847</v>
      </c>
      <c r="S21" s="43">
        <f t="shared" si="3"/>
        <v>0.64102564102564108</v>
      </c>
      <c r="T21" s="45">
        <v>0.96153846153846156</v>
      </c>
      <c r="U21" s="46">
        <v>5</v>
      </c>
      <c r="V21" s="47">
        <v>492603</v>
      </c>
      <c r="W21" s="42">
        <v>291659</v>
      </c>
      <c r="X21" s="43">
        <f t="shared" si="4"/>
        <v>0.59207718994809211</v>
      </c>
      <c r="Y21" s="48">
        <v>336529.61538461538</v>
      </c>
      <c r="Z21" s="43">
        <f t="shared" si="5"/>
        <v>0.68316598840164466</v>
      </c>
      <c r="AA21" s="49">
        <v>11217.653846153846</v>
      </c>
      <c r="AB21" s="50">
        <v>50236</v>
      </c>
      <c r="AC21" s="51">
        <v>6</v>
      </c>
      <c r="AD21" s="52">
        <v>0</v>
      </c>
      <c r="AE21" s="51">
        <v>4</v>
      </c>
      <c r="AF21" s="52">
        <v>2</v>
      </c>
      <c r="AG21" s="51">
        <v>8</v>
      </c>
      <c r="AH21" s="52">
        <v>8</v>
      </c>
      <c r="AI21" s="51">
        <v>7</v>
      </c>
      <c r="AJ21" s="52">
        <v>5</v>
      </c>
      <c r="AK21" s="52">
        <v>0</v>
      </c>
    </row>
    <row r="22" spans="1:37">
      <c r="A22" s="38" t="s">
        <v>41</v>
      </c>
      <c r="B22" s="39" t="s">
        <v>87</v>
      </c>
      <c r="C22" s="40" t="s">
        <v>61</v>
      </c>
      <c r="D22" s="40" t="s">
        <v>85</v>
      </c>
      <c r="E22" s="40" t="s">
        <v>53</v>
      </c>
      <c r="F22" s="40" t="s">
        <v>57</v>
      </c>
      <c r="G22" s="40">
        <v>1</v>
      </c>
      <c r="H22" s="41">
        <v>65</v>
      </c>
      <c r="I22" s="42">
        <v>45</v>
      </c>
      <c r="J22" s="43">
        <f t="shared" si="0"/>
        <v>0.69230769230769229</v>
      </c>
      <c r="K22" s="44">
        <v>51.923076923076927</v>
      </c>
      <c r="L22" s="43">
        <f t="shared" si="1"/>
        <v>0.79881656804733736</v>
      </c>
      <c r="M22" s="45">
        <v>1.7307692307692308</v>
      </c>
      <c r="N22" s="46">
        <v>5</v>
      </c>
      <c r="O22" s="41">
        <v>47</v>
      </c>
      <c r="P22" s="42">
        <v>34</v>
      </c>
      <c r="Q22" s="43">
        <f t="shared" si="2"/>
        <v>0.72340425531914898</v>
      </c>
      <c r="R22" s="44">
        <v>39.230769230769234</v>
      </c>
      <c r="S22" s="43">
        <f t="shared" si="3"/>
        <v>0.83469721767594118</v>
      </c>
      <c r="T22" s="45">
        <v>1.3076923076923077</v>
      </c>
      <c r="U22" s="46">
        <v>3.25</v>
      </c>
      <c r="V22" s="47">
        <v>489315</v>
      </c>
      <c r="W22" s="42">
        <v>372786</v>
      </c>
      <c r="X22" s="43">
        <f t="shared" si="4"/>
        <v>0.76185279421231722</v>
      </c>
      <c r="Y22" s="48">
        <v>430137.69230769231</v>
      </c>
      <c r="Z22" s="43">
        <f t="shared" si="5"/>
        <v>0.87906091639882755</v>
      </c>
      <c r="AA22" s="49">
        <v>14337.923076923076</v>
      </c>
      <c r="AB22" s="50">
        <v>29132.25</v>
      </c>
      <c r="AC22" s="51">
        <v>3</v>
      </c>
      <c r="AD22" s="52">
        <v>0</v>
      </c>
      <c r="AE22" s="51">
        <v>6</v>
      </c>
      <c r="AF22" s="52">
        <v>5</v>
      </c>
      <c r="AG22" s="51">
        <v>3</v>
      </c>
      <c r="AH22" s="52">
        <v>5</v>
      </c>
      <c r="AI22" s="51">
        <v>5</v>
      </c>
      <c r="AJ22" s="52">
        <v>4</v>
      </c>
      <c r="AK22" s="52">
        <v>0</v>
      </c>
    </row>
    <row r="23" spans="1:37">
      <c r="A23" s="38" t="s">
        <v>42</v>
      </c>
      <c r="B23" s="39" t="s">
        <v>88</v>
      </c>
      <c r="C23" s="40" t="s">
        <v>61</v>
      </c>
      <c r="D23" s="40" t="s">
        <v>85</v>
      </c>
      <c r="E23" s="40" t="s">
        <v>53</v>
      </c>
      <c r="F23" s="40" t="s">
        <v>57</v>
      </c>
      <c r="G23" s="40">
        <v>1</v>
      </c>
      <c r="H23" s="41">
        <v>62</v>
      </c>
      <c r="I23" s="42">
        <v>22</v>
      </c>
      <c r="J23" s="43">
        <f t="shared" si="0"/>
        <v>0.35483870967741937</v>
      </c>
      <c r="K23" s="44">
        <v>25.384615384615383</v>
      </c>
      <c r="L23" s="43">
        <f t="shared" si="1"/>
        <v>0.40942928039702231</v>
      </c>
      <c r="M23" s="45">
        <v>0.84615384615384615</v>
      </c>
      <c r="N23" s="46">
        <v>10</v>
      </c>
      <c r="O23" s="41">
        <v>45</v>
      </c>
      <c r="P23" s="42">
        <v>18</v>
      </c>
      <c r="Q23" s="43">
        <f t="shared" si="2"/>
        <v>0.4</v>
      </c>
      <c r="R23" s="44">
        <v>20.76923076923077</v>
      </c>
      <c r="S23" s="43">
        <f t="shared" si="3"/>
        <v>0.46153846153846156</v>
      </c>
      <c r="T23" s="45">
        <v>0.69230769230769229</v>
      </c>
      <c r="U23" s="46">
        <v>6.75</v>
      </c>
      <c r="V23" s="47">
        <v>434910</v>
      </c>
      <c r="W23" s="42">
        <v>218388</v>
      </c>
      <c r="X23" s="43">
        <f t="shared" si="4"/>
        <v>0.50214527143546939</v>
      </c>
      <c r="Y23" s="48">
        <v>251986.15384615381</v>
      </c>
      <c r="Z23" s="43">
        <f t="shared" si="5"/>
        <v>0.57939839011784922</v>
      </c>
      <c r="AA23" s="49">
        <v>8399.538461538461</v>
      </c>
      <c r="AB23" s="50">
        <v>54130.5</v>
      </c>
      <c r="AC23" s="51">
        <v>3</v>
      </c>
      <c r="AD23" s="52">
        <v>0</v>
      </c>
      <c r="AE23" s="51">
        <v>4</v>
      </c>
      <c r="AF23" s="52">
        <v>5</v>
      </c>
      <c r="AG23" s="51">
        <v>4</v>
      </c>
      <c r="AH23" s="52">
        <v>2</v>
      </c>
      <c r="AI23" s="51">
        <v>7</v>
      </c>
      <c r="AJ23" s="52">
        <v>3</v>
      </c>
      <c r="AK23" s="52">
        <v>0</v>
      </c>
    </row>
    <row r="24" spans="1:37" ht="13.5" thickBot="1">
      <c r="A24" s="38" t="s">
        <v>43</v>
      </c>
      <c r="B24" s="39" t="s">
        <v>89</v>
      </c>
      <c r="C24" s="40" t="s">
        <v>61</v>
      </c>
      <c r="D24" s="40" t="s">
        <v>85</v>
      </c>
      <c r="E24" s="40" t="s">
        <v>53</v>
      </c>
      <c r="F24" s="40" t="s">
        <v>57</v>
      </c>
      <c r="G24" s="40">
        <v>1</v>
      </c>
      <c r="H24" s="41">
        <v>65</v>
      </c>
      <c r="I24" s="42">
        <v>40</v>
      </c>
      <c r="J24" s="43">
        <f t="shared" si="0"/>
        <v>0.61538461538461542</v>
      </c>
      <c r="K24" s="44">
        <v>46.153846153846153</v>
      </c>
      <c r="L24" s="43">
        <f t="shared" si="1"/>
        <v>0.7100591715976331</v>
      </c>
      <c r="M24" s="45">
        <v>1.5384615384615385</v>
      </c>
      <c r="N24" s="46">
        <v>6.25</v>
      </c>
      <c r="O24" s="41">
        <v>46</v>
      </c>
      <c r="P24" s="42">
        <v>34</v>
      </c>
      <c r="Q24" s="43">
        <f t="shared" si="2"/>
        <v>0.73913043478260865</v>
      </c>
      <c r="R24" s="44">
        <v>39.230769230769234</v>
      </c>
      <c r="S24" s="43">
        <f t="shared" si="3"/>
        <v>0.85284280936454859</v>
      </c>
      <c r="T24" s="45">
        <v>1.3076923076923077</v>
      </c>
      <c r="U24" s="46">
        <v>3</v>
      </c>
      <c r="V24" s="47">
        <v>479974</v>
      </c>
      <c r="W24" s="42">
        <v>302080</v>
      </c>
      <c r="X24" s="43">
        <f t="shared" si="4"/>
        <v>0.62936742406880375</v>
      </c>
      <c r="Y24" s="48">
        <v>348553.84615384619</v>
      </c>
      <c r="Z24" s="43">
        <f t="shared" si="5"/>
        <v>0.72619318161785051</v>
      </c>
      <c r="AA24" s="49">
        <v>11618.461538461539</v>
      </c>
      <c r="AB24" s="50">
        <v>44473.5</v>
      </c>
      <c r="AC24" s="51">
        <v>4</v>
      </c>
      <c r="AD24" s="52">
        <v>0</v>
      </c>
      <c r="AE24" s="51">
        <v>11</v>
      </c>
      <c r="AF24" s="52">
        <v>2</v>
      </c>
      <c r="AG24" s="51">
        <v>4</v>
      </c>
      <c r="AH24" s="52">
        <v>4</v>
      </c>
      <c r="AI24" s="51">
        <v>11</v>
      </c>
      <c r="AJ24" s="52">
        <v>5</v>
      </c>
      <c r="AK24" s="52">
        <v>0</v>
      </c>
    </row>
    <row r="25" spans="1:37" ht="14.25" thickTop="1" thickBot="1">
      <c r="A25" s="53"/>
      <c r="B25" s="54"/>
      <c r="C25" s="55"/>
      <c r="D25" s="55"/>
      <c r="E25" s="55"/>
      <c r="F25" s="55"/>
      <c r="G25" s="55">
        <f>SUM(G5:G24)</f>
        <v>20</v>
      </c>
      <c r="H25" s="56">
        <f>SUM(H5:H24)</f>
        <v>1814</v>
      </c>
      <c r="I25" s="57">
        <f>SUM(I5:I24)</f>
        <v>1057</v>
      </c>
      <c r="J25" s="58">
        <f>I25/H25</f>
        <v>0.58269018743109147</v>
      </c>
      <c r="K25" s="57">
        <f>H25*L25</f>
        <v>1219.6153846153845</v>
      </c>
      <c r="L25" s="58">
        <v>0.6723348316512594</v>
      </c>
      <c r="M25" s="57">
        <f>SUM(M5:M24)</f>
        <v>40.65384615384616</v>
      </c>
      <c r="N25" s="59">
        <v>189.25</v>
      </c>
      <c r="O25" s="60">
        <f>SUM(O5:O24)</f>
        <v>1390</v>
      </c>
      <c r="P25" s="61">
        <f>SUM(P5:P24)</f>
        <v>873</v>
      </c>
      <c r="Q25" s="62">
        <f>P25/O25</f>
        <v>0.62805755395683449</v>
      </c>
      <c r="R25" s="61">
        <f>O25*S25</f>
        <v>1007.3076923076922</v>
      </c>
      <c r="S25" s="62">
        <v>0.72468179302711666</v>
      </c>
      <c r="T25" s="63">
        <v>33.57692307692308</v>
      </c>
      <c r="U25" s="64">
        <v>129.25</v>
      </c>
      <c r="V25" s="65">
        <f>SUM(V5:V24)</f>
        <v>14238350</v>
      </c>
      <c r="W25" s="66">
        <f>SUM(W5:W24)</f>
        <v>8724013</v>
      </c>
      <c r="X25" s="67">
        <f>W25/V25</f>
        <v>0.61271235782236</v>
      </c>
      <c r="Y25" s="66">
        <v>10066168.846153846</v>
      </c>
      <c r="Z25" s="67">
        <f>Y25/V25</f>
        <v>0.70697579748733852</v>
      </c>
      <c r="AA25" s="68">
        <v>335538.96153846156</v>
      </c>
      <c r="AB25" s="69">
        <v>1378584.25</v>
      </c>
      <c r="AC25" s="70">
        <f t="shared" ref="AC25:AJ25" si="6">SUM(AC5:AC24)</f>
        <v>133</v>
      </c>
      <c r="AD25" s="70">
        <f t="shared" si="6"/>
        <v>15</v>
      </c>
      <c r="AE25" s="70">
        <f t="shared" si="6"/>
        <v>187</v>
      </c>
      <c r="AF25" s="70">
        <f t="shared" si="6"/>
        <v>135</v>
      </c>
      <c r="AG25" s="70">
        <f t="shared" si="6"/>
        <v>132</v>
      </c>
      <c r="AH25" s="70">
        <f t="shared" si="6"/>
        <v>78</v>
      </c>
      <c r="AI25" s="70">
        <f t="shared" si="6"/>
        <v>215</v>
      </c>
      <c r="AJ25" s="70">
        <f t="shared" si="6"/>
        <v>122</v>
      </c>
      <c r="AK25" s="52"/>
    </row>
    <row r="27" spans="1:37">
      <c r="W27" s="71"/>
    </row>
  </sheetData>
  <autoFilter ref="A4:AK25"/>
  <conditionalFormatting sqref="B25:E25">
    <cfRule type="duplicateValues" dxfId="15" priority="8"/>
  </conditionalFormatting>
  <conditionalFormatting sqref="A25 A1:A2">
    <cfRule type="duplicateValues" dxfId="14" priority="9"/>
  </conditionalFormatting>
  <conditionalFormatting sqref="A25">
    <cfRule type="duplicateValues" dxfId="13" priority="10"/>
  </conditionalFormatting>
  <conditionalFormatting sqref="O3:U3">
    <cfRule type="duplicateValues" dxfId="12" priority="7"/>
  </conditionalFormatting>
  <conditionalFormatting sqref="AL3:XFD3 A3:N3">
    <cfRule type="duplicateValues" dxfId="11" priority="11"/>
  </conditionalFormatting>
  <conditionalFormatting sqref="AK3">
    <cfRule type="duplicateValues" dxfId="10" priority="6"/>
  </conditionalFormatting>
  <conditionalFormatting sqref="A22">
    <cfRule type="duplicateValues" dxfId="9" priority="5"/>
  </conditionalFormatting>
  <conditionalFormatting sqref="A17">
    <cfRule type="duplicateValues" dxfId="8" priority="4"/>
  </conditionalFormatting>
  <conditionalFormatting sqref="A23:A24 A20:A21">
    <cfRule type="duplicateValues" dxfId="7" priority="12"/>
  </conditionalFormatting>
  <conditionalFormatting sqref="A18:A19 A15:A16">
    <cfRule type="duplicateValues" dxfId="6" priority="13"/>
  </conditionalFormatting>
  <conditionalFormatting sqref="A12:A14">
    <cfRule type="duplicateValues" dxfId="5" priority="14"/>
  </conditionalFormatting>
  <conditionalFormatting sqref="A5:A10">
    <cfRule type="duplicateValues" dxfId="4" priority="15"/>
  </conditionalFormatting>
  <conditionalFormatting sqref="A11">
    <cfRule type="duplicateValues" dxfId="3" priority="16"/>
  </conditionalFormatting>
  <conditionalFormatting sqref="AC3">
    <cfRule type="duplicateValues" dxfId="2" priority="2"/>
  </conditionalFormatting>
  <conditionalFormatting sqref="AI3">
    <cfRule type="duplicateValues" dxfId="1" priority="1"/>
  </conditionalFormatting>
  <conditionalFormatting sqref="AG3 AE3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7"/>
  <dimension ref="B2:T11"/>
  <sheetViews>
    <sheetView showGridLines="0" workbookViewId="0">
      <selection activeCell="P16" sqref="P16"/>
    </sheetView>
  </sheetViews>
  <sheetFormatPr defaultColWidth="9.140625" defaultRowHeight="12.75"/>
  <cols>
    <col min="1" max="1" width="2.140625" style="73" customWidth="1"/>
    <col min="2" max="2" width="6.28515625" style="72" bestFit="1" customWidth="1"/>
    <col min="3" max="3" width="17.28515625" style="73" customWidth="1"/>
    <col min="4" max="4" width="7.5703125" style="73" customWidth="1"/>
    <col min="5" max="5" width="8.140625" style="73" bestFit="1" customWidth="1"/>
    <col min="6" max="7" width="7.5703125" style="73" bestFit="1" customWidth="1"/>
    <col min="8" max="8" width="5.7109375" style="73" bestFit="1" customWidth="1"/>
    <col min="9" max="9" width="8" style="73" customWidth="1"/>
    <col min="10" max="10" width="8.5703125" style="73" customWidth="1"/>
    <col min="11" max="11" width="7.5703125" style="73" bestFit="1" customWidth="1"/>
    <col min="12" max="12" width="7.42578125" style="73" customWidth="1"/>
    <col min="13" max="13" width="5.7109375" style="73" bestFit="1" customWidth="1"/>
    <col min="14" max="14" width="7.7109375" style="73" customWidth="1"/>
    <col min="15" max="15" width="8.5703125" style="73" bestFit="1" customWidth="1"/>
    <col min="16" max="17" width="12" style="73" bestFit="1" customWidth="1"/>
    <col min="18" max="18" width="5.7109375" style="73" bestFit="1" customWidth="1"/>
    <col min="19" max="19" width="7.85546875" style="73" customWidth="1"/>
    <col min="20" max="20" width="14.28515625" style="73" bestFit="1" customWidth="1"/>
    <col min="21" max="16384" width="9.140625" style="73"/>
  </cols>
  <sheetData>
    <row r="2" spans="2:20" ht="13.5" thickBot="1"/>
    <row r="3" spans="2:20" ht="13.5" thickBot="1">
      <c r="B3" s="74" t="s">
        <v>44</v>
      </c>
      <c r="C3" s="75"/>
      <c r="D3" s="76"/>
      <c r="E3" s="77"/>
      <c r="F3" s="94" t="s">
        <v>2</v>
      </c>
      <c r="G3" s="95"/>
      <c r="H3" s="95"/>
      <c r="I3" s="95"/>
      <c r="J3" s="96"/>
      <c r="K3" s="94" t="s">
        <v>3</v>
      </c>
      <c r="L3" s="95"/>
      <c r="M3" s="95"/>
      <c r="N3" s="95"/>
      <c r="O3" s="96"/>
      <c r="P3" s="94" t="s">
        <v>45</v>
      </c>
      <c r="Q3" s="95"/>
      <c r="R3" s="95"/>
      <c r="S3" s="95"/>
      <c r="T3" s="96"/>
    </row>
    <row r="4" spans="2:20" ht="25.5">
      <c r="B4" s="78" t="s">
        <v>14</v>
      </c>
      <c r="C4" s="79" t="s">
        <v>15</v>
      </c>
      <c r="D4" s="80" t="s">
        <v>46</v>
      </c>
      <c r="E4" s="80" t="s">
        <v>16</v>
      </c>
      <c r="F4" s="80" t="s">
        <v>47</v>
      </c>
      <c r="G4" s="80" t="s">
        <v>48</v>
      </c>
      <c r="H4" s="81" t="s">
        <v>49</v>
      </c>
      <c r="I4" s="80" t="s">
        <v>50</v>
      </c>
      <c r="J4" s="82" t="s">
        <v>51</v>
      </c>
      <c r="K4" s="80" t="s">
        <v>47</v>
      </c>
      <c r="L4" s="80" t="s">
        <v>48</v>
      </c>
      <c r="M4" s="81" t="s">
        <v>49</v>
      </c>
      <c r="N4" s="80" t="s">
        <v>50</v>
      </c>
      <c r="O4" s="82" t="s">
        <v>51</v>
      </c>
      <c r="P4" s="80" t="s">
        <v>47</v>
      </c>
      <c r="Q4" s="80" t="s">
        <v>48</v>
      </c>
      <c r="R4" s="81" t="s">
        <v>49</v>
      </c>
      <c r="S4" s="80" t="s">
        <v>50</v>
      </c>
      <c r="T4" s="83" t="s">
        <v>52</v>
      </c>
    </row>
    <row r="5" spans="2:20" ht="12.75" customHeight="1">
      <c r="B5" s="97" t="s">
        <v>53</v>
      </c>
      <c r="C5" s="84" t="s">
        <v>54</v>
      </c>
      <c r="D5" s="85">
        <f>COUNTIFS(Rajshahi!$F:$F,'Rajshahi Zone wise Summary'!$C5,Rajshahi!$G:$G,"&gt;0")</f>
        <v>6</v>
      </c>
      <c r="E5" s="85">
        <v>6</v>
      </c>
      <c r="F5" s="86">
        <f>SUMIFS(Rajshahi!H:H,Rajshahi!$F:$F,'Rajshahi Zone wise Summary'!$C5,Rajshahi!$G:$G,"&gt;0")</f>
        <v>512</v>
      </c>
      <c r="G5" s="86">
        <f>SUMIFS(Rajshahi!I:I,Rajshahi!$F:$F,'Rajshahi Zone wise Summary'!$C5,Rajshahi!$G:$G,"&gt;0")</f>
        <v>295</v>
      </c>
      <c r="H5" s="87">
        <f>IFERROR(G5/F5,0)</f>
        <v>0.576171875</v>
      </c>
      <c r="I5" s="87">
        <v>0.66481370192307698</v>
      </c>
      <c r="J5" s="86">
        <f>F5*I5</f>
        <v>340.38461538461542</v>
      </c>
      <c r="K5" s="86">
        <f>SUMIFS(Rajshahi!O:O,Rajshahi!$F:$F,'Rajshahi Zone wise Summary'!$C5,Rajshahi!$G:$G,"&gt;0")</f>
        <v>380</v>
      </c>
      <c r="L5" s="86">
        <f>SUMIFS(Rajshahi!P:P,Rajshahi!$F:$F,'Rajshahi Zone wise Summary'!$C5,Rajshahi!$G:$G,"&gt;0")</f>
        <v>238</v>
      </c>
      <c r="M5" s="87">
        <f>IFERROR(L5/K5,0)</f>
        <v>0.62631578947368416</v>
      </c>
      <c r="N5" s="87">
        <v>0.72267206477732782</v>
      </c>
      <c r="O5" s="86">
        <f>K5*N5</f>
        <v>274.61538461538458</v>
      </c>
      <c r="P5" s="86">
        <f>SUMIFS(Rajshahi!V:V,Rajshahi!$F:$F,'Rajshahi Zone wise Summary'!$C5,Rajshahi!$G:$G,"&gt;0")</f>
        <v>4000422</v>
      </c>
      <c r="Q5" s="86">
        <f>SUMIFS(Rajshahi!W:W,Rajshahi!$F:$F,'Rajshahi Zone wise Summary'!$C5,Rajshahi!$G:$G,"&gt;0")</f>
        <v>2397248</v>
      </c>
      <c r="R5" s="87">
        <f>IFERROR(Q5/P5,0)</f>
        <v>0.59924877925378872</v>
      </c>
      <c r="S5" s="87">
        <v>0.69144089913898699</v>
      </c>
      <c r="T5" s="88">
        <f>P5*S5</f>
        <v>2766055.3846153845</v>
      </c>
    </row>
    <row r="6" spans="2:20" ht="12.75" customHeight="1">
      <c r="B6" s="98"/>
      <c r="C6" s="84" t="s">
        <v>55</v>
      </c>
      <c r="D6" s="85">
        <f>COUNTIFS(Rajshahi!$F:$F,'Rajshahi Zone wise Summary'!$C6,Rajshahi!$G:$G,"&gt;0")</f>
        <v>1</v>
      </c>
      <c r="E6" s="85">
        <v>1</v>
      </c>
      <c r="F6" s="86">
        <f>SUMIFS(Rajshahi!H:H,Rajshahi!$F:$F,'Rajshahi Zone wise Summary'!$C6,Rajshahi!$G:$G,"&gt;0")</f>
        <v>95</v>
      </c>
      <c r="G6" s="86">
        <f>SUMIFS(Rajshahi!I:I,Rajshahi!$F:$F,'Rajshahi Zone wise Summary'!$C6,Rajshahi!$G:$G,"&gt;0")</f>
        <v>59</v>
      </c>
      <c r="H6" s="87">
        <f t="shared" ref="H6:H10" si="0">IFERROR(G6/F6,0)</f>
        <v>0.62105263157894741</v>
      </c>
      <c r="I6" s="87">
        <v>0.7165991902834008</v>
      </c>
      <c r="J6" s="86">
        <f t="shared" ref="J6:J9" si="1">F6*I6</f>
        <v>68.07692307692308</v>
      </c>
      <c r="K6" s="86">
        <f>SUMIFS(Rajshahi!O:O,Rajshahi!$F:$F,'Rajshahi Zone wise Summary'!$C6,Rajshahi!$G:$G,"&gt;0")</f>
        <v>70</v>
      </c>
      <c r="L6" s="86">
        <f>SUMIFS(Rajshahi!P:P,Rajshahi!$F:$F,'Rajshahi Zone wise Summary'!$C6,Rajshahi!$G:$G,"&gt;0")</f>
        <v>53</v>
      </c>
      <c r="M6" s="87">
        <f t="shared" ref="M6:M10" si="2">IFERROR(L6/K6,0)</f>
        <v>0.75714285714285712</v>
      </c>
      <c r="N6" s="87">
        <v>0.87362637362637363</v>
      </c>
      <c r="O6" s="86">
        <f t="shared" ref="O6:O9" si="3">K6*N6</f>
        <v>61.153846153846153</v>
      </c>
      <c r="P6" s="86">
        <f>SUMIFS(Rajshahi!V:V,Rajshahi!$F:$F,'Rajshahi Zone wise Summary'!$C6,Rajshahi!$G:$G,"&gt;0")</f>
        <v>753111</v>
      </c>
      <c r="Q6" s="86">
        <f>SUMIFS(Rajshahi!W:W,Rajshahi!$F:$F,'Rajshahi Zone wise Summary'!$C6,Rajshahi!$G:$G,"&gt;0")</f>
        <v>506670</v>
      </c>
      <c r="R6" s="87">
        <f t="shared" ref="R6:R10" si="4">IFERROR(Q6/P6,0)</f>
        <v>0.67276935272489713</v>
      </c>
      <c r="S6" s="87">
        <v>0.77627233006718899</v>
      </c>
      <c r="T6" s="88">
        <f t="shared" ref="T6:T9" si="5">P6*S6</f>
        <v>584619.23076923075</v>
      </c>
    </row>
    <row r="7" spans="2:20" ht="12.75" customHeight="1">
      <c r="B7" s="98"/>
      <c r="C7" s="84" t="s">
        <v>56</v>
      </c>
      <c r="D7" s="85">
        <f>COUNTIFS(Rajshahi!$F:$F,'Rajshahi Zone wise Summary'!$C7,Rajshahi!$G:$G,"&gt;0")</f>
        <v>3</v>
      </c>
      <c r="E7" s="85">
        <v>3</v>
      </c>
      <c r="F7" s="86">
        <f>SUMIFS(Rajshahi!H:H,Rajshahi!$F:$F,'Rajshahi Zone wise Summary'!$C7,Rajshahi!$G:$G,"&gt;0")</f>
        <v>323</v>
      </c>
      <c r="G7" s="86">
        <f>SUMIFS(Rajshahi!I:I,Rajshahi!$F:$F,'Rajshahi Zone wise Summary'!$C7,Rajshahi!$G:$G,"&gt;0")</f>
        <v>189</v>
      </c>
      <c r="H7" s="87">
        <f t="shared" si="0"/>
        <v>0.5851393188854489</v>
      </c>
      <c r="I7" s="87">
        <v>0.6751607525601333</v>
      </c>
      <c r="J7" s="86">
        <f t="shared" si="1"/>
        <v>218.07692307692307</v>
      </c>
      <c r="K7" s="86">
        <f>SUMIFS(Rajshahi!O:O,Rajshahi!$F:$F,'Rajshahi Zone wise Summary'!$C7,Rajshahi!$G:$G,"&gt;0")</f>
        <v>279</v>
      </c>
      <c r="L7" s="86">
        <f>SUMIFS(Rajshahi!P:P,Rajshahi!$F:$F,'Rajshahi Zone wise Summary'!$C7,Rajshahi!$G:$G,"&gt;0")</f>
        <v>152</v>
      </c>
      <c r="M7" s="87">
        <f t="shared" si="2"/>
        <v>0.54480286738351258</v>
      </c>
      <c r="N7" s="87">
        <v>0.62861869313482222</v>
      </c>
      <c r="O7" s="86">
        <f t="shared" si="3"/>
        <v>175.38461538461539</v>
      </c>
      <c r="P7" s="86">
        <f>SUMIFS(Rajshahi!V:V,Rajshahi!$F:$F,'Rajshahi Zone wise Summary'!$C7,Rajshahi!$G:$G,"&gt;0")</f>
        <v>2603934</v>
      </c>
      <c r="Q7" s="86">
        <f>SUMIFS(Rajshahi!W:W,Rajshahi!$F:$F,'Rajshahi Zone wise Summary'!$C7,Rajshahi!$G:$G,"&gt;0")</f>
        <v>1499797</v>
      </c>
      <c r="R7" s="87">
        <f t="shared" si="4"/>
        <v>0.57597350777707879</v>
      </c>
      <c r="S7" s="87">
        <v>0.66458481666586011</v>
      </c>
      <c r="T7" s="88">
        <f t="shared" si="5"/>
        <v>1730534.9999999998</v>
      </c>
    </row>
    <row r="8" spans="2:20" ht="12.75" customHeight="1">
      <c r="B8" s="98"/>
      <c r="C8" s="84" t="s">
        <v>53</v>
      </c>
      <c r="D8" s="85">
        <f>COUNTIFS(Rajshahi!$F:$F,'Rajshahi Zone wise Summary'!$C8,Rajshahi!$G:$G,"&gt;0")</f>
        <v>4</v>
      </c>
      <c r="E8" s="85">
        <v>4</v>
      </c>
      <c r="F8" s="86">
        <f>SUMIFS(Rajshahi!H:H,Rajshahi!$F:$F,'Rajshahi Zone wise Summary'!$C8,Rajshahi!$G:$G,"&gt;0")</f>
        <v>433</v>
      </c>
      <c r="G8" s="86">
        <f>SUMIFS(Rajshahi!I:I,Rajshahi!$F:$F,'Rajshahi Zone wise Summary'!$C8,Rajshahi!$G:$G,"&gt;0")</f>
        <v>271</v>
      </c>
      <c r="H8" s="87">
        <f t="shared" si="0"/>
        <v>0.62586605080831403</v>
      </c>
      <c r="I8" s="87">
        <v>0.72215313554805471</v>
      </c>
      <c r="J8" s="86">
        <f t="shared" si="1"/>
        <v>312.69230769230768</v>
      </c>
      <c r="K8" s="86">
        <f>SUMIFS(Rajshahi!O:O,Rajshahi!$F:$F,'Rajshahi Zone wise Summary'!$C8,Rajshahi!$G:$G,"&gt;0")</f>
        <v>332</v>
      </c>
      <c r="L8" s="86">
        <f>SUMIFS(Rajshahi!P:P,Rajshahi!$F:$F,'Rajshahi Zone wise Summary'!$C8,Rajshahi!$G:$G,"&gt;0")</f>
        <v>232</v>
      </c>
      <c r="M8" s="87">
        <f t="shared" si="2"/>
        <v>0.6987951807228916</v>
      </c>
      <c r="N8" s="87">
        <v>0.80630213160333641</v>
      </c>
      <c r="O8" s="86">
        <f t="shared" si="3"/>
        <v>267.69230769230768</v>
      </c>
      <c r="P8" s="86">
        <f>SUMIFS(Rajshahi!V:V,Rajshahi!$F:$F,'Rajshahi Zone wise Summary'!$C8,Rajshahi!$G:$G,"&gt;0")</f>
        <v>3472949</v>
      </c>
      <c r="Q8" s="86">
        <f>SUMIFS(Rajshahi!W:W,Rajshahi!$F:$F,'Rajshahi Zone wise Summary'!$C8,Rajshahi!$G:$G,"&gt;0")</f>
        <v>2261170</v>
      </c>
      <c r="R8" s="87">
        <f t="shared" si="4"/>
        <v>0.65108068100049843</v>
      </c>
      <c r="S8" s="87">
        <v>0.75124693961595979</v>
      </c>
      <c r="T8" s="88">
        <f t="shared" si="5"/>
        <v>2609042.307692308</v>
      </c>
    </row>
    <row r="9" spans="2:20">
      <c r="B9" s="98"/>
      <c r="C9" s="84" t="s">
        <v>57</v>
      </c>
      <c r="D9" s="85">
        <f>COUNTIFS(Rajshahi!$F:$F,'Rajshahi Zone wise Summary'!$C9,Rajshahi!$G:$G,"&gt;0")</f>
        <v>6</v>
      </c>
      <c r="E9" s="85">
        <v>6</v>
      </c>
      <c r="F9" s="86">
        <f>SUMIFS(Rajshahi!H:H,Rajshahi!$F:$F,'Rajshahi Zone wise Summary'!$C9,Rajshahi!$G:$G,"&gt;0")</f>
        <v>451</v>
      </c>
      <c r="G9" s="86">
        <f>SUMIFS(Rajshahi!I:I,Rajshahi!$F:$F,'Rajshahi Zone wise Summary'!$C9,Rajshahi!$G:$G,"&gt;0")</f>
        <v>243</v>
      </c>
      <c r="H9" s="87">
        <f t="shared" si="0"/>
        <v>0.53880266075388028</v>
      </c>
      <c r="I9" s="87">
        <v>0.62169537779293882</v>
      </c>
      <c r="J9" s="86">
        <f t="shared" si="1"/>
        <v>280.38461538461542</v>
      </c>
      <c r="K9" s="86">
        <f>SUMIFS(Rajshahi!O:O,Rajshahi!$F:$F,'Rajshahi Zone wise Summary'!$C9,Rajshahi!$G:$G,"&gt;0")</f>
        <v>329</v>
      </c>
      <c r="L9" s="86">
        <f>SUMIFS(Rajshahi!P:P,Rajshahi!$F:$F,'Rajshahi Zone wise Summary'!$C9,Rajshahi!$G:$G,"&gt;0")</f>
        <v>198</v>
      </c>
      <c r="M9" s="87">
        <f t="shared" si="2"/>
        <v>0.60182370820668696</v>
      </c>
      <c r="N9" s="87">
        <v>0.69441197100771568</v>
      </c>
      <c r="O9" s="86">
        <f t="shared" si="3"/>
        <v>228.46153846153845</v>
      </c>
      <c r="P9" s="86">
        <f>SUMIFS(Rajshahi!V:V,Rajshahi!$F:$F,'Rajshahi Zone wise Summary'!$C9,Rajshahi!$G:$G,"&gt;0")</f>
        <v>3407934</v>
      </c>
      <c r="Q9" s="86">
        <f>SUMIFS(Rajshahi!W:W,Rajshahi!$F:$F,'Rajshahi Zone wise Summary'!$C9,Rajshahi!$G:$G,"&gt;0")</f>
        <v>2059128</v>
      </c>
      <c r="R9" s="87">
        <f t="shared" si="4"/>
        <v>0.60421592671689062</v>
      </c>
      <c r="S9" s="87">
        <v>0.69717222313487381</v>
      </c>
      <c r="T9" s="88">
        <f t="shared" si="5"/>
        <v>2375916.923076923</v>
      </c>
    </row>
    <row r="10" spans="2:20">
      <c r="B10" s="98"/>
      <c r="C10" s="84" t="s">
        <v>58</v>
      </c>
      <c r="D10" s="85">
        <f>COUNTIFS(Rajshahi!$F:$F,'Rajshahi Zone wise Summary'!$C10,Rajshahi!$G:$G,"&gt;0")</f>
        <v>0</v>
      </c>
      <c r="E10" s="85">
        <v>0</v>
      </c>
      <c r="F10" s="86">
        <f>SUMIFS(Rajshahi!H:H,Rajshahi!$F:$F,'Rajshahi Zone wise Summary'!$C10,Rajshahi!$G:$G,"&gt;0")</f>
        <v>0</v>
      </c>
      <c r="G10" s="86">
        <f>SUMIFS(Rajshahi!I:I,Rajshahi!$F:$F,'Rajshahi Zone wise Summary'!$C10,Rajshahi!$G:$G,"&gt;0")</f>
        <v>0</v>
      </c>
      <c r="H10" s="87">
        <f t="shared" si="0"/>
        <v>0</v>
      </c>
      <c r="I10" s="87">
        <v>0</v>
      </c>
      <c r="J10" s="86">
        <f>F10*I10</f>
        <v>0</v>
      </c>
      <c r="K10" s="86">
        <f>SUMIFS(Rajshahi!O:O,Rajshahi!$F:$F,'Rajshahi Zone wise Summary'!$C10,Rajshahi!$G:$G,"&gt;0")</f>
        <v>0</v>
      </c>
      <c r="L10" s="86">
        <f>SUMIFS(Rajshahi!P:P,Rajshahi!$F:$F,'Rajshahi Zone wise Summary'!$C10,Rajshahi!$G:$G,"&gt;0")</f>
        <v>0</v>
      </c>
      <c r="M10" s="87">
        <f t="shared" si="2"/>
        <v>0</v>
      </c>
      <c r="N10" s="87">
        <v>0</v>
      </c>
      <c r="O10" s="86">
        <f>K10*N10</f>
        <v>0</v>
      </c>
      <c r="P10" s="86">
        <f>SUMIFS(Rajshahi!V:V,Rajshahi!$F:$F,'Rajshahi Zone wise Summary'!$C10,Rajshahi!$G:$G,"&gt;0")</f>
        <v>0</v>
      </c>
      <c r="Q10" s="86">
        <f>SUMIFS(Rajshahi!W:W,Rajshahi!$F:$F,'Rajshahi Zone wise Summary'!$C10,Rajshahi!$G:$G,"&gt;0")</f>
        <v>0</v>
      </c>
      <c r="R10" s="87">
        <f t="shared" si="4"/>
        <v>0</v>
      </c>
      <c r="S10" s="87">
        <v>0</v>
      </c>
      <c r="T10" s="88">
        <f>P10*S10</f>
        <v>0</v>
      </c>
    </row>
    <row r="11" spans="2:20" ht="13.5" thickBot="1">
      <c r="B11" s="89"/>
      <c r="C11" s="90" t="s">
        <v>59</v>
      </c>
      <c r="D11" s="90">
        <f>SUM(D5:D10)</f>
        <v>20</v>
      </c>
      <c r="E11" s="90">
        <f>SUM(E5:E10)</f>
        <v>20</v>
      </c>
      <c r="F11" s="91">
        <f>SUM(F5:F10)</f>
        <v>1814</v>
      </c>
      <c r="G11" s="91">
        <f>SUM(G5:G10)</f>
        <v>1057</v>
      </c>
      <c r="H11" s="92">
        <f>G11/F11</f>
        <v>0.58269018743109147</v>
      </c>
      <c r="I11" s="92">
        <v>0.6723348316512594</v>
      </c>
      <c r="J11" s="91">
        <f>SUM(J5:J10)</f>
        <v>1219.6153846153848</v>
      </c>
      <c r="K11" s="91">
        <f>SUM(K5:K10)</f>
        <v>1390</v>
      </c>
      <c r="L11" s="91">
        <f>SUM(L5:L10)</f>
        <v>873</v>
      </c>
      <c r="M11" s="92">
        <f>L11/K11</f>
        <v>0.62805755395683449</v>
      </c>
      <c r="N11" s="92">
        <v>0.72468179302711666</v>
      </c>
      <c r="O11" s="91">
        <f>SUM(O5:O10)</f>
        <v>1007.3076923076923</v>
      </c>
      <c r="P11" s="91">
        <f>SUM(P5:P10)</f>
        <v>14238350</v>
      </c>
      <c r="Q11" s="91">
        <f>SUM(Q5:Q10)</f>
        <v>8724013</v>
      </c>
      <c r="R11" s="92">
        <f>Q11/P11</f>
        <v>0.61271235782236</v>
      </c>
      <c r="S11" s="92">
        <v>0.70697579748733852</v>
      </c>
      <c r="T11" s="93">
        <f>P11*S11</f>
        <v>10066168.846153846</v>
      </c>
    </row>
  </sheetData>
  <mergeCells count="4">
    <mergeCell ref="F3:J3"/>
    <mergeCell ref="K3:O3"/>
    <mergeCell ref="P3:T3"/>
    <mergeCell ref="B5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Rajshahi</vt:lpstr>
      <vt:lpstr>Rajshahi Zone wise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2020-09-27T05:01:15Z</dcterms:created>
  <dcterms:modified xsi:type="dcterms:W3CDTF">2020-09-27T13:31:12Z</dcterms:modified>
</cp:coreProperties>
</file>