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firstSheet="1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B11" s="1"/>
  <c r="C9"/>
  <c r="D9"/>
  <c r="E9"/>
  <c r="F9"/>
  <c r="F11" s="1"/>
  <c r="G9"/>
  <c r="H9"/>
  <c r="I9"/>
  <c r="J9"/>
  <c r="K9"/>
  <c r="L9"/>
  <c r="M9"/>
  <c r="N9"/>
  <c r="N11" s="1"/>
  <c r="O9"/>
  <c r="P9"/>
  <c r="Q9"/>
  <c r="R9"/>
  <c r="R11" s="1"/>
  <c r="S9"/>
  <c r="T9"/>
  <c r="U9"/>
  <c r="V9"/>
  <c r="V11" s="1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R10"/>
  <c r="S10"/>
  <c r="S11" s="1"/>
  <c r="T10"/>
  <c r="T11" s="1"/>
  <c r="U10"/>
  <c r="V10"/>
  <c r="W10"/>
  <c r="X10"/>
  <c r="Y10"/>
  <c r="Z10"/>
  <c r="AA10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 s="1"/>
  <c r="W11" s="1"/>
  <c r="W8" i="95" s="1"/>
  <c r="W11" s="1"/>
  <c r="W8" i="96" s="1"/>
  <c r="W11" s="1"/>
  <c r="W8" i="97" s="1"/>
  <c r="W11" s="1"/>
  <c r="W8" i="98" s="1"/>
  <c r="W11" s="1"/>
  <c r="W8" i="99" s="1"/>
  <c r="W11" s="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F48" s="1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 s="1"/>
  <c r="Y11" s="1"/>
  <c r="Y8" i="95" s="1"/>
  <c r="Y11" s="1"/>
  <c r="Y8" i="96" s="1"/>
  <c r="Y11" s="1"/>
  <c r="Y8" i="97" s="1"/>
  <c r="Y11" s="1"/>
  <c r="Y8" i="98" s="1"/>
  <c r="Y11" s="1"/>
  <c r="Y8" i="99" s="1"/>
  <c r="Y11" s="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C30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94"/>
  <c r="AI40" s="1"/>
  <c r="AF40"/>
  <c r="AG39"/>
  <c r="AF39"/>
  <c r="AG38"/>
  <c r="AG33"/>
  <c r="AG30"/>
  <c r="AI30" s="1"/>
  <c r="AF30"/>
  <c r="AI29"/>
  <c r="AG29"/>
  <c r="AF29"/>
  <c r="AI46" s="1"/>
  <c r="AG28"/>
  <c r="AG23"/>
  <c r="AG20"/>
  <c r="AI20" s="1"/>
  <c r="AF20"/>
  <c r="AI45" s="1"/>
  <c r="AI19"/>
  <c r="AG19"/>
  <c r="AF19"/>
  <c r="AG18"/>
  <c r="AG13"/>
  <c r="AG10"/>
  <c r="AI10" s="1"/>
  <c r="AF10"/>
  <c r="AI9"/>
  <c r="AG9"/>
  <c r="AF9"/>
  <c r="AG8"/>
  <c r="AG40" i="93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I22"/>
  <c r="AG13"/>
  <c r="AG10"/>
  <c r="AI10" s="1"/>
  <c r="AF10"/>
  <c r="AI9"/>
  <c r="AG9"/>
  <c r="AF9"/>
  <c r="AG8"/>
  <c r="AG40" i="92"/>
  <c r="AI40" s="1"/>
  <c r="AF40"/>
  <c r="AG39"/>
  <c r="AF39"/>
  <c r="AG38"/>
  <c r="AG33"/>
  <c r="AG30"/>
  <c r="AI30" s="1"/>
  <c r="AF30"/>
  <c r="AI45" s="1"/>
  <c r="AI29"/>
  <c r="AG29"/>
  <c r="AF29"/>
  <c r="AG28"/>
  <c r="AG23"/>
  <c r="AG20"/>
  <c r="AI20" s="1"/>
  <c r="AF20"/>
  <c r="AI19"/>
  <c r="AF46" s="1"/>
  <c r="AG19"/>
  <c r="AF19"/>
  <c r="AG18"/>
  <c r="AG13"/>
  <c r="AG10"/>
  <c r="AI10" s="1"/>
  <c r="AF10"/>
  <c r="AI9"/>
  <c r="AG9"/>
  <c r="AF9"/>
  <c r="AG8"/>
  <c r="AG40" i="91"/>
  <c r="AI40" s="1"/>
  <c r="AF40"/>
  <c r="AI39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 s="1"/>
  <c r="Z11" s="1"/>
  <c r="Z8" i="95" s="1"/>
  <c r="Z11" s="1"/>
  <c r="Z8" i="96" s="1"/>
  <c r="Z11" s="1"/>
  <c r="Z8" i="97" s="1"/>
  <c r="Z11" s="1"/>
  <c r="Z8" i="98" s="1"/>
  <c r="Z11" s="1"/>
  <c r="Z8" i="99" s="1"/>
  <c r="Z11" s="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 s="1"/>
  <c r="AB8" i="95" s="1"/>
  <c r="AB11" s="1"/>
  <c r="AB8" i="96" s="1"/>
  <c r="AB11" s="1"/>
  <c r="AB8" i="97" s="1"/>
  <c r="AB11" s="1"/>
  <c r="AB8" i="98" s="1"/>
  <c r="AB11" s="1"/>
  <c r="AB8" i="99" s="1"/>
  <c r="AB11" s="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 s="1"/>
  <c r="AC8" i="95" s="1"/>
  <c r="AC11" s="1"/>
  <c r="AC8" i="96" s="1"/>
  <c r="AC11" s="1"/>
  <c r="AC8" i="97" s="1"/>
  <c r="AC11" s="1"/>
  <c r="AC8" i="98" s="1"/>
  <c r="AC11" s="1"/>
  <c r="AC8" i="99" s="1"/>
  <c r="AC11" s="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 s="1"/>
  <c r="K21" s="1"/>
  <c r="K18" i="94" s="1"/>
  <c r="K21" s="1"/>
  <c r="K18" i="95" s="1"/>
  <c r="K21" s="1"/>
  <c r="K18" i="96" s="1"/>
  <c r="K21" s="1"/>
  <c r="K18" i="97" s="1"/>
  <c r="K21" s="1"/>
  <c r="K18" i="98" s="1"/>
  <c r="K21" s="1"/>
  <c r="K18" i="99" s="1"/>
  <c r="K21" s="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 s="1"/>
  <c r="R21" s="1"/>
  <c r="R18" i="95" s="1"/>
  <c r="R21" s="1"/>
  <c r="R18" i="96" s="1"/>
  <c r="R21" s="1"/>
  <c r="R18" i="97" s="1"/>
  <c r="R21" s="1"/>
  <c r="R18" i="98" s="1"/>
  <c r="R21" s="1"/>
  <c r="R18" i="99" s="1"/>
  <c r="R21" s="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 s="1"/>
  <c r="S21" s="1"/>
  <c r="S18" i="94" s="1"/>
  <c r="S21" s="1"/>
  <c r="S18" i="95" s="1"/>
  <c r="S21" s="1"/>
  <c r="S18" i="96" s="1"/>
  <c r="S21" s="1"/>
  <c r="S18" i="97" s="1"/>
  <c r="S21" s="1"/>
  <c r="S18" i="98" s="1"/>
  <c r="S21" s="1"/>
  <c r="S18" i="99" s="1"/>
  <c r="S21" s="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 s="1"/>
  <c r="I31" s="1"/>
  <c r="I28" i="95" s="1"/>
  <c r="I31" s="1"/>
  <c r="I28" i="96" s="1"/>
  <c r="I31" s="1"/>
  <c r="I28" i="97" s="1"/>
  <c r="I31" s="1"/>
  <c r="I28" i="98" s="1"/>
  <c r="I31" s="1"/>
  <c r="I28" i="99" s="1"/>
  <c r="I31" s="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I22" i="89"/>
  <c r="AF48"/>
  <c r="AI22" i="71"/>
  <c r="AI22" i="86"/>
  <c r="AI12" i="97"/>
  <c r="AI32" i="68"/>
  <c r="AI42"/>
  <c r="AF48"/>
  <c r="AI12" i="80"/>
  <c r="AI12" i="81"/>
  <c r="AI22" i="85"/>
  <c r="AI32" i="94"/>
  <c r="AF48" s="1"/>
  <c r="AI12" i="76"/>
  <c r="AI22" i="77"/>
  <c r="AI12" i="82"/>
  <c r="AI22" i="97"/>
  <c r="AI39" i="82"/>
  <c r="AI22" i="98"/>
  <c r="AF48"/>
  <c r="AI22" i="78"/>
  <c r="AI42" i="90"/>
  <c r="AI12"/>
  <c r="AI39" i="95"/>
  <c r="AF46" s="1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 s="1"/>
  <c r="AI18" i="100"/>
  <c r="AI45" i="93"/>
  <c r="AF46" i="83"/>
  <c r="AF48" i="72"/>
  <c r="AI45" i="74"/>
  <c r="AI46"/>
  <c r="AI46" i="78"/>
  <c r="AI45" i="87"/>
  <c r="AI45" i="88"/>
  <c r="AI46" i="90"/>
  <c r="AI46" i="92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I46" i="96"/>
  <c r="AF46"/>
  <c r="AF48"/>
  <c r="AI45" i="97"/>
  <c r="AF48"/>
  <c r="AI45" i="98"/>
  <c r="AF46" i="8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AF45" i="99"/>
  <c r="P21" i="100"/>
  <c r="T21"/>
  <c r="W21"/>
  <c r="L31"/>
  <c r="P31"/>
  <c r="AE31"/>
  <c r="AC11"/>
  <c r="AF45" i="97"/>
  <c r="AF45" i="96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B21" i="100"/>
  <c r="AF21" i="36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 s="1"/>
  <c r="G11" s="1"/>
  <c r="G8" i="96" s="1"/>
  <c r="G11" s="1"/>
  <c r="G8" i="97" s="1"/>
  <c r="G11" s="1"/>
  <c r="G8" i="98" s="1"/>
  <c r="G11" s="1"/>
  <c r="G8" i="99" s="1"/>
  <c r="G11" s="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F45" i="95" l="1"/>
  <c r="AF46" i="94"/>
  <c r="AF45"/>
  <c r="I31" i="100"/>
  <c r="D31"/>
  <c r="AI46" i="93"/>
  <c r="Q11" i="100"/>
  <c r="AA11"/>
  <c r="AF45" i="93"/>
  <c r="I11" i="100"/>
  <c r="AF45" i="92"/>
  <c r="AI32" i="100"/>
  <c r="AI45" i="91"/>
  <c r="AF48"/>
  <c r="AF45"/>
  <c r="C31" i="100"/>
  <c r="AD11"/>
  <c r="AF45" i="90"/>
  <c r="AF29" i="100"/>
  <c r="AF40"/>
  <c r="AI42"/>
  <c r="AG29"/>
  <c r="AI38"/>
  <c r="AF44" s="1"/>
  <c r="L21"/>
  <c r="H11"/>
  <c r="B41"/>
  <c r="AG40"/>
  <c r="AI40" s="1"/>
  <c r="I21"/>
  <c r="M21"/>
  <c r="AK47" s="1"/>
  <c r="AF48" i="88"/>
  <c r="AF46"/>
  <c r="X11" i="100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P8" i="86"/>
  <c r="AI8" i="85"/>
  <c r="AF44" i="84"/>
  <c r="AF45"/>
  <c r="AG11" i="100" l="1"/>
  <c r="AI11"/>
  <c r="AG3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<sst xmlns="http://schemas.openxmlformats.org/spreadsheetml/2006/main" count="4340" uniqueCount="178">
  <si>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</si>
  <si>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</si>
  <si>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</si>
  <si>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</si>
  <si>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</si>
  <si>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</si>
  <si>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</si>
  <si>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</si>
  <si>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</si>
  <si>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</si>
  <si>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</si>
  <si>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</si>
  <si>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</si>
  <si>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</si>
  <si>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</si>
  <si>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</si>
  <si>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</si>
  <si>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</si>
  <si>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</si>
  <si>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</si>
  <si>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</si>
  <si>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</si>
  <si>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</si>
  <si>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</si>
  <si>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</si>
  <si>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</si>
  <si>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</si>
  <si>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</si>
  <si>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</si>
  <si>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</si>
  <si>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</si>
  <si>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</si>
  <si>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</si>
  <si>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</si>
  <si>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</si>
  <si>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</si>
  <si>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</si>
  <si>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</si>
  <si>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</si>
  <si>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</si>
  <si>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</si>
  <si>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</si>
  <si>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</si>
  <si>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</si>
  <si>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</si>
  <si>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</si>
  <si>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</si>
  <si>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</si>
  <si>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</si>
  <si>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</si>
  <si>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</si>
  <si>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</si>
  <si>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</si>
  <si>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</si>
  <si>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</si>
  <si>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</si>
  <si>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</si>
  <si>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</si>
  <si>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</si>
  <si>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</si>
  <si>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</si>
  <si>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</si>
  <si>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</si>
  <si>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</si>
  <si>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</si>
  <si>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</si>
  <si>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</si>
  <si>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</si>
  <si>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</si>
  <si>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</si>
  <si>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</si>
  <si>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</si>
  <si>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</si>
  <si>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</si>
  <si>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</si>
  <si>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</si>
  <si>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</si>
  <si>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</si>
  <si>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</si>
  <si>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</si>
  <si>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</si>
  <si>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</si>
  <si>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</si>
  <si>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</si>
  <si>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</si>
  <si>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</si>
  <si>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</si>
  <si>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</si>
  <si>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</si>
  <si>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</si>
  <si>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</si>
  <si>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</si>
  <si>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</si>
  <si>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</si>
  <si>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</si>
  <si>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</si>
  <si>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</si>
  <si>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</si>
  <si>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</si>
  <si>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</si>
  <si>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</si>
  <si>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</si>
  <si>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</si>
  <si>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</si>
  <si>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</si>
  <si>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</si>
  <si>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</si>
  <si>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</si>
  <si>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</si>
  <si>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</si>
  <si>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</si>
  <si>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</si>
  <si>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</si>
  <si>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</si>
  <si>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</si>
  <si>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</si>
  <si>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</si>
  <si>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</si>
  <si>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</si>
  <si>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</si>
  <si>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</si>
  <si>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</si>
  <si>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</si>
  <si>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</si>
  <si>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</si>
  <si>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</si>
  <si>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</si>
  <si>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</si>
  <si>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</si>
  <si>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</si>
  <si>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</si>
  <si>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</si>
  <si>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</si>
  <si>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</si>
  <si>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</si>
  <si>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</si>
  <si>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</si>
  <si>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</si>
  <si>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</si>
  <si>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</si>
  <si>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</si>
  <si>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</si>
  <si>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</si>
  <si>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</si>
  <si>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</si>
  <si>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</si>
  <si>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</si>
  <si>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</si>
  <si>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</si>
  <si>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</si>
  <si>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</si>
  <si>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</si>
  <si>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</si>
  <si>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</si>
  <si>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</si>
  <si>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</si>
  <si>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</si>
  <si>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</si>
  <si>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</si>
  <si>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</si>
  <si>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</si>
  <si>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</si>
  <si>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</si>
  <si>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</si>
  <si>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</si>
  <si>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</si>
  <si>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</si>
  <si>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</si>
  <si>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</si>
  <si>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</si>
  <si>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</si>
  <si>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</si>
  <si>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</si>
  <si>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</si>
  <si>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</si>
  <si>
    <t>L95</t>
  </si>
  <si>
    <t>Natore Tel</t>
  </si>
  <si>
    <t>`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</si>
</sst>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2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59" t="s">
        <v>0</v>
      </c>
      <c r="D2" s="260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48"/>
      <c r="AG3" s="248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165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166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167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168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169</v>
      </c>
      <c r="I27" s="237" t="s">
        <v>164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49" t="s">
        <v>41</v>
      </c>
      <c r="Y44" s="250"/>
      <c r="Z44" s="250"/>
      <c r="AA44" s="250"/>
      <c r="AB44" s="250"/>
      <c r="AC44" s="250"/>
      <c r="AD44" s="250"/>
      <c r="AE44" s="251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73" t="s">
        <v>30</v>
      </c>
      <c r="Y45" s="274"/>
      <c r="Z45" s="274"/>
      <c r="AA45" s="274"/>
      <c r="AB45" s="274"/>
      <c r="AC45" s="274"/>
      <c r="AD45" s="274"/>
      <c r="AE45" s="265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78" t="s">
        <v>38</v>
      </c>
      <c r="Y46" s="279"/>
      <c r="Z46" s="279"/>
      <c r="AA46" s="279"/>
      <c r="AB46" s="279"/>
      <c r="AC46" s="279"/>
      <c r="AD46" s="279"/>
      <c r="AE46" s="280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75" t="s">
        <v>31</v>
      </c>
      <c r="Y47" s="276"/>
      <c r="Z47" s="276"/>
      <c r="AA47" s="276"/>
      <c r="AB47" s="276"/>
      <c r="AC47" s="276"/>
      <c r="AD47" s="276"/>
      <c r="AE47" s="277"/>
      <c r="AF47" s="266">
        <f>AI11+AI21+AI31+AI41</f>
        <v>12826.99</v>
      </c>
      <c r="AG47" s="267"/>
      <c r="AI47" s="54">
        <f>AF31+AF21+AF11+AF41</f>
        <v>1</v>
      </c>
    </row>
    <row r="48" spans="1:35" ht="16.5" thickBot="1">
      <c r="X48" s="268" t="s">
        <v>42</v>
      </c>
      <c r="Y48" s="269"/>
      <c r="Z48" s="269"/>
      <c r="AA48" s="269"/>
      <c r="AB48" s="269"/>
      <c r="AC48" s="269"/>
      <c r="AD48" s="269"/>
      <c r="AE48" s="270"/>
      <c r="AF48" s="262">
        <f>AI12+AI22+AI32+AI42</f>
        <v>0</v>
      </c>
      <c r="AG48" s="263"/>
      <c r="AI48" s="54"/>
    </row>
  </sheetData>
  <mergeCells count="18"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39623.550000000003</v>
      </c>
      <c r="AG44" s="253"/>
      <c r="AI44" s="51">
        <f>AF8+AF18+AF28+AF38</f>
        <v>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522700</v>
      </c>
      <c r="AG45" s="265"/>
      <c r="AI45" s="52">
        <f>AF10+AF20+AF30+AF40</f>
        <v>344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1176559.5</v>
      </c>
      <c r="AG46" s="272"/>
      <c r="AI46" s="53">
        <f>AF29+AF19+AF9+AF39</f>
        <v>875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706484.97</v>
      </c>
      <c r="AG47" s="267"/>
      <c r="AI47" s="54">
        <f>AF31+AF21+AF11+AF41</f>
        <v>544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13014.66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706484.97</v>
      </c>
      <c r="AG44" s="253"/>
      <c r="AI44" s="51">
        <f>AF8+AF18+AF28+AF38</f>
        <v>544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940550</v>
      </c>
      <c r="AG45" s="265"/>
      <c r="AI45" s="52">
        <f>AF10+AF20+AF30+AF40</f>
        <v>711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1321034.2000000002</v>
      </c>
      <c r="AG46" s="272"/>
      <c r="AI46" s="53">
        <f>AF29+AF19+AF9+AF39</f>
        <v>780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1110380.17</v>
      </c>
      <c r="AG47" s="267"/>
      <c r="AI47" s="54">
        <f>AF31+AF21+AF11+AF41</f>
        <v>613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23460.06</v>
      </c>
      <c r="AG48" s="263"/>
      <c r="AI48" s="54"/>
    </row>
    <row r="51" spans="37:37">
      <c r="AK51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1110380.17</v>
      </c>
      <c r="AG44" s="253"/>
      <c r="AI44" s="51">
        <f>AF8+AF18+AF28+AF38</f>
        <v>613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541050</v>
      </c>
      <c r="AG45" s="265"/>
      <c r="AI45" s="52">
        <f>AF10+AF20+AF30+AF40</f>
        <v>400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582780.99</v>
      </c>
      <c r="AG47" s="267"/>
      <c r="AI47" s="54">
        <f>AF31+AF21+AF11+AF41</f>
        <v>213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13465.42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48"/>
      <c r="AG3" s="248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165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166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582780.99</v>
      </c>
      <c r="AG44" s="253"/>
      <c r="AI44" s="51">
        <f>AF8+AF18+AF28+AF38</f>
        <v>213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546650</v>
      </c>
      <c r="AG45" s="265"/>
      <c r="AI45" s="52">
        <f>AF10+AF20+AF30+AF40</f>
        <v>198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646852.24</v>
      </c>
      <c r="AG46" s="272"/>
      <c r="AI46" s="53">
        <f>AF29+AF19+AF9+AF39</f>
        <v>137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696647.25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13670.32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602709.01500000001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602709.01500000001</v>
      </c>
      <c r="AG47" s="267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696647.25</v>
      </c>
      <c r="AG44" s="253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316430</v>
      </c>
      <c r="AG45" s="265"/>
      <c r="AI45" s="52">
        <f>AF10+AF20+AF30+AF40</f>
        <v>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304480.3</v>
      </c>
      <c r="AG46" s="272"/>
      <c r="AI46" s="53">
        <f>AF29+AF19+AF9+AF39</f>
        <v>135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692591.94000000006</v>
      </c>
      <c r="AG47" s="267"/>
      <c r="AI47" s="54">
        <f>AF31+AF21+AF11+AF41</f>
        <v>193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7898.31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692591.94000000006</v>
      </c>
      <c r="AG44" s="253"/>
      <c r="AI44" s="51">
        <f>AF8+AF18+AF28+AF38</f>
        <v>193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238080</v>
      </c>
      <c r="AG45" s="265"/>
      <c r="AI45" s="52">
        <f>AF10+AF20+AF30+AF40</f>
        <v>97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460451.58999999997</v>
      </c>
      <c r="AG47" s="267"/>
      <c r="AI47" s="54">
        <f>AF31+AF21+AF11+AF41</f>
        <v>96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5940.63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A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460451.58999999997</v>
      </c>
      <c r="AG44" s="253"/>
      <c r="AI44" s="51">
        <f>AF8+AF18+AF28+AF38</f>
        <v>96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991050</v>
      </c>
      <c r="AG45" s="265"/>
      <c r="AI45" s="52">
        <f>AF10+AF20+AF30+AF40</f>
        <v>535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901546.95</v>
      </c>
      <c r="AG46" s="272"/>
      <c r="AI46" s="53">
        <f>AF29+AF19+AF9+AF39</f>
        <v>590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395759.95</v>
      </c>
      <c r="AG47" s="267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24815.33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395759.95</v>
      </c>
      <c r="AG44" s="253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716010</v>
      </c>
      <c r="AG45" s="265"/>
      <c r="AI45" s="52">
        <f>AF10+AF20+AF30+AF40</f>
        <v>586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788057.2</v>
      </c>
      <c r="AG46" s="272"/>
      <c r="AI46" s="53">
        <f>AF29+AF19+AF9+AF39</f>
        <v>740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485978.68000000005</v>
      </c>
      <c r="AG47" s="267"/>
      <c r="AI47" s="54">
        <f>AF31+AF21+AF11+AF41</f>
        <v>305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18171.530000000002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485978.68000000005</v>
      </c>
      <c r="AG44" s="253"/>
      <c r="AI44" s="51">
        <f>AF8+AF18+AF28+AF38</f>
        <v>305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608180</v>
      </c>
      <c r="AG45" s="265"/>
      <c r="AI45" s="52">
        <f>AF10+AF20+AF30+AF40</f>
        <v>592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572187.79999999993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465205.93</v>
      </c>
      <c r="AG47" s="267"/>
      <c r="AI47" s="54">
        <f>AF31+AF21+AF11+AF41</f>
        <v>333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15503.03</v>
      </c>
      <c r="AG48" s="263"/>
      <c r="AI48" s="54"/>
    </row>
  </sheetData>
  <mergeCells count="18"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465205.93</v>
      </c>
      <c r="AG44" s="253"/>
      <c r="AI44" s="51">
        <f>AF8+AF18+AF28+AF38</f>
        <v>333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629210</v>
      </c>
      <c r="AG45" s="265"/>
      <c r="AI45" s="52">
        <f>AF10+AF20+AF30+AF40</f>
        <v>388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616127.25</v>
      </c>
      <c r="AG46" s="272"/>
      <c r="AI46" s="53">
        <f>AF29+AF19+AF9+AF39</f>
        <v>175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467938.48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15964.7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320390.995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320390.995</v>
      </c>
      <c r="AG47" s="267"/>
      <c r="AI47" s="54">
        <f>AF31+AF21+AF11+AF41</f>
        <v>120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467938.48</v>
      </c>
      <c r="AG44" s="253"/>
      <c r="AI44" s="51">
        <f>AF8+AF18+AF28+AF38</f>
        <v>120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487880</v>
      </c>
      <c r="AG45" s="265"/>
      <c r="AI45" s="52">
        <f>AF10+AF20+AF30+AF40</f>
        <v>233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534882.67999999993</v>
      </c>
      <c r="AG46" s="272"/>
      <c r="AI46" s="53">
        <f>AF29+AF19+AF9+AF39</f>
        <v>287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526798.33000000007</v>
      </c>
      <c r="AG47" s="267"/>
      <c r="AI47" s="54">
        <f>AF31+AF21+AF11+AF41</f>
        <v>174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11857.17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526798.33000000007</v>
      </c>
      <c r="AG44" s="253"/>
      <c r="AI44" s="51">
        <f>AF8+AF18+AF28+AF38</f>
        <v>174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345370</v>
      </c>
      <c r="AG45" s="265"/>
      <c r="AI45" s="52">
        <f>AF10+AF20+AF30+AF40</f>
        <v>137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190106.18</v>
      </c>
      <c r="AG47" s="267"/>
      <c r="AI47" s="54">
        <f>AF31+AF21+AF11+AF41</f>
        <v>37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8677.8499999999985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214200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77795.839999999997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100</v>
      </c>
      <c r="J9" s="55"/>
      <c r="K9" s="55"/>
      <c r="L9" s="55"/>
      <c r="M9" s="55"/>
      <c r="N9" s="55"/>
      <c r="O9" s="55"/>
      <c r="P9" s="55">
        <v>65</v>
      </c>
      <c r="Q9" s="55"/>
      <c r="R9" s="55"/>
      <c r="S9" s="55"/>
      <c r="T9" s="55"/>
      <c r="U9" s="55"/>
      <c r="V9" s="55"/>
      <c r="W9" s="55"/>
      <c r="X9" s="55">
        <v>15</v>
      </c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214200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209264.55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100</v>
      </c>
      <c r="J10" s="55"/>
      <c r="K10" s="55"/>
      <c r="L10" s="55"/>
      <c r="M10" s="55"/>
      <c r="N10" s="55"/>
      <c r="O10" s="55"/>
      <c r="P10" s="55">
        <v>65</v>
      </c>
      <c r="Q10" s="55"/>
      <c r="R10" s="55"/>
      <c r="S10" s="55"/>
      <c r="T10" s="55"/>
      <c r="U10" s="55"/>
      <c r="V10" s="55">
        <v>4</v>
      </c>
      <c r="W10" s="55"/>
      <c r="X10" s="55">
        <v>12</v>
      </c>
      <c r="Y10" s="55"/>
      <c r="Z10" s="55"/>
      <c r="AA10" s="55">
        <v>2</v>
      </c>
      <c r="AB10" s="55"/>
      <c r="AC10" s="55"/>
      <c r="AD10" s="103">
        <v>1</v>
      </c>
      <c r="AE10" s="55"/>
      <c r="AF10" s="111">
        <f>SUM(B10:AE10)</f>
        <v>184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232960</v>
      </c>
      <c r="AH10" s="114"/>
      <c r="AI10" s="115">
        <f>AG10</f>
        <v>232960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12</v>
      </c>
      <c r="W11" s="96">
        <f t="shared" si="0"/>
        <v>0</v>
      </c>
      <c r="X11" s="96">
        <f t="shared" si="0"/>
        <v>3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61050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59502.39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5401.9999999999982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6306.98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>
        <v>180</v>
      </c>
      <c r="L19" s="55"/>
      <c r="M19" s="55"/>
      <c r="N19" s="55"/>
      <c r="O19" s="55"/>
      <c r="P19" s="55"/>
      <c r="Q19" s="55"/>
      <c r="R19" s="55"/>
      <c r="S19" s="55">
        <v>19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229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446510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435323.39000000007</v>
      </c>
    </row>
    <row r="20" spans="1:35" s="6" customFormat="1" ht="16.5" thickBot="1">
      <c r="A20" s="74" t="s">
        <v>7</v>
      </c>
      <c r="B20" s="55">
        <v>9</v>
      </c>
      <c r="C20" s="55"/>
      <c r="D20" s="55"/>
      <c r="E20" s="55"/>
      <c r="F20" s="55"/>
      <c r="G20" s="55"/>
      <c r="H20" s="55"/>
      <c r="I20" s="55"/>
      <c r="J20" s="55"/>
      <c r="K20" s="55">
        <v>180</v>
      </c>
      <c r="L20" s="55"/>
      <c r="M20" s="55"/>
      <c r="N20" s="55"/>
      <c r="O20" s="55"/>
      <c r="P20" s="55"/>
      <c r="Q20" s="55"/>
      <c r="R20" s="55"/>
      <c r="S20" s="55">
        <v>11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290650</v>
      </c>
      <c r="AH20" s="16"/>
      <c r="AI20" s="7">
        <f>AG20</f>
        <v>290650</v>
      </c>
    </row>
    <row r="21" spans="1:35" s="6" customFormat="1" ht="16.5" thickBot="1">
      <c r="A21" s="75" t="s">
        <v>8</v>
      </c>
      <c r="B21" s="48">
        <f t="shared" ref="B21:AE21" si="1">B18+B19-B20</f>
        <v>21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8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162330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158299.02000000002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7318.65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106003.36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5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57150</v>
      </c>
      <c r="AH30" s="16"/>
      <c r="AI30" s="7">
        <f>AG30</f>
        <v>57150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</v>
      </c>
      <c r="D31" s="21">
        <f t="shared" si="2"/>
        <v>0</v>
      </c>
      <c r="E31" s="21">
        <f t="shared" si="2"/>
        <v>0</v>
      </c>
      <c r="F31" s="21">
        <f t="shared" si="2"/>
        <v>4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51530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50296.009999999995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1442.65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190106.18</v>
      </c>
      <c r="AG44" s="253"/>
      <c r="AI44" s="51">
        <f>AF8+AF18+AF28+AF38</f>
        <v>37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580760</v>
      </c>
      <c r="AG45" s="265"/>
      <c r="AI45" s="52">
        <f>AF10+AF20+AF30+AF40</f>
        <v>394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644587.94000000006</v>
      </c>
      <c r="AG46" s="272"/>
      <c r="AI46" s="53">
        <f>AF29+AF19+AF9+AF39</f>
        <v>409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268097.42000000004</v>
      </c>
      <c r="AG47" s="267"/>
      <c r="AI47" s="54">
        <f>AF31+AF21+AF11+AF41</f>
        <v>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14163.299999999997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2" width="6.85546875" style="2" bestFit="1" customWidth="1"/>
    <col min="13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12</v>
      </c>
      <c r="W8" s="69">
        <f>'24'!W11</f>
        <v>0</v>
      </c>
      <c r="X8" s="69">
        <f>'24'!X11</f>
        <v>3</v>
      </c>
      <c r="Y8" s="69">
        <f>'24'!Y11</f>
        <v>0</v>
      </c>
      <c r="Z8" s="69">
        <f>'24'!Z11</f>
        <v>0</v>
      </c>
      <c r="AA8" s="69">
        <f>'24'!AA11</f>
        <v>0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15</v>
      </c>
      <c r="AG8" s="112">
        <f>B9*B5+C9*C5+D9*D5+E9*E5+F9*F5+G9*G5+H9*H5+I9*I5+J9*J5+K9*K5+L9*L5+M9*M5+N9*N5+O9*O5+P9*P5+Q9*Q5+R9*R5+S9*S5+T9*T5+U9*U5+V9*V5+W9*W5+X9*X5+Y9*Y5+Z9*Z5+AA9*AA5+AB9*AB5+AC9*AC5+AD9*AD5+AE9*AE5</f>
        <v>316400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59502.39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40</v>
      </c>
      <c r="Q9" s="55">
        <v>80</v>
      </c>
      <c r="R9" s="55"/>
      <c r="S9" s="55"/>
      <c r="T9" s="55">
        <v>200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320</v>
      </c>
      <c r="AG9" s="112">
        <f>B9*B5+C9*C5+D9*D5+E9*E5+F9*F5+G9*G5+H9*H5+I9*I5+J9*J5+K9*K5+L9*L5+M9*M5+N9*N5+O9*O5+P9*P5+Q9*Q5+R9*R5+S9*S5+T9*T5+U9*U5+V9*V5+W9*W5+X9*X5+Y9*Y5+Z9*Z5+AA9*AA5+AB9*AB5+AC9*AC5+AD9*AD5+AE9*AE5</f>
        <v>316400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308489.59999999998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36</v>
      </c>
      <c r="Q10" s="55">
        <v>65</v>
      </c>
      <c r="R10" s="55"/>
      <c r="S10" s="55"/>
      <c r="T10" s="55">
        <v>96</v>
      </c>
      <c r="U10" s="55"/>
      <c r="V10" s="55">
        <v>1</v>
      </c>
      <c r="W10" s="55"/>
      <c r="X10" s="55">
        <v>3</v>
      </c>
      <c r="Y10" s="55"/>
      <c r="Z10" s="55"/>
      <c r="AA10" s="55"/>
      <c r="AB10" s="55"/>
      <c r="AC10" s="55"/>
      <c r="AD10" s="103"/>
      <c r="AE10" s="55"/>
      <c r="AF10" s="111">
        <f>SUM(B10:AE10)</f>
        <v>201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209000</v>
      </c>
      <c r="AH10" s="114"/>
      <c r="AI10" s="115">
        <f>AG10</f>
        <v>209000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</v>
      </c>
      <c r="Q11" s="96">
        <f t="shared" si="0"/>
        <v>15</v>
      </c>
      <c r="R11" s="96">
        <f t="shared" si="0"/>
        <v>0</v>
      </c>
      <c r="S11" s="96">
        <f t="shared" si="0"/>
        <v>0</v>
      </c>
      <c r="T11" s="96">
        <f t="shared" si="0"/>
        <v>104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134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168450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164220.49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5228.5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21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8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30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158299.02000000002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>
        <v>7</v>
      </c>
      <c r="S19" s="55">
        <v>37</v>
      </c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240600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234577.29</v>
      </c>
    </row>
    <row r="20" spans="1:35" s="6" customFormat="1" ht="16.5" thickBot="1">
      <c r="A20" s="74" t="s">
        <v>7</v>
      </c>
      <c r="B20" s="55">
        <v>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>
        <v>6</v>
      </c>
      <c r="S20" s="55">
        <v>5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75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136270</v>
      </c>
      <c r="AH20" s="16"/>
      <c r="AI20" s="7">
        <f>AG20</f>
        <v>136270</v>
      </c>
    </row>
    <row r="21" spans="1:35" s="6" customFormat="1" ht="16.5" thickBot="1">
      <c r="A21" s="75" t="s">
        <v>8</v>
      </c>
      <c r="B21" s="48">
        <f t="shared" ref="B21:AE21" si="1">B18+B19-B20</f>
        <v>17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1</v>
      </c>
      <c r="S21" s="21">
        <f t="shared" si="1"/>
        <v>40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266660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260024.66000000003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3418.35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2</v>
      </c>
      <c r="D28" s="24">
        <f>'24'!D31</f>
        <v>0</v>
      </c>
      <c r="E28" s="24">
        <f>'24'!E31</f>
        <v>0</v>
      </c>
      <c r="F28" s="24">
        <f>'24'!F31</f>
        <v>4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50296.009999999995</v>
      </c>
    </row>
    <row r="29" spans="1:35" ht="16.5" thickBot="1">
      <c r="A29" s="73" t="s">
        <v>6</v>
      </c>
      <c r="B29" s="55"/>
      <c r="C29" s="55"/>
      <c r="D29" s="55">
        <v>40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480000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467931.60000000009</v>
      </c>
    </row>
    <row r="30" spans="1:35" ht="16.5" thickBot="1">
      <c r="A30" s="74" t="s">
        <v>7</v>
      </c>
      <c r="B30" s="55"/>
      <c r="C30" s="55">
        <v>1</v>
      </c>
      <c r="D30" s="55">
        <v>40</v>
      </c>
      <c r="E30" s="55"/>
      <c r="F30" s="55">
        <v>4</v>
      </c>
      <c r="G30" s="55"/>
      <c r="H30" s="55"/>
      <c r="I30" s="55">
        <v>18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496200</v>
      </c>
      <c r="AH30" s="16"/>
      <c r="AI30" s="7">
        <f>AG30</f>
        <v>496200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2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35330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34508.5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12480.89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268097.42000000004</v>
      </c>
      <c r="AG44" s="253"/>
      <c r="AI44" s="51">
        <f>AF8+AF18+AF28+AF38</f>
        <v>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841470</v>
      </c>
      <c r="AG45" s="265"/>
      <c r="AI45" s="52">
        <f>AF10+AF20+AF30+AF40</f>
        <v>339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1010998.4900000001</v>
      </c>
      <c r="AG46" s="272"/>
      <c r="AI46" s="53">
        <f>AF29+AF19+AF9+AF39</f>
        <v>484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458753.65</v>
      </c>
      <c r="AG47" s="267"/>
      <c r="AI47" s="54">
        <f>AF31+AF21+AF11+AF41</f>
        <v>197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21127.739999999998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4</v>
      </c>
      <c r="Q8" s="69">
        <f>'25 '!Q11</f>
        <v>15</v>
      </c>
      <c r="R8" s="69">
        <f>'25 '!R11</f>
        <v>0</v>
      </c>
      <c r="S8" s="69">
        <f>'25 '!S11</f>
        <v>0</v>
      </c>
      <c r="T8" s="69">
        <f>'25 '!T11</f>
        <v>104</v>
      </c>
      <c r="U8" s="69">
        <f>'25 '!U11</f>
        <v>0</v>
      </c>
      <c r="V8" s="69">
        <f>'25 '!V11</f>
        <v>11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0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134</v>
      </c>
      <c r="AG8" s="112">
        <f>B9*B5+C9*C5+D9*D5+E9*E5+F9*F5+G9*G5+H9*H5+I9*I5+J9*J5+K9*K5+L9*L5+M9*M5+N9*N5+O9*O5+P9*P5+Q9*Q5+R9*R5+S9*S5+T9*T5+U9*U5+V9*V5+W9*W5+X9*X5+Y9*Y5+Z9*Z5+AA9*AA5+AB9*AB5+AC9*AC5+AD9*AD5+AE9*AE5</f>
        <v>320100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164220.49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200</v>
      </c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120</v>
      </c>
      <c r="U9" s="55"/>
      <c r="V9" s="55"/>
      <c r="W9" s="55"/>
      <c r="X9" s="55">
        <v>5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330</v>
      </c>
      <c r="AG9" s="112">
        <f>B9*B5+C9*C5+D9*D5+E9*E5+F9*F5+G9*G5+H9*H5+I9*I5+J9*J5+K9*K5+L9*L5+M9*M5+N9*N5+O9*O5+P9*P5+Q9*Q5+R9*R5+S9*S5+T9*T5+U9*U5+V9*V5+W9*W5+X9*X5+Y9*Y5+Z9*Z5+AA9*AA5+AB9*AB5+AC9*AC5+AD9*AD5+AE9*AE5</f>
        <v>320100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312063.44999999995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200</v>
      </c>
      <c r="H10" s="55"/>
      <c r="I10" s="55"/>
      <c r="J10" s="55"/>
      <c r="K10" s="55"/>
      <c r="L10" s="55"/>
      <c r="M10" s="55"/>
      <c r="N10" s="55"/>
      <c r="O10" s="55"/>
      <c r="P10" s="55">
        <v>4</v>
      </c>
      <c r="Q10" s="55">
        <v>15</v>
      </c>
      <c r="R10" s="55"/>
      <c r="S10" s="55"/>
      <c r="T10" s="55">
        <v>55</v>
      </c>
      <c r="U10" s="55"/>
      <c r="V10" s="55"/>
      <c r="W10" s="55"/>
      <c r="X10" s="55">
        <v>4</v>
      </c>
      <c r="Y10" s="55"/>
      <c r="Z10" s="55"/>
      <c r="AA10" s="55"/>
      <c r="AB10" s="55"/>
      <c r="AC10" s="55"/>
      <c r="AD10" s="103">
        <v>2</v>
      </c>
      <c r="AE10" s="55"/>
      <c r="AF10" s="111">
        <f>SUM(B10:AE10)</f>
        <v>280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252500</v>
      </c>
      <c r="AH10" s="114"/>
      <c r="AI10" s="115">
        <f>AG10</f>
        <v>252500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169</v>
      </c>
      <c r="U11" s="96">
        <f t="shared" si="0"/>
        <v>0</v>
      </c>
      <c r="V11" s="96">
        <f t="shared" si="0"/>
        <v>11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3</v>
      </c>
      <c r="AE11" s="96">
        <f t="shared" si="0"/>
        <v>0</v>
      </c>
      <c r="AF11" s="111">
        <f>SUM(B11:AE11)</f>
        <v>184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236050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230132.58999999997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6348.65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17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1</v>
      </c>
      <c r="S18" s="50">
        <f>'25 '!S21</f>
        <v>40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59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260024.66000000003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>
        <v>1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96</v>
      </c>
      <c r="N20" s="55"/>
      <c r="O20" s="55"/>
      <c r="P20" s="55"/>
      <c r="Q20" s="55"/>
      <c r="R20" s="55">
        <v>1</v>
      </c>
      <c r="S20" s="55">
        <v>3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135460</v>
      </c>
      <c r="AH20" s="16"/>
      <c r="AI20" s="7">
        <f>AG20</f>
        <v>135460</v>
      </c>
    </row>
    <row r="21" spans="1:35" s="6" customFormat="1" ht="16.5" thickBot="1">
      <c r="A21" s="75" t="s">
        <v>8</v>
      </c>
      <c r="B21" s="48">
        <f t="shared" ref="B21:AE21" si="1">B18+B19-B20</f>
        <v>16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4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250200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243972.07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3418.41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</v>
      </c>
      <c r="D28" s="24">
        <f>'25 '!D31</f>
        <v>0</v>
      </c>
      <c r="E28" s="24">
        <f>'25 '!E31</f>
        <v>0</v>
      </c>
      <c r="F28" s="24">
        <f>'25 '!F31</f>
        <v>0</v>
      </c>
      <c r="G28" s="24">
        <f>'25 '!G31</f>
        <v>0</v>
      </c>
      <c r="H28" s="24">
        <f>'25 '!H31</f>
        <v>0</v>
      </c>
      <c r="I28" s="24">
        <f>'25 '!I31</f>
        <v>2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4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34508.5</v>
      </c>
    </row>
    <row r="29" spans="1:35" ht="16.5" thickBot="1">
      <c r="A29" s="73" t="s">
        <v>6</v>
      </c>
      <c r="B29" s="55"/>
      <c r="C29" s="55">
        <v>5</v>
      </c>
      <c r="D29" s="55">
        <v>25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201950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196867.65</v>
      </c>
    </row>
    <row r="30" spans="1:35" ht="16.5" thickBot="1">
      <c r="A30" s="74" t="s">
        <v>7</v>
      </c>
      <c r="B30" s="55"/>
      <c r="C30" s="55">
        <v>1</v>
      </c>
      <c r="D30" s="55">
        <v>20</v>
      </c>
      <c r="E30" s="55"/>
      <c r="F30" s="55"/>
      <c r="G30" s="55"/>
      <c r="H30" s="55"/>
      <c r="I30" s="55">
        <v>1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22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159940</v>
      </c>
      <c r="AH30" s="16"/>
      <c r="AI30" s="7">
        <f>AG30</f>
        <v>159940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5</v>
      </c>
      <c r="D31" s="21">
        <f t="shared" si="2"/>
        <v>5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1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77340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75460.78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4024.63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458753.65</v>
      </c>
      <c r="AG44" s="253"/>
      <c r="AI44" s="51">
        <f>AF8+AF18+AF28+AF38</f>
        <v>197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547900</v>
      </c>
      <c r="AG45" s="265"/>
      <c r="AI45" s="52">
        <f>AF10+AF20+AF30+AF40</f>
        <v>403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624920.1</v>
      </c>
      <c r="AG46" s="272"/>
      <c r="AI46" s="53">
        <f>AF29+AF19+AF9+AF39</f>
        <v>460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549565.43999999994</v>
      </c>
      <c r="AG47" s="267"/>
      <c r="AI47" s="54">
        <f>AF31+AF21+AF11+AF41</f>
        <v>254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13791.689999999999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topLeftCell="P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169</v>
      </c>
      <c r="U8" s="69">
        <f>'26 '!U11</f>
        <v>0</v>
      </c>
      <c r="V8" s="69">
        <f>'26 '!V11</f>
        <v>11</v>
      </c>
      <c r="W8" s="69">
        <f>'26 '!W11</f>
        <v>0</v>
      </c>
      <c r="X8" s="69">
        <f>'26 '!X11</f>
        <v>1</v>
      </c>
      <c r="Y8" s="69">
        <f>'26 '!Y11</f>
        <v>0</v>
      </c>
      <c r="Z8" s="69">
        <f>'26 '!Z11</f>
        <v>0</v>
      </c>
      <c r="AA8" s="69">
        <f>'26 '!AA11</f>
        <v>0</v>
      </c>
      <c r="AB8" s="69">
        <f>'26 '!AB11</f>
        <v>0</v>
      </c>
      <c r="AC8" s="69">
        <f>'26 '!AC11</f>
        <v>0</v>
      </c>
      <c r="AD8" s="102">
        <f>'26 '!AD11</f>
        <v>3</v>
      </c>
      <c r="AE8" s="69">
        <f>'26 '!AE11</f>
        <v>0</v>
      </c>
      <c r="AF8" s="111">
        <f>SUM(B8:AE8)</f>
        <v>184</v>
      </c>
      <c r="AG8" s="112">
        <f>B9*B5+C9*C5+D9*D5+E9*E5+F9*F5+G9*G5+H9*H5+I9*I5+J9*J5+K9*K5+L9*L5+M9*M5+N9*N5+O9*O5+P9*P5+Q9*Q5+R9*R5+S9*S5+T9*T5+U9*U5+V9*V5+W9*W5+X9*X5+Y9*Y5+Z9*Z5+AA9*AA5+AB9*AB5+AC9*AC5+AD9*AD5+AE9*AE5</f>
        <v>371600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230132.58999999997</v>
      </c>
    </row>
    <row r="9" spans="1:35" s="6" customFormat="1">
      <c r="A9" s="95" t="s">
        <v>6</v>
      </c>
      <c r="B9" s="55">
        <v>60</v>
      </c>
      <c r="C9" s="55">
        <v>340</v>
      </c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480</v>
      </c>
      <c r="AG9" s="112">
        <f>B9*B5+C9*C5+D9*D5+E9*E5+F9*F5+G9*G5+H9*H5+I9*I5+J9*J5+K9*K5+L9*L5+M9*M5+N9*N5+O9*O5+P9*P5+Q9*Q5+R9*R5+S9*S5+T9*T5+U9*U5+V9*V5+W9*W5+X9*X5+Y9*Y5+Z9*Z5+AA9*AA5+AB9*AB5+AC9*AC5+AD9*AD5+AE9*AE5</f>
        <v>371600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362764.79999999999</v>
      </c>
    </row>
    <row r="10" spans="1:35" s="6" customFormat="1">
      <c r="A10" s="95" t="s">
        <v>7</v>
      </c>
      <c r="B10" s="55">
        <v>51</v>
      </c>
      <c r="C10" s="55">
        <v>222</v>
      </c>
      <c r="D10" s="55"/>
      <c r="E10" s="55"/>
      <c r="F10" s="55"/>
      <c r="G10" s="55"/>
      <c r="H10" s="55"/>
      <c r="I10" s="55">
        <v>72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>
        <v>44</v>
      </c>
      <c r="U10" s="55"/>
      <c r="V10" s="55">
        <v>1</v>
      </c>
      <c r="W10" s="55"/>
      <c r="X10" s="55">
        <v>1</v>
      </c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392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328010</v>
      </c>
      <c r="AH10" s="114"/>
      <c r="AI10" s="115">
        <f>AG10</f>
        <v>328010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279640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272707.3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7911.7099999999982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175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16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4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37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58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243972.07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66000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64360.5</v>
      </c>
    </row>
    <row r="20" spans="1:35" s="6" customFormat="1" ht="16.5" thickBot="1">
      <c r="A20" s="74" t="s">
        <v>7</v>
      </c>
      <c r="B20" s="55">
        <v>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4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88580</v>
      </c>
      <c r="AH20" s="16"/>
      <c r="AI20" s="7">
        <f>AG20</f>
        <v>88580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227620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221954.22999999998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2201.66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5</v>
      </c>
      <c r="D28" s="24">
        <f>'26 '!D31</f>
        <v>5</v>
      </c>
      <c r="E28" s="24">
        <f>'26 '!E31</f>
        <v>0</v>
      </c>
      <c r="F28" s="24">
        <f>'26 '!F31</f>
        <v>0</v>
      </c>
      <c r="G28" s="24">
        <f>'26 '!G31</f>
        <v>0</v>
      </c>
      <c r="H28" s="24">
        <f>'26 '!H31</f>
        <v>0</v>
      </c>
      <c r="I28" s="24">
        <f>'26 '!I31</f>
        <v>1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75460.78</v>
      </c>
    </row>
    <row r="29" spans="1:35" ht="16.5" thickBot="1">
      <c r="A29" s="73" t="s">
        <v>6</v>
      </c>
      <c r="B29" s="55"/>
      <c r="C29" s="55"/>
      <c r="D29" s="55">
        <v>10</v>
      </c>
      <c r="E29" s="55"/>
      <c r="F29" s="55"/>
      <c r="G29" s="55"/>
      <c r="H29" s="55"/>
      <c r="I29" s="55">
        <v>20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30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259500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252981.00000000003</v>
      </c>
    </row>
    <row r="30" spans="1:35" ht="16.5" thickBot="1">
      <c r="A30" s="74" t="s">
        <v>7</v>
      </c>
      <c r="B30" s="55"/>
      <c r="C30" s="55">
        <v>1</v>
      </c>
      <c r="D30" s="55">
        <v>15</v>
      </c>
      <c r="E30" s="55"/>
      <c r="F30" s="55"/>
      <c r="G30" s="55"/>
      <c r="H30" s="55"/>
      <c r="I30" s="55">
        <v>17</v>
      </c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33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271990</v>
      </c>
      <c r="AH30" s="16"/>
      <c r="AI30" s="7">
        <f>AG30</f>
        <v>271990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64850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63286.87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6835.09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549565.43999999994</v>
      </c>
      <c r="AG44" s="253"/>
      <c r="AI44" s="51">
        <f>AF8+AF18+AF28+AF38</f>
        <v>254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688580</v>
      </c>
      <c r="AG45" s="265"/>
      <c r="AI45" s="52">
        <f>AF10+AF20+AF30+AF40</f>
        <v>492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680106.3</v>
      </c>
      <c r="AG46" s="272"/>
      <c r="AI46" s="53">
        <f>AF29+AF19+AF9+AF39</f>
        <v>570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557948.4</v>
      </c>
      <c r="AG47" s="267"/>
      <c r="AI47" s="54">
        <f>AF31+AF21+AF11+AF41</f>
        <v>332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16948.46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9</v>
      </c>
      <c r="C8" s="69">
        <f>'27 '!C11</f>
        <v>118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8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125</v>
      </c>
      <c r="U8" s="69">
        <f>'27 '!U11</f>
        <v>0</v>
      </c>
      <c r="V8" s="69">
        <f>'27 '!V11</f>
        <v>10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0</v>
      </c>
      <c r="AB8" s="69">
        <f>'27 '!AB11</f>
        <v>0</v>
      </c>
      <c r="AC8" s="69">
        <f>'27 '!AC11</f>
        <v>0</v>
      </c>
      <c r="AD8" s="102">
        <f>'27 '!AD11</f>
        <v>2</v>
      </c>
      <c r="AE8" s="69">
        <f>'27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285982.47750000004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293210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285982.47750000004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13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37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82744.345000000001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84580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82744.345000000001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4</v>
      </c>
      <c r="D28" s="24">
        <f>'27 '!D31</f>
        <v>0</v>
      </c>
      <c r="E28" s="24">
        <f>'27 '!E31</f>
        <v>0</v>
      </c>
      <c r="F28" s="24">
        <f>'27 '!F31</f>
        <v>0</v>
      </c>
      <c r="G28" s="24">
        <f>'27 '!G31</f>
        <v>0</v>
      </c>
      <c r="H28" s="24">
        <f>'27 '!H31</f>
        <v>0</v>
      </c>
      <c r="I28" s="24">
        <f>'27 '!I31</f>
        <v>4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81466.157500000001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83330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81466.157500000001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450192.98</v>
      </c>
      <c r="AG44" s="253"/>
      <c r="AI44" s="51">
        <f>AF8+AF18+AF28+AF38</f>
        <v>332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450192.98</v>
      </c>
      <c r="AG47" s="267"/>
      <c r="AI47" s="54">
        <f>AF31+AF21+AF11+AF41</f>
        <v>332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9</v>
      </c>
      <c r="C8" s="69">
        <f>'28 '!C11</f>
        <v>118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8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125</v>
      </c>
      <c r="U8" s="69">
        <f>'28 '!U11</f>
        <v>0</v>
      </c>
      <c r="V8" s="69">
        <f>'28 '!V11</f>
        <v>10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0</v>
      </c>
      <c r="AB8" s="69">
        <f>'28 '!AB11</f>
        <v>0</v>
      </c>
      <c r="AC8" s="69">
        <f>'28 '!AC11</f>
        <v>0</v>
      </c>
      <c r="AD8" s="102">
        <f>'28 '!AD11</f>
        <v>2</v>
      </c>
      <c r="AE8" s="69">
        <f>'28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285982.47750000004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293210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285982.47750000004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13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37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82744.345000000001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84580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82744.345000000001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4</v>
      </c>
      <c r="D28" s="24">
        <f>'28 '!D31</f>
        <v>0</v>
      </c>
      <c r="E28" s="24">
        <f>'28 '!E31</f>
        <v>0</v>
      </c>
      <c r="F28" s="24">
        <f>'28 '!F31</f>
        <v>0</v>
      </c>
      <c r="G28" s="24">
        <f>'28 '!G31</f>
        <v>0</v>
      </c>
      <c r="H28" s="24">
        <f>'28 '!H31</f>
        <v>0</v>
      </c>
      <c r="I28" s="24">
        <f>'28 '!I31</f>
        <v>4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81466.157500000001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83330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81466.157500000001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450192.98</v>
      </c>
      <c r="AG44" s="253"/>
      <c r="AI44" s="51">
        <f>AF8+AF18+AF28+AF38</f>
        <v>332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450192.98</v>
      </c>
      <c r="AG47" s="267"/>
      <c r="AI47" s="54">
        <f>AF31+AF21+AF11+AF41</f>
        <v>332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9</v>
      </c>
      <c r="C8" s="69">
        <f>'29 '!C11</f>
        <v>118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8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125</v>
      </c>
      <c r="U8" s="69">
        <f>'29 '!U11</f>
        <v>0</v>
      </c>
      <c r="V8" s="69">
        <f>'29 '!V11</f>
        <v>10</v>
      </c>
      <c r="W8" s="69">
        <f>'29 '!W11</f>
        <v>0</v>
      </c>
      <c r="X8" s="69">
        <f>'29 '!X11</f>
        <v>0</v>
      </c>
      <c r="Y8" s="69">
        <f>'29 '!Y11</f>
        <v>0</v>
      </c>
      <c r="Z8" s="69">
        <f>'29 '!Z11</f>
        <v>0</v>
      </c>
      <c r="AA8" s="69">
        <f>'29 '!AA11</f>
        <v>0</v>
      </c>
      <c r="AB8" s="69">
        <f>'29 '!AB11</f>
        <v>0</v>
      </c>
      <c r="AC8" s="69">
        <f>'29 '!AC11</f>
        <v>0</v>
      </c>
      <c r="AD8" s="102">
        <f>'29 '!AD11</f>
        <v>2</v>
      </c>
      <c r="AE8" s="69">
        <f>'29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285982.47750000004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293210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285982.47750000004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13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0</v>
      </c>
      <c r="M18" s="50">
        <f>'29 '!M21</f>
        <v>0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37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82744.345000000001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84580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82744.345000000001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4</v>
      </c>
      <c r="D28" s="24">
        <f>'29 '!D31</f>
        <v>0</v>
      </c>
      <c r="E28" s="24">
        <f>'29 '!E31</f>
        <v>0</v>
      </c>
      <c r="F28" s="24">
        <f>'29 '!F31</f>
        <v>0</v>
      </c>
      <c r="G28" s="24">
        <f>'29 '!G31</f>
        <v>0</v>
      </c>
      <c r="H28" s="24">
        <f>'29 '!H31</f>
        <v>0</v>
      </c>
      <c r="I28" s="24">
        <f>'29 '!I31</f>
        <v>4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81466.157500000001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83330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81466.157500000001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450192.98</v>
      </c>
      <c r="AG44" s="253"/>
      <c r="AI44" s="51">
        <f>AF8+AF18+AF28+AF38</f>
        <v>332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450192.98</v>
      </c>
      <c r="AG47" s="267"/>
      <c r="AI47" s="54">
        <f>AF31+AF21+AF11+AF41</f>
        <v>332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9</v>
      </c>
      <c r="C8" s="69">
        <f>'30 '!C11</f>
        <v>118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8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125</v>
      </c>
      <c r="U8" s="69">
        <f>'30 '!U11</f>
        <v>0</v>
      </c>
      <c r="V8" s="69">
        <f>'30 '!V11</f>
        <v>10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0</v>
      </c>
      <c r="AB8" s="69">
        <f>'30 '!AB11</f>
        <v>0</v>
      </c>
      <c r="AC8" s="69">
        <f>'30 '!AC11</f>
        <v>0</v>
      </c>
      <c r="AD8" s="102">
        <f>'30 '!AD11</f>
        <v>2</v>
      </c>
      <c r="AE8" s="69">
        <f>'30 '!AE11</f>
        <v>0</v>
      </c>
      <c r="AF8" s="111">
        <f>SUM(B8:AE8)</f>
        <v>272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285982.47750000004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9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8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125</v>
      </c>
      <c r="U11" s="96">
        <f t="shared" si="0"/>
        <v>0</v>
      </c>
      <c r="V11" s="96">
        <f t="shared" si="0"/>
        <v>10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272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293210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285982.47750000004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13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0</v>
      </c>
      <c r="M18" s="50">
        <f>'30 '!M21</f>
        <v>0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37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51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82744.345000000001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84580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82744.345000000001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4</v>
      </c>
      <c r="D28" s="24">
        <f>'30 '!D31</f>
        <v>0</v>
      </c>
      <c r="E28" s="24">
        <f>'30 '!E31</f>
        <v>0</v>
      </c>
      <c r="F28" s="24">
        <f>'30 '!F31</f>
        <v>0</v>
      </c>
      <c r="G28" s="24">
        <f>'30 '!G31</f>
        <v>0</v>
      </c>
      <c r="H28" s="24">
        <f>'30 '!H31</f>
        <v>0</v>
      </c>
      <c r="I28" s="24">
        <f>'30 '!I31</f>
        <v>4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81466.157500000001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83330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81466.157500000001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450192.98</v>
      </c>
      <c r="AG44" s="253"/>
      <c r="AI44" s="51">
        <f>AF8+AF18+AF28+AF38</f>
        <v>332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450192.98</v>
      </c>
      <c r="AG47" s="267"/>
      <c r="AI47" s="54">
        <f>AF31+AF21+AF11+AF41</f>
        <v>332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2"/>
  <sheetViews>
    <sheetView tabSelected="1" topLeftCell="U41" workbookViewId="0">
      <selection activeCell="AJ58" sqref="AJ58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02" t="s">
        <v>145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23"/>
      <c r="AI1" s="23"/>
    </row>
    <row r="2" spans="1:35" ht="24" thickBot="1">
      <c r="A2" s="315" t="s">
        <v>146</v>
      </c>
      <c r="B2" s="316"/>
      <c r="C2" s="307" t="s">
        <v>147</v>
      </c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202"/>
      <c r="AE2" s="202"/>
      <c r="AF2" s="202"/>
      <c r="AG2" s="202"/>
      <c r="AH2" s="3"/>
      <c r="AI2" s="3"/>
    </row>
    <row r="3" spans="1:35" thickBot="1">
      <c r="A3" s="305" t="s">
        <v>9</v>
      </c>
      <c r="B3" s="306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314"/>
      <c r="AG3" s="314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165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174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166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5127430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400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900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550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260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525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760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860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50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30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4964</v>
      </c>
      <c r="AG9" s="166">
        <f>B9*B5+C9*C5+D9*D5+E9*E5+F9*F5+G9*G5+H9*H5+I9*I5+J9*J5+K9*K5+L9*L5+M9*M5+N9*N5+O9*O5+P9*P5+Q9*Q5+R9*R5+S9*S5+T9*T5+U9*U5+V9*V5+W9*W5+X9*X5+Y9*Y5+Z9*Z5+AA9*AA5+AB9*AB5+AC9*AC5+AD9*AD5+AE9*AE5</f>
        <v>5127430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5000632.3600000003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391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782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550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252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525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760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735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70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50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60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28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4692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4847790</v>
      </c>
      <c r="AH10" s="180"/>
      <c r="AI10" s="181">
        <f>AG10</f>
        <v>4847790</v>
      </c>
    </row>
    <row r="11" spans="1:35" s="6" customFormat="1" ht="16.5" thickBot="1">
      <c r="A11" s="153" t="s">
        <v>8</v>
      </c>
      <c r="B11" s="21">
        <f>B8+B9-B10</f>
        <v>9</v>
      </c>
      <c r="C11" s="21">
        <f t="shared" ref="C11:AE11" si="0">C8+C9-C10</f>
        <v>118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8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125</v>
      </c>
      <c r="U11" s="21">
        <f t="shared" si="0"/>
        <v>0</v>
      </c>
      <c r="V11" s="21">
        <f t="shared" si="0"/>
        <v>10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>
        <f t="shared" si="0"/>
        <v>0</v>
      </c>
      <c r="AD11" s="21">
        <f t="shared" si="0"/>
        <v>2</v>
      </c>
      <c r="AE11" s="21">
        <f t="shared" si="0"/>
        <v>0</v>
      </c>
      <c r="AF11" s="182">
        <f>SUM(B11:AE11)</f>
        <v>272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279640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272707.3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120568.73999999999</v>
      </c>
    </row>
    <row r="13" spans="1:35" ht="15" thickBot="1">
      <c r="A13" s="319" t="s">
        <v>10</v>
      </c>
      <c r="B13" s="320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1052.6300000000001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1080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27.37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167</v>
      </c>
      <c r="K17" s="130" t="s">
        <v>175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4138600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80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180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341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160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7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56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2414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4138600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4034833.77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67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180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341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160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7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19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2363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3910980</v>
      </c>
      <c r="AH20" s="16"/>
      <c r="AI20" s="7">
        <f>AG20</f>
        <v>3910980</v>
      </c>
    </row>
    <row r="21" spans="1:39" s="6" customFormat="1" ht="16.5" thickBot="1">
      <c r="A21" s="75" t="s">
        <v>8</v>
      </c>
      <c r="B21" s="48">
        <f t="shared" ref="B21:AE21" si="1">B18+B19-B20</f>
        <v>13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37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51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227620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221954.22999999998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98156.959999999992</v>
      </c>
    </row>
    <row r="23" spans="1:39" ht="14.25">
      <c r="A23" s="256" t="s">
        <v>43</v>
      </c>
      <c r="B23" s="257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168</v>
      </c>
      <c r="D27" s="144" t="s">
        <v>135</v>
      </c>
      <c r="E27" s="144" t="s">
        <v>122</v>
      </c>
      <c r="F27" s="144" t="s">
        <v>173</v>
      </c>
      <c r="G27" s="144" t="s">
        <v>134</v>
      </c>
      <c r="H27" s="144" t="s">
        <v>169</v>
      </c>
      <c r="I27" s="144" t="s">
        <v>164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2221380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60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82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40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314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2221380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2165380.3199999998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56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82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132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36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306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2169620</v>
      </c>
      <c r="AH30" s="16"/>
      <c r="AI30" s="7">
        <f>AG30</f>
        <v>2169620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4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4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64850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63286.87</v>
      </c>
      <c r="AK31" s="309" t="s">
        <v>154</v>
      </c>
      <c r="AL31" s="310"/>
      <c r="AM31" s="311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54699.56</v>
      </c>
      <c r="AK32" s="205" t="s">
        <v>155</v>
      </c>
      <c r="AL32" s="205" t="s">
        <v>156</v>
      </c>
      <c r="AM32" s="205" t="s">
        <v>157</v>
      </c>
    </row>
    <row r="33" spans="1:39" ht="14.25">
      <c r="A33" s="321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170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171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172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>
        <v>5100</v>
      </c>
      <c r="AL39" s="207" t="s">
        <v>101</v>
      </c>
      <c r="AM39" s="137" t="s">
        <v>176</v>
      </c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42040</v>
      </c>
      <c r="AL43" s="312" t="s">
        <v>159</v>
      </c>
      <c r="AM43" s="313"/>
    </row>
    <row r="44" spans="1:39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9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10928390</v>
      </c>
      <c r="AG45" s="265"/>
      <c r="AI45" s="52">
        <f>AF10+AF20+AF30+AF40</f>
        <v>7361</v>
      </c>
      <c r="AK45" s="209"/>
      <c r="AL45" s="209"/>
      <c r="AM45" s="42"/>
    </row>
    <row r="46" spans="1:39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11200846.450000001</v>
      </c>
      <c r="AG46" s="272"/>
      <c r="AI46" s="53">
        <f>AF29+AF19+AF9+AF39</f>
        <v>7692</v>
      </c>
      <c r="AK46" s="42"/>
      <c r="AL46" s="42"/>
    </row>
    <row r="47" spans="1:39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557948.4</v>
      </c>
      <c r="AG47" s="267"/>
      <c r="AI47" s="54">
        <f>AF31+AF21+AF11+AF41</f>
        <v>332</v>
      </c>
      <c r="AK47" s="204">
        <f>B11*3+B10*3+D21*400+L21*700+M21*60+M20*5+N21*50+N20*5+D31*700</f>
        <v>4105</v>
      </c>
      <c r="AL47" s="298" t="s">
        <v>130</v>
      </c>
      <c r="AM47" s="299"/>
    </row>
    <row r="48" spans="1:39" ht="20.2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273425.26</v>
      </c>
      <c r="AG48" s="263"/>
      <c r="AI48" s="54"/>
      <c r="AK48" s="210">
        <f>AF47-AK47+AL45</f>
        <v>553843.4</v>
      </c>
      <c r="AL48" s="300" t="s">
        <v>160</v>
      </c>
      <c r="AM48" s="301"/>
    </row>
    <row r="49" spans="29:39" ht="19.5">
      <c r="AJ49" s="42"/>
      <c r="AK49" s="211"/>
      <c r="AL49" s="304"/>
      <c r="AM49" s="304"/>
    </row>
    <row r="50" spans="29:39">
      <c r="AC50" s="303" t="s">
        <v>141</v>
      </c>
      <c r="AD50" s="303"/>
      <c r="AE50" s="303"/>
      <c r="AF50" s="303">
        <v>2530</v>
      </c>
      <c r="AG50" s="303"/>
    </row>
    <row r="51" spans="29:39" ht="18.75">
      <c r="AC51" s="318" t="s">
        <v>142</v>
      </c>
      <c r="AD51" s="318"/>
      <c r="AE51" s="318"/>
      <c r="AF51" s="317">
        <f>AF48-AF50</f>
        <v>270895.26</v>
      </c>
      <c r="AG51" s="318"/>
    </row>
    <row r="52" spans="29:39">
      <c r="AJ52" s="2" t="s">
        <v>177</v>
      </c>
    </row>
  </sheetData>
  <mergeCells count="27"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0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0</v>
      </c>
      <c r="AG47" s="267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12826.99</v>
      </c>
      <c r="AG44" s="253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629190</v>
      </c>
      <c r="AG45" s="265"/>
      <c r="AI45" s="52">
        <f>AF10+AF20+AF30+AF40</f>
        <v>575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855039.7</v>
      </c>
      <c r="AG46" s="272"/>
      <c r="AI46" s="53">
        <f>AF29+AF19+AF9+AF39</f>
        <v>810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254414.99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15738.3</v>
      </c>
      <c r="AG48" s="263"/>
      <c r="AI48" s="54"/>
    </row>
    <row r="53" spans="39:39">
      <c r="AM53" s="2" t="s">
        <v>116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197472.25999999998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0</v>
      </c>
      <c r="AG45" s="265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197472.25999999998</v>
      </c>
      <c r="AG47" s="267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0</v>
      </c>
      <c r="AG48" s="263"/>
      <c r="AI48" s="54"/>
    </row>
    <row r="49" spans="37:37">
      <c r="AK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254414.99</v>
      </c>
      <c r="AG44" s="253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617090</v>
      </c>
      <c r="AG45" s="265"/>
      <c r="AI45" s="52">
        <f>AF10+AF20+AF30+AF40</f>
        <v>688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523465.8</v>
      </c>
      <c r="AG46" s="272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176323.22999999998</v>
      </c>
      <c r="AG47" s="267"/>
      <c r="AI47" s="54">
        <f>AF31+AF21+AF11+AF41</f>
        <v>168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15672.84</v>
      </c>
      <c r="AG48" s="263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47" t="s">
        <v>145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3"/>
      <c r="AI1" s="23"/>
    </row>
    <row r="2" spans="1:35" ht="14.25">
      <c r="A2" s="256" t="s">
        <v>9</v>
      </c>
      <c r="B2" s="257"/>
      <c r="C2" s="296" t="s">
        <v>0</v>
      </c>
      <c r="D2" s="29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48"/>
      <c r="AG3" s="248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54" t="s">
        <v>10</v>
      </c>
      <c r="B13" s="25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54" t="s">
        <v>43</v>
      </c>
      <c r="B23" s="25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54" t="s">
        <v>57</v>
      </c>
      <c r="B33" s="25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52">
        <f>AI8+AI18+AI28+AI38</f>
        <v>176323.22999999998</v>
      </c>
      <c r="AG44" s="253"/>
      <c r="AI44" s="51">
        <f>AF8+AF18+AF28+AF38</f>
        <v>168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64">
        <f>AI30+AI20+AI10+AI40</f>
        <v>140240</v>
      </c>
      <c r="AG45" s="265"/>
      <c r="AI45" s="52">
        <f>AF10+AF20+AF30+AF40</f>
        <v>155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71">
        <f>AI9+AI19+AI29+AI39</f>
        <v>0</v>
      </c>
      <c r="AG46" s="272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66">
        <f>AI11+AI21+AI31+AI41</f>
        <v>39623.550000000003</v>
      </c>
      <c r="AG47" s="267"/>
      <c r="AI47" s="54">
        <f>AF31+AF21+AF11+AF41</f>
        <v>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62">
        <f>AI12+AI22+AI32+AI42</f>
        <v>3543.92</v>
      </c>
      <c r="AG48" s="263"/>
      <c r="AI48" s="54"/>
    </row>
    <row r="49" spans="27:27">
      <c r="AA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2020-08-27T13:47:38Z</dcterms:modified>
</cp:coreProperties>
</file>