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Oct'20\24-10-20\"/>
    </mc:Choice>
  </mc:AlternateContent>
  <bookViews>
    <workbookView xWindow="0" yWindow="0" windowWidth="23040" windowHeight="9384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Rajshahi!$A$4:$AK$27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dl" localSheetId="0">#REF!</definedName>
    <definedName name="mdl" localSheetId="1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1" localSheetId="0">#REF!</definedName>
    <definedName name="RTLIST1" localSheetId="1">#REF!</definedName>
    <definedName name="rtnme" localSheetId="0">#REF!</definedName>
    <definedName name="rtnme" localSheetId="1">#REF!</definedName>
    <definedName name="s" localSheetId="0">#REF!</definedName>
    <definedName name="s" localSheetId="1">#REF!</definedName>
    <definedName name="Sup">'[2]Formula Ref'!$A$2:$B$13</definedName>
    <definedName name="SUPD" localSheetId="0">#REF!</definedName>
    <definedName name="SUPD" localSheetId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D8" i="2"/>
  <c r="E11" i="2"/>
  <c r="Q26" i="1"/>
  <c r="L26" i="1"/>
  <c r="J26" i="1"/>
  <c r="S25" i="1"/>
  <c r="L25" i="1"/>
  <c r="J25" i="1"/>
  <c r="K9" i="2"/>
  <c r="L24" i="1"/>
  <c r="J24" i="1"/>
  <c r="S23" i="1"/>
  <c r="L23" i="1"/>
  <c r="J23" i="1"/>
  <c r="S22" i="1"/>
  <c r="L22" i="1"/>
  <c r="J22" i="1"/>
  <c r="S21" i="1"/>
  <c r="L21" i="1"/>
  <c r="J21" i="1"/>
  <c r="L20" i="1"/>
  <c r="J20" i="1"/>
  <c r="L19" i="1"/>
  <c r="J19" i="1"/>
  <c r="L18" i="1"/>
  <c r="J18" i="1"/>
  <c r="L17" i="1"/>
  <c r="J17" i="1"/>
  <c r="S16" i="1"/>
  <c r="Q16" i="1"/>
  <c r="S15" i="1"/>
  <c r="Q15" i="1"/>
  <c r="Z14" i="1"/>
  <c r="X14" i="1"/>
  <c r="L14" i="1"/>
  <c r="Z13" i="1"/>
  <c r="X13" i="1"/>
  <c r="L13" i="1"/>
  <c r="Z12" i="1"/>
  <c r="X12" i="1"/>
  <c r="L12" i="1"/>
  <c r="Z11" i="1"/>
  <c r="X11" i="1"/>
  <c r="L11" i="1"/>
  <c r="X10" i="1"/>
  <c r="X9" i="1"/>
  <c r="X8" i="1"/>
  <c r="X7" i="1"/>
  <c r="Z7" i="1"/>
  <c r="L7" i="1"/>
  <c r="X6" i="1"/>
  <c r="Z6" i="1"/>
  <c r="L6" i="1"/>
  <c r="AJ27" i="1"/>
  <c r="AH27" i="1"/>
  <c r="AF27" i="1"/>
  <c r="AD27" i="1"/>
  <c r="X5" i="1"/>
  <c r="S5" i="1"/>
  <c r="L5" i="1"/>
  <c r="S12" i="1" l="1"/>
  <c r="Q12" i="1"/>
  <c r="S14" i="1"/>
  <c r="Q14" i="1"/>
  <c r="Q17" i="1"/>
  <c r="S17" i="1"/>
  <c r="K5" i="2"/>
  <c r="G27" i="1"/>
  <c r="Q5" i="1"/>
  <c r="W27" i="1"/>
  <c r="Z5" i="1"/>
  <c r="J6" i="1"/>
  <c r="S6" i="1"/>
  <c r="Q6" i="1"/>
  <c r="J7" i="1"/>
  <c r="S7" i="1"/>
  <c r="Q7" i="1"/>
  <c r="J8" i="1"/>
  <c r="S8" i="1"/>
  <c r="Q8" i="1"/>
  <c r="L9" i="1"/>
  <c r="J10" i="1"/>
  <c r="S10" i="1"/>
  <c r="Q10" i="1"/>
  <c r="L16" i="1"/>
  <c r="J16" i="1"/>
  <c r="Q18" i="1"/>
  <c r="S18" i="1"/>
  <c r="Q20" i="1"/>
  <c r="S20" i="1"/>
  <c r="Z25" i="1"/>
  <c r="X25" i="1"/>
  <c r="P27" i="1"/>
  <c r="X15" i="1"/>
  <c r="Z15" i="1"/>
  <c r="H27" i="1"/>
  <c r="S11" i="1"/>
  <c r="Q11" i="1"/>
  <c r="S13" i="1"/>
  <c r="Q13" i="1"/>
  <c r="L15" i="1"/>
  <c r="J15" i="1"/>
  <c r="Z21" i="1"/>
  <c r="X21" i="1"/>
  <c r="F6" i="2"/>
  <c r="P8" i="2"/>
  <c r="Q24" i="1"/>
  <c r="S24" i="1"/>
  <c r="I27" i="1"/>
  <c r="J5" i="1"/>
  <c r="O27" i="1"/>
  <c r="AE27" i="1"/>
  <c r="AI27" i="1"/>
  <c r="L8" i="1"/>
  <c r="J9" i="1"/>
  <c r="S9" i="1"/>
  <c r="Q9" i="1"/>
  <c r="L10" i="1"/>
  <c r="X16" i="1"/>
  <c r="Z16" i="1"/>
  <c r="Q19" i="1"/>
  <c r="S19" i="1"/>
  <c r="Z8" i="1"/>
  <c r="Z10" i="1"/>
  <c r="Z17" i="1"/>
  <c r="X17" i="1"/>
  <c r="Z18" i="1"/>
  <c r="X18" i="1"/>
  <c r="Z19" i="1"/>
  <c r="X19" i="1"/>
  <c r="Z20" i="1"/>
  <c r="X20" i="1"/>
  <c r="Q23" i="1"/>
  <c r="Z24" i="1"/>
  <c r="X24" i="1"/>
  <c r="S26" i="1"/>
  <c r="AC27" i="1"/>
  <c r="AG27" i="1"/>
  <c r="M27" i="1"/>
  <c r="Z9" i="1"/>
  <c r="Q10" i="2"/>
  <c r="F9" i="2"/>
  <c r="K8" i="2"/>
  <c r="G8" i="2"/>
  <c r="P7" i="2"/>
  <c r="L7" i="2"/>
  <c r="M7" i="2" s="1"/>
  <c r="D7" i="2"/>
  <c r="Q6" i="2"/>
  <c r="F5" i="2"/>
  <c r="P10" i="2"/>
  <c r="L10" i="2"/>
  <c r="D10" i="2"/>
  <c r="Q9" i="2"/>
  <c r="R9" i="2" s="1"/>
  <c r="F8" i="2"/>
  <c r="K7" i="2"/>
  <c r="G7" i="2"/>
  <c r="P6" i="2"/>
  <c r="L6" i="2"/>
  <c r="M6" i="2" s="1"/>
  <c r="D6" i="2"/>
  <c r="Q5" i="2"/>
  <c r="K10" i="2"/>
  <c r="G10" i="2"/>
  <c r="H10" i="2" s="1"/>
  <c r="J10" i="2" s="1"/>
  <c r="P9" i="2"/>
  <c r="L9" i="2"/>
  <c r="M9" i="2" s="1"/>
  <c r="O9" i="2" s="1"/>
  <c r="D9" i="2"/>
  <c r="Q8" i="2"/>
  <c r="R8" i="2" s="1"/>
  <c r="F7" i="2"/>
  <c r="K6" i="2"/>
  <c r="G6" i="2"/>
  <c r="H6" i="2" s="1"/>
  <c r="P5" i="2"/>
  <c r="L5" i="2"/>
  <c r="D5" i="2"/>
  <c r="V27" i="1"/>
  <c r="J11" i="1"/>
  <c r="J12" i="1"/>
  <c r="J13" i="1"/>
  <c r="J14" i="1"/>
  <c r="Q22" i="1"/>
  <c r="Z23" i="1"/>
  <c r="X23" i="1"/>
  <c r="Q21" i="1"/>
  <c r="Z22" i="1"/>
  <c r="X22" i="1"/>
  <c r="Q25" i="1"/>
  <c r="Z26" i="1"/>
  <c r="X26" i="1"/>
  <c r="G5" i="2"/>
  <c r="Q7" i="2"/>
  <c r="R7" i="2" s="1"/>
  <c r="L8" i="2"/>
  <c r="M8" i="2" s="1"/>
  <c r="G9" i="2"/>
  <c r="F11" i="2" l="1"/>
  <c r="T7" i="2"/>
  <c r="R10" i="2"/>
  <c r="T10" i="2" s="1"/>
  <c r="J6" i="2"/>
  <c r="Q27" i="1"/>
  <c r="R27" i="1" s="1"/>
  <c r="K11" i="2"/>
  <c r="J8" i="2"/>
  <c r="H9" i="2"/>
  <c r="D11" i="2"/>
  <c r="O6" i="2"/>
  <c r="R5" i="2"/>
  <c r="Q11" i="2"/>
  <c r="R11" i="2" s="1"/>
  <c r="H7" i="2"/>
  <c r="J7" i="2" s="1"/>
  <c r="R6" i="2"/>
  <c r="T6" i="2" s="1"/>
  <c r="H8" i="2"/>
  <c r="Z27" i="1"/>
  <c r="X27" i="1"/>
  <c r="P11" i="2"/>
  <c r="T5" i="2"/>
  <c r="J9" i="2"/>
  <c r="T8" i="2"/>
  <c r="G11" i="2"/>
  <c r="H5" i="2"/>
  <c r="J5" i="2" s="1"/>
  <c r="L11" i="2"/>
  <c r="M11" i="2" s="1"/>
  <c r="M5" i="2"/>
  <c r="O5" i="2" s="1"/>
  <c r="T9" i="2"/>
  <c r="O7" i="2"/>
  <c r="M10" i="2"/>
  <c r="O10" i="2" s="1"/>
  <c r="O8" i="2"/>
  <c r="J27" i="1"/>
  <c r="K27" i="1" s="1"/>
  <c r="J11" i="2" l="1"/>
  <c r="O11" i="2"/>
  <c r="H11" i="2"/>
  <c r="T11" i="2"/>
</calcChain>
</file>

<file path=xl/sharedStrings.xml><?xml version="1.0" encoding="utf-8"?>
<sst xmlns="http://schemas.openxmlformats.org/spreadsheetml/2006/main" count="209" uniqueCount="95">
  <si>
    <t>Retail wise Sales Status</t>
  </si>
  <si>
    <t>Till</t>
  </si>
  <si>
    <t>Quantity (5K+)</t>
  </si>
  <si>
    <t>Quantity (6K+)</t>
  </si>
  <si>
    <t>Value (SmartPhone)</t>
  </si>
  <si>
    <t>G10</t>
  </si>
  <si>
    <t>i12</t>
  </si>
  <si>
    <t>V99+</t>
  </si>
  <si>
    <t>i74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</si>
  <si>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</si>
  <si>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</si>
  <si>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</si>
  <si>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</si>
  <si>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</si>
  <si>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</si>
  <si>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</si>
  <si>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</si>
  <si>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</si>
  <si>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</si>
  <si>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</si>
  <si>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</si>
  <si>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</si>
  <si>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</si>
  <si>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</si>
  <si>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RET-08421</t>
  </si>
  <si>
    <t>RET-21230</t>
  </si>
  <si>
    <t>RET-08495</t>
  </si>
  <si>
    <t>RET-08496</t>
  </si>
  <si>
    <t>RET-08533</t>
  </si>
  <si>
    <t>RET-20172</t>
  </si>
  <si>
    <t>RET-11519</t>
  </si>
  <si>
    <t>RET-07685</t>
  </si>
  <si>
    <t>RET-14710</t>
  </si>
  <si>
    <t>RET-07686</t>
  </si>
  <si>
    <t>RET-08303</t>
  </si>
  <si>
    <t>RET-29330</t>
  </si>
  <si>
    <t>RET-07856</t>
  </si>
  <si>
    <t>RET-18552</t>
  </si>
  <si>
    <t>RET-07843</t>
  </si>
  <si>
    <t>RET-09962</t>
  </si>
  <si>
    <t>RET-26128</t>
  </si>
  <si>
    <t>RET-09881</t>
  </si>
  <si>
    <t>RET-09796</t>
  </si>
  <si>
    <t>RET-28675</t>
  </si>
  <si>
    <t>RET-08755</t>
  </si>
  <si>
    <t>RET-11716</t>
  </si>
  <si>
    <t>SBC Retail</t>
  </si>
  <si>
    <t>Value (Smartphone)</t>
  </si>
  <si>
    <t>Retail Qty.</t>
  </si>
  <si>
    <t>Tar</t>
  </si>
  <si>
    <t>Ach</t>
  </si>
  <si>
    <t>Ach%</t>
  </si>
  <si>
    <t>Forecast %</t>
  </si>
  <si>
    <t>Forecast Qty.</t>
  </si>
  <si>
    <t>Forecast Value</t>
  </si>
  <si>
    <t>Rajshahi</t>
  </si>
  <si>
    <t>Kushtia</t>
  </si>
  <si>
    <t>Tangail</t>
  </si>
  <si>
    <t>Pabna</t>
  </si>
  <si>
    <t>Bogura</t>
  </si>
  <si>
    <t>Naogaon</t>
  </si>
  <si>
    <t>Total</t>
  </si>
  <si>
    <t>Mobile plaza</t>
  </si>
  <si>
    <t>SIS</t>
  </si>
  <si>
    <t>M. R. Traders</t>
  </si>
  <si>
    <t>Prejon Enterprice</t>
  </si>
  <si>
    <t>Bhai Bhai Mobile</t>
  </si>
  <si>
    <t>Mohima Telecom</t>
  </si>
  <si>
    <t>New mobile mela &amp; computer</t>
  </si>
  <si>
    <t>Ornet Electronics</t>
  </si>
  <si>
    <t>Bangladesh Telecom Plus</t>
  </si>
  <si>
    <t>Gorai mobile collection &amp; Servicing Center</t>
  </si>
  <si>
    <t>S.M Tel</t>
  </si>
  <si>
    <t>One Telecom</t>
  </si>
  <si>
    <t>Tulip Distribution</t>
  </si>
  <si>
    <t>Mobile Point</t>
  </si>
  <si>
    <t>Satata Enterprise</t>
  </si>
  <si>
    <t>Grameen Mobile Phone</t>
  </si>
  <si>
    <t>Mobile Corner</t>
  </si>
  <si>
    <t>EO</t>
  </si>
  <si>
    <t>M/S Chowdhury Enterprise</t>
  </si>
  <si>
    <t>Natore Telecom</t>
  </si>
  <si>
    <t>Mugdho Corporation</t>
  </si>
  <si>
    <t>Desh Telecom</t>
  </si>
  <si>
    <t>Rose Mobile Point</t>
  </si>
  <si>
    <t>Jilani Mobile Center</t>
  </si>
  <si>
    <t>Sarker Mobile</t>
  </si>
  <si>
    <t>New Sarker Electronics</t>
  </si>
  <si>
    <t>Sarker Smart Gallery</t>
  </si>
  <si>
    <t>S.S. Telecom</t>
  </si>
  <si>
    <t>Priti Telecom</t>
  </si>
  <si>
    <t>Dhaka Telecom</t>
  </si>
  <si>
    <t>Shapla Telecom</t>
  </si>
  <si>
    <t>Hello Rajshahi</t>
  </si>
  <si>
    <t>Taim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</si>
</sst>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&gt;=10000000]##.0\,##\,##\,##0;[&gt;=100000]\ ##.0\,##\,##0;##,##0.0"/>
    <numFmt numFmtId="166" formatCode="[&gt;=10000000]##\,##\,##\,##0;[&gt;=100000]\ ##\,##\,##0;##,##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1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9" fontId="4" fillId="7" borderId="18" xfId="2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65" fontId="4" fillId="7" borderId="18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6" fontId="4" fillId="7" borderId="19" xfId="0" applyNumberFormat="1" applyFont="1" applyFill="1" applyBorder="1" applyAlignment="1">
      <alignment horizontal="center" vertical="center"/>
    </xf>
    <xf numFmtId="166" fontId="4" fillId="7" borderId="20" xfId="0" applyNumberFormat="1" applyFont="1" applyFill="1" applyBorder="1" applyAlignment="1">
      <alignment horizontal="center" vertical="center"/>
    </xf>
    <xf numFmtId="166" fontId="4" fillId="7" borderId="18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166" fontId="2" fillId="3" borderId="26" xfId="0" applyNumberFormat="1" applyFont="1" applyFill="1" applyBorder="1" applyAlignment="1">
      <alignment horizontal="center" vertical="center"/>
    </xf>
    <xf numFmtId="166" fontId="2" fillId="3" borderId="27" xfId="0" applyNumberFormat="1" applyFont="1" applyFill="1" applyBorder="1" applyAlignment="1">
      <alignment horizontal="center" vertical="center"/>
    </xf>
    <xf numFmtId="9" fontId="2" fillId="3" borderId="27" xfId="2" applyFont="1" applyFill="1" applyBorder="1" applyAlignment="1">
      <alignment horizontal="center" vertical="center"/>
    </xf>
    <xf numFmtId="166" fontId="2" fillId="3" borderId="28" xfId="2" applyNumberFormat="1" applyFont="1" applyFill="1" applyBorder="1" applyAlignment="1">
      <alignment horizontal="center" vertical="center"/>
    </xf>
    <xf numFmtId="166" fontId="2" fillId="8" borderId="26" xfId="0" applyNumberFormat="1" applyFont="1" applyFill="1" applyBorder="1" applyAlignment="1">
      <alignment horizontal="center" vertical="center"/>
    </xf>
    <xf numFmtId="166" fontId="2" fillId="8" borderId="27" xfId="0" applyNumberFormat="1" applyFont="1" applyFill="1" applyBorder="1" applyAlignment="1">
      <alignment horizontal="center" vertical="center"/>
    </xf>
    <xf numFmtId="9" fontId="2" fillId="8" borderId="27" xfId="2" applyFont="1" applyFill="1" applyBorder="1" applyAlignment="1">
      <alignment horizontal="center" vertical="center"/>
    </xf>
    <xf numFmtId="166" fontId="2" fillId="8" borderId="27" xfId="2" applyNumberFormat="1" applyFont="1" applyFill="1" applyBorder="1" applyAlignment="1">
      <alignment horizontal="center" vertical="center"/>
    </xf>
    <xf numFmtId="166" fontId="2" fillId="8" borderId="28" xfId="2" applyNumberFormat="1" applyFont="1" applyFill="1" applyBorder="1" applyAlignment="1">
      <alignment horizontal="center" vertical="center"/>
    </xf>
    <xf numFmtId="166" fontId="2" fillId="5" borderId="26" xfId="0" applyNumberFormat="1" applyFont="1" applyFill="1" applyBorder="1" applyAlignment="1">
      <alignment horizontal="center" vertical="center"/>
    </xf>
    <xf numFmtId="166" fontId="2" fillId="5" borderId="27" xfId="0" applyNumberFormat="1" applyFont="1" applyFill="1" applyBorder="1" applyAlignment="1">
      <alignment horizontal="center" vertical="center"/>
    </xf>
    <xf numFmtId="9" fontId="2" fillId="5" borderId="27" xfId="2" applyFont="1" applyFill="1" applyBorder="1" applyAlignment="1">
      <alignment horizontal="center" vertical="center"/>
    </xf>
    <xf numFmtId="166" fontId="2" fillId="5" borderId="27" xfId="2" applyNumberFormat="1" applyFont="1" applyFill="1" applyBorder="1" applyAlignment="1">
      <alignment horizontal="center" vertical="center"/>
    </xf>
    <xf numFmtId="166" fontId="2" fillId="5" borderId="28" xfId="2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9" borderId="29" xfId="0" applyFont="1" applyFill="1" applyBorder="1"/>
    <xf numFmtId="0" fontId="3" fillId="9" borderId="30" xfId="0" applyFont="1" applyFill="1" applyBorder="1"/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167" fontId="5" fillId="3" borderId="36" xfId="1" applyNumberFormat="1" applyFont="1" applyFill="1" applyBorder="1" applyAlignment="1">
      <alignment horizontal="center" vertical="center" wrapText="1"/>
    </xf>
    <xf numFmtId="167" fontId="5" fillId="3" borderId="37" xfId="1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90"/>
    </xf>
    <xf numFmtId="0" fontId="3" fillId="0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7" fontId="3" fillId="0" borderId="36" xfId="1" applyNumberFormat="1" applyFont="1" applyBorder="1" applyAlignment="1">
      <alignment horizontal="center" vertical="center"/>
    </xf>
    <xf numFmtId="9" fontId="3" fillId="0" borderId="36" xfId="2" applyFont="1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vertical="center" textRotation="90"/>
    </xf>
    <xf numFmtId="0" fontId="2" fillId="10" borderId="41" xfId="0" applyFont="1" applyFill="1" applyBorder="1" applyAlignment="1">
      <alignment horizontal="center" vertical="center"/>
    </xf>
    <xf numFmtId="167" fontId="2" fillId="10" borderId="41" xfId="1" applyNumberFormat="1" applyFont="1" applyFill="1" applyBorder="1" applyAlignment="1">
      <alignment horizontal="center" vertical="center"/>
    </xf>
    <xf numFmtId="9" fontId="2" fillId="10" borderId="41" xfId="2" applyFont="1" applyFill="1" applyBorder="1" applyAlignment="1">
      <alignment horizontal="center" vertical="center"/>
    </xf>
    <xf numFmtId="167" fontId="2" fillId="10" borderId="4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Retail%20Sales%20Report%20till%2024-10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Sales summary"/>
      <sheetName val="Focus Type Wise"/>
      <sheetName val="Slab wise Summary(SBC)"/>
      <sheetName val="Region wise slab (SBC)"/>
      <sheetName val="Zone wise Summary"/>
      <sheetName val="Region Wise Achievement"/>
      <sheetName val="Retail wise Sales Status"/>
      <sheetName val="Outlet &amp; Target"/>
      <sheetName val="Double SBC"/>
      <sheetName val="Day Wise Sales(SBC)"/>
      <sheetName val="HFM"/>
      <sheetName val="Raw Data SBC"/>
      <sheetName val="Dhaka North"/>
      <sheetName val="Dhaka North Zone wise Summary"/>
      <sheetName val="Dhaka South"/>
      <sheetName val="Dhaka South Zone wise Summary"/>
      <sheetName val="Chittagong"/>
      <sheetName val="Chittagong Zone wise Summary"/>
      <sheetName val="Khulna"/>
      <sheetName val="Khulna Zone wise Summary"/>
      <sheetName val="Rajshahi"/>
      <sheetName val="Rajshahi Zone wise Summary"/>
      <sheetName val="Rangpur"/>
      <sheetName val="Rangpur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AK29"/>
  <sheetViews>
    <sheetView showGridLines="0" tabSelected="1" zoomScale="85" zoomScaleNormal="85" workbookViewId="0">
      <pane xSplit="4" ySplit="4" topLeftCell="E5" activePane="bottomRight" state="frozen"/>
      <selection activeCell="A26" sqref="A26"/>
      <selection pane="topRight" activeCell="A26" sqref="A26"/>
      <selection pane="bottomLeft" activeCell="A26" sqref="A26"/>
      <selection pane="bottomRight" activeCell="A26" sqref="A26"/>
    </sheetView>
  </sheetViews>
  <sheetFormatPr defaultColWidth="9.109375" defaultRowHeight="13.8" x14ac:dyDescent="0.3"/>
  <cols>
    <col min="1" max="1" width="11.109375" style="2" bestFit="1" customWidth="1"/>
    <col min="2" max="2" width="29" style="2" customWidth="1"/>
    <col min="3" max="3" width="14.33203125" style="2" customWidth="1"/>
    <col min="4" max="4" width="24.5546875" style="2" customWidth="1"/>
    <col min="5" max="5" width="12.6640625" style="2" customWidth="1"/>
    <col min="6" max="6" width="18.5546875" style="2" bestFit="1" customWidth="1"/>
    <col min="7" max="7" width="5.88671875" style="2" customWidth="1"/>
    <col min="8" max="8" width="13.6640625" style="2" bestFit="1" customWidth="1"/>
    <col min="9" max="9" width="13.6640625" style="2" customWidth="1"/>
    <col min="10" max="10" width="12.6640625" style="2" customWidth="1"/>
    <col min="11" max="13" width="13.6640625" style="2" customWidth="1"/>
    <col min="14" max="14" width="17.6640625" style="2" customWidth="1"/>
    <col min="15" max="15" width="13.6640625" style="2" bestFit="1" customWidth="1"/>
    <col min="16" max="16" width="13.6640625" style="2" customWidth="1"/>
    <col min="17" max="17" width="12.6640625" style="2" customWidth="1"/>
    <col min="18" max="20" width="13.6640625" style="2" customWidth="1"/>
    <col min="21" max="21" width="17.6640625" style="2" customWidth="1"/>
    <col min="22" max="23" width="17.88671875" style="2" customWidth="1"/>
    <col min="24" max="24" width="13.33203125" style="2" bestFit="1" customWidth="1"/>
    <col min="25" max="25" width="20.33203125" style="2" bestFit="1" customWidth="1"/>
    <col min="26" max="26" width="14" style="2" customWidth="1"/>
    <col min="27" max="27" width="16.44140625" style="5" customWidth="1"/>
    <col min="28" max="28" width="17.6640625" style="5" customWidth="1"/>
    <col min="29" max="36" width="12.5546875" style="2" customWidth="1"/>
    <col min="37" max="37" width="40" style="2" bestFit="1" customWidth="1"/>
    <col min="38" max="16384" width="9.109375" style="2"/>
  </cols>
  <sheetData>
    <row r="2" spans="1:37" ht="14.4" thickBot="1" x14ac:dyDescent="0.35">
      <c r="A2" s="1" t="s">
        <v>0</v>
      </c>
      <c r="D2" s="3" t="s">
        <v>1</v>
      </c>
      <c r="E2" s="4">
        <v>44128</v>
      </c>
    </row>
    <row r="3" spans="1:37" ht="15" customHeight="1" thickTop="1" thickBot="1" x14ac:dyDescent="0.35">
      <c r="A3" s="6"/>
      <c r="B3" s="7"/>
      <c r="C3" s="7"/>
      <c r="D3" s="7"/>
      <c r="E3" s="7"/>
      <c r="F3" s="7"/>
      <c r="G3" s="8"/>
      <c r="H3" s="9" t="s">
        <v>2</v>
      </c>
      <c r="I3" s="10"/>
      <c r="J3" s="10"/>
      <c r="K3" s="10"/>
      <c r="L3" s="10"/>
      <c r="M3" s="10"/>
      <c r="N3" s="11"/>
      <c r="O3" s="12" t="s">
        <v>3</v>
      </c>
      <c r="P3" s="13"/>
      <c r="Q3" s="13"/>
      <c r="R3" s="13"/>
      <c r="S3" s="13"/>
      <c r="T3" s="13"/>
      <c r="U3" s="14"/>
      <c r="V3" s="15" t="s">
        <v>4</v>
      </c>
      <c r="W3" s="16"/>
      <c r="X3" s="16"/>
      <c r="Y3" s="16"/>
      <c r="Z3" s="16"/>
      <c r="AA3" s="16"/>
      <c r="AB3" s="17"/>
      <c r="AC3" s="18" t="s">
        <v>5</v>
      </c>
      <c r="AD3" s="19"/>
      <c r="AE3" s="18" t="s">
        <v>6</v>
      </c>
      <c r="AF3" s="19"/>
      <c r="AG3" s="18" t="s">
        <v>7</v>
      </c>
      <c r="AH3" s="19"/>
      <c r="AI3" s="18" t="s">
        <v>8</v>
      </c>
      <c r="AJ3" s="19"/>
      <c r="AK3" s="20" t="s">
        <v>9</v>
      </c>
    </row>
    <row r="4" spans="1:37" ht="38.25" customHeight="1" thickTop="1" thickBot="1" x14ac:dyDescent="0.35">
      <c r="A4" s="21" t="s">
        <v>10</v>
      </c>
      <c r="B4" s="22" t="s">
        <v>11</v>
      </c>
      <c r="C4" s="22" t="s">
        <v>12</v>
      </c>
      <c r="D4" s="22" t="s">
        <v>13</v>
      </c>
      <c r="E4" s="22" t="s">
        <v>14</v>
      </c>
      <c r="F4" s="22" t="s">
        <v>15</v>
      </c>
      <c r="G4" s="23" t="s">
        <v>16</v>
      </c>
      <c r="H4" s="24" t="s">
        <v>17</v>
      </c>
      <c r="I4" s="25" t="s">
        <v>18</v>
      </c>
      <c r="J4" s="25" t="s">
        <v>19</v>
      </c>
      <c r="K4" s="25" t="s">
        <v>20</v>
      </c>
      <c r="L4" s="25" t="s">
        <v>21</v>
      </c>
      <c r="M4" s="26" t="s">
        <v>22</v>
      </c>
      <c r="N4" s="27" t="s">
        <v>23</v>
      </c>
      <c r="O4" s="28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30" t="s">
        <v>22</v>
      </c>
      <c r="U4" s="31" t="s">
        <v>23</v>
      </c>
      <c r="V4" s="32" t="s">
        <v>17</v>
      </c>
      <c r="W4" s="33" t="s">
        <v>18</v>
      </c>
      <c r="X4" s="33" t="s">
        <v>19</v>
      </c>
      <c r="Y4" s="34" t="s">
        <v>20</v>
      </c>
      <c r="Z4" s="33" t="s">
        <v>21</v>
      </c>
      <c r="AA4" s="35" t="s">
        <v>22</v>
      </c>
      <c r="AB4" s="36" t="s">
        <v>23</v>
      </c>
      <c r="AC4" s="24" t="s">
        <v>17</v>
      </c>
      <c r="AD4" s="25" t="s">
        <v>18</v>
      </c>
      <c r="AE4" s="24" t="s">
        <v>17</v>
      </c>
      <c r="AF4" s="25" t="s">
        <v>18</v>
      </c>
      <c r="AG4" s="24" t="s">
        <v>17</v>
      </c>
      <c r="AH4" s="25" t="s">
        <v>18</v>
      </c>
      <c r="AI4" s="24" t="s">
        <v>17</v>
      </c>
      <c r="AJ4" s="25" t="s">
        <v>18</v>
      </c>
      <c r="AK4" s="37"/>
    </row>
    <row r="5" spans="1:37" ht="14.4" thickTop="1" x14ac:dyDescent="0.3">
      <c r="A5" s="38" t="s">
        <v>24</v>
      </c>
      <c r="B5" s="39" t="s">
        <v>62</v>
      </c>
      <c r="C5" s="40" t="s">
        <v>63</v>
      </c>
      <c r="D5" s="40" t="s">
        <v>64</v>
      </c>
      <c r="E5" s="40" t="s">
        <v>55</v>
      </c>
      <c r="F5" s="40" t="s">
        <v>56</v>
      </c>
      <c r="G5" s="40">
        <v>1</v>
      </c>
      <c r="H5" s="41">
        <v>95</v>
      </c>
      <c r="I5" s="42">
        <v>76</v>
      </c>
      <c r="J5" s="43">
        <f>IFERROR(I5/H5,0)</f>
        <v>0.8</v>
      </c>
      <c r="K5" s="44">
        <v>98.166666666666657</v>
      </c>
      <c r="L5" s="43">
        <f>IFERROR(K5/H5,0)</f>
        <v>1.0333333333333332</v>
      </c>
      <c r="M5" s="45">
        <v>3.1666666666666665</v>
      </c>
      <c r="N5" s="46">
        <v>2.7142857142857144</v>
      </c>
      <c r="O5" s="41">
        <v>76</v>
      </c>
      <c r="P5" s="42">
        <v>71</v>
      </c>
      <c r="Q5" s="43">
        <f>IFERROR(P5/O5,0)</f>
        <v>0.93421052631578949</v>
      </c>
      <c r="R5" s="44">
        <v>91.708333333333343</v>
      </c>
      <c r="S5" s="43">
        <f>IFERROR(R5/O5,0)</f>
        <v>1.2066885964912282</v>
      </c>
      <c r="T5" s="45">
        <v>2.9583333333333335</v>
      </c>
      <c r="U5" s="46">
        <v>0.7142857142857143</v>
      </c>
      <c r="V5" s="47">
        <v>760000</v>
      </c>
      <c r="W5" s="42">
        <v>641678</v>
      </c>
      <c r="X5" s="43">
        <f>W5/V5</f>
        <v>0.84431315789473682</v>
      </c>
      <c r="Y5" s="48">
        <v>828834.08333333326</v>
      </c>
      <c r="Z5" s="43">
        <f>Y5/V5</f>
        <v>1.0905711622807017</v>
      </c>
      <c r="AA5" s="49">
        <v>26736.583333333332</v>
      </c>
      <c r="AB5" s="50">
        <v>16903.142857142859</v>
      </c>
      <c r="AC5" s="51">
        <v>7</v>
      </c>
      <c r="AD5" s="52">
        <v>9</v>
      </c>
      <c r="AE5" s="51">
        <v>5</v>
      </c>
      <c r="AF5" s="52">
        <v>5</v>
      </c>
      <c r="AG5" s="51">
        <v>5</v>
      </c>
      <c r="AH5" s="52">
        <v>4</v>
      </c>
      <c r="AI5" s="51">
        <v>10</v>
      </c>
      <c r="AJ5" s="52">
        <v>4</v>
      </c>
      <c r="AK5" s="52">
        <v>0</v>
      </c>
    </row>
    <row r="6" spans="1:37" x14ac:dyDescent="0.3">
      <c r="A6" s="38" t="s">
        <v>25</v>
      </c>
      <c r="B6" s="39" t="s">
        <v>65</v>
      </c>
      <c r="C6" s="40" t="s">
        <v>63</v>
      </c>
      <c r="D6" s="40" t="s">
        <v>64</v>
      </c>
      <c r="E6" s="40" t="s">
        <v>55</v>
      </c>
      <c r="F6" s="40" t="s">
        <v>56</v>
      </c>
      <c r="G6" s="40">
        <v>1</v>
      </c>
      <c r="H6" s="41">
        <v>82</v>
      </c>
      <c r="I6" s="42">
        <v>39</v>
      </c>
      <c r="J6" s="43">
        <f t="shared" ref="J6:J26" si="0">IFERROR(I6/H6,0)</f>
        <v>0.47560975609756095</v>
      </c>
      <c r="K6" s="44">
        <v>50.375</v>
      </c>
      <c r="L6" s="43">
        <f t="shared" ref="L6:L26" si="1">IFERROR(K6/H6,0)</f>
        <v>0.61432926829268297</v>
      </c>
      <c r="M6" s="45">
        <v>1.625</v>
      </c>
      <c r="N6" s="46">
        <v>6.1428571428571432</v>
      </c>
      <c r="O6" s="41">
        <v>70</v>
      </c>
      <c r="P6" s="42">
        <v>37</v>
      </c>
      <c r="Q6" s="43">
        <f t="shared" ref="Q6:Q26" si="2">IFERROR(P6/O6,0)</f>
        <v>0.52857142857142858</v>
      </c>
      <c r="R6" s="44">
        <v>47.791666666666671</v>
      </c>
      <c r="S6" s="43">
        <f t="shared" ref="S6:S26" si="3">IFERROR(R6/O6,0)</f>
        <v>0.68273809523809526</v>
      </c>
      <c r="T6" s="45">
        <v>1.5416666666666667</v>
      </c>
      <c r="U6" s="46">
        <v>4.7142857142857144</v>
      </c>
      <c r="V6" s="47">
        <v>650000</v>
      </c>
      <c r="W6" s="42">
        <v>299730</v>
      </c>
      <c r="X6" s="43">
        <f t="shared" ref="X6:X26" si="4">W6/V6</f>
        <v>0.46112307692307691</v>
      </c>
      <c r="Y6" s="48">
        <v>387151.25</v>
      </c>
      <c r="Z6" s="43">
        <f t="shared" ref="Z6:Z26" si="5">Y6/V6</f>
        <v>0.5956173076923077</v>
      </c>
      <c r="AA6" s="49">
        <v>12488.75</v>
      </c>
      <c r="AB6" s="50">
        <v>50038.571428571428</v>
      </c>
      <c r="AC6" s="51">
        <v>3</v>
      </c>
      <c r="AD6" s="52">
        <v>0</v>
      </c>
      <c r="AE6" s="51">
        <v>3</v>
      </c>
      <c r="AF6" s="52">
        <v>0</v>
      </c>
      <c r="AG6" s="51">
        <v>3</v>
      </c>
      <c r="AH6" s="52">
        <v>0</v>
      </c>
      <c r="AI6" s="51">
        <v>11</v>
      </c>
      <c r="AJ6" s="52">
        <v>5</v>
      </c>
      <c r="AK6" s="52">
        <v>0</v>
      </c>
    </row>
    <row r="7" spans="1:37" x14ac:dyDescent="0.3">
      <c r="A7" s="38" t="s">
        <v>26</v>
      </c>
      <c r="B7" s="39" t="s">
        <v>66</v>
      </c>
      <c r="C7" s="40" t="s">
        <v>63</v>
      </c>
      <c r="D7" s="40" t="s">
        <v>67</v>
      </c>
      <c r="E7" s="40" t="s">
        <v>55</v>
      </c>
      <c r="F7" s="40" t="s">
        <v>56</v>
      </c>
      <c r="G7" s="40">
        <v>1</v>
      </c>
      <c r="H7" s="41">
        <v>86</v>
      </c>
      <c r="I7" s="42">
        <v>44</v>
      </c>
      <c r="J7" s="43">
        <f t="shared" si="0"/>
        <v>0.51162790697674421</v>
      </c>
      <c r="K7" s="44">
        <v>56.833333333333329</v>
      </c>
      <c r="L7" s="43">
        <f t="shared" si="1"/>
        <v>0.66085271317829453</v>
      </c>
      <c r="M7" s="45">
        <v>1.8333333333333333</v>
      </c>
      <c r="N7" s="46">
        <v>6</v>
      </c>
      <c r="O7" s="41">
        <v>60</v>
      </c>
      <c r="P7" s="42">
        <v>37</v>
      </c>
      <c r="Q7" s="43">
        <f t="shared" si="2"/>
        <v>0.6166666666666667</v>
      </c>
      <c r="R7" s="44">
        <v>47.791666666666671</v>
      </c>
      <c r="S7" s="43">
        <f t="shared" si="3"/>
        <v>0.79652777777777783</v>
      </c>
      <c r="T7" s="45">
        <v>1.5416666666666667</v>
      </c>
      <c r="U7" s="46">
        <v>3.2857142857142856</v>
      </c>
      <c r="V7" s="47">
        <v>640000</v>
      </c>
      <c r="W7" s="42">
        <v>348450</v>
      </c>
      <c r="X7" s="43">
        <f t="shared" si="4"/>
        <v>0.54445312499999998</v>
      </c>
      <c r="Y7" s="48">
        <v>450081.25</v>
      </c>
      <c r="Z7" s="43">
        <f t="shared" si="5"/>
        <v>0.703251953125</v>
      </c>
      <c r="AA7" s="49">
        <v>14518.75</v>
      </c>
      <c r="AB7" s="50">
        <v>41650</v>
      </c>
      <c r="AC7" s="51">
        <v>7</v>
      </c>
      <c r="AD7" s="52">
        <v>3</v>
      </c>
      <c r="AE7" s="51">
        <v>3</v>
      </c>
      <c r="AF7" s="52">
        <v>0</v>
      </c>
      <c r="AG7" s="51">
        <v>3</v>
      </c>
      <c r="AH7" s="52">
        <v>0</v>
      </c>
      <c r="AI7" s="51">
        <v>14</v>
      </c>
      <c r="AJ7" s="52">
        <v>1</v>
      </c>
      <c r="AK7" s="52">
        <v>0</v>
      </c>
    </row>
    <row r="8" spans="1:37" x14ac:dyDescent="0.3">
      <c r="A8" s="38" t="s">
        <v>27</v>
      </c>
      <c r="B8" s="39" t="s">
        <v>68</v>
      </c>
      <c r="C8" s="40" t="s">
        <v>63</v>
      </c>
      <c r="D8" s="40" t="s">
        <v>67</v>
      </c>
      <c r="E8" s="40" t="s">
        <v>55</v>
      </c>
      <c r="F8" s="40" t="s">
        <v>56</v>
      </c>
      <c r="G8" s="40">
        <v>1</v>
      </c>
      <c r="H8" s="41">
        <v>86</v>
      </c>
      <c r="I8" s="42">
        <v>65</v>
      </c>
      <c r="J8" s="43">
        <f t="shared" si="0"/>
        <v>0.7558139534883721</v>
      </c>
      <c r="K8" s="44">
        <v>83.958333333333343</v>
      </c>
      <c r="L8" s="43">
        <f t="shared" si="1"/>
        <v>0.97625968992248069</v>
      </c>
      <c r="M8" s="45">
        <v>2.7083333333333335</v>
      </c>
      <c r="N8" s="46">
        <v>3</v>
      </c>
      <c r="O8" s="41">
        <v>68</v>
      </c>
      <c r="P8" s="42">
        <v>62</v>
      </c>
      <c r="Q8" s="43">
        <f t="shared" si="2"/>
        <v>0.91176470588235292</v>
      </c>
      <c r="R8" s="44">
        <v>80.083333333333343</v>
      </c>
      <c r="S8" s="43">
        <f t="shared" si="3"/>
        <v>1.1776960784313726</v>
      </c>
      <c r="T8" s="45">
        <v>2.5833333333333335</v>
      </c>
      <c r="U8" s="46">
        <v>0.8571428571428571</v>
      </c>
      <c r="V8" s="47">
        <v>680000</v>
      </c>
      <c r="W8" s="42">
        <v>520365</v>
      </c>
      <c r="X8" s="43">
        <f t="shared" si="4"/>
        <v>0.7652426470588235</v>
      </c>
      <c r="Y8" s="48">
        <v>672138.125</v>
      </c>
      <c r="Z8" s="43">
        <f t="shared" si="5"/>
        <v>0.98843841911764707</v>
      </c>
      <c r="AA8" s="49">
        <v>21681.875</v>
      </c>
      <c r="AB8" s="50">
        <v>22805</v>
      </c>
      <c r="AC8" s="51">
        <v>5</v>
      </c>
      <c r="AD8" s="52">
        <v>2</v>
      </c>
      <c r="AE8" s="51">
        <v>7</v>
      </c>
      <c r="AF8" s="52">
        <v>3</v>
      </c>
      <c r="AG8" s="51">
        <v>4</v>
      </c>
      <c r="AH8" s="52">
        <v>0</v>
      </c>
      <c r="AI8" s="51">
        <v>7</v>
      </c>
      <c r="AJ8" s="52">
        <v>1</v>
      </c>
      <c r="AK8" s="52">
        <v>0</v>
      </c>
    </row>
    <row r="9" spans="1:37" x14ac:dyDescent="0.3">
      <c r="A9" s="38" t="s">
        <v>28</v>
      </c>
      <c r="B9" s="39" t="s">
        <v>69</v>
      </c>
      <c r="C9" s="40" t="s">
        <v>63</v>
      </c>
      <c r="D9" s="40" t="s">
        <v>67</v>
      </c>
      <c r="E9" s="40" t="s">
        <v>55</v>
      </c>
      <c r="F9" s="40" t="s">
        <v>56</v>
      </c>
      <c r="G9" s="40">
        <v>1</v>
      </c>
      <c r="H9" s="41">
        <v>70</v>
      </c>
      <c r="I9" s="42">
        <v>35</v>
      </c>
      <c r="J9" s="43">
        <f t="shared" si="0"/>
        <v>0.5</v>
      </c>
      <c r="K9" s="44">
        <v>45.208333333333329</v>
      </c>
      <c r="L9" s="43">
        <f t="shared" si="1"/>
        <v>0.64583333333333326</v>
      </c>
      <c r="M9" s="45">
        <v>1.4583333333333333</v>
      </c>
      <c r="N9" s="46">
        <v>5</v>
      </c>
      <c r="O9" s="41">
        <v>50</v>
      </c>
      <c r="P9" s="42">
        <v>31</v>
      </c>
      <c r="Q9" s="43">
        <f t="shared" si="2"/>
        <v>0.62</v>
      </c>
      <c r="R9" s="44">
        <v>40.041666666666671</v>
      </c>
      <c r="S9" s="43">
        <f t="shared" si="3"/>
        <v>0.8008333333333334</v>
      </c>
      <c r="T9" s="45">
        <v>1.2916666666666667</v>
      </c>
      <c r="U9" s="46">
        <v>2.7142857142857144</v>
      </c>
      <c r="V9" s="47">
        <v>571163</v>
      </c>
      <c r="W9" s="42">
        <v>298114</v>
      </c>
      <c r="X9" s="43">
        <f t="shared" si="4"/>
        <v>0.52194207257823078</v>
      </c>
      <c r="Y9" s="48">
        <v>385063.91666666663</v>
      </c>
      <c r="Z9" s="43">
        <f t="shared" si="5"/>
        <v>0.67417517708021468</v>
      </c>
      <c r="AA9" s="49">
        <v>12421.416666666666</v>
      </c>
      <c r="AB9" s="50">
        <v>39007</v>
      </c>
      <c r="AC9" s="51">
        <v>4</v>
      </c>
      <c r="AD9" s="52">
        <v>3</v>
      </c>
      <c r="AE9" s="51">
        <v>3</v>
      </c>
      <c r="AF9" s="52">
        <v>3</v>
      </c>
      <c r="AG9" s="51">
        <v>3</v>
      </c>
      <c r="AH9" s="52">
        <v>2</v>
      </c>
      <c r="AI9" s="51">
        <v>7</v>
      </c>
      <c r="AJ9" s="52">
        <v>0</v>
      </c>
      <c r="AK9" s="52">
        <v>0</v>
      </c>
    </row>
    <row r="10" spans="1:37" x14ac:dyDescent="0.3">
      <c r="A10" s="38" t="s">
        <v>29</v>
      </c>
      <c r="B10" s="39" t="s">
        <v>70</v>
      </c>
      <c r="C10" s="40" t="s">
        <v>63</v>
      </c>
      <c r="D10" s="40" t="s">
        <v>67</v>
      </c>
      <c r="E10" s="40" t="s">
        <v>55</v>
      </c>
      <c r="F10" s="40" t="s">
        <v>56</v>
      </c>
      <c r="G10" s="40">
        <v>1</v>
      </c>
      <c r="H10" s="41">
        <v>65</v>
      </c>
      <c r="I10" s="42">
        <v>30</v>
      </c>
      <c r="J10" s="43">
        <f t="shared" si="0"/>
        <v>0.46153846153846156</v>
      </c>
      <c r="K10" s="44">
        <v>38.75</v>
      </c>
      <c r="L10" s="43">
        <f t="shared" si="1"/>
        <v>0.59615384615384615</v>
      </c>
      <c r="M10" s="45">
        <v>1.25</v>
      </c>
      <c r="N10" s="46">
        <v>5</v>
      </c>
      <c r="O10" s="41">
        <v>47</v>
      </c>
      <c r="P10" s="42">
        <v>29</v>
      </c>
      <c r="Q10" s="43">
        <f t="shared" si="2"/>
        <v>0.61702127659574468</v>
      </c>
      <c r="R10" s="44">
        <v>37.458333333333329</v>
      </c>
      <c r="S10" s="43">
        <f t="shared" si="3"/>
        <v>0.79698581560283677</v>
      </c>
      <c r="T10" s="45">
        <v>1.2083333333333333</v>
      </c>
      <c r="U10" s="46">
        <v>2.5714285714285716</v>
      </c>
      <c r="V10" s="47">
        <v>500000</v>
      </c>
      <c r="W10" s="42">
        <v>236715</v>
      </c>
      <c r="X10" s="43">
        <f t="shared" si="4"/>
        <v>0.47343000000000002</v>
      </c>
      <c r="Y10" s="48">
        <v>305756.875</v>
      </c>
      <c r="Z10" s="43">
        <f t="shared" si="5"/>
        <v>0.61151374999999997</v>
      </c>
      <c r="AA10" s="49">
        <v>9863.125</v>
      </c>
      <c r="AB10" s="50">
        <v>37612.142857142855</v>
      </c>
      <c r="AC10" s="51">
        <v>3</v>
      </c>
      <c r="AD10" s="52">
        <v>0</v>
      </c>
      <c r="AE10" s="51">
        <v>3</v>
      </c>
      <c r="AF10" s="52">
        <v>0</v>
      </c>
      <c r="AG10" s="51">
        <v>3</v>
      </c>
      <c r="AH10" s="52">
        <v>0</v>
      </c>
      <c r="AI10" s="51">
        <v>6</v>
      </c>
      <c r="AJ10" s="52">
        <v>4</v>
      </c>
      <c r="AK10" s="52">
        <v>0</v>
      </c>
    </row>
    <row r="11" spans="1:37" x14ac:dyDescent="0.3">
      <c r="A11" s="38" t="s">
        <v>30</v>
      </c>
      <c r="B11" s="39" t="s">
        <v>71</v>
      </c>
      <c r="C11" s="40" t="s">
        <v>63</v>
      </c>
      <c r="D11" s="40" t="s">
        <v>72</v>
      </c>
      <c r="E11" s="40" t="s">
        <v>55</v>
      </c>
      <c r="F11" s="40" t="s">
        <v>57</v>
      </c>
      <c r="G11" s="40">
        <v>1</v>
      </c>
      <c r="H11" s="41">
        <v>76</v>
      </c>
      <c r="I11" s="42">
        <v>52</v>
      </c>
      <c r="J11" s="43">
        <f t="shared" si="0"/>
        <v>0.68421052631578949</v>
      </c>
      <c r="K11" s="44">
        <v>67.166666666666657</v>
      </c>
      <c r="L11" s="43">
        <f t="shared" si="1"/>
        <v>0.88377192982456132</v>
      </c>
      <c r="M11" s="45">
        <v>2.1666666666666665</v>
      </c>
      <c r="N11" s="46">
        <v>3.4285714285714284</v>
      </c>
      <c r="O11" s="41">
        <v>57</v>
      </c>
      <c r="P11" s="42">
        <v>45</v>
      </c>
      <c r="Q11" s="43">
        <f t="shared" si="2"/>
        <v>0.78947368421052633</v>
      </c>
      <c r="R11" s="44">
        <v>58.125</v>
      </c>
      <c r="S11" s="43">
        <f t="shared" si="3"/>
        <v>1.0197368421052631</v>
      </c>
      <c r="T11" s="45">
        <v>1.875</v>
      </c>
      <c r="U11" s="46">
        <v>1.7142857142857142</v>
      </c>
      <c r="V11" s="47">
        <v>620768</v>
      </c>
      <c r="W11" s="42">
        <v>455185</v>
      </c>
      <c r="X11" s="43">
        <f t="shared" si="4"/>
        <v>0.73326105727099333</v>
      </c>
      <c r="Y11" s="48">
        <v>587947.29166666674</v>
      </c>
      <c r="Z11" s="43">
        <f t="shared" si="5"/>
        <v>0.94712886564169985</v>
      </c>
      <c r="AA11" s="49">
        <v>18966.041666666668</v>
      </c>
      <c r="AB11" s="50">
        <v>23654.714285714286</v>
      </c>
      <c r="AC11" s="51">
        <v>3</v>
      </c>
      <c r="AD11" s="52">
        <v>6</v>
      </c>
      <c r="AE11" s="51">
        <v>6</v>
      </c>
      <c r="AF11" s="52">
        <v>4</v>
      </c>
      <c r="AG11" s="51">
        <v>4</v>
      </c>
      <c r="AH11" s="52">
        <v>3</v>
      </c>
      <c r="AI11" s="51">
        <v>7</v>
      </c>
      <c r="AJ11" s="52">
        <v>2</v>
      </c>
      <c r="AK11" s="52">
        <v>0</v>
      </c>
    </row>
    <row r="12" spans="1:37" x14ac:dyDescent="0.3">
      <c r="A12" s="38" t="s">
        <v>31</v>
      </c>
      <c r="B12" s="39" t="s">
        <v>73</v>
      </c>
      <c r="C12" s="40" t="s">
        <v>63</v>
      </c>
      <c r="D12" s="40" t="s">
        <v>74</v>
      </c>
      <c r="E12" s="40" t="s">
        <v>55</v>
      </c>
      <c r="F12" s="40" t="s">
        <v>58</v>
      </c>
      <c r="G12" s="40">
        <v>1</v>
      </c>
      <c r="H12" s="41">
        <v>130</v>
      </c>
      <c r="I12" s="42">
        <v>46</v>
      </c>
      <c r="J12" s="43">
        <f t="shared" si="0"/>
        <v>0.35384615384615387</v>
      </c>
      <c r="K12" s="44">
        <v>59.416666666666671</v>
      </c>
      <c r="L12" s="43">
        <f t="shared" si="1"/>
        <v>0.45705128205128209</v>
      </c>
      <c r="M12" s="45">
        <v>1.9166666666666667</v>
      </c>
      <c r="N12" s="46">
        <v>12</v>
      </c>
      <c r="O12" s="41">
        <v>105</v>
      </c>
      <c r="P12" s="42">
        <v>37</v>
      </c>
      <c r="Q12" s="43">
        <f t="shared" si="2"/>
        <v>0.35238095238095241</v>
      </c>
      <c r="R12" s="44">
        <v>47.791666666666671</v>
      </c>
      <c r="S12" s="43">
        <f t="shared" si="3"/>
        <v>0.45515873015873021</v>
      </c>
      <c r="T12" s="45">
        <v>1.5416666666666667</v>
      </c>
      <c r="U12" s="46">
        <v>9.7142857142857135</v>
      </c>
      <c r="V12" s="47">
        <v>1041541</v>
      </c>
      <c r="W12" s="42">
        <v>375294</v>
      </c>
      <c r="X12" s="43">
        <f t="shared" si="4"/>
        <v>0.36032570969361744</v>
      </c>
      <c r="Y12" s="48">
        <v>484754.75</v>
      </c>
      <c r="Z12" s="43">
        <f t="shared" si="5"/>
        <v>0.46542070835425586</v>
      </c>
      <c r="AA12" s="49">
        <v>15637.25</v>
      </c>
      <c r="AB12" s="50">
        <v>95178.142857142855</v>
      </c>
      <c r="AC12" s="51">
        <v>9</v>
      </c>
      <c r="AD12" s="52">
        <v>4</v>
      </c>
      <c r="AE12" s="51">
        <v>6</v>
      </c>
      <c r="AF12" s="52">
        <v>4</v>
      </c>
      <c r="AG12" s="51">
        <v>5</v>
      </c>
      <c r="AH12" s="52">
        <v>4</v>
      </c>
      <c r="AI12" s="51">
        <v>26</v>
      </c>
      <c r="AJ12" s="52">
        <v>2</v>
      </c>
      <c r="AK12" s="52">
        <v>0</v>
      </c>
    </row>
    <row r="13" spans="1:37" x14ac:dyDescent="0.3">
      <c r="A13" s="38" t="s">
        <v>32</v>
      </c>
      <c r="B13" s="39" t="s">
        <v>75</v>
      </c>
      <c r="C13" s="40" t="s">
        <v>63</v>
      </c>
      <c r="D13" s="40" t="s">
        <v>76</v>
      </c>
      <c r="E13" s="40" t="s">
        <v>55</v>
      </c>
      <c r="F13" s="40" t="s">
        <v>58</v>
      </c>
      <c r="G13" s="40">
        <v>1</v>
      </c>
      <c r="H13" s="41">
        <v>77</v>
      </c>
      <c r="I13" s="42">
        <v>36</v>
      </c>
      <c r="J13" s="43">
        <f t="shared" si="0"/>
        <v>0.46753246753246752</v>
      </c>
      <c r="K13" s="44">
        <v>46.5</v>
      </c>
      <c r="L13" s="43">
        <f t="shared" si="1"/>
        <v>0.60389610389610393</v>
      </c>
      <c r="M13" s="45">
        <v>1.5</v>
      </c>
      <c r="N13" s="46">
        <v>5.8571428571428568</v>
      </c>
      <c r="O13" s="41">
        <v>58</v>
      </c>
      <c r="P13" s="42">
        <v>32</v>
      </c>
      <c r="Q13" s="43">
        <f t="shared" si="2"/>
        <v>0.55172413793103448</v>
      </c>
      <c r="R13" s="44">
        <v>41.333333333333329</v>
      </c>
      <c r="S13" s="43">
        <f t="shared" si="3"/>
        <v>0.71264367816091945</v>
      </c>
      <c r="T13" s="45">
        <v>1.3333333333333333</v>
      </c>
      <c r="U13" s="46">
        <v>3.7142857142857144</v>
      </c>
      <c r="V13" s="47">
        <v>611394</v>
      </c>
      <c r="W13" s="42">
        <v>290940</v>
      </c>
      <c r="X13" s="43">
        <f t="shared" si="4"/>
        <v>0.47586335489062698</v>
      </c>
      <c r="Y13" s="48">
        <v>375797.5</v>
      </c>
      <c r="Z13" s="43">
        <f t="shared" si="5"/>
        <v>0.61465683340039323</v>
      </c>
      <c r="AA13" s="49">
        <v>12122.5</v>
      </c>
      <c r="AB13" s="50">
        <v>45779.142857142855</v>
      </c>
      <c r="AC13" s="51">
        <v>3</v>
      </c>
      <c r="AD13" s="52">
        <v>1</v>
      </c>
      <c r="AE13" s="51">
        <v>3</v>
      </c>
      <c r="AF13" s="52">
        <v>1</v>
      </c>
      <c r="AG13" s="51">
        <v>3</v>
      </c>
      <c r="AH13" s="52">
        <v>0</v>
      </c>
      <c r="AI13" s="51">
        <v>6</v>
      </c>
      <c r="AJ13" s="52">
        <v>0</v>
      </c>
      <c r="AK13" s="52">
        <v>0</v>
      </c>
    </row>
    <row r="14" spans="1:37" x14ac:dyDescent="0.3">
      <c r="A14" s="38" t="s">
        <v>33</v>
      </c>
      <c r="B14" s="39" t="s">
        <v>77</v>
      </c>
      <c r="C14" s="40" t="s">
        <v>63</v>
      </c>
      <c r="D14" s="40" t="s">
        <v>74</v>
      </c>
      <c r="E14" s="40" t="s">
        <v>55</v>
      </c>
      <c r="F14" s="40" t="s">
        <v>58</v>
      </c>
      <c r="G14" s="40">
        <v>1</v>
      </c>
      <c r="H14" s="41">
        <v>81</v>
      </c>
      <c r="I14" s="42">
        <v>80</v>
      </c>
      <c r="J14" s="43">
        <f t="shared" si="0"/>
        <v>0.98765432098765427</v>
      </c>
      <c r="K14" s="44">
        <v>103.33333333333334</v>
      </c>
      <c r="L14" s="43">
        <f t="shared" si="1"/>
        <v>1.2757201646090537</v>
      </c>
      <c r="M14" s="45">
        <v>3.3333333333333335</v>
      </c>
      <c r="N14" s="46">
        <v>0.14285714285714285</v>
      </c>
      <c r="O14" s="41">
        <v>64</v>
      </c>
      <c r="P14" s="42">
        <v>75</v>
      </c>
      <c r="Q14" s="43">
        <f t="shared" si="2"/>
        <v>1.171875</v>
      </c>
      <c r="R14" s="44">
        <v>96.875</v>
      </c>
      <c r="S14" s="43">
        <f t="shared" si="3"/>
        <v>1.513671875</v>
      </c>
      <c r="T14" s="45">
        <v>3.125</v>
      </c>
      <c r="U14" s="46">
        <v>-1.5714285714285714</v>
      </c>
      <c r="V14" s="47">
        <v>648851</v>
      </c>
      <c r="W14" s="42">
        <v>636035</v>
      </c>
      <c r="X14" s="43">
        <f t="shared" si="4"/>
        <v>0.98024816175054053</v>
      </c>
      <c r="Y14" s="48">
        <v>821545.20833333326</v>
      </c>
      <c r="Z14" s="43">
        <f t="shared" si="5"/>
        <v>1.2661538755944481</v>
      </c>
      <c r="AA14" s="49">
        <v>26501.458333333332</v>
      </c>
      <c r="AB14" s="50">
        <v>1830.8571428571429</v>
      </c>
      <c r="AC14" s="51">
        <v>8</v>
      </c>
      <c r="AD14" s="52">
        <v>8</v>
      </c>
      <c r="AE14" s="51">
        <v>5</v>
      </c>
      <c r="AF14" s="52">
        <v>0</v>
      </c>
      <c r="AG14" s="51">
        <v>3</v>
      </c>
      <c r="AH14" s="52">
        <v>0</v>
      </c>
      <c r="AI14" s="51">
        <v>13</v>
      </c>
      <c r="AJ14" s="52">
        <v>3</v>
      </c>
      <c r="AK14" s="52">
        <v>0</v>
      </c>
    </row>
    <row r="15" spans="1:37" x14ac:dyDescent="0.3">
      <c r="A15" s="38" t="s">
        <v>34</v>
      </c>
      <c r="B15" s="39" t="s">
        <v>78</v>
      </c>
      <c r="C15" s="40" t="s">
        <v>79</v>
      </c>
      <c r="D15" s="40" t="s">
        <v>80</v>
      </c>
      <c r="E15" s="40" t="s">
        <v>55</v>
      </c>
      <c r="F15" s="40" t="s">
        <v>59</v>
      </c>
      <c r="G15" s="40">
        <v>1</v>
      </c>
      <c r="H15" s="41">
        <v>102</v>
      </c>
      <c r="I15" s="42">
        <v>82</v>
      </c>
      <c r="J15" s="43">
        <f t="shared" si="0"/>
        <v>0.80392156862745101</v>
      </c>
      <c r="K15" s="44">
        <v>105.91666666666666</v>
      </c>
      <c r="L15" s="43">
        <f t="shared" si="1"/>
        <v>1.0383986928104574</v>
      </c>
      <c r="M15" s="45">
        <v>3.4166666666666665</v>
      </c>
      <c r="N15" s="46">
        <v>2.8571428571428572</v>
      </c>
      <c r="O15" s="41">
        <v>75</v>
      </c>
      <c r="P15" s="42">
        <v>70</v>
      </c>
      <c r="Q15" s="43">
        <f t="shared" si="2"/>
        <v>0.93333333333333335</v>
      </c>
      <c r="R15" s="44">
        <v>90.416666666666657</v>
      </c>
      <c r="S15" s="43">
        <f t="shared" si="3"/>
        <v>1.2055555555555555</v>
      </c>
      <c r="T15" s="45">
        <v>2.9166666666666665</v>
      </c>
      <c r="U15" s="46">
        <v>0.7142857142857143</v>
      </c>
      <c r="V15" s="47">
        <v>858078</v>
      </c>
      <c r="W15" s="42">
        <v>674850</v>
      </c>
      <c r="X15" s="43">
        <f t="shared" si="4"/>
        <v>0.78646696454168508</v>
      </c>
      <c r="Y15" s="48">
        <v>871681.25</v>
      </c>
      <c r="Z15" s="43">
        <f t="shared" si="5"/>
        <v>1.0158531625330098</v>
      </c>
      <c r="AA15" s="49">
        <v>28118.75</v>
      </c>
      <c r="AB15" s="50">
        <v>26175.428571428572</v>
      </c>
      <c r="AC15" s="51">
        <v>7</v>
      </c>
      <c r="AD15" s="52">
        <v>4</v>
      </c>
      <c r="AE15" s="51">
        <v>8</v>
      </c>
      <c r="AF15" s="52">
        <v>4</v>
      </c>
      <c r="AG15" s="51">
        <v>3</v>
      </c>
      <c r="AH15" s="52">
        <v>2</v>
      </c>
      <c r="AI15" s="51">
        <v>17</v>
      </c>
      <c r="AJ15" s="52">
        <v>3</v>
      </c>
      <c r="AK15" s="52">
        <v>0</v>
      </c>
    </row>
    <row r="16" spans="1:37" x14ac:dyDescent="0.3">
      <c r="A16" s="38" t="s">
        <v>35</v>
      </c>
      <c r="B16" s="39" t="s">
        <v>81</v>
      </c>
      <c r="C16" s="40" t="s">
        <v>63</v>
      </c>
      <c r="D16" s="40" t="s">
        <v>82</v>
      </c>
      <c r="E16" s="40" t="s">
        <v>55</v>
      </c>
      <c r="F16" s="40" t="s">
        <v>55</v>
      </c>
      <c r="G16" s="40">
        <v>1</v>
      </c>
      <c r="H16" s="41">
        <v>84</v>
      </c>
      <c r="I16" s="42">
        <v>38</v>
      </c>
      <c r="J16" s="43">
        <f t="shared" si="0"/>
        <v>0.45238095238095238</v>
      </c>
      <c r="K16" s="44">
        <v>49.083333333333329</v>
      </c>
      <c r="L16" s="43">
        <f t="shared" si="1"/>
        <v>0.58432539682539675</v>
      </c>
      <c r="M16" s="45">
        <v>1.5833333333333333</v>
      </c>
      <c r="N16" s="46">
        <v>6.5714285714285712</v>
      </c>
      <c r="O16" s="41">
        <v>69</v>
      </c>
      <c r="P16" s="42">
        <v>34</v>
      </c>
      <c r="Q16" s="43">
        <f t="shared" si="2"/>
        <v>0.49275362318840582</v>
      </c>
      <c r="R16" s="44">
        <v>43.916666666666671</v>
      </c>
      <c r="S16" s="43">
        <f t="shared" si="3"/>
        <v>0.63647342995169087</v>
      </c>
      <c r="T16" s="45">
        <v>1.4166666666666667</v>
      </c>
      <c r="U16" s="46">
        <v>5</v>
      </c>
      <c r="V16" s="47">
        <v>648165</v>
      </c>
      <c r="W16" s="42">
        <v>322603</v>
      </c>
      <c r="X16" s="43">
        <f t="shared" si="4"/>
        <v>0.49771740220468552</v>
      </c>
      <c r="Y16" s="48">
        <v>416695.54166666663</v>
      </c>
      <c r="Z16" s="43">
        <f t="shared" si="5"/>
        <v>0.64288497784771881</v>
      </c>
      <c r="AA16" s="49">
        <v>13441.791666666666</v>
      </c>
      <c r="AB16" s="50">
        <v>46508.857142857145</v>
      </c>
      <c r="AC16" s="51">
        <v>5</v>
      </c>
      <c r="AD16" s="52">
        <v>1</v>
      </c>
      <c r="AE16" s="51">
        <v>3</v>
      </c>
      <c r="AF16" s="52">
        <v>4</v>
      </c>
      <c r="AG16" s="51">
        <v>4</v>
      </c>
      <c r="AH16" s="52">
        <v>2</v>
      </c>
      <c r="AI16" s="51">
        <v>7</v>
      </c>
      <c r="AJ16" s="52">
        <v>1</v>
      </c>
      <c r="AK16" s="52">
        <v>0</v>
      </c>
    </row>
    <row r="17" spans="1:37" x14ac:dyDescent="0.3">
      <c r="A17" s="38" t="s">
        <v>36</v>
      </c>
      <c r="B17" s="39" t="s">
        <v>83</v>
      </c>
      <c r="C17" s="40" t="s">
        <v>63</v>
      </c>
      <c r="D17" s="40" t="s">
        <v>82</v>
      </c>
      <c r="E17" s="40" t="s">
        <v>55</v>
      </c>
      <c r="F17" s="40" t="s">
        <v>55</v>
      </c>
      <c r="G17" s="40">
        <v>1</v>
      </c>
      <c r="H17" s="41">
        <v>105</v>
      </c>
      <c r="I17" s="42">
        <v>78</v>
      </c>
      <c r="J17" s="43">
        <f t="shared" si="0"/>
        <v>0.74285714285714288</v>
      </c>
      <c r="K17" s="44">
        <v>100.75</v>
      </c>
      <c r="L17" s="43">
        <f t="shared" si="1"/>
        <v>0.95952380952380956</v>
      </c>
      <c r="M17" s="45">
        <v>3.25</v>
      </c>
      <c r="N17" s="46">
        <v>3.8571428571428572</v>
      </c>
      <c r="O17" s="41">
        <v>85</v>
      </c>
      <c r="P17" s="42">
        <v>65</v>
      </c>
      <c r="Q17" s="43">
        <f t="shared" si="2"/>
        <v>0.76470588235294112</v>
      </c>
      <c r="R17" s="44">
        <v>83.958333333333343</v>
      </c>
      <c r="S17" s="43">
        <f t="shared" si="3"/>
        <v>0.98774509803921584</v>
      </c>
      <c r="T17" s="45">
        <v>2.7083333333333335</v>
      </c>
      <c r="U17" s="46">
        <v>2.8571428571428572</v>
      </c>
      <c r="V17" s="47">
        <v>779049</v>
      </c>
      <c r="W17" s="42">
        <v>630116</v>
      </c>
      <c r="X17" s="43">
        <f t="shared" si="4"/>
        <v>0.80882717261687009</v>
      </c>
      <c r="Y17" s="48">
        <v>813899.83333333326</v>
      </c>
      <c r="Z17" s="43">
        <f t="shared" si="5"/>
        <v>1.0447350979634571</v>
      </c>
      <c r="AA17" s="49">
        <v>26254.833333333332</v>
      </c>
      <c r="AB17" s="50">
        <v>21276.142857142859</v>
      </c>
      <c r="AC17" s="51">
        <v>3</v>
      </c>
      <c r="AD17" s="52">
        <v>3</v>
      </c>
      <c r="AE17" s="51">
        <v>6</v>
      </c>
      <c r="AF17" s="52">
        <v>8</v>
      </c>
      <c r="AG17" s="51">
        <v>4</v>
      </c>
      <c r="AH17" s="52">
        <v>1</v>
      </c>
      <c r="AI17" s="51">
        <v>17</v>
      </c>
      <c r="AJ17" s="52">
        <v>2</v>
      </c>
      <c r="AK17" s="52">
        <v>0</v>
      </c>
    </row>
    <row r="18" spans="1:37" x14ac:dyDescent="0.3">
      <c r="A18" s="38" t="s">
        <v>37</v>
      </c>
      <c r="B18" s="39" t="s">
        <v>84</v>
      </c>
      <c r="C18" s="40" t="s">
        <v>63</v>
      </c>
      <c r="D18" s="40" t="s">
        <v>82</v>
      </c>
      <c r="E18" s="40" t="s">
        <v>55</v>
      </c>
      <c r="F18" s="40" t="s">
        <v>55</v>
      </c>
      <c r="G18" s="40">
        <v>1</v>
      </c>
      <c r="H18" s="41">
        <v>98</v>
      </c>
      <c r="I18" s="42">
        <v>80</v>
      </c>
      <c r="J18" s="43">
        <f t="shared" si="0"/>
        <v>0.81632653061224492</v>
      </c>
      <c r="K18" s="44">
        <v>103.33333333333334</v>
      </c>
      <c r="L18" s="43">
        <f t="shared" si="1"/>
        <v>1.0544217687074831</v>
      </c>
      <c r="M18" s="45">
        <v>3.3333333333333335</v>
      </c>
      <c r="N18" s="46">
        <v>2.5714285714285716</v>
      </c>
      <c r="O18" s="41">
        <v>80</v>
      </c>
      <c r="P18" s="42">
        <v>75</v>
      </c>
      <c r="Q18" s="43">
        <f t="shared" si="2"/>
        <v>0.9375</v>
      </c>
      <c r="R18" s="44">
        <v>96.875</v>
      </c>
      <c r="S18" s="43">
        <f t="shared" si="3"/>
        <v>1.2109375</v>
      </c>
      <c r="T18" s="45">
        <v>3.125</v>
      </c>
      <c r="U18" s="46">
        <v>0.7142857142857143</v>
      </c>
      <c r="V18" s="47">
        <v>783364</v>
      </c>
      <c r="W18" s="42">
        <v>674535</v>
      </c>
      <c r="X18" s="43">
        <f t="shared" si="4"/>
        <v>0.86107480047589624</v>
      </c>
      <c r="Y18" s="48">
        <v>871274.375</v>
      </c>
      <c r="Z18" s="43">
        <f t="shared" si="5"/>
        <v>1.1122216172813659</v>
      </c>
      <c r="AA18" s="49">
        <v>28105.625</v>
      </c>
      <c r="AB18" s="50">
        <v>15547</v>
      </c>
      <c r="AC18" s="51">
        <v>4</v>
      </c>
      <c r="AD18" s="52">
        <v>4</v>
      </c>
      <c r="AE18" s="51">
        <v>3</v>
      </c>
      <c r="AF18" s="52">
        <v>6</v>
      </c>
      <c r="AG18" s="51">
        <v>4</v>
      </c>
      <c r="AH18" s="52">
        <v>2</v>
      </c>
      <c r="AI18" s="51">
        <v>10</v>
      </c>
      <c r="AJ18" s="52">
        <v>1</v>
      </c>
      <c r="AK18" s="52">
        <v>0</v>
      </c>
    </row>
    <row r="19" spans="1:37" x14ac:dyDescent="0.3">
      <c r="A19" s="38" t="s">
        <v>38</v>
      </c>
      <c r="B19" s="39" t="s">
        <v>85</v>
      </c>
      <c r="C19" s="40" t="s">
        <v>63</v>
      </c>
      <c r="D19" s="40" t="s">
        <v>82</v>
      </c>
      <c r="E19" s="40" t="s">
        <v>55</v>
      </c>
      <c r="F19" s="40" t="s">
        <v>55</v>
      </c>
      <c r="G19" s="40">
        <v>1</v>
      </c>
      <c r="H19" s="41">
        <v>113</v>
      </c>
      <c r="I19" s="42">
        <v>82</v>
      </c>
      <c r="J19" s="43">
        <f t="shared" si="0"/>
        <v>0.72566371681415931</v>
      </c>
      <c r="K19" s="44">
        <v>105.91666666666666</v>
      </c>
      <c r="L19" s="43">
        <f t="shared" si="1"/>
        <v>0.93731563421828901</v>
      </c>
      <c r="M19" s="45">
        <v>3.4166666666666665</v>
      </c>
      <c r="N19" s="46">
        <v>4.4285714285714288</v>
      </c>
      <c r="O19" s="41">
        <v>95</v>
      </c>
      <c r="P19" s="42">
        <v>76</v>
      </c>
      <c r="Q19" s="43">
        <f t="shared" si="2"/>
        <v>0.8</v>
      </c>
      <c r="R19" s="44">
        <v>98.166666666666657</v>
      </c>
      <c r="S19" s="43">
        <f t="shared" si="3"/>
        <v>1.0333333333333332</v>
      </c>
      <c r="T19" s="45">
        <v>3.1666666666666665</v>
      </c>
      <c r="U19" s="46">
        <v>2.7142857142857144</v>
      </c>
      <c r="V19" s="47">
        <v>853297</v>
      </c>
      <c r="W19" s="42">
        <v>695470</v>
      </c>
      <c r="X19" s="43">
        <f t="shared" si="4"/>
        <v>0.81503860906577663</v>
      </c>
      <c r="Y19" s="48">
        <v>898315.41666666674</v>
      </c>
      <c r="Z19" s="43">
        <f t="shared" si="5"/>
        <v>1.0527582033766283</v>
      </c>
      <c r="AA19" s="49">
        <v>28977.916666666668</v>
      </c>
      <c r="AB19" s="50">
        <v>22546.714285714286</v>
      </c>
      <c r="AC19" s="51">
        <v>10</v>
      </c>
      <c r="AD19" s="52">
        <v>10</v>
      </c>
      <c r="AE19" s="51">
        <v>6</v>
      </c>
      <c r="AF19" s="52">
        <v>3</v>
      </c>
      <c r="AG19" s="51">
        <v>3</v>
      </c>
      <c r="AH19" s="52">
        <v>1</v>
      </c>
      <c r="AI19" s="51">
        <v>22</v>
      </c>
      <c r="AJ19" s="52">
        <v>5</v>
      </c>
      <c r="AK19" s="52">
        <v>0</v>
      </c>
    </row>
    <row r="20" spans="1:37" x14ac:dyDescent="0.3">
      <c r="A20" s="38" t="s">
        <v>39</v>
      </c>
      <c r="B20" s="39" t="s">
        <v>86</v>
      </c>
      <c r="C20" s="40" t="s">
        <v>63</v>
      </c>
      <c r="D20" s="40" t="s">
        <v>87</v>
      </c>
      <c r="E20" s="40" t="s">
        <v>55</v>
      </c>
      <c r="F20" s="40" t="s">
        <v>59</v>
      </c>
      <c r="G20" s="40">
        <v>1</v>
      </c>
      <c r="H20" s="41">
        <v>65</v>
      </c>
      <c r="I20" s="42">
        <v>37</v>
      </c>
      <c r="J20" s="43">
        <f t="shared" si="0"/>
        <v>0.56923076923076921</v>
      </c>
      <c r="K20" s="44">
        <v>47.791666666666671</v>
      </c>
      <c r="L20" s="43">
        <f t="shared" si="1"/>
        <v>0.73525641025641031</v>
      </c>
      <c r="M20" s="45">
        <v>1.5416666666666667</v>
      </c>
      <c r="N20" s="46">
        <v>4</v>
      </c>
      <c r="O20" s="41">
        <v>45</v>
      </c>
      <c r="P20" s="42">
        <v>35</v>
      </c>
      <c r="Q20" s="43">
        <f t="shared" si="2"/>
        <v>0.77777777777777779</v>
      </c>
      <c r="R20" s="44">
        <v>45.208333333333329</v>
      </c>
      <c r="S20" s="43">
        <f t="shared" si="3"/>
        <v>1.0046296296296295</v>
      </c>
      <c r="T20" s="45">
        <v>1.4583333333333333</v>
      </c>
      <c r="U20" s="46">
        <v>1.4285714285714286</v>
      </c>
      <c r="V20" s="47">
        <v>500000</v>
      </c>
      <c r="W20" s="42">
        <v>296830</v>
      </c>
      <c r="X20" s="43">
        <f t="shared" si="4"/>
        <v>0.59365999999999997</v>
      </c>
      <c r="Y20" s="48">
        <v>383405.41666666663</v>
      </c>
      <c r="Z20" s="43">
        <f t="shared" si="5"/>
        <v>0.76681083333333322</v>
      </c>
      <c r="AA20" s="49">
        <v>12367.916666666666</v>
      </c>
      <c r="AB20" s="50">
        <v>29024.285714285714</v>
      </c>
      <c r="AC20" s="51">
        <v>3</v>
      </c>
      <c r="AD20" s="52">
        <v>2</v>
      </c>
      <c r="AE20" s="51">
        <v>4</v>
      </c>
      <c r="AF20" s="52">
        <v>3</v>
      </c>
      <c r="AG20" s="51">
        <v>3</v>
      </c>
      <c r="AH20" s="52">
        <v>3</v>
      </c>
      <c r="AI20" s="51">
        <v>8</v>
      </c>
      <c r="AJ20" s="52">
        <v>2</v>
      </c>
      <c r="AK20" s="52">
        <v>0</v>
      </c>
    </row>
    <row r="21" spans="1:37" x14ac:dyDescent="0.3">
      <c r="A21" s="38" t="s">
        <v>40</v>
      </c>
      <c r="B21" s="39" t="s">
        <v>88</v>
      </c>
      <c r="C21" s="40" t="s">
        <v>63</v>
      </c>
      <c r="D21" s="40" t="s">
        <v>87</v>
      </c>
      <c r="E21" s="40" t="s">
        <v>55</v>
      </c>
      <c r="F21" s="40" t="s">
        <v>59</v>
      </c>
      <c r="G21" s="40">
        <v>1</v>
      </c>
      <c r="H21" s="41">
        <v>66</v>
      </c>
      <c r="I21" s="42">
        <v>41</v>
      </c>
      <c r="J21" s="43">
        <f t="shared" si="0"/>
        <v>0.62121212121212122</v>
      </c>
      <c r="K21" s="44">
        <v>52.958333333333329</v>
      </c>
      <c r="L21" s="43">
        <f t="shared" si="1"/>
        <v>0.80239898989898983</v>
      </c>
      <c r="M21" s="45">
        <v>1.7083333333333333</v>
      </c>
      <c r="N21" s="46">
        <v>3.5714285714285716</v>
      </c>
      <c r="O21" s="41">
        <v>51</v>
      </c>
      <c r="P21" s="42">
        <v>36</v>
      </c>
      <c r="Q21" s="43">
        <f t="shared" si="2"/>
        <v>0.70588235294117652</v>
      </c>
      <c r="R21" s="44">
        <v>46.5</v>
      </c>
      <c r="S21" s="43">
        <f t="shared" si="3"/>
        <v>0.91176470588235292</v>
      </c>
      <c r="T21" s="45">
        <v>1.5</v>
      </c>
      <c r="U21" s="46">
        <v>2.1428571428571428</v>
      </c>
      <c r="V21" s="47">
        <v>532572</v>
      </c>
      <c r="W21" s="42">
        <v>359039</v>
      </c>
      <c r="X21" s="43">
        <f t="shared" si="4"/>
        <v>0.67416048909818771</v>
      </c>
      <c r="Y21" s="48">
        <v>463758.70833333337</v>
      </c>
      <c r="Z21" s="43">
        <f t="shared" si="5"/>
        <v>0.87079063175182581</v>
      </c>
      <c r="AA21" s="49">
        <v>14959.958333333334</v>
      </c>
      <c r="AB21" s="50">
        <v>24790.428571428572</v>
      </c>
      <c r="AC21" s="51">
        <v>4</v>
      </c>
      <c r="AD21" s="52">
        <v>1</v>
      </c>
      <c r="AE21" s="51">
        <v>5</v>
      </c>
      <c r="AF21" s="52">
        <v>7</v>
      </c>
      <c r="AG21" s="51">
        <v>3</v>
      </c>
      <c r="AH21" s="52">
        <v>1</v>
      </c>
      <c r="AI21" s="51">
        <v>10</v>
      </c>
      <c r="AJ21" s="52">
        <v>0</v>
      </c>
      <c r="AK21" s="52">
        <v>0</v>
      </c>
    </row>
    <row r="22" spans="1:37" x14ac:dyDescent="0.3">
      <c r="A22" s="38" t="s">
        <v>41</v>
      </c>
      <c r="B22" s="39" t="s">
        <v>89</v>
      </c>
      <c r="C22" s="40" t="s">
        <v>63</v>
      </c>
      <c r="D22" s="40" t="s">
        <v>87</v>
      </c>
      <c r="E22" s="40" t="s">
        <v>55</v>
      </c>
      <c r="F22" s="40" t="s">
        <v>59</v>
      </c>
      <c r="G22" s="40">
        <v>1</v>
      </c>
      <c r="H22" s="41">
        <v>68</v>
      </c>
      <c r="I22" s="42">
        <v>31</v>
      </c>
      <c r="J22" s="43">
        <f t="shared" si="0"/>
        <v>0.45588235294117646</v>
      </c>
      <c r="K22" s="44">
        <v>40.041666666666671</v>
      </c>
      <c r="L22" s="43">
        <f t="shared" si="1"/>
        <v>0.58884803921568629</v>
      </c>
      <c r="M22" s="45">
        <v>1.2916666666666667</v>
      </c>
      <c r="N22" s="46">
        <v>5.2857142857142856</v>
      </c>
      <c r="O22" s="41">
        <v>48</v>
      </c>
      <c r="P22" s="42">
        <v>23</v>
      </c>
      <c r="Q22" s="43">
        <f t="shared" si="2"/>
        <v>0.47916666666666669</v>
      </c>
      <c r="R22" s="44">
        <v>29.708333333333336</v>
      </c>
      <c r="S22" s="43">
        <f t="shared" si="3"/>
        <v>0.61892361111111116</v>
      </c>
      <c r="T22" s="45">
        <v>0.95833333333333337</v>
      </c>
      <c r="U22" s="46">
        <v>3.5714285714285716</v>
      </c>
      <c r="V22" s="47">
        <v>522145</v>
      </c>
      <c r="W22" s="42">
        <v>240980</v>
      </c>
      <c r="X22" s="43">
        <f t="shared" si="4"/>
        <v>0.46151930977027456</v>
      </c>
      <c r="Y22" s="48">
        <v>311265.83333333337</v>
      </c>
      <c r="Z22" s="43">
        <f t="shared" si="5"/>
        <v>0.59612910845327138</v>
      </c>
      <c r="AA22" s="49">
        <v>10040.833333333334</v>
      </c>
      <c r="AB22" s="50">
        <v>40166.428571428572</v>
      </c>
      <c r="AC22" s="51">
        <v>4</v>
      </c>
      <c r="AD22" s="52">
        <v>2</v>
      </c>
      <c r="AE22" s="51">
        <v>3</v>
      </c>
      <c r="AF22" s="52">
        <v>1</v>
      </c>
      <c r="AG22" s="51">
        <v>3</v>
      </c>
      <c r="AH22" s="52">
        <v>1</v>
      </c>
      <c r="AI22" s="51">
        <v>7</v>
      </c>
      <c r="AJ22" s="52">
        <v>0</v>
      </c>
      <c r="AK22" s="52">
        <v>0</v>
      </c>
    </row>
    <row r="23" spans="1:37" x14ac:dyDescent="0.3">
      <c r="A23" s="38" t="s">
        <v>42</v>
      </c>
      <c r="B23" s="39" t="s">
        <v>90</v>
      </c>
      <c r="C23" s="40" t="s">
        <v>63</v>
      </c>
      <c r="D23" s="40" t="s">
        <v>87</v>
      </c>
      <c r="E23" s="40" t="s">
        <v>55</v>
      </c>
      <c r="F23" s="40" t="s">
        <v>59</v>
      </c>
      <c r="G23" s="40">
        <v>1</v>
      </c>
      <c r="H23" s="41">
        <v>65</v>
      </c>
      <c r="I23" s="42">
        <v>20</v>
      </c>
      <c r="J23" s="43">
        <f t="shared" si="0"/>
        <v>0.30769230769230771</v>
      </c>
      <c r="K23" s="44">
        <v>25.833333333333336</v>
      </c>
      <c r="L23" s="43">
        <f t="shared" si="1"/>
        <v>0.39743589743589747</v>
      </c>
      <c r="M23" s="45">
        <v>0.83333333333333337</v>
      </c>
      <c r="N23" s="46">
        <v>6.4285714285714288</v>
      </c>
      <c r="O23" s="41">
        <v>45</v>
      </c>
      <c r="P23" s="42">
        <v>17</v>
      </c>
      <c r="Q23" s="43">
        <f t="shared" si="2"/>
        <v>0.37777777777777777</v>
      </c>
      <c r="R23" s="44">
        <v>21.958333333333336</v>
      </c>
      <c r="S23" s="43">
        <f t="shared" si="3"/>
        <v>0.48796296296296304</v>
      </c>
      <c r="T23" s="45">
        <v>0.70833333333333337</v>
      </c>
      <c r="U23" s="46">
        <v>4</v>
      </c>
      <c r="V23" s="47">
        <v>500000</v>
      </c>
      <c r="W23" s="42">
        <v>176155</v>
      </c>
      <c r="X23" s="43">
        <f t="shared" si="4"/>
        <v>0.35231000000000001</v>
      </c>
      <c r="Y23" s="48">
        <v>227533.54166666669</v>
      </c>
      <c r="Z23" s="43">
        <f t="shared" si="5"/>
        <v>0.4550670833333334</v>
      </c>
      <c r="AA23" s="49">
        <v>7339.791666666667</v>
      </c>
      <c r="AB23" s="50">
        <v>46263.571428571428</v>
      </c>
      <c r="AC23" s="51">
        <v>4</v>
      </c>
      <c r="AD23" s="52">
        <v>2</v>
      </c>
      <c r="AE23" s="51">
        <v>3</v>
      </c>
      <c r="AF23" s="52">
        <v>3</v>
      </c>
      <c r="AG23" s="51">
        <v>3</v>
      </c>
      <c r="AH23" s="52">
        <v>1</v>
      </c>
      <c r="AI23" s="51">
        <v>6</v>
      </c>
      <c r="AJ23" s="52">
        <v>2</v>
      </c>
      <c r="AK23" s="52">
        <v>0</v>
      </c>
    </row>
    <row r="24" spans="1:37" x14ac:dyDescent="0.3">
      <c r="A24" s="38" t="s">
        <v>43</v>
      </c>
      <c r="B24" s="39" t="s">
        <v>91</v>
      </c>
      <c r="C24" s="40" t="s">
        <v>63</v>
      </c>
      <c r="D24" s="40" t="s">
        <v>87</v>
      </c>
      <c r="E24" s="40" t="s">
        <v>55</v>
      </c>
      <c r="F24" s="40" t="s">
        <v>59</v>
      </c>
      <c r="G24" s="40">
        <v>1</v>
      </c>
      <c r="H24" s="41">
        <v>65</v>
      </c>
      <c r="I24" s="42">
        <v>48</v>
      </c>
      <c r="J24" s="43">
        <f t="shared" si="0"/>
        <v>0.7384615384615385</v>
      </c>
      <c r="K24" s="44">
        <v>62</v>
      </c>
      <c r="L24" s="43">
        <f t="shared" si="1"/>
        <v>0.9538461538461539</v>
      </c>
      <c r="M24" s="45">
        <v>2</v>
      </c>
      <c r="N24" s="46">
        <v>2.4285714285714284</v>
      </c>
      <c r="O24" s="41">
        <v>50</v>
      </c>
      <c r="P24" s="42">
        <v>45</v>
      </c>
      <c r="Q24" s="43">
        <f t="shared" si="2"/>
        <v>0.9</v>
      </c>
      <c r="R24" s="44">
        <v>58.125</v>
      </c>
      <c r="S24" s="43">
        <f t="shared" si="3"/>
        <v>1.1625000000000001</v>
      </c>
      <c r="T24" s="45">
        <v>1.875</v>
      </c>
      <c r="U24" s="46">
        <v>0.7142857142857143</v>
      </c>
      <c r="V24" s="47">
        <v>500000</v>
      </c>
      <c r="W24" s="42">
        <v>382944</v>
      </c>
      <c r="X24" s="43">
        <f t="shared" si="4"/>
        <v>0.76588800000000001</v>
      </c>
      <c r="Y24" s="48">
        <v>494636</v>
      </c>
      <c r="Z24" s="43">
        <f t="shared" si="5"/>
        <v>0.98927200000000004</v>
      </c>
      <c r="AA24" s="49">
        <v>15956</v>
      </c>
      <c r="AB24" s="50">
        <v>16722.285714285714</v>
      </c>
      <c r="AC24" s="51">
        <v>3</v>
      </c>
      <c r="AD24" s="52">
        <v>1</v>
      </c>
      <c r="AE24" s="51">
        <v>3</v>
      </c>
      <c r="AF24" s="52">
        <v>1</v>
      </c>
      <c r="AG24" s="51">
        <v>3</v>
      </c>
      <c r="AH24" s="52">
        <v>2</v>
      </c>
      <c r="AI24" s="51">
        <v>13</v>
      </c>
      <c r="AJ24" s="52">
        <v>1</v>
      </c>
      <c r="AK24" s="52">
        <v>0</v>
      </c>
    </row>
    <row r="25" spans="1:37" x14ac:dyDescent="0.3">
      <c r="A25" s="38" t="s">
        <v>44</v>
      </c>
      <c r="B25" s="39" t="s">
        <v>92</v>
      </c>
      <c r="C25" s="40" t="s">
        <v>63</v>
      </c>
      <c r="D25" s="40" t="s">
        <v>93</v>
      </c>
      <c r="E25" s="40" t="s">
        <v>55</v>
      </c>
      <c r="F25" s="40" t="s">
        <v>55</v>
      </c>
      <c r="G25" s="40">
        <v>1</v>
      </c>
      <c r="H25" s="41">
        <v>38</v>
      </c>
      <c r="I25" s="42">
        <v>8</v>
      </c>
      <c r="J25" s="43">
        <f t="shared" si="0"/>
        <v>0.21052631578947367</v>
      </c>
      <c r="K25" s="44">
        <v>10.333333333333332</v>
      </c>
      <c r="L25" s="43">
        <f t="shared" si="1"/>
        <v>0.27192982456140347</v>
      </c>
      <c r="M25" s="45">
        <v>0.33333333333333331</v>
      </c>
      <c r="N25" s="46">
        <v>4.2857142857142856</v>
      </c>
      <c r="O25" s="41">
        <v>27</v>
      </c>
      <c r="P25" s="42">
        <v>5</v>
      </c>
      <c r="Q25" s="43">
        <f t="shared" si="2"/>
        <v>0.18518518518518517</v>
      </c>
      <c r="R25" s="44">
        <v>6.4583333333333339</v>
      </c>
      <c r="S25" s="43">
        <f t="shared" si="3"/>
        <v>0.23919753086419757</v>
      </c>
      <c r="T25" s="45">
        <v>0.20833333333333334</v>
      </c>
      <c r="U25" s="46">
        <v>3.1428571428571428</v>
      </c>
      <c r="V25" s="47">
        <v>300000</v>
      </c>
      <c r="W25" s="42">
        <v>64400</v>
      </c>
      <c r="X25" s="43">
        <f t="shared" si="4"/>
        <v>0.21466666666666667</v>
      </c>
      <c r="Y25" s="48">
        <v>83183.333333333343</v>
      </c>
      <c r="Z25" s="43">
        <f t="shared" si="5"/>
        <v>0.27727777777777779</v>
      </c>
      <c r="AA25" s="49">
        <v>2683.3333333333335</v>
      </c>
      <c r="AB25" s="50">
        <v>33657.142857142855</v>
      </c>
      <c r="AC25" s="51">
        <v>3</v>
      </c>
      <c r="AD25" s="52">
        <v>1</v>
      </c>
      <c r="AE25" s="51">
        <v>3</v>
      </c>
      <c r="AF25" s="52">
        <v>0</v>
      </c>
      <c r="AG25" s="51">
        <v>3</v>
      </c>
      <c r="AH25" s="52">
        <v>2</v>
      </c>
      <c r="AI25" s="51">
        <v>3</v>
      </c>
      <c r="AJ25" s="52">
        <v>0</v>
      </c>
      <c r="AK25" s="52">
        <v>0</v>
      </c>
    </row>
    <row r="26" spans="1:37" ht="14.4" thickBot="1" x14ac:dyDescent="0.35">
      <c r="A26" s="38" t="s">
        <v>45</v>
      </c>
      <c r="B26" s="39" t="s">
        <v>94</v>
      </c>
      <c r="C26" s="40" t="s">
        <v>63</v>
      </c>
      <c r="D26" s="40" t="s">
        <v>74</v>
      </c>
      <c r="E26" s="40" t="s">
        <v>55</v>
      </c>
      <c r="F26" s="40" t="s">
        <v>58</v>
      </c>
      <c r="G26" s="40">
        <v>1</v>
      </c>
      <c r="H26" s="41">
        <v>36</v>
      </c>
      <c r="I26" s="42">
        <v>9</v>
      </c>
      <c r="J26" s="43">
        <f t="shared" si="0"/>
        <v>0.25</v>
      </c>
      <c r="K26" s="44">
        <v>11.625</v>
      </c>
      <c r="L26" s="43">
        <f t="shared" si="1"/>
        <v>0.32291666666666669</v>
      </c>
      <c r="M26" s="45">
        <v>0.375</v>
      </c>
      <c r="N26" s="46">
        <v>3.8571428571428572</v>
      </c>
      <c r="O26" s="41">
        <v>25</v>
      </c>
      <c r="P26" s="42">
        <v>9</v>
      </c>
      <c r="Q26" s="43">
        <f t="shared" si="2"/>
        <v>0.36</v>
      </c>
      <c r="R26" s="44">
        <v>11.625</v>
      </c>
      <c r="S26" s="43">
        <f t="shared" si="3"/>
        <v>0.46500000000000002</v>
      </c>
      <c r="T26" s="45">
        <v>0.375</v>
      </c>
      <c r="U26" s="46">
        <v>2.2857142857142856</v>
      </c>
      <c r="V26" s="47">
        <v>280000</v>
      </c>
      <c r="W26" s="42">
        <v>82480</v>
      </c>
      <c r="X26" s="43">
        <f t="shared" si="4"/>
        <v>0.2945714285714286</v>
      </c>
      <c r="Y26" s="48">
        <v>106536.66666666666</v>
      </c>
      <c r="Z26" s="43">
        <f t="shared" si="5"/>
        <v>0.38048809523809518</v>
      </c>
      <c r="AA26" s="49">
        <v>3436.6666666666665</v>
      </c>
      <c r="AB26" s="50">
        <v>28217.142857142859</v>
      </c>
      <c r="AC26" s="51">
        <v>3</v>
      </c>
      <c r="AD26" s="52">
        <v>0</v>
      </c>
      <c r="AE26" s="51">
        <v>3</v>
      </c>
      <c r="AF26" s="52">
        <v>1</v>
      </c>
      <c r="AG26" s="51">
        <v>3</v>
      </c>
      <c r="AH26" s="52">
        <v>3</v>
      </c>
      <c r="AI26" s="51">
        <v>3</v>
      </c>
      <c r="AJ26" s="52">
        <v>1</v>
      </c>
      <c r="AK26" s="52">
        <v>0</v>
      </c>
    </row>
    <row r="27" spans="1:37" ht="15" thickTop="1" thickBot="1" x14ac:dyDescent="0.35">
      <c r="A27" s="53"/>
      <c r="B27" s="54"/>
      <c r="C27" s="55"/>
      <c r="D27" s="55"/>
      <c r="E27" s="55"/>
      <c r="F27" s="55"/>
      <c r="G27" s="55">
        <f>SUM(G5:G26)</f>
        <v>22</v>
      </c>
      <c r="H27" s="56">
        <f>SUM(H5:H26)</f>
        <v>1753</v>
      </c>
      <c r="I27" s="57">
        <f>SUM(I5:I26)</f>
        <v>1057</v>
      </c>
      <c r="J27" s="58">
        <f>I27/H27</f>
        <v>0.60296634341129496</v>
      </c>
      <c r="K27" s="57">
        <f>H27*L27</f>
        <v>1365.2916666666665</v>
      </c>
      <c r="L27" s="58">
        <v>0.7788315269062559</v>
      </c>
      <c r="M27" s="57">
        <f>SUM(M5:M26)</f>
        <v>44.041666666666664</v>
      </c>
      <c r="N27" s="59">
        <v>99.428571428571431</v>
      </c>
      <c r="O27" s="60">
        <f>SUM(O5:O26)</f>
        <v>1350</v>
      </c>
      <c r="P27" s="61">
        <f>SUM(P5:P26)</f>
        <v>946</v>
      </c>
      <c r="Q27" s="62">
        <f>P27/O27</f>
        <v>0.70074074074074078</v>
      </c>
      <c r="R27" s="61">
        <f>O27*S27</f>
        <v>1221.9166666666667</v>
      </c>
      <c r="S27" s="62">
        <v>0.90512345679012352</v>
      </c>
      <c r="T27" s="63">
        <v>39.416666666666664</v>
      </c>
      <c r="U27" s="64">
        <v>57.714285714285715</v>
      </c>
      <c r="V27" s="65">
        <f>SUM(V5:V26)</f>
        <v>13780387</v>
      </c>
      <c r="W27" s="66">
        <f>SUM(W5:W26)</f>
        <v>8702908</v>
      </c>
      <c r="X27" s="67">
        <f>W27/V27</f>
        <v>0.63154307640271645</v>
      </c>
      <c r="Y27" s="66">
        <v>11241256.166666668</v>
      </c>
      <c r="Z27" s="67">
        <f>Y27/V27</f>
        <v>0.81574314035350881</v>
      </c>
      <c r="AA27" s="68">
        <v>362621.16666666669</v>
      </c>
      <c r="AB27" s="69">
        <v>725354.14285714284</v>
      </c>
      <c r="AC27" s="70">
        <f t="shared" ref="AC27:AJ27" si="6">SUM(AC5:AC26)</f>
        <v>105</v>
      </c>
      <c r="AD27" s="70">
        <f t="shared" si="6"/>
        <v>67</v>
      </c>
      <c r="AE27" s="70">
        <f t="shared" si="6"/>
        <v>94</v>
      </c>
      <c r="AF27" s="70">
        <f t="shared" si="6"/>
        <v>61</v>
      </c>
      <c r="AG27" s="70">
        <f t="shared" si="6"/>
        <v>75</v>
      </c>
      <c r="AH27" s="70">
        <f t="shared" si="6"/>
        <v>34</v>
      </c>
      <c r="AI27" s="70">
        <f t="shared" si="6"/>
        <v>230</v>
      </c>
      <c r="AJ27" s="70">
        <f t="shared" si="6"/>
        <v>40</v>
      </c>
      <c r="AK27" s="52"/>
    </row>
    <row r="29" spans="1:37" x14ac:dyDescent="0.3">
      <c r="W29" s="71"/>
    </row>
  </sheetData>
  <autoFilter ref="A4:AK27"/>
  <conditionalFormatting sqref="B27:E27">
    <cfRule type="duplicateValues" dxfId="15" priority="8"/>
  </conditionalFormatting>
  <conditionalFormatting sqref="A27 A1:A2">
    <cfRule type="duplicateValues" dxfId="14" priority="9"/>
  </conditionalFormatting>
  <conditionalFormatting sqref="A27">
    <cfRule type="duplicateValues" dxfId="13" priority="10"/>
  </conditionalFormatting>
  <conditionalFormatting sqref="O3:U3">
    <cfRule type="duplicateValues" dxfId="12" priority="7"/>
  </conditionalFormatting>
  <conditionalFormatting sqref="AL3:XFD3 A3:N3">
    <cfRule type="duplicateValues" dxfId="11" priority="11"/>
  </conditionalFormatting>
  <conditionalFormatting sqref="AK3">
    <cfRule type="duplicateValues" dxfId="10" priority="6"/>
  </conditionalFormatting>
  <conditionalFormatting sqref="A22:A24">
    <cfRule type="duplicateValues" dxfId="9" priority="5"/>
  </conditionalFormatting>
  <conditionalFormatting sqref="A17">
    <cfRule type="duplicateValues" dxfId="8" priority="4"/>
  </conditionalFormatting>
  <conditionalFormatting sqref="A25:A26 A20:A21">
    <cfRule type="duplicateValues" dxfId="7" priority="12"/>
  </conditionalFormatting>
  <conditionalFormatting sqref="A18:A19 A15:A16">
    <cfRule type="duplicateValues" dxfId="6" priority="13"/>
  </conditionalFormatting>
  <conditionalFormatting sqref="A12:A14">
    <cfRule type="duplicateValues" dxfId="5" priority="14"/>
  </conditionalFormatting>
  <conditionalFormatting sqref="A5:A10">
    <cfRule type="duplicateValues" dxfId="4" priority="15"/>
  </conditionalFormatting>
  <conditionalFormatting sqref="A11">
    <cfRule type="duplicateValues" dxfId="3" priority="16"/>
  </conditionalFormatting>
  <conditionalFormatting sqref="AC3">
    <cfRule type="duplicateValues" dxfId="2" priority="2"/>
  </conditionalFormatting>
  <conditionalFormatting sqref="AI3">
    <cfRule type="duplicateValues" dxfId="1" priority="1"/>
  </conditionalFormatting>
  <conditionalFormatting sqref="AG3 AE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T11"/>
  <sheetViews>
    <sheetView showGridLines="0" workbookViewId="0">
      <selection activeCell="A26" sqref="A26"/>
    </sheetView>
  </sheetViews>
  <sheetFormatPr defaultColWidth="9.109375" defaultRowHeight="13.8" x14ac:dyDescent="0.3"/>
  <cols>
    <col min="1" max="1" width="2.109375" style="73" customWidth="1"/>
    <col min="2" max="2" width="6.33203125" style="72" bestFit="1" customWidth="1"/>
    <col min="3" max="3" width="17.33203125" style="73" customWidth="1"/>
    <col min="4" max="4" width="7.5546875" style="73" customWidth="1"/>
    <col min="5" max="5" width="8.109375" style="73" bestFit="1" customWidth="1"/>
    <col min="6" max="7" width="7.5546875" style="73" bestFit="1" customWidth="1"/>
    <col min="8" max="8" width="5.6640625" style="73" bestFit="1" customWidth="1"/>
    <col min="9" max="9" width="8" style="73" customWidth="1"/>
    <col min="10" max="10" width="8.5546875" style="73" customWidth="1"/>
    <col min="11" max="11" width="7.5546875" style="73" bestFit="1" customWidth="1"/>
    <col min="12" max="12" width="7.44140625" style="73" customWidth="1"/>
    <col min="13" max="13" width="5.6640625" style="73" bestFit="1" customWidth="1"/>
    <col min="14" max="14" width="7.6640625" style="73" customWidth="1"/>
    <col min="15" max="15" width="8.5546875" style="73" bestFit="1" customWidth="1"/>
    <col min="16" max="17" width="12" style="73" bestFit="1" customWidth="1"/>
    <col min="18" max="18" width="5.6640625" style="73" bestFit="1" customWidth="1"/>
    <col min="19" max="19" width="7.88671875" style="73" customWidth="1"/>
    <col min="20" max="20" width="14.33203125" style="73" bestFit="1" customWidth="1"/>
    <col min="21" max="16384" width="9.109375" style="73"/>
  </cols>
  <sheetData>
    <row r="2" spans="2:20" ht="14.4" thickBot="1" x14ac:dyDescent="0.35"/>
    <row r="3" spans="2:20" ht="14.4" thickBot="1" x14ac:dyDescent="0.35">
      <c r="B3" s="74" t="s">
        <v>46</v>
      </c>
      <c r="C3" s="75"/>
      <c r="D3" s="76"/>
      <c r="E3" s="77"/>
      <c r="F3" s="78" t="s">
        <v>2</v>
      </c>
      <c r="G3" s="79"/>
      <c r="H3" s="79"/>
      <c r="I3" s="79"/>
      <c r="J3" s="80"/>
      <c r="K3" s="78" t="s">
        <v>3</v>
      </c>
      <c r="L3" s="79"/>
      <c r="M3" s="79"/>
      <c r="N3" s="79"/>
      <c r="O3" s="80"/>
      <c r="P3" s="78" t="s">
        <v>47</v>
      </c>
      <c r="Q3" s="79"/>
      <c r="R3" s="79"/>
      <c r="S3" s="79"/>
      <c r="T3" s="80"/>
    </row>
    <row r="4" spans="2:20" ht="27.6" x14ac:dyDescent="0.3">
      <c r="B4" s="81" t="s">
        <v>14</v>
      </c>
      <c r="C4" s="82" t="s">
        <v>15</v>
      </c>
      <c r="D4" s="83" t="s">
        <v>48</v>
      </c>
      <c r="E4" s="83" t="s">
        <v>16</v>
      </c>
      <c r="F4" s="83" t="s">
        <v>49</v>
      </c>
      <c r="G4" s="83" t="s">
        <v>50</v>
      </c>
      <c r="H4" s="84" t="s">
        <v>51</v>
      </c>
      <c r="I4" s="83" t="s">
        <v>52</v>
      </c>
      <c r="J4" s="85" t="s">
        <v>53</v>
      </c>
      <c r="K4" s="83" t="s">
        <v>49</v>
      </c>
      <c r="L4" s="83" t="s">
        <v>50</v>
      </c>
      <c r="M4" s="84" t="s">
        <v>51</v>
      </c>
      <c r="N4" s="83" t="s">
        <v>52</v>
      </c>
      <c r="O4" s="85" t="s">
        <v>53</v>
      </c>
      <c r="P4" s="83" t="s">
        <v>49</v>
      </c>
      <c r="Q4" s="83" t="s">
        <v>50</v>
      </c>
      <c r="R4" s="84" t="s">
        <v>51</v>
      </c>
      <c r="S4" s="83" t="s">
        <v>52</v>
      </c>
      <c r="T4" s="86" t="s">
        <v>54</v>
      </c>
    </row>
    <row r="5" spans="2:20" ht="12.75" customHeight="1" x14ac:dyDescent="0.3">
      <c r="B5" s="87" t="s">
        <v>55</v>
      </c>
      <c r="C5" s="88" t="s">
        <v>56</v>
      </c>
      <c r="D5" s="89">
        <f>COUNTIF(Rajshahi!F:F,'Rajshahi Zone wise Summary'!C5)</f>
        <v>6</v>
      </c>
      <c r="E5" s="89">
        <v>6</v>
      </c>
      <c r="F5" s="90">
        <f>SUMIFS(Rajshahi!H:H,Rajshahi!$F:$F,'Rajshahi Zone wise Summary'!$C5,Rajshahi!$G:$G,"&gt;0")</f>
        <v>484</v>
      </c>
      <c r="G5" s="90">
        <f>SUMIFS(Rajshahi!I:I,Rajshahi!$F:$F,'Rajshahi Zone wise Summary'!$C5,Rajshahi!$G:$G,"&gt;0")</f>
        <v>289</v>
      </c>
      <c r="H5" s="91">
        <f>IFERROR(G5/F5,0)</f>
        <v>0.59710743801652888</v>
      </c>
      <c r="I5" s="91">
        <v>0.77126377410468316</v>
      </c>
      <c r="J5" s="90">
        <f>F5*I5</f>
        <v>373.29166666666663</v>
      </c>
      <c r="K5" s="90">
        <f>SUMIFS(Rajshahi!O:O,Rajshahi!$F:$F,'Rajshahi Zone wise Summary'!$C5,Rajshahi!$G:$G,"&gt;0")</f>
        <v>371</v>
      </c>
      <c r="L5" s="90">
        <f>SUMIFS(Rajshahi!P:P,Rajshahi!$F:$F,'Rajshahi Zone wise Summary'!$C5,Rajshahi!$G:$G,"&gt;0")</f>
        <v>267</v>
      </c>
      <c r="M5" s="91">
        <f>IFERROR(L5/K5,0)</f>
        <v>0.71967654986522911</v>
      </c>
      <c r="N5" s="91">
        <v>0.92958221024258758</v>
      </c>
      <c r="O5" s="90">
        <f>K5*N5</f>
        <v>344.875</v>
      </c>
      <c r="P5" s="90">
        <f>SUMIFS(Rajshahi!V:V,Rajshahi!$F:$F,'Rajshahi Zone wise Summary'!$C5,Rajshahi!$G:$G,"&gt;0")</f>
        <v>3801163</v>
      </c>
      <c r="Q5" s="90">
        <f>SUMIFS(Rajshahi!W:W,Rajshahi!$F:$F,'Rajshahi Zone wise Summary'!$C5,Rajshahi!$G:$G,"&gt;0")</f>
        <v>2345052</v>
      </c>
      <c r="R5" s="91">
        <f>IFERROR(Q5/P5,0)</f>
        <v>0.61693013427732513</v>
      </c>
      <c r="S5" s="91">
        <v>0.79686809010821158</v>
      </c>
      <c r="T5" s="92">
        <f>P5*S5</f>
        <v>3029025.5</v>
      </c>
    </row>
    <row r="6" spans="2:20" ht="12.75" customHeight="1" x14ac:dyDescent="0.3">
      <c r="B6" s="93"/>
      <c r="C6" s="88" t="s">
        <v>57</v>
      </c>
      <c r="D6" s="89">
        <f>COUNTIF(Rajshahi!F:F,'Rajshahi Zone wise Summary'!C6)</f>
        <v>1</v>
      </c>
      <c r="E6" s="89">
        <v>1</v>
      </c>
      <c r="F6" s="90">
        <f>SUMIFS(Rajshahi!H:H,Rajshahi!$F:$F,'Rajshahi Zone wise Summary'!$C6,Rajshahi!$G:$G,"&gt;0")</f>
        <v>76</v>
      </c>
      <c r="G6" s="90">
        <f>SUMIFS(Rajshahi!I:I,Rajshahi!$F:$F,'Rajshahi Zone wise Summary'!$C6,Rajshahi!$G:$G,"&gt;0")</f>
        <v>52</v>
      </c>
      <c r="H6" s="91">
        <f t="shared" ref="H6:H10" si="0">IFERROR(G6/F6,0)</f>
        <v>0.68421052631578949</v>
      </c>
      <c r="I6" s="91">
        <v>0.88377192982456143</v>
      </c>
      <c r="J6" s="90">
        <f t="shared" ref="J6:J9" si="1">F6*I6</f>
        <v>67.166666666666671</v>
      </c>
      <c r="K6" s="90">
        <f>SUMIFS(Rajshahi!O:O,Rajshahi!$F:$F,'Rajshahi Zone wise Summary'!$C6,Rajshahi!$G:$G,"&gt;0")</f>
        <v>57</v>
      </c>
      <c r="L6" s="90">
        <f>SUMIFS(Rajshahi!P:P,Rajshahi!$F:$F,'Rajshahi Zone wise Summary'!$C6,Rajshahi!$G:$G,"&gt;0")</f>
        <v>45</v>
      </c>
      <c r="M6" s="91">
        <f t="shared" ref="M6:M10" si="2">IFERROR(L6/K6,0)</f>
        <v>0.78947368421052633</v>
      </c>
      <c r="N6" s="91">
        <v>1.0197368421052631</v>
      </c>
      <c r="O6" s="90">
        <f t="shared" ref="O6:O9" si="3">K6*N6</f>
        <v>58.124999999999993</v>
      </c>
      <c r="P6" s="90">
        <f>SUMIFS(Rajshahi!V:V,Rajshahi!$F:$F,'Rajshahi Zone wise Summary'!$C6,Rajshahi!$G:$G,"&gt;0")</f>
        <v>620768</v>
      </c>
      <c r="Q6" s="90">
        <f>SUMIFS(Rajshahi!W:W,Rajshahi!$F:$F,'Rajshahi Zone wise Summary'!$C6,Rajshahi!$G:$G,"&gt;0")</f>
        <v>455185</v>
      </c>
      <c r="R6" s="91">
        <f t="shared" ref="R6:R10" si="4">IFERROR(Q6/P6,0)</f>
        <v>0.73326105727099333</v>
      </c>
      <c r="S6" s="91">
        <v>0.94712886564169974</v>
      </c>
      <c r="T6" s="92">
        <f t="shared" ref="T6:T9" si="5">P6*S6</f>
        <v>587947.29166666663</v>
      </c>
    </row>
    <row r="7" spans="2:20" ht="12.75" customHeight="1" x14ac:dyDescent="0.3">
      <c r="B7" s="93"/>
      <c r="C7" s="88" t="s">
        <v>58</v>
      </c>
      <c r="D7" s="89">
        <f>COUNTIF(Rajshahi!F:F,'Rajshahi Zone wise Summary'!C7)</f>
        <v>4</v>
      </c>
      <c r="E7" s="89">
        <v>4</v>
      </c>
      <c r="F7" s="90">
        <f>SUMIFS(Rajshahi!H:H,Rajshahi!$F:$F,'Rajshahi Zone wise Summary'!$C7,Rajshahi!$G:$G,"&gt;0")</f>
        <v>324</v>
      </c>
      <c r="G7" s="90">
        <f>SUMIFS(Rajshahi!I:I,Rajshahi!$F:$F,'Rajshahi Zone wise Summary'!$C7,Rajshahi!$G:$G,"&gt;0")</f>
        <v>171</v>
      </c>
      <c r="H7" s="91">
        <f t="shared" si="0"/>
        <v>0.52777777777777779</v>
      </c>
      <c r="I7" s="91">
        <v>0.68171296296296302</v>
      </c>
      <c r="J7" s="90">
        <f t="shared" si="1"/>
        <v>220.87500000000003</v>
      </c>
      <c r="K7" s="90">
        <f>SUMIFS(Rajshahi!O:O,Rajshahi!$F:$F,'Rajshahi Zone wise Summary'!$C7,Rajshahi!$G:$G,"&gt;0")</f>
        <v>252</v>
      </c>
      <c r="L7" s="90">
        <f>SUMIFS(Rajshahi!P:P,Rajshahi!$F:$F,'Rajshahi Zone wise Summary'!$C7,Rajshahi!$G:$G,"&gt;0")</f>
        <v>153</v>
      </c>
      <c r="M7" s="91">
        <f t="shared" si="2"/>
        <v>0.6071428571428571</v>
      </c>
      <c r="N7" s="91">
        <v>0.78422619047619035</v>
      </c>
      <c r="O7" s="90">
        <f t="shared" si="3"/>
        <v>197.62499999999997</v>
      </c>
      <c r="P7" s="90">
        <f>SUMIFS(Rajshahi!V:V,Rajshahi!$F:$F,'Rajshahi Zone wise Summary'!$C7,Rajshahi!$G:$G,"&gt;0")</f>
        <v>2581786</v>
      </c>
      <c r="Q7" s="90">
        <f>SUMIFS(Rajshahi!W:W,Rajshahi!$F:$F,'Rajshahi Zone wise Summary'!$C7,Rajshahi!$G:$G,"&gt;0")</f>
        <v>1384749</v>
      </c>
      <c r="R7" s="91">
        <f t="shared" si="4"/>
        <v>0.53635312919041311</v>
      </c>
      <c r="S7" s="91">
        <v>0.69278945853761686</v>
      </c>
      <c r="T7" s="92">
        <f t="shared" si="5"/>
        <v>1788634.1249999998</v>
      </c>
    </row>
    <row r="8" spans="2:20" ht="12.75" customHeight="1" x14ac:dyDescent="0.3">
      <c r="B8" s="93"/>
      <c r="C8" s="88" t="s">
        <v>55</v>
      </c>
      <c r="D8" s="89">
        <f>COUNTIF(Rajshahi!F:F,'Rajshahi Zone wise Summary'!C8)</f>
        <v>5</v>
      </c>
      <c r="E8" s="89">
        <v>5</v>
      </c>
      <c r="F8" s="90">
        <f>SUMIFS(Rajshahi!H:H,Rajshahi!$F:$F,'Rajshahi Zone wise Summary'!$C8,Rajshahi!$G:$G,"&gt;0")</f>
        <v>438</v>
      </c>
      <c r="G8" s="90">
        <f>SUMIFS(Rajshahi!I:I,Rajshahi!$F:$F,'Rajshahi Zone wise Summary'!$C8,Rajshahi!$G:$G,"&gt;0")</f>
        <v>286</v>
      </c>
      <c r="H8" s="91">
        <f t="shared" si="0"/>
        <v>0.65296803652968038</v>
      </c>
      <c r="I8" s="91">
        <v>0.84341704718417054</v>
      </c>
      <c r="J8" s="90">
        <f t="shared" si="1"/>
        <v>369.41666666666669</v>
      </c>
      <c r="K8" s="90">
        <f>SUMIFS(Rajshahi!O:O,Rajshahi!$F:$F,'Rajshahi Zone wise Summary'!$C8,Rajshahi!$G:$G,"&gt;0")</f>
        <v>356</v>
      </c>
      <c r="L8" s="90">
        <f>SUMIFS(Rajshahi!P:P,Rajshahi!$F:$F,'Rajshahi Zone wise Summary'!$C8,Rajshahi!$G:$G,"&gt;0")</f>
        <v>255</v>
      </c>
      <c r="M8" s="91">
        <f t="shared" si="2"/>
        <v>0.7162921348314607</v>
      </c>
      <c r="N8" s="91">
        <v>0.9252106741573034</v>
      </c>
      <c r="O8" s="90">
        <f t="shared" si="3"/>
        <v>329.375</v>
      </c>
      <c r="P8" s="90">
        <f>SUMIFS(Rajshahi!V:V,Rajshahi!$F:$F,'Rajshahi Zone wise Summary'!$C8,Rajshahi!$G:$G,"&gt;0")</f>
        <v>3363875</v>
      </c>
      <c r="Q8" s="90">
        <f>SUMIFS(Rajshahi!W:W,Rajshahi!$F:$F,'Rajshahi Zone wise Summary'!$C8,Rajshahi!$G:$G,"&gt;0")</f>
        <v>2387124</v>
      </c>
      <c r="R8" s="91">
        <f t="shared" si="4"/>
        <v>0.70963516777525915</v>
      </c>
      <c r="S8" s="91">
        <v>0.9166120917097097</v>
      </c>
      <c r="T8" s="92">
        <f t="shared" si="5"/>
        <v>3083368.4999999995</v>
      </c>
    </row>
    <row r="9" spans="2:20" x14ac:dyDescent="0.3">
      <c r="B9" s="93"/>
      <c r="C9" s="88" t="s">
        <v>59</v>
      </c>
      <c r="D9" s="89">
        <f>COUNTIF(Rajshahi!F:F,'Rajshahi Zone wise Summary'!C9)</f>
        <v>6</v>
      </c>
      <c r="E9" s="89">
        <v>6</v>
      </c>
      <c r="F9" s="90">
        <f>SUMIFS(Rajshahi!H:H,Rajshahi!$F:$F,'Rajshahi Zone wise Summary'!$C9,Rajshahi!$G:$G,"&gt;0")</f>
        <v>431</v>
      </c>
      <c r="G9" s="90">
        <f>SUMIFS(Rajshahi!I:I,Rajshahi!$F:$F,'Rajshahi Zone wise Summary'!$C9,Rajshahi!$G:$G,"&gt;0")</f>
        <v>259</v>
      </c>
      <c r="H9" s="91">
        <f t="shared" si="0"/>
        <v>0.60092807424593964</v>
      </c>
      <c r="I9" s="91">
        <v>0.77619876256767206</v>
      </c>
      <c r="J9" s="90">
        <f t="shared" si="1"/>
        <v>334.54166666666669</v>
      </c>
      <c r="K9" s="90">
        <f>SUMIFS(Rajshahi!O:O,Rajshahi!$F:$F,'Rajshahi Zone wise Summary'!$C9,Rajshahi!$G:$G,"&gt;0")</f>
        <v>314</v>
      </c>
      <c r="L9" s="90">
        <f>SUMIFS(Rajshahi!P:P,Rajshahi!$F:$F,'Rajshahi Zone wise Summary'!$C9,Rajshahi!$G:$G,"&gt;0")</f>
        <v>226</v>
      </c>
      <c r="M9" s="91">
        <f t="shared" si="2"/>
        <v>0.71974522292993626</v>
      </c>
      <c r="N9" s="91">
        <v>0.92967091295116766</v>
      </c>
      <c r="O9" s="90">
        <f t="shared" si="3"/>
        <v>291.91666666666663</v>
      </c>
      <c r="P9" s="90">
        <f>SUMIFS(Rajshahi!V:V,Rajshahi!$F:$F,'Rajshahi Zone wise Summary'!$C9,Rajshahi!$G:$G,"&gt;0")</f>
        <v>3412795</v>
      </c>
      <c r="Q9" s="90">
        <f>SUMIFS(Rajshahi!W:W,Rajshahi!$F:$F,'Rajshahi Zone wise Summary'!$C9,Rajshahi!$G:$G,"&gt;0")</f>
        <v>2130798</v>
      </c>
      <c r="R9" s="91">
        <f t="shared" si="4"/>
        <v>0.62435569672365321</v>
      </c>
      <c r="S9" s="91">
        <v>0.80645944160138539</v>
      </c>
      <c r="T9" s="92">
        <f t="shared" si="5"/>
        <v>2752280.75</v>
      </c>
    </row>
    <row r="10" spans="2:20" x14ac:dyDescent="0.3">
      <c r="B10" s="93"/>
      <c r="C10" s="88" t="s">
        <v>60</v>
      </c>
      <c r="D10" s="89">
        <f>COUNTIF(Rajshahi!F:F,'Rajshahi Zone wise Summary'!C10)</f>
        <v>0</v>
      </c>
      <c r="E10" s="89">
        <v>0</v>
      </c>
      <c r="F10" s="90">
        <f>SUMIFS(Rajshahi!H:H,Rajshahi!$F:$F,'Rajshahi Zone wise Summary'!$C10,Rajshahi!$G:$G,"&gt;0")</f>
        <v>0</v>
      </c>
      <c r="G10" s="90">
        <f>SUMIFS(Rajshahi!I:I,Rajshahi!$F:$F,'Rajshahi Zone wise Summary'!$C10,Rajshahi!$G:$G,"&gt;0")</f>
        <v>0</v>
      </c>
      <c r="H10" s="91">
        <f t="shared" si="0"/>
        <v>0</v>
      </c>
      <c r="I10" s="91">
        <v>0</v>
      </c>
      <c r="J10" s="90">
        <f>F10*I10</f>
        <v>0</v>
      </c>
      <c r="K10" s="90">
        <f>SUMIFS(Rajshahi!O:O,Rajshahi!$F:$F,'Rajshahi Zone wise Summary'!$C10,Rajshahi!$G:$G,"&gt;0")</f>
        <v>0</v>
      </c>
      <c r="L10" s="90">
        <f>SUMIFS(Rajshahi!P:P,Rajshahi!$F:$F,'Rajshahi Zone wise Summary'!$C10,Rajshahi!$G:$G,"&gt;0")</f>
        <v>0</v>
      </c>
      <c r="M10" s="91">
        <f t="shared" si="2"/>
        <v>0</v>
      </c>
      <c r="N10" s="91">
        <v>0</v>
      </c>
      <c r="O10" s="90">
        <f>K10*N10</f>
        <v>0</v>
      </c>
      <c r="P10" s="90">
        <f>SUMIFS(Rajshahi!V:V,Rajshahi!$F:$F,'Rajshahi Zone wise Summary'!$C10,Rajshahi!$G:$G,"&gt;0")</f>
        <v>0</v>
      </c>
      <c r="Q10" s="90">
        <f>SUMIFS(Rajshahi!W:W,Rajshahi!$F:$F,'Rajshahi Zone wise Summary'!$C10,Rajshahi!$G:$G,"&gt;0")</f>
        <v>0</v>
      </c>
      <c r="R10" s="91">
        <f t="shared" si="4"/>
        <v>0</v>
      </c>
      <c r="S10" s="91">
        <v>0</v>
      </c>
      <c r="T10" s="92">
        <f>P10*S10</f>
        <v>0</v>
      </c>
    </row>
    <row r="11" spans="2:20" ht="14.4" thickBot="1" x14ac:dyDescent="0.35">
      <c r="B11" s="94"/>
      <c r="C11" s="95" t="s">
        <v>61</v>
      </c>
      <c r="D11" s="95">
        <f>SUM(D5:D10)</f>
        <v>22</v>
      </c>
      <c r="E11" s="95">
        <f>SUM(E5:E10)</f>
        <v>22</v>
      </c>
      <c r="F11" s="96">
        <f>SUM(F5:F10)</f>
        <v>1753</v>
      </c>
      <c r="G11" s="96">
        <f>SUM(G5:G10)</f>
        <v>1057</v>
      </c>
      <c r="H11" s="97">
        <f>G11/F11</f>
        <v>0.60296634341129496</v>
      </c>
      <c r="I11" s="97">
        <v>0.7788315269062559</v>
      </c>
      <c r="J11" s="96">
        <f>SUM(J5:J10)</f>
        <v>1365.2916666666667</v>
      </c>
      <c r="K11" s="96">
        <f>SUM(K5:K10)</f>
        <v>1350</v>
      </c>
      <c r="L11" s="96">
        <f>SUM(L5:L10)</f>
        <v>946</v>
      </c>
      <c r="M11" s="97">
        <f>L11/K11</f>
        <v>0.70074074074074078</v>
      </c>
      <c r="N11" s="97">
        <v>0.90512345679012352</v>
      </c>
      <c r="O11" s="96">
        <f>SUM(O5:O10)</f>
        <v>1221.9166666666665</v>
      </c>
      <c r="P11" s="96">
        <f>SUM(P5:P10)</f>
        <v>13780387</v>
      </c>
      <c r="Q11" s="96">
        <f>SUM(Q5:Q10)</f>
        <v>8702908</v>
      </c>
      <c r="R11" s="97">
        <f>Q11/P11</f>
        <v>0.63154307640271645</v>
      </c>
      <c r="S11" s="97">
        <v>0.81574314035350881</v>
      </c>
      <c r="T11" s="98">
        <f>P11*S11</f>
        <v>11241256.166666668</v>
      </c>
    </row>
  </sheetData>
  <mergeCells count="4">
    <mergeCell ref="F3:J3"/>
    <mergeCell ref="K3:O3"/>
    <mergeCell ref="P3:T3"/>
    <mergeCell ref="B5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Md. Rifath Hossain</cp:lastModifiedBy>
  <dcterms:created xsi:type="dcterms:W3CDTF">2020-10-25T13:21:30Z</dcterms:created>
  <dcterms:modified xsi:type="dcterms:W3CDTF">2020-10-25T13:21:54Z</dcterms:modified>
</cp:coreProperties>
</file>