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O34" i="32"/>
  <c r="O32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/>
  <c r="Q27"/>
  <c r="Q28"/>
  <c r="R27"/>
  <c r="R28"/>
  <c r="H27"/>
  <c r="H28"/>
  <c r="I27"/>
  <c r="I28"/>
  <c r="K27"/>
  <c r="K28"/>
  <c r="M27"/>
  <c r="M28"/>
  <c r="N27"/>
  <c r="N28"/>
  <c r="O27"/>
  <c r="O28"/>
  <c r="P27"/>
  <c r="P28" s="1"/>
  <c r="S27"/>
  <c r="T27"/>
  <c r="U27"/>
  <c r="V27"/>
  <c r="W27"/>
  <c r="X27"/>
  <c r="Y27"/>
  <c r="Z27"/>
  <c r="AA27"/>
  <c r="AB27"/>
  <c r="AJ27"/>
  <c r="AK27"/>
  <c r="AL27"/>
  <c r="AM27"/>
  <c r="AO27"/>
  <c r="AP27"/>
  <c r="D27"/>
  <c r="AI18"/>
  <c r="AH18"/>
  <c r="AR18"/>
  <c r="AS18"/>
  <c r="AE18"/>
  <c r="AQ18"/>
  <c r="AD18"/>
  <c r="AF18"/>
  <c r="AC18"/>
  <c r="AI8"/>
  <c r="AH8"/>
  <c r="AR8" s="1"/>
  <c r="AE8"/>
  <c r="AD8"/>
  <c r="AF8"/>
  <c r="AC8"/>
  <c r="AI10"/>
  <c r="AH10"/>
  <c r="AE10"/>
  <c r="AD10"/>
  <c r="AF10"/>
  <c r="AC10"/>
  <c r="AI13"/>
  <c r="AH13"/>
  <c r="AE13"/>
  <c r="AD13"/>
  <c r="AF13"/>
  <c r="AR13"/>
  <c r="AS13"/>
  <c r="AC13"/>
  <c r="AI20"/>
  <c r="AH20"/>
  <c r="AE20"/>
  <c r="AD20"/>
  <c r="AF20"/>
  <c r="AR20"/>
  <c r="AS20"/>
  <c r="AC20"/>
  <c r="AQ20"/>
  <c r="AC6"/>
  <c r="AC7"/>
  <c r="AC9"/>
  <c r="AC11"/>
  <c r="AC12"/>
  <c r="AC14"/>
  <c r="AQ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/>
  <c r="AR16"/>
  <c r="AS16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/>
  <c r="AD11"/>
  <c r="AF1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/>
  <c r="AR14"/>
  <c r="AS14"/>
  <c r="AH5"/>
  <c r="AE5"/>
  <c r="AD5"/>
  <c r="AF5"/>
  <c r="AH9"/>
  <c r="AE9"/>
  <c r="AD9"/>
  <c r="AF9"/>
  <c r="AH17"/>
  <c r="AE17"/>
  <c r="AD17"/>
  <c r="AF17"/>
  <c r="AR17"/>
  <c r="AS17"/>
  <c r="AH6"/>
  <c r="AH7"/>
  <c r="AH11"/>
  <c r="AH12"/>
  <c r="AE26"/>
  <c r="AE6"/>
  <c r="AD6"/>
  <c r="AF6"/>
  <c r="AE7"/>
  <c r="AE11"/>
  <c r="AE19"/>
  <c r="AD12"/>
  <c r="AF12"/>
  <c r="AF27" s="1"/>
  <c r="AE12"/>
  <c r="AE27" s="1"/>
  <c r="AD15"/>
  <c r="AF15"/>
  <c r="AQ25"/>
  <c r="AQ23"/>
  <c r="AQ19"/>
  <c r="AQ10"/>
  <c r="AQ12"/>
  <c r="AR10"/>
  <c r="AS10"/>
  <c r="AQ7"/>
  <c r="AQ9"/>
  <c r="AR9"/>
  <c r="AS9"/>
  <c r="AQ16"/>
  <c r="AQ11"/>
  <c r="AQ13"/>
  <c r="AR11"/>
  <c r="AS11"/>
  <c r="AR7"/>
  <c r="AS7"/>
  <c r="AR5"/>
  <c r="AS5"/>
  <c r="AQ5"/>
  <c r="AG27"/>
  <c r="AQ6"/>
  <c r="AR15"/>
  <c r="AS15"/>
  <c r="AQ15"/>
  <c r="AR6"/>
  <c r="AD27"/>
  <c r="AS6"/>
  <c r="AC27" l="1"/>
  <c r="AR12"/>
  <c r="AS12" s="1"/>
  <c r="AQ8"/>
  <c r="AQ27" s="1"/>
  <c r="AQ34" s="1"/>
  <c r="AQ36" s="1"/>
  <c r="AH27"/>
  <c r="AR27"/>
  <c r="AS8"/>
  <c r="AS27" s="1"/>
</calcChain>
</file>

<file path=xl/sharedStrings.xml><?xml version="1.0" encoding="utf-8"?>
<sst xmlns="http://schemas.openxmlformats.org/spreadsheetml/2006/main" count="81" uniqueCount="73">
  <si>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</si>
  <si>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</si>
  <si>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</si>
  <si>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</si>
  <si>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</si>
  <si>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</si>
  <si>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</si>
  <si>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</si>
  <si>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</si>
  <si>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</si>
  <si>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</si>
  <si>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</si>
  <si>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</si>
  <si>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</si>
  <si>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</si>
  <si>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</si>
  <si>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</si>
  <si>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</si>
  <si>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</si>
  <si>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</si>
  <si>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</si>
  <si>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</si>
  <si>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</si>
  <si>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</si>
  <si>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</si>
  <si>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</si>
  <si>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</si>
  <si>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</si>
  <si>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</si>
  <si>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</si>
  <si>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</si>
  <si>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</si>
  <si>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</si>
  <si>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</si>
  <si>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</si>
  <si>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</si>
  <si>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</si>
  <si>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</si>
  <si>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</si>
  <si>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</si>
  <si>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</si>
  <si>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</si>
  <si>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</si>
  <si>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</si>
  <si>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</si>
  <si>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</si>
  <si>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</si>
  <si>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</si>
  <si>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</si>
  <si>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</si>
  <si>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</si>
  <si>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</si>
  <si>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</si>
  <si>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</si>
  <si>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</si>
  <si>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</si>
  <si>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</si>
  <si>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</si>
  <si>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</si>
  <si>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</si>
  <si>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</si>
  <si>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</si>
  <si>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</si>
  <si>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</si>
  <si>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Date: 29-11-2020</t>
  </si>
  <si>
    <t>28-11-2020</t>
  </si>
  <si>
    <t>29-11-2020</t>
  </si>
  <si>
    <t>Bijoy Paid</t>
  </si>
  <si>
    <t>aslam</t>
  </si>
  <si>
    <t>Before Due</t>
  </si>
  <si>
    <t>Deposit</t>
  </si>
  <si>
    <t>Actual Due</t>
  </si>
  <si>
    <t>29.11.2020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</si>
</sst>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O5" activePane="bottomRight" state="frozen"/>
      <selection pane="topRight" activeCell="C1" sqref="C1"/>
      <selection pane="bottomLeft" activeCell="A8" sqref="A8"/>
      <selection pane="bottomRight" activeCell="AW28" sqref="AW28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2.7109375" style="4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104" t="s">
        <v>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</row>
    <row r="2" spans="1:50" ht="19.5" thickBot="1">
      <c r="A2" s="109" t="s">
        <v>64</v>
      </c>
      <c r="B2" s="11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</row>
    <row r="3" spans="1:50" ht="15.75" thickBot="1">
      <c r="A3" s="105" t="s">
        <v>61</v>
      </c>
      <c r="B3" s="106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87">
        <v>300</v>
      </c>
      <c r="L3" s="86">
        <v>300</v>
      </c>
      <c r="M3" s="111">
        <v>300</v>
      </c>
      <c r="N3" s="106">
        <v>0</v>
      </c>
      <c r="O3" s="57">
        <v>120</v>
      </c>
      <c r="P3" s="57">
        <v>15710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43880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300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46580</v>
      </c>
      <c r="AD5" s="8">
        <f t="shared" ref="AD5:AD26" si="0">D5*1</f>
        <v>43880</v>
      </c>
      <c r="AE5" s="9">
        <f t="shared" ref="AE5:AE26" si="1">D5*2.75%</f>
        <v>1206.7</v>
      </c>
      <c r="AF5" s="9">
        <f t="shared" ref="AF5:AF26" si="2">AD5*0.95%</f>
        <v>416.86</v>
      </c>
      <c r="AG5" s="9">
        <f>SUM(E5*999+F5*499+G5*75+H5*50+I5*30+K5*20+L5*19+M5*10+P5*9+N5*10+J5*29+R5*4+Q5*5+O5*9)*2.8%</f>
        <v>75.599999999999994</v>
      </c>
      <c r="AH5" s="9">
        <f t="shared" ref="AH5:AH26" si="3">SUM(E5*999+F5*499+G5*75+H5*50+I5*30+J5*29+K5*20+L5*19+M5*10+N5*10+O5*9+P5*9+Q5*5+R5*4)*0.95%</f>
        <v>25.65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229</v>
      </c>
      <c r="AQ5" s="28">
        <f>AC5-AE5-AG5-AJ5-AK5-AL5-AM5-AN5-AO5-AP5</f>
        <v>45068.700000000004</v>
      </c>
      <c r="AR5" s="73">
        <f t="shared" ref="AR5:AR17" si="4">AF5+AH5+AI5</f>
        <v>442.51</v>
      </c>
      <c r="AS5" s="73">
        <f t="shared" ref="AS5:AS17" si="5">AR5-AP5-AN5</f>
        <v>213.51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19288</v>
      </c>
      <c r="E6" s="68"/>
      <c r="F6" s="67"/>
      <c r="G6" s="68"/>
      <c r="H6" s="68"/>
      <c r="I6" s="68"/>
      <c r="J6" s="68"/>
      <c r="K6" s="68">
        <v>10</v>
      </c>
      <c r="L6" s="68"/>
      <c r="M6" s="68"/>
      <c r="N6" s="68"/>
      <c r="O6" s="68"/>
      <c r="P6" s="68">
        <v>90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20298</v>
      </c>
      <c r="AD6" s="7">
        <f t="shared" si="0"/>
        <v>19288</v>
      </c>
      <c r="AE6" s="19">
        <f t="shared" si="1"/>
        <v>530.41999999999996</v>
      </c>
      <c r="AF6" s="19">
        <f t="shared" si="2"/>
        <v>183.23599999999999</v>
      </c>
      <c r="AG6" s="9">
        <f t="shared" ref="AG6:AG26" si="7">SUM(E6*999+F6*499+G6*75+H6*50+I6*30+K6*20+L6*19+M6*10+P6*9+N6*10+J6*29+R6*4+Q6*5+O6*9)*2.75%</f>
        <v>27.774999999999999</v>
      </c>
      <c r="AH6" s="19">
        <f t="shared" si="3"/>
        <v>9.5950000000000006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120</v>
      </c>
      <c r="AQ6" s="11">
        <f t="shared" ref="AQ6:AQ26" si="9">AC6-AE6-AG6-AJ6-AK6-AL6-AM6-AN6-AO6-AP6</f>
        <v>19619.805</v>
      </c>
      <c r="AR6" s="74">
        <f t="shared" si="4"/>
        <v>192.83099999999999</v>
      </c>
      <c r="AS6" s="74">
        <f t="shared" si="5"/>
        <v>72.830999999999989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14629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15169</v>
      </c>
      <c r="AD7" s="7">
        <f t="shared" si="0"/>
        <v>14629</v>
      </c>
      <c r="AE7" s="19">
        <f t="shared" si="1"/>
        <v>402.29750000000001</v>
      </c>
      <c r="AF7" s="19">
        <f t="shared" si="2"/>
        <v>138.97549999999998</v>
      </c>
      <c r="AG7" s="9">
        <f t="shared" si="7"/>
        <v>14.85</v>
      </c>
      <c r="AH7" s="19">
        <f t="shared" si="3"/>
        <v>5.13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92</v>
      </c>
      <c r="AQ7" s="11">
        <f t="shared" si="9"/>
        <v>14659.852499999999</v>
      </c>
      <c r="AR7" s="74">
        <f t="shared" si="4"/>
        <v>144.10549999999998</v>
      </c>
      <c r="AS7" s="74">
        <f t="shared" si="5"/>
        <v>52.105499999999978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10304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>
        <v>250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12554</v>
      </c>
      <c r="AD8" s="7">
        <f>D8*1</f>
        <v>10304</v>
      </c>
      <c r="AE8" s="19">
        <f>D8*2.75%</f>
        <v>283.36</v>
      </c>
      <c r="AF8" s="19">
        <f>AD8*0.95%</f>
        <v>97.887999999999991</v>
      </c>
      <c r="AG8" s="9">
        <f t="shared" si="7"/>
        <v>61.875</v>
      </c>
      <c r="AH8" s="19">
        <f t="shared" si="3"/>
        <v>21.375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88</v>
      </c>
      <c r="AQ8" s="11">
        <f>AC8-AE8-AG8-AJ8-AK8-AL8-AM8-AN8-AO8-AP8</f>
        <v>12120.764999999999</v>
      </c>
      <c r="AR8" s="74">
        <f>AF8+AH8+AI8</f>
        <v>119.26299999999999</v>
      </c>
      <c r="AS8" s="74">
        <f>AR8-AP8-AN8</f>
        <v>31.262999999999991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25700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25700</v>
      </c>
      <c r="AD9" s="7">
        <f t="shared" si="0"/>
        <v>25700</v>
      </c>
      <c r="AE9" s="19">
        <f t="shared" si="1"/>
        <v>706.75</v>
      </c>
      <c r="AF9" s="19">
        <f t="shared" si="2"/>
        <v>244.15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193</v>
      </c>
      <c r="AQ9" s="21">
        <f t="shared" si="9"/>
        <v>24800.25</v>
      </c>
      <c r="AR9" s="74">
        <f t="shared" si="4"/>
        <v>244.15</v>
      </c>
      <c r="AS9" s="74">
        <f t="shared" si="5"/>
        <v>51.150000000000006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19781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250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22031</v>
      </c>
      <c r="AD10" s="7">
        <f>D10*1</f>
        <v>19781</v>
      </c>
      <c r="AE10" s="19">
        <f>D10*2.75%</f>
        <v>543.97749999999996</v>
      </c>
      <c r="AF10" s="19">
        <f>AD10*0.95%</f>
        <v>187.9195</v>
      </c>
      <c r="AG10" s="9">
        <f t="shared" si="7"/>
        <v>61.875</v>
      </c>
      <c r="AH10" s="19">
        <f t="shared" si="3"/>
        <v>21.375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125</v>
      </c>
      <c r="AQ10" s="11">
        <f>AC10-AE10-AG10-AJ10-AK10-AL10-AM10-AN10-AO10-AP10</f>
        <v>21300.147499999999</v>
      </c>
      <c r="AR10" s="74">
        <f>AF10+AH10+AI10</f>
        <v>209.2945</v>
      </c>
      <c r="AS10" s="74">
        <f>AR10-AP10-AN10</f>
        <v>84.294499999999999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26146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140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27406</v>
      </c>
      <c r="AD11" s="7">
        <f t="shared" si="0"/>
        <v>26146</v>
      </c>
      <c r="AE11" s="19">
        <f t="shared" si="1"/>
        <v>719.01499999999999</v>
      </c>
      <c r="AF11" s="19">
        <f t="shared" si="2"/>
        <v>248.387</v>
      </c>
      <c r="AG11" s="9">
        <f t="shared" si="7"/>
        <v>34.65</v>
      </c>
      <c r="AH11" s="19">
        <f t="shared" si="3"/>
        <v>11.969999999999999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251</v>
      </c>
      <c r="AQ11" s="21">
        <f t="shared" si="9"/>
        <v>26401.334999999999</v>
      </c>
      <c r="AR11" s="74">
        <f t="shared" si="4"/>
        <v>260.35699999999997</v>
      </c>
      <c r="AS11" s="74">
        <f t="shared" si="5"/>
        <v>9.3569999999999709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12078</v>
      </c>
      <c r="E12" s="68"/>
      <c r="F12" s="67"/>
      <c r="G12" s="68"/>
      <c r="H12" s="68"/>
      <c r="I12" s="68"/>
      <c r="J12" s="68"/>
      <c r="K12" s="68">
        <v>290</v>
      </c>
      <c r="L12" s="68"/>
      <c r="M12" s="68">
        <v>300</v>
      </c>
      <c r="N12" s="68"/>
      <c r="O12" s="68"/>
      <c r="P12" s="68">
        <v>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21328</v>
      </c>
      <c r="AD12" s="7">
        <f t="shared" si="0"/>
        <v>12078</v>
      </c>
      <c r="AE12" s="19">
        <f t="shared" si="1"/>
        <v>332.14499999999998</v>
      </c>
      <c r="AF12" s="19">
        <f t="shared" si="2"/>
        <v>114.741</v>
      </c>
      <c r="AG12" s="9">
        <f t="shared" si="7"/>
        <v>254.375</v>
      </c>
      <c r="AH12" s="19">
        <f t="shared" si="3"/>
        <v>87.875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335</v>
      </c>
      <c r="AQ12" s="21">
        <f t="shared" si="9"/>
        <v>20406.48</v>
      </c>
      <c r="AR12" s="74">
        <f t="shared" si="4"/>
        <v>202.61599999999999</v>
      </c>
      <c r="AS12" s="74">
        <f t="shared" si="5"/>
        <v>-132.38400000000001</v>
      </c>
      <c r="AT12" s="93">
        <v>11750</v>
      </c>
      <c r="AU12" s="94">
        <v>335</v>
      </c>
      <c r="AV12" s="15" t="s">
        <v>68</v>
      </c>
      <c r="AW12" s="100"/>
    </row>
    <row r="13" spans="1:50" ht="17.25">
      <c r="A13" s="64">
        <v>9</v>
      </c>
      <c r="B13" s="65">
        <v>1908446149</v>
      </c>
      <c r="C13" s="66" t="s">
        <v>56</v>
      </c>
      <c r="D13" s="67">
        <v>28477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28477</v>
      </c>
      <c r="AD13" s="7">
        <f t="shared" si="0"/>
        <v>28477</v>
      </c>
      <c r="AE13" s="19">
        <f t="shared" si="1"/>
        <v>783.11749999999995</v>
      </c>
      <c r="AF13" s="19">
        <f t="shared" si="2"/>
        <v>270.53149999999999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353</v>
      </c>
      <c r="AQ13" s="21">
        <f>AC13-AE13-AG13-AJ13-AK13-AL13-AM13-AN13-AO13-AP13</f>
        <v>27340.8825</v>
      </c>
      <c r="AR13" s="74">
        <f>AF13+AH13+AI13</f>
        <v>270.53149999999999</v>
      </c>
      <c r="AS13" s="74">
        <f>AR13-AP13-AN13</f>
        <v>-82.468500000000006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15470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15470</v>
      </c>
      <c r="AD14" s="7">
        <f t="shared" si="0"/>
        <v>15470</v>
      </c>
      <c r="AE14" s="19">
        <f t="shared" si="1"/>
        <v>425.42500000000001</v>
      </c>
      <c r="AF14" s="19">
        <f t="shared" si="2"/>
        <v>146.965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9"/>
        <v>14894.575000000001</v>
      </c>
      <c r="AR14" s="74">
        <f t="shared" si="4"/>
        <v>146.965</v>
      </c>
      <c r="AS14" s="74">
        <f t="shared" si="5"/>
        <v>-3.0349999999999966</v>
      </c>
      <c r="AT14" s="6"/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24529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>
        <v>120</v>
      </c>
      <c r="P15" s="68">
        <v>200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27409</v>
      </c>
      <c r="AD15" s="7">
        <f>D15*1</f>
        <v>24529</v>
      </c>
      <c r="AE15" s="19">
        <f>D15*2.75%</f>
        <v>674.54750000000001</v>
      </c>
      <c r="AF15" s="19">
        <f>AD15*0.95%</f>
        <v>233.02549999999999</v>
      </c>
      <c r="AG15" s="9">
        <f t="shared" si="7"/>
        <v>79.2</v>
      </c>
      <c r="AH15" s="19">
        <f t="shared" si="3"/>
        <v>27.36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124</v>
      </c>
      <c r="AQ15" s="11">
        <f t="shared" si="9"/>
        <v>26531.252499999999</v>
      </c>
      <c r="AR15" s="74">
        <f>AF15+AH15+AI15</f>
        <v>260.38549999999998</v>
      </c>
      <c r="AS15" s="74">
        <f>AR15-AP15-AN15</f>
        <v>136.38549999999998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6991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6991</v>
      </c>
      <c r="AD16" s="7">
        <f>D16*1</f>
        <v>6991</v>
      </c>
      <c r="AE16" s="19">
        <f>D16*2.75%</f>
        <v>192.2525</v>
      </c>
      <c r="AF16" s="19">
        <f>AD16*0.95%</f>
        <v>66.414500000000004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6698.7475000000004</v>
      </c>
      <c r="AR16" s="74">
        <f>AF16+AH16+AI16</f>
        <v>66.414500000000004</v>
      </c>
      <c r="AS16" s="74">
        <f>AR16-AP16-AN16</f>
        <v>-33.585499999999996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0">D18*1</f>
        <v>0</v>
      </c>
      <c r="AE18" s="19">
        <f t="shared" ref="AE18:AE23" si="11">D18*2.75%</f>
        <v>0</v>
      </c>
      <c r="AF18" s="19">
        <f t="shared" ref="AF18:AF23" si="12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3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0"/>
        <v>0</v>
      </c>
      <c r="AE19" s="19">
        <f t="shared" si="11"/>
        <v>0</v>
      </c>
      <c r="AF19" s="19">
        <f t="shared" si="12"/>
        <v>0</v>
      </c>
      <c r="AG19" s="9">
        <f t="shared" si="7"/>
        <v>0</v>
      </c>
      <c r="AH19" s="19">
        <f t="shared" si="3"/>
        <v>0</v>
      </c>
      <c r="AI19" s="19">
        <f t="shared" si="13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4">AF19+AH19+AI19</f>
        <v>0</v>
      </c>
      <c r="AS19" s="74">
        <f t="shared" ref="AS19:AS26" si="15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0"/>
        <v>0</v>
      </c>
      <c r="AE20" s="19">
        <f t="shared" si="11"/>
        <v>0</v>
      </c>
      <c r="AF20" s="19">
        <f t="shared" si="12"/>
        <v>0</v>
      </c>
      <c r="AG20" s="9">
        <f t="shared" si="7"/>
        <v>0</v>
      </c>
      <c r="AH20" s="19">
        <f t="shared" si="3"/>
        <v>0</v>
      </c>
      <c r="AI20" s="19">
        <f t="shared" si="13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0"/>
        <v>0</v>
      </c>
      <c r="AE21" s="19">
        <f t="shared" si="11"/>
        <v>0</v>
      </c>
      <c r="AF21" s="19">
        <f t="shared" si="12"/>
        <v>0</v>
      </c>
      <c r="AG21" s="9">
        <f t="shared" si="7"/>
        <v>0</v>
      </c>
      <c r="AH21" s="19">
        <f t="shared" si="3"/>
        <v>0</v>
      </c>
      <c r="AI21" s="19">
        <f t="shared" si="13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4"/>
        <v>0</v>
      </c>
      <c r="AS21" s="74">
        <f t="shared" si="15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0"/>
        <v>0</v>
      </c>
      <c r="AE22" s="19">
        <f t="shared" si="11"/>
        <v>0</v>
      </c>
      <c r="AF22" s="19">
        <f t="shared" si="12"/>
        <v>0</v>
      </c>
      <c r="AG22" s="9">
        <f t="shared" si="7"/>
        <v>0</v>
      </c>
      <c r="AH22" s="19">
        <f t="shared" si="3"/>
        <v>0</v>
      </c>
      <c r="AI22" s="19">
        <f t="shared" si="13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4"/>
        <v>0</v>
      </c>
      <c r="AS22" s="74">
        <f t="shared" si="15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0"/>
        <v>0</v>
      </c>
      <c r="AE23" s="19">
        <f t="shared" si="11"/>
        <v>0</v>
      </c>
      <c r="AF23" s="19">
        <f t="shared" si="12"/>
        <v>0</v>
      </c>
      <c r="AG23" s="9">
        <f t="shared" si="7"/>
        <v>0</v>
      </c>
      <c r="AH23" s="19">
        <f t="shared" si="3"/>
        <v>0</v>
      </c>
      <c r="AI23" s="19">
        <f t="shared" si="13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4"/>
        <v>0</v>
      </c>
      <c r="AS23" s="74">
        <f t="shared" si="15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4"/>
        <v>0</v>
      </c>
      <c r="AS24" s="74">
        <f t="shared" si="15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4"/>
        <v>0</v>
      </c>
      <c r="AS25" s="74">
        <f t="shared" si="15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4"/>
        <v>0</v>
      </c>
      <c r="AS26" s="75">
        <f t="shared" si="15"/>
        <v>0</v>
      </c>
      <c r="AT26" s="6"/>
      <c r="AU26" s="6"/>
    </row>
    <row r="27" spans="1:47" s="1" customFormat="1" ht="16.5" thickBot="1">
      <c r="A27" s="102" t="s">
        <v>63</v>
      </c>
      <c r="B27" s="103"/>
      <c r="C27" s="103"/>
      <c r="D27" s="34">
        <f t="shared" ref="D27:AS27" si="16">SUM(D5:D26)</f>
        <v>247273</v>
      </c>
      <c r="E27" s="34">
        <f t="shared" si="16"/>
        <v>0</v>
      </c>
      <c r="F27" s="34">
        <f t="shared" si="16"/>
        <v>0</v>
      </c>
      <c r="G27" s="34">
        <f t="shared" si="16"/>
        <v>0</v>
      </c>
      <c r="H27" s="34">
        <f t="shared" si="16"/>
        <v>0</v>
      </c>
      <c r="I27" s="34">
        <f t="shared" si="16"/>
        <v>0</v>
      </c>
      <c r="J27" s="34">
        <f t="shared" si="16"/>
        <v>0</v>
      </c>
      <c r="K27" s="34">
        <f t="shared" si="16"/>
        <v>300</v>
      </c>
      <c r="L27" s="34">
        <f t="shared" si="16"/>
        <v>0</v>
      </c>
      <c r="M27" s="34">
        <f t="shared" si="16"/>
        <v>300</v>
      </c>
      <c r="N27" s="34">
        <f t="shared" si="16"/>
        <v>0</v>
      </c>
      <c r="O27" s="34">
        <f t="shared" si="16"/>
        <v>120</v>
      </c>
      <c r="P27" s="34">
        <f t="shared" si="16"/>
        <v>1340</v>
      </c>
      <c r="Q27" s="34">
        <f t="shared" si="16"/>
        <v>0</v>
      </c>
      <c r="R27" s="34">
        <f t="shared" si="16"/>
        <v>0</v>
      </c>
      <c r="S27" s="34">
        <f t="shared" si="16"/>
        <v>0</v>
      </c>
      <c r="T27" s="34">
        <f t="shared" si="16"/>
        <v>0</v>
      </c>
      <c r="U27" s="34">
        <f t="shared" si="16"/>
        <v>0</v>
      </c>
      <c r="V27" s="34">
        <f t="shared" si="16"/>
        <v>0</v>
      </c>
      <c r="W27" s="34">
        <f t="shared" si="16"/>
        <v>0</v>
      </c>
      <c r="X27" s="34">
        <f t="shared" si="16"/>
        <v>0</v>
      </c>
      <c r="Y27" s="34">
        <f t="shared" si="16"/>
        <v>0</v>
      </c>
      <c r="Z27" s="34">
        <f t="shared" si="16"/>
        <v>0</v>
      </c>
      <c r="AA27" s="34">
        <f t="shared" si="16"/>
        <v>0</v>
      </c>
      <c r="AB27" s="34">
        <f t="shared" si="16"/>
        <v>0</v>
      </c>
      <c r="AC27" s="34">
        <f t="shared" si="16"/>
        <v>269413</v>
      </c>
      <c r="AD27" s="34">
        <f t="shared" si="16"/>
        <v>247273</v>
      </c>
      <c r="AE27" s="34">
        <f t="shared" si="16"/>
        <v>6800.0075000000006</v>
      </c>
      <c r="AF27" s="34">
        <f t="shared" si="16"/>
        <v>2349.0934999999999</v>
      </c>
      <c r="AG27" s="34">
        <f t="shared" si="16"/>
        <v>610.20000000000005</v>
      </c>
      <c r="AH27" s="34">
        <f t="shared" si="16"/>
        <v>210.32999999999998</v>
      </c>
      <c r="AI27" s="34">
        <f t="shared" si="16"/>
        <v>0</v>
      </c>
      <c r="AJ27" s="34">
        <f t="shared" si="16"/>
        <v>0</v>
      </c>
      <c r="AK27" s="34">
        <f t="shared" si="16"/>
        <v>0</v>
      </c>
      <c r="AL27" s="34">
        <f t="shared" si="16"/>
        <v>0</v>
      </c>
      <c r="AM27" s="34">
        <f t="shared" si="16"/>
        <v>0</v>
      </c>
      <c r="AN27" s="34">
        <f t="shared" si="16"/>
        <v>0</v>
      </c>
      <c r="AO27" s="89">
        <f t="shared" si="16"/>
        <v>0</v>
      </c>
      <c r="AP27" s="90">
        <f t="shared" si="16"/>
        <v>2160</v>
      </c>
      <c r="AQ27" s="91">
        <f t="shared" si="16"/>
        <v>259842.79250000001</v>
      </c>
      <c r="AR27" s="91">
        <f t="shared" si="16"/>
        <v>2559.4234999999999</v>
      </c>
      <c r="AS27" s="35">
        <f t="shared" si="16"/>
        <v>399.42349999999988</v>
      </c>
      <c r="AT27" s="27"/>
      <c r="AU27" s="27"/>
    </row>
    <row r="28" spans="1:47" ht="15.75" thickBot="1">
      <c r="A28" s="107" t="s">
        <v>60</v>
      </c>
      <c r="B28" s="108"/>
      <c r="C28" s="50"/>
      <c r="D28" s="51"/>
      <c r="E28" s="52">
        <f>E3-E27</f>
        <v>0</v>
      </c>
      <c r="F28" s="52">
        <f t="shared" ref="F28:R28" si="17">F3-F27</f>
        <v>0</v>
      </c>
      <c r="G28" s="52">
        <f t="shared" si="17"/>
        <v>0</v>
      </c>
      <c r="H28" s="52">
        <f t="shared" si="17"/>
        <v>0</v>
      </c>
      <c r="I28" s="52">
        <f t="shared" si="17"/>
        <v>0</v>
      </c>
      <c r="J28" s="52">
        <f t="shared" si="17"/>
        <v>0</v>
      </c>
      <c r="K28" s="53">
        <f t="shared" si="17"/>
        <v>0</v>
      </c>
      <c r="L28" s="53">
        <f t="shared" si="17"/>
        <v>300</v>
      </c>
      <c r="M28" s="53">
        <f t="shared" si="17"/>
        <v>0</v>
      </c>
      <c r="N28" s="53">
        <f t="shared" si="17"/>
        <v>0</v>
      </c>
      <c r="O28" s="53">
        <f t="shared" si="17"/>
        <v>0</v>
      </c>
      <c r="P28" s="53">
        <f t="shared" si="17"/>
        <v>14370</v>
      </c>
      <c r="Q28" s="52">
        <f t="shared" si="17"/>
        <v>0</v>
      </c>
      <c r="R28" s="52">
        <f t="shared" si="17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2"/>
      <c r="AP28" s="92"/>
      <c r="AQ28" s="97"/>
      <c r="AR28" s="97"/>
      <c r="AS28" s="98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9">
        <v>11797</v>
      </c>
      <c r="AR29" s="99" t="s">
        <v>57</v>
      </c>
      <c r="AS29" s="20" t="s">
        <v>65</v>
      </c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259833</v>
      </c>
      <c r="P30" s="6"/>
      <c r="Q30" s="6"/>
      <c r="R30" s="6"/>
      <c r="AQ30" s="99">
        <v>14046</v>
      </c>
      <c r="AR30" s="99" t="s">
        <v>48</v>
      </c>
      <c r="AS30" s="20" t="s">
        <v>65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25595</v>
      </c>
      <c r="P31" s="12" t="s">
        <v>69</v>
      </c>
      <c r="Q31" s="6"/>
      <c r="R31" s="6"/>
      <c r="AQ31" s="99">
        <v>14894</v>
      </c>
      <c r="AR31" s="99" t="s">
        <v>57</v>
      </c>
      <c r="AS31" s="20" t="s">
        <v>66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96">
        <f>O30+O31</f>
        <v>285428</v>
      </c>
      <c r="P32" s="6"/>
      <c r="Q32" s="6"/>
      <c r="R32" s="6"/>
      <c r="AQ32" s="99">
        <v>500</v>
      </c>
      <c r="AR32" s="99" t="s">
        <v>50</v>
      </c>
      <c r="AS32" s="20" t="s">
        <v>66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100">
        <v>41556</v>
      </c>
      <c r="P33" s="101" t="s">
        <v>71</v>
      </c>
      <c r="Q33" s="6"/>
      <c r="R33" s="6"/>
      <c r="AC33" s="4" t="s">
        <v>16</v>
      </c>
      <c r="AQ33" s="4">
        <f>SUM(AQ29:AQ32)</f>
        <v>41237</v>
      </c>
    </row>
    <row r="34" spans="1:45">
      <c r="A34" s="6"/>
      <c r="B34" s="6"/>
      <c r="C34" s="5"/>
      <c r="D34" s="5"/>
      <c r="E34" s="5"/>
      <c r="F34" s="6"/>
      <c r="G34" s="6"/>
      <c r="J34" s="15"/>
      <c r="O34" s="95">
        <f>O32-O33</f>
        <v>243872</v>
      </c>
      <c r="P34" s="4" t="s">
        <v>70</v>
      </c>
      <c r="AB34" s="4" t="s">
        <v>72</v>
      </c>
      <c r="AQ34" s="95">
        <f>AQ27-AQ33</f>
        <v>218605.79250000001</v>
      </c>
    </row>
    <row r="35" spans="1:45">
      <c r="A35" s="14"/>
      <c r="B35" s="14"/>
      <c r="C35" s="5"/>
      <c r="D35" s="5"/>
      <c r="E35" s="5"/>
      <c r="F35" s="6"/>
      <c r="G35" s="6"/>
      <c r="AQ35" s="4">
        <v>7299</v>
      </c>
      <c r="AR35" s="15" t="s">
        <v>67</v>
      </c>
      <c r="AS35" s="15" t="s">
        <v>66</v>
      </c>
    </row>
    <row r="36" spans="1:45">
      <c r="A36" s="6"/>
      <c r="B36" s="6"/>
      <c r="C36" s="5"/>
      <c r="D36" s="5"/>
      <c r="E36" s="5"/>
      <c r="F36" s="6"/>
      <c r="G36" s="6"/>
      <c r="AQ36" s="24">
        <f>AQ34+AQ35</f>
        <v>225904.79250000001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8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2020-11-25T08:53:46Z</cp:lastPrinted>
  <dcterms:created xsi:type="dcterms:W3CDTF">2007-08-23T12:32:35Z</dcterms:created>
  <dcterms:modified xsi:type="dcterms:W3CDTF">2020-11-29T16:29:16Z</dcterms:modified>
</cp:coreProperties>
</file>