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User\Desktop\ecxel\"/>
    </mc:Choice>
  </mc:AlternateContent>
  <xr:revisionPtr revIDLastSave="0" documentId="13_ncr:1_{6EE7CA91-6E19-4FBB-BBDC-264D14C1A30C}" xr6:coauthVersionLast="44" xr6:coauthVersionMax="44" xr10:uidLastSave="{00000000-0000-0000-0000-000000000000}"/>
  <bookViews>
    <workbookView xWindow="-110" yWindow="-110" windowWidth="19420" windowHeight="10300" activeTab="3" xr2:uid="{00000000-000D-0000-FFFF-FFFF00000000}"/>
  </bookViews>
  <sheets>
    <sheet name="Sheet1 (2)" sheetId="2" r:id="rId1"/>
    <sheet name="functions" sheetId="1" r:id="rId2"/>
    <sheet name="Sheet1" sheetId="3" r:id="rId3"/>
    <sheet name="maxif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6" i="4" l="1"/>
  <c r="I15" i="4"/>
  <c r="K14" i="4"/>
  <c r="J14" i="4"/>
  <c r="I14" i="4"/>
  <c r="H14" i="4"/>
  <c r="O20" i="3" l="1"/>
  <c r="O19" i="3"/>
  <c r="O18" i="3"/>
  <c r="N20" i="3"/>
  <c r="N19" i="3"/>
  <c r="N18" i="3"/>
  <c r="M18" i="3"/>
  <c r="L18" i="3"/>
  <c r="K18" i="3"/>
  <c r="J18" i="3"/>
  <c r="I24" i="3"/>
  <c r="I23" i="3"/>
  <c r="I22" i="3"/>
  <c r="I20" i="3"/>
  <c r="I19" i="3"/>
  <c r="I18" i="3"/>
  <c r="H20" i="3"/>
  <c r="H19" i="3"/>
  <c r="H18" i="3"/>
  <c r="G18" i="3"/>
  <c r="K5" i="1" l="1"/>
  <c r="N5" i="1"/>
  <c r="H5" i="1"/>
  <c r="L5" i="1"/>
  <c r="M5" i="1"/>
  <c r="J5" i="1"/>
  <c r="I5" i="1"/>
  <c r="G7" i="1"/>
  <c r="G5" i="1"/>
  <c r="F5" i="1"/>
  <c r="D22" i="2" l="1"/>
  <c r="D20" i="2" l="1"/>
</calcChain>
</file>

<file path=xl/sharedStrings.xml><?xml version="1.0" encoding="utf-8"?>
<sst xmlns="http://schemas.openxmlformats.org/spreadsheetml/2006/main" count="274" uniqueCount="70">
  <si>
    <t>Date</t>
  </si>
  <si>
    <t>Category</t>
  </si>
  <si>
    <t>sub-category</t>
  </si>
  <si>
    <t>Amount</t>
  </si>
  <si>
    <t>Payment mode</t>
  </si>
  <si>
    <t>Bills</t>
  </si>
  <si>
    <t>Cylinder</t>
  </si>
  <si>
    <t>Cash</t>
  </si>
  <si>
    <t>Mobile</t>
  </si>
  <si>
    <t>UPI</t>
  </si>
  <si>
    <t>House Rent</t>
  </si>
  <si>
    <t>Clothes</t>
  </si>
  <si>
    <t>Dress</t>
  </si>
  <si>
    <t>Card</t>
  </si>
  <si>
    <t>Essentials</t>
  </si>
  <si>
    <t>Food oil</t>
  </si>
  <si>
    <t>Diary</t>
  </si>
  <si>
    <t>Shampoo</t>
  </si>
  <si>
    <t>Food</t>
  </si>
  <si>
    <t>Chai</t>
  </si>
  <si>
    <t>Grocery</t>
  </si>
  <si>
    <t>Chocolate</t>
  </si>
  <si>
    <t>Zomato</t>
  </si>
  <si>
    <t>Restaurant</t>
  </si>
  <si>
    <t>Milk</t>
  </si>
  <si>
    <t>Fruits and veggies</t>
  </si>
  <si>
    <t>icon sets depend on value</t>
  </si>
  <si>
    <t>clr scale</t>
  </si>
  <si>
    <t xml:space="preserve">Data bars </t>
  </si>
  <si>
    <t xml:space="preserve">hilighting 10% top </t>
  </si>
  <si>
    <t>below 3</t>
  </si>
  <si>
    <t>finding top 3</t>
  </si>
  <si>
    <t>hilighing abvve avg</t>
  </si>
  <si>
    <t>calculating avg</t>
  </si>
  <si>
    <t>sum</t>
  </si>
  <si>
    <t>Column1</t>
  </si>
  <si>
    <t>sumif</t>
  </si>
  <si>
    <t>Column2</t>
  </si>
  <si>
    <t>count</t>
  </si>
  <si>
    <t>Column3</t>
  </si>
  <si>
    <t>countif</t>
  </si>
  <si>
    <t>Column4</t>
  </si>
  <si>
    <t>Column5</t>
  </si>
  <si>
    <t>avg</t>
  </si>
  <si>
    <t>avgig</t>
  </si>
  <si>
    <t>Column6</t>
  </si>
  <si>
    <t>Column22</t>
  </si>
  <si>
    <t>sumifs</t>
  </si>
  <si>
    <t>coun ifs</t>
  </si>
  <si>
    <t>Column7</t>
  </si>
  <si>
    <t>Column42</t>
  </si>
  <si>
    <t>avgifs</t>
  </si>
  <si>
    <t>13/1/25</t>
  </si>
  <si>
    <t>14/1/25</t>
  </si>
  <si>
    <t>15/1/25</t>
  </si>
  <si>
    <t>16/1/25</t>
  </si>
  <si>
    <t>17/1/25</t>
  </si>
  <si>
    <t>19/1/25</t>
  </si>
  <si>
    <t>20/1/25</t>
  </si>
  <si>
    <t>21/1/25</t>
  </si>
  <si>
    <t>22/1/25</t>
  </si>
  <si>
    <t>23/1/25</t>
  </si>
  <si>
    <t>18/1/25</t>
  </si>
  <si>
    <t>avgif</t>
  </si>
  <si>
    <t>count ifs</t>
  </si>
  <si>
    <t>max ifs min ifs</t>
  </si>
  <si>
    <t>max</t>
  </si>
  <si>
    <t>maxifs</t>
  </si>
  <si>
    <t>min</t>
  </si>
  <si>
    <t>minifs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</si>
</sst>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14" fontId="0" fillId="0" borderId="0" xfId="0" applyNumberFormat="1"/>
    <xf numFmtId="0" fontId="1" fillId="0" borderId="1" xfId="0" applyFont="1" applyBorder="1"/>
    <xf numFmtId="0" fontId="0" fillId="0" borderId="1" xfId="0" applyBorder="1"/>
    <xf numFmtId="0" fontId="3" fillId="0" borderId="1" xfId="0" applyFont="1" applyBorder="1" applyAlignment="1"/>
    <xf numFmtId="0" fontId="4" fillId="0" borderId="0" xfId="0" applyFont="1"/>
    <xf numFmtId="0" fontId="3" fillId="0" borderId="1" xfId="0" applyFont="1" applyBorder="1"/>
  </cellXfs>
  <cellStyles count="1">
    <cellStyle name="Normal" xfId="0" builtinId="0"/>
  </cellStyles>
  <dxfs count="17">
    <dxf>
      <numFmt numFmtId="164" formatCode="dd/mm/yyyy"/>
    </dxf>
    <dxf>
      <border outline="0">
        <bottom style="thin">
          <color indexed="64"/>
        </bottom>
      </border>
    </dxf>
    <dxf>
      <fill>
        <patternFill patternType="solid">
          <fgColor indexed="64"/>
          <bgColor rgb="FFFFFF00"/>
        </patternFill>
      </fill>
    </dxf>
    <dxf>
      <numFmt numFmtId="164" formatCode="dd/mm/yyyy"/>
    </dxf>
    <dxf>
      <border outline="0">
        <bottom style="thin">
          <color indexed="64"/>
        </bottom>
      </border>
    </dxf>
    <dxf>
      <fill>
        <patternFill patternType="solid">
          <fgColor indexed="64"/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numFmt numFmtId="164" formatCode="dd/mm/yyyy"/>
    </dxf>
    <dxf>
      <border outline="0">
        <bottom style="thin">
          <color indexed="64"/>
        </bottom>
      </border>
    </dxf>
    <dxf>
      <fill>
        <patternFill patternType="solid">
          <fgColor indexed="64"/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numFmt numFmtId="164" formatCode="dd/mm/yyyy"/>
    </dxf>
    <dxf>
      <border outline="0">
        <bottom style="thin">
          <color indexed="64"/>
        </bottom>
      </border>
    </dxf>
    <dxf>
      <fill>
        <patternFill patternType="solid">
          <fgColor indexed="64"/>
          <bgColor rgb="FFFFFF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B9A999D-7349-4610-8D3C-51768D734264}" name="Sales3" displayName="Sales3" ref="A1:E17" totalsRowShown="0" headerRowDxfId="15" tableBorderDxfId="14">
  <autoFilter ref="A1:E17" xr:uid="{00000000-0009-0000-0100-000001000000}"/>
  <tableColumns count="5">
    <tableColumn id="1" xr3:uid="{00000000-0010-0000-0000-000001000000}" name="Date" dataDxfId="13"/>
    <tableColumn id="2" xr3:uid="{00000000-0010-0000-0000-000002000000}" name="Category"/>
    <tableColumn id="3" xr3:uid="{00000000-0010-0000-0000-000003000000}" name="sub-category"/>
    <tableColumn id="4" xr3:uid="{00000000-0010-0000-0000-000004000000}" name="Amount"/>
    <tableColumn id="5" xr3:uid="{00000000-0010-0000-0000-000005000000}" name="Payment mode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ales" displayName="Sales" ref="A1:N17" totalsRowShown="0" headerRowDxfId="11" tableBorderDxfId="10">
  <autoFilter ref="A1:N17" xr:uid="{00000000-0009-0000-0100-000001000000}"/>
  <tableColumns count="14">
    <tableColumn id="1" xr3:uid="{00000000-0010-0000-0000-000001000000}" name="Date" dataDxfId="9"/>
    <tableColumn id="2" xr3:uid="{00000000-0010-0000-0000-000002000000}" name="Category"/>
    <tableColumn id="3" xr3:uid="{00000000-0010-0000-0000-000003000000}" name="sub-category"/>
    <tableColumn id="4" xr3:uid="{00000000-0010-0000-0000-000004000000}" name="Amount"/>
    <tableColumn id="5" xr3:uid="{00000000-0010-0000-0000-000005000000}" name="Payment mode"/>
    <tableColumn id="6" xr3:uid="{18F3536A-FF7D-4AC9-992A-DC9F96102C4C}" name="Column1"/>
    <tableColumn id="7" xr3:uid="{BA68FFB1-C88F-41E5-A875-71DA0A33A03E}" name="Column2"/>
    <tableColumn id="12" xr3:uid="{B15C5A1D-64BE-47CE-AF91-4995F44A0D74}" name="Column22"/>
    <tableColumn id="8" xr3:uid="{EA8A0BF3-2177-498E-8C4B-65BA694F6C4A}" name="Column3"/>
    <tableColumn id="9" xr3:uid="{DAA7885D-49B3-4370-98B6-A350DFD589F8}" name="Column4"/>
    <tableColumn id="14" xr3:uid="{7E692305-EF76-4F59-9596-2093C16218E3}" name="Column42"/>
    <tableColumn id="10" xr3:uid="{A7C98070-F3A3-4179-B219-D46E2E7449DF}" name="Column5"/>
    <tableColumn id="11" xr3:uid="{12B71439-A2DE-4A68-88F3-109500A9A42C}" name="Column6"/>
    <tableColumn id="13" xr3:uid="{A8ABFC87-5535-422F-90C9-3925DD41D328}" name="Column7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CACD81D-49D4-41FF-A96B-F3BF04AE99DB}" name="Sales5" displayName="Sales5" ref="A14:E30" totalsRowShown="0" headerRowDxfId="5" tableBorderDxfId="4">
  <autoFilter ref="A14:E30" xr:uid="{A110C425-8313-4CEF-A720-BC1A500369CB}"/>
  <tableColumns count="5">
    <tableColumn id="1" xr3:uid="{998F0B4B-03EC-417B-BEE0-7B28F8FAEE76}" name="Date" dataDxfId="3"/>
    <tableColumn id="2" xr3:uid="{267DD0D3-7909-4B04-86D1-1299922B44DB}" name="Category"/>
    <tableColumn id="3" xr3:uid="{D7A925EF-095F-4F6B-A6AF-4F14F21684BB}" name="sub-category"/>
    <tableColumn id="4" xr3:uid="{1AC24F76-FC0F-418E-875C-3DDC7F64EBCF}" name="Amount"/>
    <tableColumn id="5" xr3:uid="{2C1ABBAB-4E11-41C3-AAF2-887B9210304B}" name="Payment mode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27940E09-C47D-4CDE-8E2C-FC8B0482218C}" name="Sales510" displayName="Sales510" ref="B14:F30" totalsRowShown="0" headerRowDxfId="2" tableBorderDxfId="1">
  <autoFilter ref="B14:F30" xr:uid="{5CEEA4E6-887F-48F8-9CC1-E8D5FCCA1889}"/>
  <tableColumns count="5">
    <tableColumn id="1" xr3:uid="{D27ADAC7-7BB5-42E8-BB96-ADB2D5A0A6DA}" name="Date" dataDxfId="0"/>
    <tableColumn id="2" xr3:uid="{C985A899-2930-41EA-8C02-AAC2C8098AC3}" name="Category"/>
    <tableColumn id="3" xr3:uid="{47CA6C35-2DE9-45A5-A340-C7B0B81ECCE6}" name="sub-category"/>
    <tableColumn id="4" xr3:uid="{5F82FB90-B239-4C6A-A587-9748E695E810}" name="Amount"/>
    <tableColumn id="5" xr3:uid="{AF7EA3C6-7D58-47A0-B8A9-05DE4FEF6E90}" name="Payment mode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1C381-A45B-4333-BA3A-EE66EF28CDAD}">
  <dimension ref="A1:F24"/>
  <sheetViews>
    <sheetView workbookViewId="0">
      <selection activeCell="C15" sqref="C15"/>
    </sheetView>
  </sheetViews>
  <sheetFormatPr defaultRowHeight="14.5" x14ac:dyDescent="0.35"/>
  <cols>
    <col min="1" max="1" width="18.81640625" customWidth="1"/>
    <col min="2" max="2" width="16" customWidth="1"/>
    <col min="3" max="3" width="19.7265625" customWidth="1"/>
    <col min="4" max="4" width="15.453125" customWidth="1"/>
    <col min="5" max="5" width="22.1796875" customWidth="1"/>
    <col min="6" max="6" width="31.453125" customWidth="1"/>
  </cols>
  <sheetData>
    <row r="1" spans="1: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5">
      <c r="A2" s="2">
        <v>45665</v>
      </c>
      <c r="B2" t="s">
        <v>5</v>
      </c>
      <c r="C2" t="s">
        <v>6</v>
      </c>
      <c r="D2">
        <v>1074</v>
      </c>
      <c r="E2" t="s">
        <v>7</v>
      </c>
    </row>
    <row r="3" spans="1:5" x14ac:dyDescent="0.35">
      <c r="A3" s="2">
        <v>45666</v>
      </c>
      <c r="B3" t="s">
        <v>5</v>
      </c>
      <c r="C3" t="s">
        <v>8</v>
      </c>
      <c r="D3">
        <v>1650</v>
      </c>
      <c r="E3" t="s">
        <v>9</v>
      </c>
    </row>
    <row r="4" spans="1:5" x14ac:dyDescent="0.35">
      <c r="A4" s="2">
        <v>45667</v>
      </c>
      <c r="B4" t="s">
        <v>5</v>
      </c>
      <c r="C4" t="s">
        <v>10</v>
      </c>
      <c r="D4">
        <v>1600</v>
      </c>
      <c r="E4" t="s">
        <v>9</v>
      </c>
    </row>
    <row r="5" spans="1:5" x14ac:dyDescent="0.35">
      <c r="A5" s="2">
        <v>45668</v>
      </c>
      <c r="B5" t="s">
        <v>11</v>
      </c>
      <c r="C5" t="s">
        <v>12</v>
      </c>
      <c r="D5">
        <v>1000</v>
      </c>
      <c r="E5" t="s">
        <v>13</v>
      </c>
    </row>
    <row r="6" spans="1:5" x14ac:dyDescent="0.35">
      <c r="A6" s="2">
        <v>45669</v>
      </c>
      <c r="B6" t="s">
        <v>11</v>
      </c>
      <c r="C6" t="s">
        <v>12</v>
      </c>
      <c r="D6">
        <v>1890</v>
      </c>
      <c r="E6" t="s">
        <v>9</v>
      </c>
    </row>
    <row r="7" spans="1:5" x14ac:dyDescent="0.35">
      <c r="A7" s="2">
        <v>45670</v>
      </c>
      <c r="B7" t="s">
        <v>14</v>
      </c>
      <c r="C7" t="s">
        <v>15</v>
      </c>
      <c r="D7">
        <v>50</v>
      </c>
      <c r="E7" t="s">
        <v>9</v>
      </c>
    </row>
    <row r="8" spans="1:5" x14ac:dyDescent="0.35">
      <c r="A8" s="2">
        <v>45671</v>
      </c>
      <c r="B8" t="s">
        <v>14</v>
      </c>
      <c r="C8" t="s">
        <v>16</v>
      </c>
      <c r="D8">
        <v>50</v>
      </c>
      <c r="E8" t="s">
        <v>9</v>
      </c>
    </row>
    <row r="9" spans="1:5" x14ac:dyDescent="0.35">
      <c r="A9" s="2">
        <v>45672</v>
      </c>
      <c r="B9" t="s">
        <v>14</v>
      </c>
      <c r="C9" t="s">
        <v>17</v>
      </c>
      <c r="D9">
        <v>780</v>
      </c>
      <c r="E9" t="s">
        <v>9</v>
      </c>
    </row>
    <row r="10" spans="1:5" x14ac:dyDescent="0.35">
      <c r="A10" s="2">
        <v>45673</v>
      </c>
      <c r="B10" t="s">
        <v>18</v>
      </c>
      <c r="C10" t="s">
        <v>19</v>
      </c>
      <c r="D10">
        <v>10</v>
      </c>
      <c r="E10" t="s">
        <v>9</v>
      </c>
    </row>
    <row r="11" spans="1:5" x14ac:dyDescent="0.35">
      <c r="A11" s="2">
        <v>45674</v>
      </c>
      <c r="B11" t="s">
        <v>18</v>
      </c>
      <c r="C11" t="s">
        <v>20</v>
      </c>
      <c r="D11">
        <v>30</v>
      </c>
      <c r="E11" t="s">
        <v>9</v>
      </c>
    </row>
    <row r="12" spans="1:5" x14ac:dyDescent="0.35">
      <c r="A12" s="2">
        <v>45675</v>
      </c>
      <c r="B12" t="s">
        <v>18</v>
      </c>
      <c r="C12" t="s">
        <v>21</v>
      </c>
      <c r="D12">
        <v>100</v>
      </c>
      <c r="E12" t="s">
        <v>7</v>
      </c>
    </row>
    <row r="13" spans="1:5" x14ac:dyDescent="0.35">
      <c r="A13" s="2">
        <v>45676</v>
      </c>
      <c r="B13" t="s">
        <v>18</v>
      </c>
      <c r="C13" t="s">
        <v>22</v>
      </c>
      <c r="D13">
        <v>257</v>
      </c>
      <c r="E13" t="s">
        <v>9</v>
      </c>
    </row>
    <row r="14" spans="1:5" x14ac:dyDescent="0.35">
      <c r="A14" s="2">
        <v>45677</v>
      </c>
      <c r="B14" t="s">
        <v>18</v>
      </c>
      <c r="C14" t="s">
        <v>22</v>
      </c>
      <c r="D14">
        <v>300</v>
      </c>
      <c r="E14" t="s">
        <v>9</v>
      </c>
    </row>
    <row r="15" spans="1:5" x14ac:dyDescent="0.35">
      <c r="A15" s="2">
        <v>45678</v>
      </c>
      <c r="B15" t="s">
        <v>18</v>
      </c>
      <c r="C15" t="s">
        <v>23</v>
      </c>
      <c r="D15">
        <v>890</v>
      </c>
      <c r="E15" t="s">
        <v>9</v>
      </c>
    </row>
    <row r="16" spans="1:5" x14ac:dyDescent="0.35">
      <c r="A16" s="2">
        <v>45679</v>
      </c>
      <c r="B16" t="s">
        <v>20</v>
      </c>
      <c r="C16" t="s">
        <v>24</v>
      </c>
      <c r="D16">
        <v>26</v>
      </c>
      <c r="E16" t="s">
        <v>9</v>
      </c>
    </row>
    <row r="17" spans="1:6" x14ac:dyDescent="0.35">
      <c r="A17" s="2">
        <v>45680</v>
      </c>
      <c r="B17" t="s">
        <v>20</v>
      </c>
      <c r="C17" t="s">
        <v>25</v>
      </c>
      <c r="D17">
        <v>456</v>
      </c>
      <c r="E17" t="s">
        <v>7</v>
      </c>
    </row>
    <row r="19" spans="1:6" x14ac:dyDescent="0.35">
      <c r="D19" t="s">
        <v>33</v>
      </c>
      <c r="E19" t="s">
        <v>32</v>
      </c>
      <c r="F19" t="s">
        <v>31</v>
      </c>
    </row>
    <row r="20" spans="1:6" x14ac:dyDescent="0.35">
      <c r="D20">
        <f>AVERAGE(Sales3[Amount])</f>
        <v>635.1875</v>
      </c>
      <c r="F20" t="s">
        <v>30</v>
      </c>
    </row>
    <row r="21" spans="1:6" x14ac:dyDescent="0.35">
      <c r="F21" t="s">
        <v>29</v>
      </c>
    </row>
    <row r="22" spans="1:6" x14ac:dyDescent="0.35">
      <c r="D22">
        <f>AVERAGE(Sales3[Amount])</f>
        <v>635.1875</v>
      </c>
      <c r="F22" t="s">
        <v>28</v>
      </c>
    </row>
    <row r="23" spans="1:6" x14ac:dyDescent="0.35">
      <c r="F23" t="s">
        <v>27</v>
      </c>
    </row>
    <row r="24" spans="1:6" x14ac:dyDescent="0.35">
      <c r="F24" t="s">
        <v>26</v>
      </c>
    </row>
  </sheetData>
  <conditionalFormatting sqref="D1">
    <cfRule type="cellIs" dxfId="16" priority="4" operator="lessThan">
      <formula>250</formula>
    </cfRule>
  </conditionalFormatting>
  <conditionalFormatting sqref="F18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{EF216C8D-A759-4A68-9E8D-769C0538F560}</x14:id>
        </ext>
      </extLst>
    </cfRule>
  </conditionalFormatting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F216C8D-A759-4A68-9E8D-769C0538F56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F18</xm:sqref>
        </x14:conditionalFormatting>
        <x14:conditionalFormatting xmlns:xm="http://schemas.microsoft.com/office/excel/2006/main">
          <x14:cfRule type="iconSet" priority="2" id="{A8B7637F-6892-4731-852E-21A23C4E5CB0}">
            <x14:iconSet custom="1">
              <x14:cfvo type="percent">
                <xm:f>0</xm:f>
              </x14:cfvo>
              <x14:cfvo type="percent">
                <xm:f>10</xm:f>
              </x14:cfvo>
              <x14:cfvo type="percent">
                <xm:f>10</xm:f>
              </x14:cfvo>
              <x14:cfIcon iconSet="3Signs" iconId="1"/>
              <x14:cfIcon iconSet="3TrafficLights1" iconId="0"/>
              <x14:cfIcon iconSet="3ArrowsGray" iconId="2"/>
            </x14:iconSet>
          </x14:cfRule>
          <xm:sqref>D2:D17</xm:sqref>
        </x14:conditionalFormatting>
        <x14:conditionalFormatting xmlns:xm="http://schemas.microsoft.com/office/excel/2006/main">
          <x14:cfRule type="iconSet" priority="1" id="{8551881D-577B-4C8A-B1FF-45859BB61311}">
            <x14:iconSet custom="1">
              <x14:cfvo type="percent">
                <xm:f>0</xm:f>
              </x14:cfvo>
              <x14:cfvo type="percent">
                <xm:f>30</xm:f>
              </x14:cfvo>
              <x14:cfvo type="percent">
                <xm:f>500</xm:f>
              </x14:cfvo>
              <x14:cfIcon iconSet="3Flags" iconId="0"/>
              <x14:cfIcon iconSet="3Signs" iconId="0"/>
              <x14:cfIcon iconSet="3Symbols" iconId="2"/>
            </x14:iconSet>
          </x14:cfRule>
          <xm:sqref>D7:D17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8"/>
  <sheetViews>
    <sheetView topLeftCell="D1" workbookViewId="0">
      <selection activeCell="N5" sqref="N5"/>
    </sheetView>
  </sheetViews>
  <sheetFormatPr defaultRowHeight="14.5" x14ac:dyDescent="0.35"/>
  <cols>
    <col min="1" max="1" width="18.81640625" customWidth="1"/>
    <col min="2" max="2" width="16" customWidth="1"/>
    <col min="3" max="3" width="19.7265625" customWidth="1"/>
    <col min="4" max="4" width="15.453125" customWidth="1"/>
    <col min="5" max="5" width="22.1796875" customWidth="1"/>
    <col min="6" max="6" width="17" customWidth="1"/>
    <col min="7" max="7" width="18.54296875" customWidth="1"/>
    <col min="8" max="8" width="16" customWidth="1"/>
    <col min="9" max="9" width="15" customWidth="1"/>
    <col min="12" max="12" width="10.54296875" bestFit="1" customWidth="1"/>
    <col min="13" max="13" width="12.7265625" customWidth="1"/>
    <col min="14" max="14" width="13.6328125" customWidth="1"/>
  </cols>
  <sheetData>
    <row r="1" spans="1:14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35</v>
      </c>
      <c r="G1" s="1" t="s">
        <v>37</v>
      </c>
      <c r="H1" s="1" t="s">
        <v>46</v>
      </c>
      <c r="I1" s="1" t="s">
        <v>39</v>
      </c>
      <c r="J1" s="1" t="s">
        <v>41</v>
      </c>
      <c r="K1" s="1" t="s">
        <v>50</v>
      </c>
      <c r="L1" s="1" t="s">
        <v>42</v>
      </c>
      <c r="M1" s="1" t="s">
        <v>45</v>
      </c>
      <c r="N1" s="1" t="s">
        <v>49</v>
      </c>
    </row>
    <row r="2" spans="1:14" x14ac:dyDescent="0.35">
      <c r="A2" s="2">
        <v>45665</v>
      </c>
      <c r="B2" t="s">
        <v>5</v>
      </c>
      <c r="C2" t="s">
        <v>6</v>
      </c>
      <c r="D2">
        <v>1074</v>
      </c>
      <c r="E2" t="s">
        <v>7</v>
      </c>
    </row>
    <row r="3" spans="1:14" x14ac:dyDescent="0.35">
      <c r="A3" s="2">
        <v>45666</v>
      </c>
      <c r="B3" t="s">
        <v>5</v>
      </c>
      <c r="C3" t="s">
        <v>8</v>
      </c>
      <c r="D3">
        <v>1650</v>
      </c>
      <c r="E3" t="s">
        <v>9</v>
      </c>
      <c r="F3" s="4"/>
      <c r="G3" s="4"/>
      <c r="H3" s="4"/>
      <c r="I3" s="4"/>
      <c r="J3" s="4"/>
      <c r="K3" s="4"/>
      <c r="L3" s="4"/>
      <c r="M3" s="4"/>
      <c r="N3" s="4"/>
    </row>
    <row r="4" spans="1:14" ht="23.5" x14ac:dyDescent="0.55000000000000004">
      <c r="A4" s="2">
        <v>45667</v>
      </c>
      <c r="B4" t="s">
        <v>5</v>
      </c>
      <c r="C4" t="s">
        <v>10</v>
      </c>
      <c r="D4">
        <v>1600</v>
      </c>
      <c r="E4" t="s">
        <v>9</v>
      </c>
      <c r="F4" s="3" t="s">
        <v>34</v>
      </c>
      <c r="G4" s="3" t="s">
        <v>36</v>
      </c>
      <c r="H4" s="3" t="s">
        <v>47</v>
      </c>
      <c r="I4" s="3" t="s">
        <v>43</v>
      </c>
      <c r="J4" s="3" t="s">
        <v>44</v>
      </c>
      <c r="K4" s="3" t="s">
        <v>51</v>
      </c>
      <c r="L4" s="3" t="s">
        <v>38</v>
      </c>
      <c r="M4" s="3" t="s">
        <v>40</v>
      </c>
      <c r="N4" s="3" t="s">
        <v>48</v>
      </c>
    </row>
    <row r="5" spans="1:14" x14ac:dyDescent="0.35">
      <c r="A5" s="2">
        <v>45668</v>
      </c>
      <c r="B5" t="s">
        <v>11</v>
      </c>
      <c r="C5" t="s">
        <v>12</v>
      </c>
      <c r="D5">
        <v>1000</v>
      </c>
      <c r="E5" t="s">
        <v>13</v>
      </c>
      <c r="F5" s="4">
        <f>SUM(Sales[Amount])</f>
        <v>10163</v>
      </c>
      <c r="G5" s="4">
        <f>SUMIF(Sales[Payment mode],"UPI",Sales[Amount])</f>
        <v>7533</v>
      </c>
      <c r="H5" s="4">
        <f>SUMIFS(Sales[Amount],Sales[Payment mode],"UPI",Sales[Category],"food")</f>
        <v>1487</v>
      </c>
      <c r="I5" s="4">
        <f>AVERAGE(Sales[Amount])</f>
        <v>635.1875</v>
      </c>
      <c r="J5" s="4">
        <f>AVERAGEIF(Sales[Payment mode],"UPI",Sales[Amount])</f>
        <v>627.75</v>
      </c>
      <c r="K5" s="4">
        <f>AVERAGEIFS(Sales[Amount],Sales[Payment mode],"UPI",Sales[Category],"food")</f>
        <v>297.39999999999998</v>
      </c>
      <c r="L5" s="4">
        <f>COUNT(Sales[Amount])</f>
        <v>16</v>
      </c>
      <c r="M5" s="4">
        <f>COUNTIF(Sales[Payment mode],"UPI")</f>
        <v>12</v>
      </c>
      <c r="N5" s="4">
        <f>COUNTIFS(Sales[Payment mode],"UPI",Sales[Category],"food")</f>
        <v>5</v>
      </c>
    </row>
    <row r="6" spans="1:14" x14ac:dyDescent="0.35">
      <c r="A6" s="2">
        <v>45669</v>
      </c>
      <c r="B6" t="s">
        <v>11</v>
      </c>
      <c r="C6" t="s">
        <v>12</v>
      </c>
      <c r="D6">
        <v>1890</v>
      </c>
      <c r="E6" t="s">
        <v>9</v>
      </c>
      <c r="F6" s="4"/>
      <c r="G6" s="4"/>
      <c r="H6" s="4"/>
      <c r="I6" s="4"/>
      <c r="J6" s="4"/>
      <c r="K6" s="4"/>
      <c r="L6" s="4"/>
      <c r="M6" s="4"/>
      <c r="N6" s="4"/>
    </row>
    <row r="7" spans="1:14" x14ac:dyDescent="0.35">
      <c r="A7" s="2">
        <v>45670</v>
      </c>
      <c r="B7" t="s">
        <v>14</v>
      </c>
      <c r="C7" t="s">
        <v>15</v>
      </c>
      <c r="D7">
        <v>50</v>
      </c>
      <c r="E7" t="s">
        <v>9</v>
      </c>
      <c r="F7" s="4"/>
      <c r="G7" s="4">
        <f>SUMIF(Sales[Category],"Bills",Sales[Amount])</f>
        <v>4324</v>
      </c>
      <c r="H7" s="4"/>
      <c r="I7" s="4"/>
      <c r="J7" s="4"/>
      <c r="K7" s="4"/>
      <c r="L7" s="4"/>
      <c r="M7" s="4"/>
      <c r="N7" s="4"/>
    </row>
    <row r="8" spans="1:14" x14ac:dyDescent="0.35">
      <c r="A8" s="2">
        <v>45671</v>
      </c>
      <c r="B8" t="s">
        <v>14</v>
      </c>
      <c r="C8" t="s">
        <v>16</v>
      </c>
      <c r="D8">
        <v>50</v>
      </c>
      <c r="E8" t="s">
        <v>9</v>
      </c>
      <c r="F8" s="4"/>
      <c r="G8" s="4"/>
      <c r="H8" s="4"/>
      <c r="I8" s="4"/>
      <c r="J8" s="4"/>
      <c r="K8" s="4"/>
      <c r="L8" s="4"/>
      <c r="M8" s="4"/>
      <c r="N8" s="4"/>
    </row>
    <row r="9" spans="1:14" x14ac:dyDescent="0.35">
      <c r="A9" s="2">
        <v>45672</v>
      </c>
      <c r="B9" t="s">
        <v>14</v>
      </c>
      <c r="C9" t="s">
        <v>17</v>
      </c>
      <c r="D9">
        <v>780</v>
      </c>
      <c r="E9" t="s">
        <v>9</v>
      </c>
      <c r="F9" s="4"/>
      <c r="G9" s="4"/>
      <c r="H9" s="4"/>
      <c r="I9" s="4"/>
      <c r="J9" s="4"/>
      <c r="K9" s="4"/>
      <c r="L9" s="4"/>
      <c r="M9" s="4"/>
      <c r="N9" s="4"/>
    </row>
    <row r="10" spans="1:14" x14ac:dyDescent="0.35">
      <c r="A10" s="2">
        <v>45673</v>
      </c>
      <c r="B10" t="s">
        <v>18</v>
      </c>
      <c r="C10" t="s">
        <v>19</v>
      </c>
      <c r="D10">
        <v>10</v>
      </c>
      <c r="E10" t="s">
        <v>9</v>
      </c>
      <c r="F10" s="4"/>
      <c r="G10" s="4"/>
      <c r="H10" s="4"/>
      <c r="I10" s="4"/>
      <c r="J10" s="4"/>
      <c r="K10" s="4"/>
      <c r="L10" s="4"/>
      <c r="M10" s="4"/>
      <c r="N10" s="4"/>
    </row>
    <row r="11" spans="1:14" x14ac:dyDescent="0.35">
      <c r="A11" s="2">
        <v>45674</v>
      </c>
      <c r="B11" t="s">
        <v>18</v>
      </c>
      <c r="C11" t="s">
        <v>20</v>
      </c>
      <c r="D11">
        <v>30</v>
      </c>
      <c r="E11" t="s">
        <v>9</v>
      </c>
      <c r="F11" s="4"/>
      <c r="G11" s="4"/>
      <c r="H11" s="4"/>
      <c r="I11" s="4"/>
      <c r="J11" s="4"/>
      <c r="K11" s="4"/>
      <c r="L11" s="4"/>
      <c r="M11" s="4"/>
      <c r="N11" s="4"/>
    </row>
    <row r="12" spans="1:14" x14ac:dyDescent="0.35">
      <c r="A12" s="2">
        <v>45675</v>
      </c>
      <c r="B12" t="s">
        <v>18</v>
      </c>
      <c r="C12" t="s">
        <v>21</v>
      </c>
      <c r="D12">
        <v>100</v>
      </c>
      <c r="E12" t="s">
        <v>7</v>
      </c>
      <c r="F12" s="4"/>
      <c r="G12" s="4"/>
      <c r="H12" s="4"/>
      <c r="I12" s="4"/>
      <c r="J12" s="4"/>
      <c r="K12" s="4"/>
      <c r="L12" s="4"/>
      <c r="M12" s="4"/>
      <c r="N12" s="4"/>
    </row>
    <row r="13" spans="1:14" x14ac:dyDescent="0.35">
      <c r="A13" s="2">
        <v>45676</v>
      </c>
      <c r="B13" t="s">
        <v>18</v>
      </c>
      <c r="C13" t="s">
        <v>22</v>
      </c>
      <c r="D13">
        <v>257</v>
      </c>
      <c r="E13" t="s">
        <v>9</v>
      </c>
      <c r="F13" s="4"/>
      <c r="G13" s="4"/>
      <c r="H13" s="4"/>
      <c r="I13" s="4"/>
      <c r="J13" s="4"/>
      <c r="K13" s="4"/>
      <c r="L13" s="4"/>
      <c r="M13" s="4"/>
      <c r="N13" s="4"/>
    </row>
    <row r="14" spans="1:14" x14ac:dyDescent="0.35">
      <c r="A14" s="2">
        <v>45677</v>
      </c>
      <c r="B14" t="s">
        <v>18</v>
      </c>
      <c r="C14" t="s">
        <v>22</v>
      </c>
      <c r="D14">
        <v>300</v>
      </c>
      <c r="E14" t="s">
        <v>9</v>
      </c>
      <c r="F14" s="4"/>
      <c r="G14" s="4"/>
      <c r="H14" s="4"/>
      <c r="I14" s="4"/>
      <c r="J14" s="4"/>
      <c r="K14" s="4"/>
      <c r="L14" s="4"/>
      <c r="M14" s="4"/>
      <c r="N14" s="4"/>
    </row>
    <row r="15" spans="1:14" x14ac:dyDescent="0.35">
      <c r="A15" s="2">
        <v>45678</v>
      </c>
      <c r="B15" t="s">
        <v>18</v>
      </c>
      <c r="C15" t="s">
        <v>23</v>
      </c>
      <c r="D15">
        <v>890</v>
      </c>
      <c r="E15" t="s">
        <v>9</v>
      </c>
      <c r="F15" s="4"/>
      <c r="G15" s="4"/>
      <c r="H15" s="4"/>
      <c r="I15" s="4"/>
      <c r="J15" s="4"/>
      <c r="K15" s="4"/>
      <c r="L15" s="4"/>
      <c r="M15" s="4"/>
      <c r="N15" s="4"/>
    </row>
    <row r="16" spans="1:14" x14ac:dyDescent="0.35">
      <c r="A16" s="2">
        <v>45679</v>
      </c>
      <c r="B16" t="s">
        <v>20</v>
      </c>
      <c r="C16" t="s">
        <v>24</v>
      </c>
      <c r="D16">
        <v>26</v>
      </c>
      <c r="E16" t="s">
        <v>9</v>
      </c>
      <c r="F16" s="4"/>
      <c r="G16" s="4"/>
      <c r="H16" s="4"/>
      <c r="I16" s="4"/>
      <c r="J16" s="4"/>
      <c r="K16" s="4"/>
      <c r="L16" s="4"/>
      <c r="M16" s="4"/>
      <c r="N16" s="4"/>
    </row>
    <row r="17" spans="1:14" x14ac:dyDescent="0.35">
      <c r="A17" s="2">
        <v>45680</v>
      </c>
      <c r="B17" t="s">
        <v>20</v>
      </c>
      <c r="C17" t="s">
        <v>25</v>
      </c>
      <c r="D17">
        <v>456</v>
      </c>
      <c r="E17" t="s">
        <v>7</v>
      </c>
      <c r="F17" s="4"/>
      <c r="G17" s="4"/>
      <c r="H17" s="4"/>
      <c r="I17" s="4"/>
      <c r="J17" s="4"/>
      <c r="K17" s="4"/>
      <c r="L17" s="4"/>
      <c r="M17" s="4"/>
      <c r="N17" s="4"/>
    </row>
    <row r="18" spans="1:14" x14ac:dyDescent="0.35">
      <c r="F18" s="4"/>
      <c r="G18" s="4"/>
      <c r="H18" s="4"/>
      <c r="I18" s="4"/>
      <c r="J18" s="4"/>
      <c r="K18" s="4"/>
      <c r="L18" s="4"/>
      <c r="M18" s="4"/>
      <c r="N18" s="4"/>
    </row>
  </sheetData>
  <phoneticPr fontId="2" type="noConversion"/>
  <conditionalFormatting sqref="D1">
    <cfRule type="cellIs" dxfId="12" priority="30" operator="lessThan">
      <formula>250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A5350-7C44-4406-B9DD-053D1157B0A7}">
  <dimension ref="A14:P30"/>
  <sheetViews>
    <sheetView topLeftCell="A14" workbookViewId="0">
      <selection activeCell="G30" sqref="G30"/>
    </sheetView>
  </sheetViews>
  <sheetFormatPr defaultRowHeight="14.5" x14ac:dyDescent="0.35"/>
  <cols>
    <col min="1" max="1" width="9.453125" bestFit="1" customWidth="1"/>
    <col min="14" max="14" width="10.6328125" customWidth="1"/>
    <col min="15" max="15" width="10.36328125" customWidth="1"/>
  </cols>
  <sheetData>
    <row r="14" spans="1:16" x14ac:dyDescent="0.35">
      <c r="A14" s="1" t="s">
        <v>0</v>
      </c>
      <c r="B14" s="1" t="s">
        <v>1</v>
      </c>
      <c r="C14" s="1" t="s">
        <v>2</v>
      </c>
      <c r="D14" s="1" t="s">
        <v>3</v>
      </c>
      <c r="E14" s="1" t="s">
        <v>4</v>
      </c>
    </row>
    <row r="15" spans="1:16" x14ac:dyDescent="0.35">
      <c r="A15" s="2">
        <v>45870</v>
      </c>
      <c r="B15" t="s">
        <v>5</v>
      </c>
      <c r="C15" t="s">
        <v>6</v>
      </c>
      <c r="D15">
        <v>1074</v>
      </c>
      <c r="E15" t="s">
        <v>7</v>
      </c>
    </row>
    <row r="16" spans="1:16" x14ac:dyDescent="0.35">
      <c r="A16" s="2">
        <v>45901</v>
      </c>
      <c r="B16" t="s">
        <v>5</v>
      </c>
      <c r="C16" t="s">
        <v>8</v>
      </c>
      <c r="D16">
        <v>1650</v>
      </c>
      <c r="E16" t="s">
        <v>9</v>
      </c>
      <c r="G16" s="4"/>
      <c r="H16" s="4"/>
      <c r="I16" s="4"/>
      <c r="J16" s="4"/>
      <c r="K16" s="4"/>
      <c r="L16" s="4"/>
      <c r="M16" s="4"/>
      <c r="N16" s="4"/>
      <c r="O16" s="4"/>
      <c r="P16" s="4"/>
    </row>
    <row r="17" spans="1:16" ht="18.5" x14ac:dyDescent="0.45">
      <c r="A17" s="2">
        <v>45931</v>
      </c>
      <c r="B17" t="s">
        <v>5</v>
      </c>
      <c r="C17" t="s">
        <v>10</v>
      </c>
      <c r="D17">
        <v>1600</v>
      </c>
      <c r="E17" t="s">
        <v>9</v>
      </c>
      <c r="G17" s="5" t="s">
        <v>34</v>
      </c>
      <c r="H17" s="5" t="s">
        <v>36</v>
      </c>
      <c r="I17" s="5" t="s">
        <v>47</v>
      </c>
      <c r="J17" s="5" t="s">
        <v>43</v>
      </c>
      <c r="K17" s="5" t="s">
        <v>63</v>
      </c>
      <c r="L17" s="5" t="s">
        <v>51</v>
      </c>
      <c r="M17" s="5" t="s">
        <v>38</v>
      </c>
      <c r="N17" s="5" t="s">
        <v>40</v>
      </c>
      <c r="O17" s="5" t="s">
        <v>64</v>
      </c>
      <c r="P17" s="4"/>
    </row>
    <row r="18" spans="1:16" x14ac:dyDescent="0.35">
      <c r="A18" s="2">
        <v>45962</v>
      </c>
      <c r="B18" t="s">
        <v>11</v>
      </c>
      <c r="C18" t="s">
        <v>12</v>
      </c>
      <c r="D18">
        <v>1000</v>
      </c>
      <c r="E18" t="s">
        <v>13</v>
      </c>
      <c r="G18" s="4">
        <f>SUM(Sales5[Amount])</f>
        <v>10163</v>
      </c>
      <c r="H18" s="4">
        <f>SUMIF(Sales5[Payment mode],"UPI",Sales5[Amount])</f>
        <v>7533</v>
      </c>
      <c r="I18" s="4">
        <f>SUMIFS(Sales5[Amount],Sales5[Payment mode],"UPI",Sales5[Category],"Food")</f>
        <v>1487</v>
      </c>
      <c r="J18" s="4">
        <f>AVERAGE(Sales5[Amount])</f>
        <v>635.1875</v>
      </c>
      <c r="K18" s="4">
        <f>AVERAGEIF(Sales5[Payment mode],"UPI",Sales5[Amount])</f>
        <v>627.75</v>
      </c>
      <c r="L18" s="4">
        <f>AVERAGEIFS(Sales5[Amount],Sales5[Payment mode],"UPI",Sales5[Category],"Food")</f>
        <v>297.39999999999998</v>
      </c>
      <c r="M18" s="4">
        <f>COUNT(Sales5[Amount])</f>
        <v>16</v>
      </c>
      <c r="N18" s="4">
        <f>COUNTIF(Sales5[Payment mode],"UPI")</f>
        <v>12</v>
      </c>
      <c r="O18" s="4">
        <f>COUNTIFS(Sales5[Payment mode],"UPI",Sales5[Category],"Food")</f>
        <v>5</v>
      </c>
      <c r="P18" s="4"/>
    </row>
    <row r="19" spans="1:16" x14ac:dyDescent="0.35">
      <c r="A19" s="2">
        <v>45992</v>
      </c>
      <c r="B19" t="s">
        <v>11</v>
      </c>
      <c r="C19" t="s">
        <v>12</v>
      </c>
      <c r="D19">
        <v>1890</v>
      </c>
      <c r="E19" t="s">
        <v>9</v>
      </c>
      <c r="G19" s="4"/>
      <c r="H19" s="4">
        <f>SUMIF(Sales5[Payment mode],"Cash",Sales5[Amount])</f>
        <v>1630</v>
      </c>
      <c r="I19" s="4">
        <f>SUMIFS(Sales5[Amount],Sales5[Payment mode],"Cash",Sales5[Category],"Food")</f>
        <v>100</v>
      </c>
      <c r="J19" s="4"/>
      <c r="K19" s="4"/>
      <c r="L19" s="4"/>
      <c r="M19" s="4"/>
      <c r="N19" s="4">
        <f>COUNTIF(Sales5[Payment mode],"Cash")</f>
        <v>3</v>
      </c>
      <c r="O19" s="4">
        <f>COUNTIFS(Sales5[Payment mode],"Cash",Sales5[Category],"Food")</f>
        <v>1</v>
      </c>
      <c r="P19" s="4"/>
    </row>
    <row r="20" spans="1:16" x14ac:dyDescent="0.35">
      <c r="A20" s="2" t="s">
        <v>52</v>
      </c>
      <c r="B20" t="s">
        <v>14</v>
      </c>
      <c r="C20" t="s">
        <v>15</v>
      </c>
      <c r="D20">
        <v>50</v>
      </c>
      <c r="E20" t="s">
        <v>9</v>
      </c>
      <c r="G20" s="4"/>
      <c r="H20" s="4">
        <f>SUMIF(Sales5[Payment mode],"Card",Sales5[Amount])</f>
        <v>1000</v>
      </c>
      <c r="I20" s="4">
        <f>SUMIFS(Sales5[Amount],Sales5[Payment mode],"Card",Sales5[Category],"Food")</f>
        <v>0</v>
      </c>
      <c r="J20" s="4"/>
      <c r="K20" s="4"/>
      <c r="L20" s="4"/>
      <c r="M20" s="4"/>
      <c r="N20" s="4">
        <f>COUNTIF(Sales5[Payment mode],"Card")</f>
        <v>1</v>
      </c>
      <c r="O20" s="4">
        <f>COUNTIFS(Sales5[Payment mode],"UPI",Sales5[Category],"Bills")</f>
        <v>2</v>
      </c>
      <c r="P20" s="4"/>
    </row>
    <row r="21" spans="1:16" x14ac:dyDescent="0.35">
      <c r="A21" s="2" t="s">
        <v>53</v>
      </c>
      <c r="B21" t="s">
        <v>14</v>
      </c>
      <c r="C21" t="s">
        <v>16</v>
      </c>
      <c r="D21">
        <v>50</v>
      </c>
      <c r="E21" t="s">
        <v>9</v>
      </c>
      <c r="G21" s="4"/>
      <c r="H21" s="4"/>
      <c r="I21" s="4"/>
      <c r="J21" s="4"/>
      <c r="K21" s="4"/>
      <c r="L21" s="4"/>
      <c r="M21" s="4"/>
      <c r="N21" s="4"/>
      <c r="O21" s="4"/>
      <c r="P21" s="4"/>
    </row>
    <row r="22" spans="1:16" x14ac:dyDescent="0.35">
      <c r="A22" s="2" t="s">
        <v>54</v>
      </c>
      <c r="B22" t="s">
        <v>14</v>
      </c>
      <c r="C22" t="s">
        <v>17</v>
      </c>
      <c r="D22">
        <v>780</v>
      </c>
      <c r="E22" t="s">
        <v>9</v>
      </c>
      <c r="G22" s="4"/>
      <c r="H22" s="4"/>
      <c r="I22" s="4">
        <f>SUMIFS(Sales5[Amount],Sales5[Payment mode],"UPI",Sales5[Category],"Bills")</f>
        <v>3250</v>
      </c>
      <c r="J22" s="4"/>
      <c r="K22" s="4"/>
      <c r="L22" s="4"/>
      <c r="M22" s="4"/>
      <c r="N22" s="4"/>
      <c r="O22" s="4"/>
      <c r="P22" s="4"/>
    </row>
    <row r="23" spans="1:16" x14ac:dyDescent="0.35">
      <c r="A23" s="2" t="s">
        <v>55</v>
      </c>
      <c r="B23" t="s">
        <v>18</v>
      </c>
      <c r="C23" t="s">
        <v>19</v>
      </c>
      <c r="D23">
        <v>10</v>
      </c>
      <c r="E23" t="s">
        <v>9</v>
      </c>
      <c r="G23" s="4"/>
      <c r="H23" s="4"/>
      <c r="I23" s="4">
        <f>SUMIFS(Sales5[Amount],Sales5[Payment mode],"Cash",Sales5[Category],"Bills")</f>
        <v>1074</v>
      </c>
      <c r="J23" s="4"/>
      <c r="K23" s="4"/>
      <c r="L23" s="4"/>
      <c r="M23" s="4"/>
      <c r="N23" s="4"/>
      <c r="O23" s="4"/>
      <c r="P23" s="4"/>
    </row>
    <row r="24" spans="1:16" x14ac:dyDescent="0.35">
      <c r="A24" s="2" t="s">
        <v>56</v>
      </c>
      <c r="B24" t="s">
        <v>18</v>
      </c>
      <c r="C24" t="s">
        <v>20</v>
      </c>
      <c r="D24">
        <v>30</v>
      </c>
      <c r="E24" t="s">
        <v>9</v>
      </c>
      <c r="G24" s="4"/>
      <c r="H24" s="4"/>
      <c r="I24" s="4">
        <f>SUMIFS(Sales5[Amount],Sales5[Payment mode],"Card",Sales5[Category],"Bills")</f>
        <v>0</v>
      </c>
      <c r="J24" s="4"/>
      <c r="K24" s="4"/>
      <c r="L24" s="4"/>
      <c r="M24" s="4"/>
      <c r="N24" s="4"/>
      <c r="O24" s="4"/>
      <c r="P24" s="4"/>
    </row>
    <row r="25" spans="1:16" x14ac:dyDescent="0.35">
      <c r="A25" s="2" t="s">
        <v>62</v>
      </c>
      <c r="B25" t="s">
        <v>18</v>
      </c>
      <c r="C25" t="s">
        <v>21</v>
      </c>
      <c r="D25">
        <v>100</v>
      </c>
      <c r="E25" t="s">
        <v>7</v>
      </c>
      <c r="G25" s="4"/>
      <c r="H25" s="4"/>
      <c r="I25" s="4"/>
      <c r="J25" s="4"/>
      <c r="K25" s="4"/>
      <c r="L25" s="4"/>
      <c r="M25" s="4"/>
      <c r="N25" s="4"/>
      <c r="O25" s="4"/>
      <c r="P25" s="4"/>
    </row>
    <row r="26" spans="1:16" x14ac:dyDescent="0.35">
      <c r="A26" s="2" t="s">
        <v>57</v>
      </c>
      <c r="B26" t="s">
        <v>18</v>
      </c>
      <c r="C26" t="s">
        <v>22</v>
      </c>
      <c r="D26">
        <v>257</v>
      </c>
      <c r="E26" t="s">
        <v>9</v>
      </c>
      <c r="G26" s="4"/>
      <c r="H26" s="4"/>
      <c r="I26" s="4"/>
      <c r="J26" s="4"/>
      <c r="K26" s="4"/>
      <c r="L26" s="4"/>
      <c r="M26" s="4"/>
      <c r="N26" s="4"/>
      <c r="O26" s="4"/>
      <c r="P26" s="4"/>
    </row>
    <row r="27" spans="1:16" x14ac:dyDescent="0.35">
      <c r="A27" s="2" t="s">
        <v>58</v>
      </c>
      <c r="B27" t="s">
        <v>18</v>
      </c>
      <c r="C27" t="s">
        <v>22</v>
      </c>
      <c r="D27">
        <v>300</v>
      </c>
      <c r="E27" t="s">
        <v>9</v>
      </c>
      <c r="G27" s="4"/>
      <c r="H27" s="4"/>
      <c r="I27" s="4"/>
      <c r="J27" s="4"/>
      <c r="K27" s="4"/>
      <c r="L27" s="4"/>
      <c r="M27" s="4"/>
      <c r="N27" s="4"/>
      <c r="O27" s="4"/>
      <c r="P27" s="4"/>
    </row>
    <row r="28" spans="1:16" x14ac:dyDescent="0.35">
      <c r="A28" s="2" t="s">
        <v>59</v>
      </c>
      <c r="B28" t="s">
        <v>18</v>
      </c>
      <c r="C28" t="s">
        <v>23</v>
      </c>
      <c r="D28">
        <v>890</v>
      </c>
      <c r="E28" t="s">
        <v>9</v>
      </c>
    </row>
    <row r="29" spans="1:16" x14ac:dyDescent="0.35">
      <c r="A29" s="2" t="s">
        <v>60</v>
      </c>
      <c r="B29" t="s">
        <v>20</v>
      </c>
      <c r="C29" t="s">
        <v>24</v>
      </c>
      <c r="D29">
        <v>26</v>
      </c>
      <c r="E29" t="s">
        <v>9</v>
      </c>
    </row>
    <row r="30" spans="1:16" x14ac:dyDescent="0.35">
      <c r="A30" s="2" t="s">
        <v>61</v>
      </c>
      <c r="B30" t="s">
        <v>20</v>
      </c>
      <c r="C30" t="s">
        <v>25</v>
      </c>
      <c r="D30">
        <v>456</v>
      </c>
      <c r="E30" t="s">
        <v>7</v>
      </c>
    </row>
  </sheetData>
  <conditionalFormatting sqref="G17:O17">
    <cfRule type="containsText" dxfId="8" priority="3" operator="containsText" text="sum">
      <formula>NOT(ISERROR(SEARCH("sum",G17)))</formula>
    </cfRule>
  </conditionalFormatting>
  <conditionalFormatting sqref="J17:O17">
    <cfRule type="containsText" dxfId="7" priority="2" operator="containsText" text="avg">
      <formula>NOT(ISERROR(SEARCH("avg",J17)))</formula>
    </cfRule>
  </conditionalFormatting>
  <conditionalFormatting sqref="M17:O17">
    <cfRule type="containsText" dxfId="6" priority="1" operator="containsText" text="count">
      <formula>NOT(ISERROR(SEARCH("count",M17)))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549EB-C73F-4C77-9467-6EB4D792F192}">
  <dimension ref="B5:K30"/>
  <sheetViews>
    <sheetView tabSelected="1" topLeftCell="A14" workbookViewId="0">
      <selection activeCell="G24" sqref="G24"/>
    </sheetView>
  </sheetViews>
  <sheetFormatPr defaultRowHeight="14.5" x14ac:dyDescent="0.35"/>
  <cols>
    <col min="2" max="2" width="9.453125" bestFit="1" customWidth="1"/>
  </cols>
  <sheetData>
    <row r="5" spans="2:11" ht="21" x14ac:dyDescent="0.5">
      <c r="B5" s="6" t="s">
        <v>65</v>
      </c>
    </row>
    <row r="13" spans="2:11" ht="18.5" x14ac:dyDescent="0.45">
      <c r="H13" s="7" t="s">
        <v>66</v>
      </c>
      <c r="I13" s="7" t="s">
        <v>67</v>
      </c>
      <c r="J13" s="7" t="s">
        <v>68</v>
      </c>
      <c r="K13" s="7" t="s">
        <v>69</v>
      </c>
    </row>
    <row r="14" spans="2:11" x14ac:dyDescent="0.35">
      <c r="B14" s="1" t="s">
        <v>0</v>
      </c>
      <c r="C14" s="1" t="s">
        <v>1</v>
      </c>
      <c r="D14" s="1" t="s">
        <v>2</v>
      </c>
      <c r="E14" s="1" t="s">
        <v>3</v>
      </c>
      <c r="F14" s="1" t="s">
        <v>4</v>
      </c>
      <c r="H14" s="4">
        <f>MAX(Sales510[Amount])</f>
        <v>1890</v>
      </c>
      <c r="I14" s="4">
        <f>_xlfn.MAXIFS(Sales510[Amount],Sales510[Payment mode],"UPI")</f>
        <v>1890</v>
      </c>
      <c r="J14" s="4">
        <f>MIN(Sales510[Amount])</f>
        <v>10</v>
      </c>
      <c r="K14" s="4">
        <f>_xlfn.MINIFS(Sales510[Amount],Sales510[Payment mode],"UPI")</f>
        <v>10</v>
      </c>
    </row>
    <row r="15" spans="2:11" x14ac:dyDescent="0.35">
      <c r="B15" s="2">
        <v>45870</v>
      </c>
      <c r="C15" t="s">
        <v>5</v>
      </c>
      <c r="D15" t="s">
        <v>6</v>
      </c>
      <c r="E15">
        <v>1074</v>
      </c>
      <c r="F15" t="s">
        <v>7</v>
      </c>
      <c r="H15" s="4"/>
      <c r="I15" s="4">
        <f>_xlfn.MAXIFS(Sales510[Amount],Sales510[Payment mode],"Cash")</f>
        <v>1074</v>
      </c>
      <c r="J15" s="4"/>
      <c r="K15" s="4"/>
    </row>
    <row r="16" spans="2:11" x14ac:dyDescent="0.35">
      <c r="B16" s="2">
        <v>45901</v>
      </c>
      <c r="C16" t="s">
        <v>5</v>
      </c>
      <c r="D16" t="s">
        <v>8</v>
      </c>
      <c r="E16">
        <v>1650</v>
      </c>
      <c r="F16" t="s">
        <v>9</v>
      </c>
      <c r="H16" s="4"/>
      <c r="I16" s="4">
        <f>_xlfn.MAXIFS(Sales510[Amount],Sales510[Payment mode],"Card")</f>
        <v>1000</v>
      </c>
      <c r="J16" s="4"/>
      <c r="K16" s="4"/>
    </row>
    <row r="17" spans="2:11" x14ac:dyDescent="0.35">
      <c r="B17" s="2">
        <v>45931</v>
      </c>
      <c r="C17" t="s">
        <v>5</v>
      </c>
      <c r="D17" t="s">
        <v>10</v>
      </c>
      <c r="E17">
        <v>1600</v>
      </c>
      <c r="F17" t="s">
        <v>9</v>
      </c>
      <c r="H17" s="4"/>
      <c r="I17" s="4"/>
      <c r="J17" s="4"/>
      <c r="K17" s="4"/>
    </row>
    <row r="18" spans="2:11" x14ac:dyDescent="0.35">
      <c r="B18" s="2">
        <v>45962</v>
      </c>
      <c r="C18" t="s">
        <v>11</v>
      </c>
      <c r="D18" t="s">
        <v>12</v>
      </c>
      <c r="E18">
        <v>1000</v>
      </c>
      <c r="F18" t="s">
        <v>13</v>
      </c>
      <c r="H18" s="4"/>
      <c r="I18" s="4"/>
      <c r="J18" s="4"/>
      <c r="K18" s="4"/>
    </row>
    <row r="19" spans="2:11" x14ac:dyDescent="0.35">
      <c r="B19" s="2">
        <v>45992</v>
      </c>
      <c r="C19" t="s">
        <v>11</v>
      </c>
      <c r="D19" t="s">
        <v>12</v>
      </c>
      <c r="E19">
        <v>1890</v>
      </c>
      <c r="F19" t="s">
        <v>9</v>
      </c>
      <c r="H19" s="4"/>
      <c r="I19" s="4"/>
      <c r="J19" s="4"/>
      <c r="K19" s="4"/>
    </row>
    <row r="20" spans="2:11" x14ac:dyDescent="0.35">
      <c r="B20" s="2" t="s">
        <v>52</v>
      </c>
      <c r="C20" t="s">
        <v>14</v>
      </c>
      <c r="D20" t="s">
        <v>15</v>
      </c>
      <c r="E20">
        <v>50</v>
      </c>
      <c r="F20" t="s">
        <v>9</v>
      </c>
      <c r="H20" s="4"/>
      <c r="I20" s="4"/>
      <c r="J20" s="4"/>
      <c r="K20" s="4"/>
    </row>
    <row r="21" spans="2:11" x14ac:dyDescent="0.35">
      <c r="B21" s="2" t="s">
        <v>53</v>
      </c>
      <c r="C21" t="s">
        <v>14</v>
      </c>
      <c r="D21" t="s">
        <v>16</v>
      </c>
      <c r="E21">
        <v>50</v>
      </c>
      <c r="F21" t="s">
        <v>9</v>
      </c>
    </row>
    <row r="22" spans="2:11" x14ac:dyDescent="0.35">
      <c r="B22" s="2" t="s">
        <v>54</v>
      </c>
      <c r="C22" t="s">
        <v>14</v>
      </c>
      <c r="D22" t="s">
        <v>17</v>
      </c>
      <c r="E22">
        <v>780</v>
      </c>
      <c r="F22" t="s">
        <v>9</v>
      </c>
    </row>
    <row r="23" spans="2:11" x14ac:dyDescent="0.35">
      <c r="B23" s="2" t="s">
        <v>55</v>
      </c>
      <c r="C23" t="s">
        <v>18</v>
      </c>
      <c r="D23" t="s">
        <v>19</v>
      </c>
      <c r="E23">
        <v>10</v>
      </c>
      <c r="F23" t="s">
        <v>9</v>
      </c>
    </row>
    <row r="24" spans="2:11" x14ac:dyDescent="0.35">
      <c r="B24" s="2" t="s">
        <v>56</v>
      </c>
      <c r="C24" t="s">
        <v>18</v>
      </c>
      <c r="D24" t="s">
        <v>20</v>
      </c>
      <c r="E24">
        <v>30</v>
      </c>
      <c r="F24" t="s">
        <v>9</v>
      </c>
    </row>
    <row r="25" spans="2:11" x14ac:dyDescent="0.35">
      <c r="B25" s="2" t="s">
        <v>62</v>
      </c>
      <c r="C25" t="s">
        <v>18</v>
      </c>
      <c r="D25" t="s">
        <v>21</v>
      </c>
      <c r="E25">
        <v>100</v>
      </c>
      <c r="F25" t="s">
        <v>7</v>
      </c>
    </row>
    <row r="26" spans="2:11" x14ac:dyDescent="0.35">
      <c r="B26" s="2" t="s">
        <v>57</v>
      </c>
      <c r="C26" t="s">
        <v>18</v>
      </c>
      <c r="D26" t="s">
        <v>22</v>
      </c>
      <c r="E26">
        <v>257</v>
      </c>
      <c r="F26" t="s">
        <v>9</v>
      </c>
    </row>
    <row r="27" spans="2:11" x14ac:dyDescent="0.35">
      <c r="B27" s="2" t="s">
        <v>58</v>
      </c>
      <c r="C27" t="s">
        <v>18</v>
      </c>
      <c r="D27" t="s">
        <v>22</v>
      </c>
      <c r="E27">
        <v>300</v>
      </c>
      <c r="F27" t="s">
        <v>9</v>
      </c>
    </row>
    <row r="28" spans="2:11" x14ac:dyDescent="0.35">
      <c r="B28" s="2" t="s">
        <v>59</v>
      </c>
      <c r="C28" t="s">
        <v>18</v>
      </c>
      <c r="D28" t="s">
        <v>23</v>
      </c>
      <c r="E28">
        <v>890</v>
      </c>
      <c r="F28" t="s">
        <v>9</v>
      </c>
    </row>
    <row r="29" spans="2:11" x14ac:dyDescent="0.35">
      <c r="B29" s="2" t="s">
        <v>60</v>
      </c>
      <c r="C29" t="s">
        <v>20</v>
      </c>
      <c r="D29" t="s">
        <v>24</v>
      </c>
      <c r="E29">
        <v>26</v>
      </c>
      <c r="F29" t="s">
        <v>9</v>
      </c>
    </row>
    <row r="30" spans="2:11" x14ac:dyDescent="0.35">
      <c r="B30" s="2" t="s">
        <v>61</v>
      </c>
      <c r="C30" t="s">
        <v>20</v>
      </c>
      <c r="D30" t="s">
        <v>25</v>
      </c>
      <c r="E30">
        <v>456</v>
      </c>
      <c r="F30" t="s">
        <v>7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 (2)</vt:lpstr>
      <vt:lpstr>functions</vt:lpstr>
      <vt:lpstr>Sheet1</vt:lpstr>
      <vt:lpstr>maxifs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2024-09-02T09:31:24Z</dcterms:created>
  <dcterms:modified xsi:type="dcterms:W3CDTF">2025-02-10T07:46:44Z</dcterms:modified>
</cp:coreProperties>
</file>