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ndu\Desktop\Data Science\Excel\Project\"/>
    </mc:Choice>
  </mc:AlternateContent>
  <xr:revisionPtr revIDLastSave="0" documentId="13_ncr:1_{76EDC9BE-5272-4AB6-B69D-A44CBA9C4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3" r:id="rId1"/>
    <sheet name="sleepDay_merged" sheetId="2" r:id="rId2"/>
  </sheets>
  <definedNames>
    <definedName name="ExternalData_1" localSheetId="1" hidden="1">sleepDay_merged!$A$1:$E$414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B19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L6" i="2" l="1"/>
  <c r="L17" i="2"/>
  <c r="L5" i="2"/>
  <c r="I3" i="2"/>
  <c r="L3" i="2" s="1"/>
  <c r="I4" i="2"/>
  <c r="L4" i="2" s="1"/>
  <c r="I5" i="2"/>
  <c r="I6" i="2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L13" i="2" s="1"/>
  <c r="I14" i="2"/>
  <c r="L14" i="2" s="1"/>
  <c r="I15" i="2"/>
  <c r="L15" i="2" s="1"/>
  <c r="I16" i="2"/>
  <c r="L16" i="2" s="1"/>
  <c r="I17" i="2"/>
  <c r="I18" i="2"/>
  <c r="L18" i="2" s="1"/>
  <c r="I19" i="2"/>
  <c r="L19" i="2" s="1"/>
  <c r="I20" i="2"/>
  <c r="L20" i="2" s="1"/>
  <c r="I21" i="2"/>
  <c r="L21" i="2" s="1"/>
  <c r="I22" i="2"/>
  <c r="L22" i="2" s="1"/>
  <c r="I23" i="2"/>
  <c r="L23" i="2" s="1"/>
  <c r="I24" i="2"/>
  <c r="L24" i="2" s="1"/>
  <c r="I25" i="2"/>
  <c r="L25" i="2" s="1"/>
  <c r="H2" i="2" a="1"/>
  <c r="H2" i="2" s="1"/>
  <c r="J2" i="2" l="1"/>
  <c r="K2" i="2" s="1"/>
  <c r="I2" i="2"/>
  <c r="L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9D7D7-57EC-4A18-9E26-39C9DD478FF4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<sst xmlns="http://schemas.openxmlformats.org/spreadsheetml/2006/main" count="434" uniqueCount="51">
  <si>
    <t>Id</t>
  </si>
  <si>
    <t>SleepDay</t>
  </si>
  <si>
    <t>TotalSleepRecords</t>
  </si>
  <si>
    <t>TotalMinutesAsleep</t>
  </si>
  <si>
    <t>TotalTimeInBed</t>
  </si>
  <si>
    <t>04-12-2016 00:00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</si>
  <si>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</si>
  <si>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</si>
  <si>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</si>
  <si>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</si>
  <si>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</si>
  <si>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</si>
  <si>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</si>
  <si>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</si>
  <si>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</si>
  <si>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</si>
  <si>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</si>
  <si>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</si>
  <si>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</si>
  <si>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</si>
  <si>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05-01-2016 00:00</t>
  </si>
  <si>
    <t>05-02-2016 00:00</t>
  </si>
  <si>
    <t>05-03-2016 00:00</t>
  </si>
  <si>
    <t>05-05-2016 00:00</t>
  </si>
  <si>
    <t>05-06-2016 00:00</t>
  </si>
  <si>
    <t>05-07-2016 00:00</t>
  </si>
  <si>
    <t>05-08-2016 00:00</t>
  </si>
  <si>
    <t>05-09-2016 00:00</t>
  </si>
  <si>
    <t>05-10-2016 00:00</t>
  </si>
  <si>
    <t>05-11-2016 00:00</t>
  </si>
  <si>
    <t>4/14/2016 12:00:00 AM</t>
  </si>
  <si>
    <t>4/22/2016 12:00:00 AM</t>
  </si>
  <si>
    <t>4/27/2016 12:00:00 AM</t>
  </si>
  <si>
    <t>05-04-2016 00:00</t>
  </si>
  <si>
    <t>05-12-2016 00:00</t>
  </si>
  <si>
    <t>4/18/2016 12:00:00 AM</t>
  </si>
  <si>
    <t>Customer_Id</t>
  </si>
  <si>
    <t>Total Sleep Records</t>
  </si>
  <si>
    <t>TotalMinutes a Sleep</t>
  </si>
  <si>
    <t>Total Hours Asleep</t>
  </si>
  <si>
    <t>Average time Sleep</t>
  </si>
  <si>
    <t xml:space="preserve">Potential costomer </t>
  </si>
  <si>
    <t>Potential</t>
  </si>
  <si>
    <t>Sum of Average time Sleep</t>
  </si>
  <si>
    <t>Customer_id</t>
  </si>
  <si>
    <t>Potential customer</t>
  </si>
  <si>
    <t>Non-Potential Customers</t>
  </si>
  <si>
    <t>Criteria for Potential Customer</t>
  </si>
  <si>
    <t>If Customer Sleep Less than 7 hr &amp;&amp; More Than 9 hr.</t>
  </si>
  <si>
    <t>Potential costomer List</t>
  </si>
  <si>
    <t>Potential Customers for Sleepy-Night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</si>
</sst>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Potential table by Sleep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C6F-403E-ACDC-69186AD350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C6F-403E-ACDC-69186AD350D1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DC6F-403E-ACDC-69186AD350D1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DC6F-403E-ACDC-69186AD350D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5B9BD5"/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Result!$A$19:$A$20</c:f>
              <c:strCache>
                <c:ptCount val="2"/>
                <c:pt idx="0">
                  <c:v>Potential customer</c:v>
                </c:pt>
                <c:pt idx="1">
                  <c:v>Non-Potential Customers</c:v>
                </c:pt>
              </c:strCache>
            </c:strRef>
          </c:cat>
          <c:val>
            <c:numRef>
              <c:f>Result!$B$19:$B$20</c:f>
              <c:numCache>
                <c:formatCode>General</c:formatCode>
                <c:ptCount val="2"/>
                <c:pt idx="0">
                  <c:v>13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F-403E-ACDC-69186AD3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64770</xdr:rowOff>
    </xdr:from>
    <xdr:to>
      <xdr:col>10</xdr:col>
      <xdr:colOff>594360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00FD2-9DB6-0083-DFF8-38DCFCE9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Mandal" refreshedDate="45467.822378472221" createdVersion="8" refreshedVersion="8" minRefreshableVersion="3" recordCount="24" xr:uid="{B3C95769-59CC-4150-98AF-861F38646504}">
  <cacheSource type="worksheet">
    <worksheetSource ref="H1:M25" sheet="sleepDay_merged"/>
  </cacheSource>
  <cacheFields count="6">
    <cacheField name="Customer_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Total Sleep Records" numFmtId="0">
      <sharedItems containsSemiMixedTypes="0" containsString="0" containsNumber="1" containsInteger="1" minValue="1" maxValue="32"/>
    </cacheField>
    <cacheField name="TotalMinutes a Sleep" numFmtId="0">
      <sharedItems containsSemiMixedTypes="0" containsString="0" containsNumber="1" containsInteger="1" minValue="61" maxValue="14368"/>
    </cacheField>
    <cacheField name="Total Hours Asleep" numFmtId="0">
      <sharedItems containsSemiMixedTypes="0" containsString="0" containsNumber="1" minValue="1.0166666666666666" maxValue="239.46666666666667"/>
    </cacheField>
    <cacheField name="Average time Sleep" numFmtId="0">
      <sharedItems containsSemiMixedTypes="0" containsString="0" containsNumber="1" minValue="1.0166666666666666" maxValue="10.866666666666667"/>
    </cacheField>
    <cacheField name="Potential costomer " numFmtId="0">
      <sharedItems count="2">
        <s v="Potential"/>
        <s v="Non-Poten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25"/>
    <n v="9007"/>
    <n v="150.11666666666667"/>
    <n v="6.004666666666667"/>
    <x v="0"/>
  </r>
  <r>
    <x v="1"/>
    <n v="4"/>
    <n v="1176"/>
    <n v="19.600000000000001"/>
    <n v="4.9000000000000004"/>
    <x v="0"/>
  </r>
  <r>
    <x v="2"/>
    <n v="3"/>
    <n v="1956"/>
    <n v="32.6"/>
    <n v="10.866666666666667"/>
    <x v="0"/>
  </r>
  <r>
    <x v="3"/>
    <n v="5"/>
    <n v="2085"/>
    <n v="34.75"/>
    <n v="6.95"/>
    <x v="0"/>
  </r>
  <r>
    <x v="4"/>
    <n v="28"/>
    <n v="14173"/>
    <n v="236.21666666666667"/>
    <n v="8.4363095238095234"/>
    <x v="1"/>
  </r>
  <r>
    <x v="5"/>
    <n v="1"/>
    <n v="61"/>
    <n v="1.0166666666666666"/>
    <n v="1.0166666666666666"/>
    <x v="0"/>
  </r>
  <r>
    <x v="6"/>
    <n v="15"/>
    <n v="6702"/>
    <n v="111.7"/>
    <n v="7.4466666666666672"/>
    <x v="1"/>
  </r>
  <r>
    <x v="7"/>
    <n v="28"/>
    <n v="8222"/>
    <n v="137.03333333333333"/>
    <n v="4.894047619047619"/>
    <x v="0"/>
  </r>
  <r>
    <x v="8"/>
    <n v="8"/>
    <n v="2795"/>
    <n v="46.583333333333336"/>
    <n v="5.822916666666667"/>
    <x v="0"/>
  </r>
  <r>
    <x v="9"/>
    <n v="26"/>
    <n v="12393"/>
    <n v="206.55"/>
    <n v="7.9442307692307699"/>
    <x v="1"/>
  </r>
  <r>
    <x v="10"/>
    <n v="24"/>
    <n v="9675"/>
    <n v="161.25"/>
    <n v="6.71875"/>
    <x v="0"/>
  </r>
  <r>
    <x v="11"/>
    <n v="28"/>
    <n v="10785"/>
    <n v="179.75"/>
    <n v="6.4196428571428568"/>
    <x v="0"/>
  </r>
  <r>
    <x v="12"/>
    <n v="5"/>
    <n v="638"/>
    <n v="10.633333333333333"/>
    <n v="2.1266666666666665"/>
    <x v="0"/>
  </r>
  <r>
    <x v="13"/>
    <n v="28"/>
    <n v="11792"/>
    <n v="196.53333333333333"/>
    <n v="7.019047619047619"/>
    <x v="1"/>
  </r>
  <r>
    <x v="14"/>
    <n v="31"/>
    <n v="14368"/>
    <n v="239.46666666666667"/>
    <n v="7.7247311827956988"/>
    <x v="1"/>
  </r>
  <r>
    <x v="15"/>
    <n v="26"/>
    <n v="11232"/>
    <n v="187.2"/>
    <n v="7.1999999999999993"/>
    <x v="1"/>
  </r>
  <r>
    <x v="16"/>
    <n v="18"/>
    <n v="8618"/>
    <n v="143.63333333333333"/>
    <n v="7.9796296296296294"/>
    <x v="1"/>
  </r>
  <r>
    <x v="17"/>
    <n v="3"/>
    <n v="1049"/>
    <n v="17.483333333333334"/>
    <n v="5.8277777777777784"/>
    <x v="0"/>
  </r>
  <r>
    <x v="18"/>
    <n v="31"/>
    <n v="13888"/>
    <n v="231.46666666666667"/>
    <n v="7.4666666666666668"/>
    <x v="1"/>
  </r>
  <r>
    <x v="19"/>
    <n v="2"/>
    <n v="137"/>
    <n v="2.2833333333333332"/>
    <n v="1.1416666666666666"/>
    <x v="0"/>
  </r>
  <r>
    <x v="20"/>
    <n v="24"/>
    <n v="10875"/>
    <n v="181.25"/>
    <n v="7.552083333333333"/>
    <x v="1"/>
  </r>
  <r>
    <x v="21"/>
    <n v="3"/>
    <n v="891"/>
    <n v="14.85"/>
    <n v="4.95"/>
    <x v="0"/>
  </r>
  <r>
    <x v="22"/>
    <n v="32"/>
    <n v="14187"/>
    <n v="236.45"/>
    <n v="7.3890624999999996"/>
    <x v="1"/>
  </r>
  <r>
    <x v="23"/>
    <n v="15"/>
    <n v="6535"/>
    <n v="108.91666666666667"/>
    <n v="7.26111111111111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B76EA-DF3D-4FE1-BE0E-A8B85CAF398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_id">
  <location ref="A3:B16" firstHeaderRow="1" firstDataRow="1" firstDataCol="1" rowPageCount="1" colPageCount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dataField="1"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5"/>
    </i>
    <i>
      <x v="7"/>
    </i>
    <i>
      <x v="8"/>
    </i>
    <i>
      <x v="10"/>
    </i>
    <i>
      <x v="11"/>
    </i>
    <i>
      <x v="12"/>
    </i>
    <i>
      <x v="17"/>
    </i>
    <i>
      <x v="19"/>
    </i>
    <i>
      <x v="21"/>
    </i>
  </rowItems>
  <colItems count="1">
    <i/>
  </colItems>
  <pageFields count="1">
    <pageField fld="5" hier="-1"/>
  </pageFields>
  <dataFields count="1">
    <dataField name="Sum of Average time Sleep" fld="4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5A2DAB-4603-4E54-9875-E79BADC53CE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8C9C5-5106-42B2-AB58-C70675AA167E}" name="sleepDay_merged" displayName="sleepDay_merged" ref="A1:E414" tableType="queryTable" totalsRowShown="0">
  <autoFilter ref="A1:E414" xr:uid="{EAE8C9C5-5106-42B2-AB58-C70675AA167E}"/>
  <tableColumns count="5">
    <tableColumn id="1" xr3:uid="{5D8AA8B7-BC48-4AB8-9C44-9C8D398237FA}" uniqueName="1" name="Id" queryTableFieldId="1"/>
    <tableColumn id="2" xr3:uid="{56AE7BE4-0906-4182-93F4-1809E739E591}" uniqueName="2" name="SleepDay" queryTableFieldId="2" dataDxfId="1"/>
    <tableColumn id="3" xr3:uid="{F8CF38E6-2D54-4E0B-B57E-F4AE831CBF36}" uniqueName="3" name="TotalSleepRecords" queryTableFieldId="3"/>
    <tableColumn id="4" xr3:uid="{159E0428-180B-421D-805F-87EAFC6E36F9}" uniqueName="4" name="TotalMinutesAsleep" queryTableFieldId="4"/>
    <tableColumn id="5" xr3:uid="{9BCE6601-8972-44BB-9DF8-A73EA10EFFFA}" uniqueName="5" name="TotalTimeInB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BE7-D3B7-4ADB-B5C9-E0CB8A31C764}">
  <dimension ref="A1:I20"/>
  <sheetViews>
    <sheetView showGridLines="0" tabSelected="1" workbookViewId="0">
      <selection activeCell="M6" sqref="M6"/>
    </sheetView>
  </sheetViews>
  <sheetFormatPr defaultRowHeight="14.4" x14ac:dyDescent="0.3"/>
  <cols>
    <col min="1" max="1" width="17.21875" bestFit="1" customWidth="1"/>
    <col min="2" max="2" width="23.88671875" bestFit="1" customWidth="1"/>
    <col min="9" max="9" width="14" customWidth="1"/>
  </cols>
  <sheetData>
    <row r="1" spans="1:9" ht="18" x14ac:dyDescent="0.35">
      <c r="A1" s="3" t="s">
        <v>41</v>
      </c>
      <c r="B1" t="s">
        <v>42</v>
      </c>
      <c r="F1" s="12" t="s">
        <v>50</v>
      </c>
      <c r="G1" s="13"/>
      <c r="H1" s="13"/>
      <c r="I1" s="13"/>
    </row>
    <row r="2" spans="1:9" x14ac:dyDescent="0.3">
      <c r="A2" s="6" t="s">
        <v>49</v>
      </c>
    </row>
    <row r="3" spans="1:9" x14ac:dyDescent="0.3">
      <c r="A3" s="3" t="s">
        <v>44</v>
      </c>
      <c r="B3" t="s">
        <v>43</v>
      </c>
    </row>
    <row r="4" spans="1:9" x14ac:dyDescent="0.3">
      <c r="A4" s="4">
        <v>1503960366</v>
      </c>
      <c r="B4">
        <v>6.004666666666667</v>
      </c>
    </row>
    <row r="5" spans="1:9" x14ac:dyDescent="0.3">
      <c r="A5" s="4">
        <v>1644430081</v>
      </c>
      <c r="B5">
        <v>4.9000000000000004</v>
      </c>
    </row>
    <row r="6" spans="1:9" x14ac:dyDescent="0.3">
      <c r="A6" s="4">
        <v>1844505072</v>
      </c>
      <c r="B6">
        <v>10.866666666666667</v>
      </c>
    </row>
    <row r="7" spans="1:9" x14ac:dyDescent="0.3">
      <c r="A7" s="4">
        <v>1927972279</v>
      </c>
      <c r="B7">
        <v>6.95</v>
      </c>
    </row>
    <row r="8" spans="1:9" x14ac:dyDescent="0.3">
      <c r="A8" s="4">
        <v>2320127002</v>
      </c>
      <c r="B8">
        <v>1.0166666666666666</v>
      </c>
    </row>
    <row r="9" spans="1:9" x14ac:dyDescent="0.3">
      <c r="A9" s="4">
        <v>3977333714</v>
      </c>
      <c r="B9">
        <v>4.894047619047619</v>
      </c>
    </row>
    <row r="10" spans="1:9" x14ac:dyDescent="0.3">
      <c r="A10" s="4">
        <v>4020332650</v>
      </c>
      <c r="B10">
        <v>5.822916666666667</v>
      </c>
    </row>
    <row r="11" spans="1:9" x14ac:dyDescent="0.3">
      <c r="A11" s="4">
        <v>4388161847</v>
      </c>
      <c r="B11">
        <v>6.71875</v>
      </c>
    </row>
    <row r="12" spans="1:9" x14ac:dyDescent="0.3">
      <c r="A12" s="4">
        <v>4445114986</v>
      </c>
      <c r="B12">
        <v>6.4196428571428568</v>
      </c>
    </row>
    <row r="13" spans="1:9" x14ac:dyDescent="0.3">
      <c r="A13" s="4">
        <v>4558609924</v>
      </c>
      <c r="B13">
        <v>2.1266666666666665</v>
      </c>
    </row>
    <row r="14" spans="1:9" x14ac:dyDescent="0.3">
      <c r="A14" s="4">
        <v>6775888955</v>
      </c>
      <c r="B14">
        <v>5.8277777777777784</v>
      </c>
    </row>
    <row r="15" spans="1:9" x14ac:dyDescent="0.3">
      <c r="A15" s="4">
        <v>7007744171</v>
      </c>
      <c r="B15">
        <v>1.1416666666666666</v>
      </c>
    </row>
    <row r="16" spans="1:9" x14ac:dyDescent="0.3">
      <c r="A16" s="4">
        <v>8053475328</v>
      </c>
      <c r="B16">
        <v>4.95</v>
      </c>
    </row>
    <row r="18" spans="1:8" x14ac:dyDescent="0.3">
      <c r="A18" s="5"/>
    </row>
    <row r="19" spans="1:8" ht="18" customHeight="1" x14ac:dyDescent="0.3">
      <c r="A19" s="7" t="s">
        <v>45</v>
      </c>
      <c r="B19" s="8">
        <f>COUNTIF(sleepDay_merged!M2:M25,"potential")</f>
        <v>13</v>
      </c>
      <c r="F19" s="11" t="s">
        <v>47</v>
      </c>
      <c r="G19" s="10"/>
      <c r="H19" s="9"/>
    </row>
    <row r="20" spans="1:8" ht="28.8" customHeight="1" x14ac:dyDescent="0.3">
      <c r="A20" s="7" t="s">
        <v>46</v>
      </c>
      <c r="B20" s="8">
        <f>COUNTIF(sleepDay_merged!M2:M25,"Non-Potential")</f>
        <v>11</v>
      </c>
      <c r="F20" s="10" t="s">
        <v>48</v>
      </c>
      <c r="G20" s="11"/>
      <c r="H20" s="9"/>
    </row>
  </sheetData>
  <mergeCells count="1">
    <mergeCell ref="F1:I1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371D-0F55-4050-8182-1C91879E2835}">
  <dimension ref="A1:M414"/>
  <sheetViews>
    <sheetView topLeftCell="D1" workbookViewId="0">
      <pane ySplit="1" topLeftCell="A2" activePane="bottomLeft" state="frozen"/>
      <selection activeCell="D1" sqref="D1"/>
      <selection pane="bottomLeft" activeCell="M1" sqref="M1"/>
    </sheetView>
  </sheetViews>
  <sheetFormatPr defaultRowHeight="14.4" x14ac:dyDescent="0.3"/>
  <cols>
    <col min="1" max="1" width="11" bestFit="1" customWidth="1"/>
    <col min="2" max="2" width="23.77734375" customWidth="1"/>
    <col min="3" max="3" width="22" customWidth="1"/>
    <col min="4" max="4" width="23.44140625" customWidth="1"/>
    <col min="5" max="5" width="20.33203125" customWidth="1"/>
    <col min="8" max="8" width="11.77734375" bestFit="1" customWidth="1"/>
    <col min="9" max="9" width="17.5546875" bestFit="1" customWidth="1"/>
    <col min="10" max="10" width="18.77734375" bestFit="1" customWidth="1"/>
    <col min="11" max="11" width="16.6640625" bestFit="1" customWidth="1"/>
    <col min="12" max="12" width="17.33203125" bestFit="1" customWidth="1"/>
    <col min="13" max="13" width="1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  <row r="2" spans="1:13" x14ac:dyDescent="0.3">
      <c r="A2">
        <v>1503960366</v>
      </c>
      <c r="B2" t="s">
        <v>5</v>
      </c>
      <c r="C2">
        <v>1</v>
      </c>
      <c r="D2">
        <v>327</v>
      </c>
      <c r="E2">
        <v>346</v>
      </c>
      <c r="H2" s="1" cm="1">
        <f t="array" ref="H2:H25">_xlfn.UNIQUE(sleepDay_merged[Id])</f>
        <v>1503960366</v>
      </c>
      <c r="I2" s="1">
        <f>COUNTIF(sleepDay_merged[Id],H2)</f>
        <v>25</v>
      </c>
      <c r="J2" s="1">
        <f>SUMIF(sleepDay_merged[Id],H2,sleepDay_merged[TotalMinutesAsleep])</f>
        <v>9007</v>
      </c>
      <c r="K2" s="1">
        <f>J2/60</f>
        <v>150.11666666666667</v>
      </c>
      <c r="L2" s="1">
        <f>K2/I2</f>
        <v>6.004666666666667</v>
      </c>
      <c r="M2" s="1" t="str">
        <f>IF(AND(L2&gt;=7,L2&lt;=9),"Non-Potential","Potential")</f>
        <v>Potential</v>
      </c>
    </row>
    <row r="3" spans="1:13" x14ac:dyDescent="0.3">
      <c r="A3">
        <v>1503960366</v>
      </c>
      <c r="B3" t="s">
        <v>6</v>
      </c>
      <c r="C3">
        <v>2</v>
      </c>
      <c r="D3">
        <v>384</v>
      </c>
      <c r="E3">
        <v>407</v>
      </c>
      <c r="H3" s="1">
        <v>1644430081</v>
      </c>
      <c r="I3" s="1">
        <f>COUNTIF(sleepDay_merged[Id],H3)</f>
        <v>4</v>
      </c>
      <c r="J3" s="1">
        <f>SUMIF(sleepDay_merged[Id],H3,sleepDay_merged[TotalMinutesAsleep])</f>
        <v>1176</v>
      </c>
      <c r="K3" s="1">
        <f t="shared" ref="K3:K25" si="0">J3/60</f>
        <v>19.600000000000001</v>
      </c>
      <c r="L3" s="1">
        <f t="shared" ref="L3:L25" si="1">K3/I3</f>
        <v>4.9000000000000004</v>
      </c>
      <c r="M3" s="1" t="str">
        <f t="shared" ref="M3:M25" si="2">IF(AND(L3&gt;=7,L3&lt;=9),"Non-Potential","Potential")</f>
        <v>Potential</v>
      </c>
    </row>
    <row r="4" spans="1:13" x14ac:dyDescent="0.3">
      <c r="A4">
        <v>1503960366</v>
      </c>
      <c r="B4" t="s">
        <v>7</v>
      </c>
      <c r="C4">
        <v>1</v>
      </c>
      <c r="D4">
        <v>412</v>
      </c>
      <c r="E4">
        <v>442</v>
      </c>
      <c r="H4" s="1">
        <v>1844505072</v>
      </c>
      <c r="I4" s="1">
        <f>COUNTIF(sleepDay_merged[Id],H4)</f>
        <v>3</v>
      </c>
      <c r="J4" s="1">
        <f>SUMIF(sleepDay_merged[Id],H4,sleepDay_merged[TotalMinutesAsleep])</f>
        <v>1956</v>
      </c>
      <c r="K4" s="1">
        <f t="shared" si="0"/>
        <v>32.6</v>
      </c>
      <c r="L4" s="1">
        <f t="shared" si="1"/>
        <v>10.866666666666667</v>
      </c>
      <c r="M4" s="1" t="str">
        <f t="shared" si="2"/>
        <v>Potential</v>
      </c>
    </row>
    <row r="5" spans="1:13" x14ac:dyDescent="0.3">
      <c r="A5">
        <v>1503960366</v>
      </c>
      <c r="B5" t="s">
        <v>8</v>
      </c>
      <c r="C5">
        <v>2</v>
      </c>
      <c r="D5">
        <v>340</v>
      </c>
      <c r="E5">
        <v>367</v>
      </c>
      <c r="H5" s="1">
        <v>1927972279</v>
      </c>
      <c r="I5" s="1">
        <f>COUNTIF(sleepDay_merged[Id],H5)</f>
        <v>5</v>
      </c>
      <c r="J5" s="1">
        <f>SUMIF(sleepDay_merged[Id],H5,sleepDay_merged[TotalMinutesAsleep])</f>
        <v>2085</v>
      </c>
      <c r="K5" s="1">
        <f t="shared" si="0"/>
        <v>34.75</v>
      </c>
      <c r="L5" s="1">
        <f t="shared" si="1"/>
        <v>6.95</v>
      </c>
      <c r="M5" s="1" t="str">
        <f t="shared" si="2"/>
        <v>Potential</v>
      </c>
    </row>
    <row r="6" spans="1:13" x14ac:dyDescent="0.3">
      <c r="A6">
        <v>1503960366</v>
      </c>
      <c r="B6" t="s">
        <v>9</v>
      </c>
      <c r="C6">
        <v>1</v>
      </c>
      <c r="D6">
        <v>700</v>
      </c>
      <c r="E6">
        <v>712</v>
      </c>
      <c r="H6" s="1">
        <v>2026352035</v>
      </c>
      <c r="I6" s="1">
        <f>COUNTIF(sleepDay_merged[Id],H6)</f>
        <v>28</v>
      </c>
      <c r="J6" s="1">
        <f>SUMIF(sleepDay_merged[Id],H6,sleepDay_merged[TotalMinutesAsleep])</f>
        <v>14173</v>
      </c>
      <c r="K6" s="1">
        <f t="shared" si="0"/>
        <v>236.21666666666667</v>
      </c>
      <c r="L6" s="1">
        <f t="shared" si="1"/>
        <v>8.4363095238095234</v>
      </c>
      <c r="M6" s="1" t="str">
        <f t="shared" si="2"/>
        <v>Non-Potential</v>
      </c>
    </row>
    <row r="7" spans="1:13" x14ac:dyDescent="0.3">
      <c r="A7">
        <v>1503960366</v>
      </c>
      <c r="B7" t="s">
        <v>10</v>
      </c>
      <c r="C7">
        <v>1</v>
      </c>
      <c r="D7">
        <v>304</v>
      </c>
      <c r="E7">
        <v>320</v>
      </c>
      <c r="H7" s="1">
        <v>2320127002</v>
      </c>
      <c r="I7" s="1">
        <f>COUNTIF(sleepDay_merged[Id],H7)</f>
        <v>1</v>
      </c>
      <c r="J7" s="1">
        <f>SUMIF(sleepDay_merged[Id],H7,sleepDay_merged[TotalMinutesAsleep])</f>
        <v>61</v>
      </c>
      <c r="K7" s="1">
        <f t="shared" si="0"/>
        <v>1.0166666666666666</v>
      </c>
      <c r="L7" s="1">
        <f t="shared" si="1"/>
        <v>1.0166666666666666</v>
      </c>
      <c r="M7" s="1" t="str">
        <f t="shared" si="2"/>
        <v>Potential</v>
      </c>
    </row>
    <row r="8" spans="1:13" x14ac:dyDescent="0.3">
      <c r="A8">
        <v>1503960366</v>
      </c>
      <c r="B8" t="s">
        <v>11</v>
      </c>
      <c r="C8">
        <v>1</v>
      </c>
      <c r="D8">
        <v>360</v>
      </c>
      <c r="E8">
        <v>377</v>
      </c>
      <c r="H8" s="1">
        <v>2347167796</v>
      </c>
      <c r="I8" s="1">
        <f>COUNTIF(sleepDay_merged[Id],H8)</f>
        <v>15</v>
      </c>
      <c r="J8" s="1">
        <f>SUMIF(sleepDay_merged[Id],H8,sleepDay_merged[TotalMinutesAsleep])</f>
        <v>6702</v>
      </c>
      <c r="K8" s="1">
        <f t="shared" si="0"/>
        <v>111.7</v>
      </c>
      <c r="L8" s="1">
        <f t="shared" si="1"/>
        <v>7.4466666666666672</v>
      </c>
      <c r="M8" s="1" t="str">
        <f t="shared" si="2"/>
        <v>Non-Potential</v>
      </c>
    </row>
    <row r="9" spans="1:13" x14ac:dyDescent="0.3">
      <c r="A9">
        <v>1503960366</v>
      </c>
      <c r="B9" t="s">
        <v>12</v>
      </c>
      <c r="C9">
        <v>1</v>
      </c>
      <c r="D9">
        <v>325</v>
      </c>
      <c r="E9">
        <v>364</v>
      </c>
      <c r="H9" s="1">
        <v>3977333714</v>
      </c>
      <c r="I9" s="1">
        <f>COUNTIF(sleepDay_merged[Id],H9)</f>
        <v>28</v>
      </c>
      <c r="J9" s="1">
        <f>SUMIF(sleepDay_merged[Id],H9,sleepDay_merged[TotalMinutesAsleep])</f>
        <v>8222</v>
      </c>
      <c r="K9" s="1">
        <f t="shared" si="0"/>
        <v>137.03333333333333</v>
      </c>
      <c r="L9" s="1">
        <f t="shared" si="1"/>
        <v>4.894047619047619</v>
      </c>
      <c r="M9" s="1" t="str">
        <f t="shared" si="2"/>
        <v>Potential</v>
      </c>
    </row>
    <row r="10" spans="1:13" x14ac:dyDescent="0.3">
      <c r="A10">
        <v>1503960366</v>
      </c>
      <c r="B10" t="s">
        <v>13</v>
      </c>
      <c r="C10">
        <v>1</v>
      </c>
      <c r="D10">
        <v>361</v>
      </c>
      <c r="E10">
        <v>384</v>
      </c>
      <c r="H10" s="1">
        <v>4020332650</v>
      </c>
      <c r="I10" s="1">
        <f>COUNTIF(sleepDay_merged[Id],H10)</f>
        <v>8</v>
      </c>
      <c r="J10" s="1">
        <f>SUMIF(sleepDay_merged[Id],H10,sleepDay_merged[TotalMinutesAsleep])</f>
        <v>2795</v>
      </c>
      <c r="K10" s="1">
        <f t="shared" si="0"/>
        <v>46.583333333333336</v>
      </c>
      <c r="L10" s="1">
        <f t="shared" si="1"/>
        <v>5.822916666666667</v>
      </c>
      <c r="M10" s="1" t="str">
        <f t="shared" si="2"/>
        <v>Potential</v>
      </c>
    </row>
    <row r="11" spans="1:13" x14ac:dyDescent="0.3">
      <c r="A11">
        <v>1503960366</v>
      </c>
      <c r="B11" t="s">
        <v>14</v>
      </c>
      <c r="C11">
        <v>1</v>
      </c>
      <c r="D11">
        <v>430</v>
      </c>
      <c r="E11">
        <v>449</v>
      </c>
      <c r="H11" s="1">
        <v>4319703577</v>
      </c>
      <c r="I11" s="1">
        <f>COUNTIF(sleepDay_merged[Id],H11)</f>
        <v>26</v>
      </c>
      <c r="J11" s="1">
        <f>SUMIF(sleepDay_merged[Id],H11,sleepDay_merged[TotalMinutesAsleep])</f>
        <v>12393</v>
      </c>
      <c r="K11" s="1">
        <f t="shared" si="0"/>
        <v>206.55</v>
      </c>
      <c r="L11" s="1">
        <f t="shared" si="1"/>
        <v>7.9442307692307699</v>
      </c>
      <c r="M11" s="1" t="str">
        <f t="shared" si="2"/>
        <v>Non-Potential</v>
      </c>
    </row>
    <row r="12" spans="1:13" x14ac:dyDescent="0.3">
      <c r="A12">
        <v>1503960366</v>
      </c>
      <c r="B12" t="s">
        <v>15</v>
      </c>
      <c r="C12">
        <v>1</v>
      </c>
      <c r="D12">
        <v>277</v>
      </c>
      <c r="E12">
        <v>323</v>
      </c>
      <c r="H12" s="1">
        <v>4388161847</v>
      </c>
      <c r="I12" s="1">
        <f>COUNTIF(sleepDay_merged[Id],H12)</f>
        <v>24</v>
      </c>
      <c r="J12" s="1">
        <f>SUMIF(sleepDay_merged[Id],H12,sleepDay_merged[TotalMinutesAsleep])</f>
        <v>9675</v>
      </c>
      <c r="K12" s="1">
        <f t="shared" si="0"/>
        <v>161.25</v>
      </c>
      <c r="L12" s="1">
        <f t="shared" si="1"/>
        <v>6.71875</v>
      </c>
      <c r="M12" s="1" t="str">
        <f t="shared" si="2"/>
        <v>Potential</v>
      </c>
    </row>
    <row r="13" spans="1:13" x14ac:dyDescent="0.3">
      <c r="A13">
        <v>1503960366</v>
      </c>
      <c r="B13" t="s">
        <v>16</v>
      </c>
      <c r="C13">
        <v>1</v>
      </c>
      <c r="D13">
        <v>245</v>
      </c>
      <c r="E13">
        <v>274</v>
      </c>
      <c r="H13" s="1">
        <v>4445114986</v>
      </c>
      <c r="I13" s="1">
        <f>COUNTIF(sleepDay_merged[Id],H13)</f>
        <v>28</v>
      </c>
      <c r="J13" s="1">
        <f>SUMIF(sleepDay_merged[Id],H13,sleepDay_merged[TotalMinutesAsleep])</f>
        <v>10785</v>
      </c>
      <c r="K13" s="1">
        <f t="shared" si="0"/>
        <v>179.75</v>
      </c>
      <c r="L13" s="1">
        <f t="shared" si="1"/>
        <v>6.4196428571428568</v>
      </c>
      <c r="M13" s="1" t="str">
        <f t="shared" si="2"/>
        <v>Potential</v>
      </c>
    </row>
    <row r="14" spans="1:13" x14ac:dyDescent="0.3">
      <c r="A14">
        <v>1503960366</v>
      </c>
      <c r="B14" t="s">
        <v>17</v>
      </c>
      <c r="C14">
        <v>1</v>
      </c>
      <c r="D14">
        <v>366</v>
      </c>
      <c r="E14">
        <v>393</v>
      </c>
      <c r="H14" s="1">
        <v>4558609924</v>
      </c>
      <c r="I14" s="1">
        <f>COUNTIF(sleepDay_merged[Id],H14)</f>
        <v>5</v>
      </c>
      <c r="J14" s="1">
        <f>SUMIF(sleepDay_merged[Id],H14,sleepDay_merged[TotalMinutesAsleep])</f>
        <v>638</v>
      </c>
      <c r="K14" s="1">
        <f t="shared" si="0"/>
        <v>10.633333333333333</v>
      </c>
      <c r="L14" s="1">
        <f t="shared" si="1"/>
        <v>2.1266666666666665</v>
      </c>
      <c r="M14" s="1" t="str">
        <f t="shared" si="2"/>
        <v>Potential</v>
      </c>
    </row>
    <row r="15" spans="1:13" x14ac:dyDescent="0.3">
      <c r="A15">
        <v>1503960366</v>
      </c>
      <c r="B15" t="s">
        <v>18</v>
      </c>
      <c r="C15">
        <v>1</v>
      </c>
      <c r="D15">
        <v>341</v>
      </c>
      <c r="E15">
        <v>354</v>
      </c>
      <c r="H15" s="1">
        <v>4702921684</v>
      </c>
      <c r="I15" s="1">
        <f>COUNTIF(sleepDay_merged[Id],H15)</f>
        <v>28</v>
      </c>
      <c r="J15" s="1">
        <f>SUMIF(sleepDay_merged[Id],H15,sleepDay_merged[TotalMinutesAsleep])</f>
        <v>11792</v>
      </c>
      <c r="K15" s="1">
        <f t="shared" si="0"/>
        <v>196.53333333333333</v>
      </c>
      <c r="L15" s="1">
        <f t="shared" si="1"/>
        <v>7.019047619047619</v>
      </c>
      <c r="M15" s="1" t="str">
        <f t="shared" si="2"/>
        <v>Non-Potential</v>
      </c>
    </row>
    <row r="16" spans="1:13" x14ac:dyDescent="0.3">
      <c r="A16">
        <v>1503960366</v>
      </c>
      <c r="B16" t="s">
        <v>19</v>
      </c>
      <c r="C16">
        <v>1</v>
      </c>
      <c r="D16">
        <v>404</v>
      </c>
      <c r="E16">
        <v>425</v>
      </c>
      <c r="H16" s="1">
        <v>5553957443</v>
      </c>
      <c r="I16" s="1">
        <f>COUNTIF(sleepDay_merged[Id],H16)</f>
        <v>31</v>
      </c>
      <c r="J16" s="1">
        <f>SUMIF(sleepDay_merged[Id],H16,sleepDay_merged[TotalMinutesAsleep])</f>
        <v>14368</v>
      </c>
      <c r="K16" s="1">
        <f t="shared" si="0"/>
        <v>239.46666666666667</v>
      </c>
      <c r="L16" s="1">
        <f t="shared" si="1"/>
        <v>7.7247311827956988</v>
      </c>
      <c r="M16" s="1" t="str">
        <f t="shared" si="2"/>
        <v>Non-Potential</v>
      </c>
    </row>
    <row r="17" spans="1:13" x14ac:dyDescent="0.3">
      <c r="A17">
        <v>1503960366</v>
      </c>
      <c r="B17" t="s">
        <v>20</v>
      </c>
      <c r="C17">
        <v>1</v>
      </c>
      <c r="D17">
        <v>369</v>
      </c>
      <c r="E17">
        <v>396</v>
      </c>
      <c r="H17" s="1">
        <v>5577150313</v>
      </c>
      <c r="I17" s="1">
        <f>COUNTIF(sleepDay_merged[Id],H17)</f>
        <v>26</v>
      </c>
      <c r="J17" s="1">
        <f>SUMIF(sleepDay_merged[Id],H17,sleepDay_merged[TotalMinutesAsleep])</f>
        <v>11232</v>
      </c>
      <c r="K17" s="1">
        <f t="shared" si="0"/>
        <v>187.2</v>
      </c>
      <c r="L17" s="1">
        <f t="shared" si="1"/>
        <v>7.1999999999999993</v>
      </c>
      <c r="M17" s="1" t="str">
        <f t="shared" si="2"/>
        <v>Non-Potential</v>
      </c>
    </row>
    <row r="18" spans="1:13" x14ac:dyDescent="0.3">
      <c r="A18">
        <v>1503960366</v>
      </c>
      <c r="B18" t="s">
        <v>21</v>
      </c>
      <c r="C18">
        <v>1</v>
      </c>
      <c r="D18">
        <v>277</v>
      </c>
      <c r="E18">
        <v>309</v>
      </c>
      <c r="H18" s="1">
        <v>6117666160</v>
      </c>
      <c r="I18" s="1">
        <f>COUNTIF(sleepDay_merged[Id],H18)</f>
        <v>18</v>
      </c>
      <c r="J18" s="1">
        <f>SUMIF(sleepDay_merged[Id],H18,sleepDay_merged[TotalMinutesAsleep])</f>
        <v>8618</v>
      </c>
      <c r="K18" s="1">
        <f t="shared" si="0"/>
        <v>143.63333333333333</v>
      </c>
      <c r="L18" s="1">
        <f t="shared" si="1"/>
        <v>7.9796296296296294</v>
      </c>
      <c r="M18" s="1" t="str">
        <f t="shared" si="2"/>
        <v>Non-Potential</v>
      </c>
    </row>
    <row r="19" spans="1:13" x14ac:dyDescent="0.3">
      <c r="A19">
        <v>1503960366</v>
      </c>
      <c r="B19" t="s">
        <v>22</v>
      </c>
      <c r="C19">
        <v>1</v>
      </c>
      <c r="D19">
        <v>273</v>
      </c>
      <c r="E19">
        <v>296</v>
      </c>
      <c r="H19" s="1">
        <v>6775888955</v>
      </c>
      <c r="I19" s="1">
        <f>COUNTIF(sleepDay_merged[Id],H19)</f>
        <v>3</v>
      </c>
      <c r="J19" s="1">
        <f>SUMIF(sleepDay_merged[Id],H19,sleepDay_merged[TotalMinutesAsleep])</f>
        <v>1049</v>
      </c>
      <c r="K19" s="1">
        <f t="shared" si="0"/>
        <v>17.483333333333334</v>
      </c>
      <c r="L19" s="1">
        <f t="shared" si="1"/>
        <v>5.8277777777777784</v>
      </c>
      <c r="M19" s="1" t="str">
        <f t="shared" si="2"/>
        <v>Potential</v>
      </c>
    </row>
    <row r="20" spans="1:13" x14ac:dyDescent="0.3">
      <c r="A20">
        <v>1503960366</v>
      </c>
      <c r="B20" t="s">
        <v>23</v>
      </c>
      <c r="C20">
        <v>1</v>
      </c>
      <c r="D20">
        <v>247</v>
      </c>
      <c r="E20">
        <v>264</v>
      </c>
      <c r="H20" s="1">
        <v>6962181067</v>
      </c>
      <c r="I20" s="1">
        <f>COUNTIF(sleepDay_merged[Id],H20)</f>
        <v>31</v>
      </c>
      <c r="J20" s="1">
        <f>SUMIF(sleepDay_merged[Id],H20,sleepDay_merged[TotalMinutesAsleep])</f>
        <v>13888</v>
      </c>
      <c r="K20" s="1">
        <f t="shared" si="0"/>
        <v>231.46666666666667</v>
      </c>
      <c r="L20" s="1">
        <f t="shared" si="1"/>
        <v>7.4666666666666668</v>
      </c>
      <c r="M20" s="1" t="str">
        <f t="shared" si="2"/>
        <v>Non-Potential</v>
      </c>
    </row>
    <row r="21" spans="1:13" x14ac:dyDescent="0.3">
      <c r="A21">
        <v>1503960366</v>
      </c>
      <c r="B21" t="s">
        <v>24</v>
      </c>
      <c r="C21">
        <v>1</v>
      </c>
      <c r="D21">
        <v>334</v>
      </c>
      <c r="E21">
        <v>367</v>
      </c>
      <c r="H21" s="1">
        <v>7007744171</v>
      </c>
      <c r="I21" s="1">
        <f>COUNTIF(sleepDay_merged[Id],H21)</f>
        <v>2</v>
      </c>
      <c r="J21" s="1">
        <f>SUMIF(sleepDay_merged[Id],H21,sleepDay_merged[TotalMinutesAsleep])</f>
        <v>137</v>
      </c>
      <c r="K21" s="1">
        <f t="shared" si="0"/>
        <v>2.2833333333333332</v>
      </c>
      <c r="L21" s="1">
        <f t="shared" si="1"/>
        <v>1.1416666666666666</v>
      </c>
      <c r="M21" s="1" t="str">
        <f t="shared" si="2"/>
        <v>Potential</v>
      </c>
    </row>
    <row r="22" spans="1:13" x14ac:dyDescent="0.3">
      <c r="A22">
        <v>1503960366</v>
      </c>
      <c r="B22" t="s">
        <v>25</v>
      </c>
      <c r="C22">
        <v>1</v>
      </c>
      <c r="D22">
        <v>331</v>
      </c>
      <c r="E22">
        <v>349</v>
      </c>
      <c r="H22" s="1">
        <v>7086361926</v>
      </c>
      <c r="I22" s="1">
        <f>COUNTIF(sleepDay_merged[Id],H22)</f>
        <v>24</v>
      </c>
      <c r="J22" s="1">
        <f>SUMIF(sleepDay_merged[Id],H22,sleepDay_merged[TotalMinutesAsleep])</f>
        <v>10875</v>
      </c>
      <c r="K22" s="1">
        <f t="shared" si="0"/>
        <v>181.25</v>
      </c>
      <c r="L22" s="1">
        <f t="shared" si="1"/>
        <v>7.552083333333333</v>
      </c>
      <c r="M22" s="1" t="str">
        <f t="shared" si="2"/>
        <v>Non-Potential</v>
      </c>
    </row>
    <row r="23" spans="1:13" x14ac:dyDescent="0.3">
      <c r="A23">
        <v>1503960366</v>
      </c>
      <c r="B23" t="s">
        <v>26</v>
      </c>
      <c r="C23">
        <v>1</v>
      </c>
      <c r="D23">
        <v>594</v>
      </c>
      <c r="E23">
        <v>611</v>
      </c>
      <c r="H23" s="1">
        <v>8053475328</v>
      </c>
      <c r="I23" s="1">
        <f>COUNTIF(sleepDay_merged[Id],H23)</f>
        <v>3</v>
      </c>
      <c r="J23" s="1">
        <f>SUMIF(sleepDay_merged[Id],H23,sleepDay_merged[TotalMinutesAsleep])</f>
        <v>891</v>
      </c>
      <c r="K23" s="1">
        <f t="shared" si="0"/>
        <v>14.85</v>
      </c>
      <c r="L23" s="1">
        <f t="shared" si="1"/>
        <v>4.95</v>
      </c>
      <c r="M23" s="1" t="str">
        <f t="shared" si="2"/>
        <v>Potential</v>
      </c>
    </row>
    <row r="24" spans="1:13" x14ac:dyDescent="0.3">
      <c r="A24">
        <v>1503960366</v>
      </c>
      <c r="B24" t="s">
        <v>27</v>
      </c>
      <c r="C24">
        <v>1</v>
      </c>
      <c r="D24">
        <v>338</v>
      </c>
      <c r="E24">
        <v>342</v>
      </c>
      <c r="H24" s="1">
        <v>8378563200</v>
      </c>
      <c r="I24" s="1">
        <f>COUNTIF(sleepDay_merged[Id],H24)</f>
        <v>32</v>
      </c>
      <c r="J24" s="1">
        <f>SUMIF(sleepDay_merged[Id],H24,sleepDay_merged[TotalMinutesAsleep])</f>
        <v>14187</v>
      </c>
      <c r="K24" s="1">
        <f t="shared" si="0"/>
        <v>236.45</v>
      </c>
      <c r="L24" s="1">
        <f t="shared" si="1"/>
        <v>7.3890624999999996</v>
      </c>
      <c r="M24" s="1" t="str">
        <f t="shared" si="2"/>
        <v>Non-Potential</v>
      </c>
    </row>
    <row r="25" spans="1:13" x14ac:dyDescent="0.3">
      <c r="A25">
        <v>1503960366</v>
      </c>
      <c r="B25" t="s">
        <v>28</v>
      </c>
      <c r="C25">
        <v>1</v>
      </c>
      <c r="D25">
        <v>383</v>
      </c>
      <c r="E25">
        <v>403</v>
      </c>
      <c r="H25" s="1">
        <v>8792009665</v>
      </c>
      <c r="I25" s="1">
        <f>COUNTIF(sleepDay_merged[Id],H25)</f>
        <v>15</v>
      </c>
      <c r="J25" s="1">
        <f>SUMIF(sleepDay_merged[Id],H25,sleepDay_merged[TotalMinutesAsleep])</f>
        <v>6535</v>
      </c>
      <c r="K25" s="1">
        <f t="shared" si="0"/>
        <v>108.91666666666667</v>
      </c>
      <c r="L25" s="1">
        <f t="shared" si="1"/>
        <v>7.2611111111111111</v>
      </c>
      <c r="M25" s="1" t="str">
        <f t="shared" si="2"/>
        <v>Non-Potential</v>
      </c>
    </row>
    <row r="26" spans="1:13" x14ac:dyDescent="0.3">
      <c r="A26">
        <v>1503960366</v>
      </c>
      <c r="B26" t="s">
        <v>29</v>
      </c>
      <c r="C26">
        <v>1</v>
      </c>
      <c r="D26">
        <v>285</v>
      </c>
      <c r="E26">
        <v>306</v>
      </c>
    </row>
    <row r="27" spans="1:13" x14ac:dyDescent="0.3">
      <c r="A27">
        <v>1644430081</v>
      </c>
      <c r="B27" t="s">
        <v>18</v>
      </c>
      <c r="C27">
        <v>1</v>
      </c>
      <c r="D27">
        <v>119</v>
      </c>
      <c r="E27">
        <v>127</v>
      </c>
    </row>
    <row r="28" spans="1:13" x14ac:dyDescent="0.3">
      <c r="A28">
        <v>1644430081</v>
      </c>
      <c r="B28" t="s">
        <v>19</v>
      </c>
      <c r="C28">
        <v>1</v>
      </c>
      <c r="D28">
        <v>124</v>
      </c>
      <c r="E28">
        <v>142</v>
      </c>
    </row>
    <row r="29" spans="1:13" x14ac:dyDescent="0.3">
      <c r="A29">
        <v>1644430081</v>
      </c>
      <c r="B29" t="s">
        <v>21</v>
      </c>
      <c r="C29">
        <v>1</v>
      </c>
      <c r="D29">
        <v>796</v>
      </c>
      <c r="E29">
        <v>961</v>
      </c>
    </row>
    <row r="30" spans="1:13" x14ac:dyDescent="0.3">
      <c r="A30">
        <v>1644430081</v>
      </c>
      <c r="B30" t="s">
        <v>26</v>
      </c>
      <c r="C30">
        <v>1</v>
      </c>
      <c r="D30">
        <v>137</v>
      </c>
      <c r="E30">
        <v>154</v>
      </c>
    </row>
    <row r="31" spans="1:13" x14ac:dyDescent="0.3">
      <c r="A31">
        <v>1844505072</v>
      </c>
      <c r="B31" t="s">
        <v>7</v>
      </c>
      <c r="C31">
        <v>1</v>
      </c>
      <c r="D31">
        <v>644</v>
      </c>
      <c r="E31">
        <v>961</v>
      </c>
    </row>
    <row r="32" spans="1:13" x14ac:dyDescent="0.3">
      <c r="A32">
        <v>1844505072</v>
      </c>
      <c r="B32" t="s">
        <v>19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t="s">
        <v>20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t="s">
        <v>5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t="s">
        <v>6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t="s">
        <v>7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t="s">
        <v>16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t="s">
        <v>17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t="s">
        <v>5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t="s">
        <v>6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t="s">
        <v>30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t="s">
        <v>7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t="s">
        <v>8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t="s">
        <v>9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t="s">
        <v>10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t="s">
        <v>11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t="s">
        <v>12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t="s">
        <v>31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t="s">
        <v>13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t="s">
        <v>14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t="s">
        <v>15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t="s">
        <v>32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t="s">
        <v>17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t="s">
        <v>18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t="s">
        <v>19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t="s">
        <v>20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t="s">
        <v>21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t="s">
        <v>33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t="s">
        <v>23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t="s">
        <v>24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t="s">
        <v>25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t="s">
        <v>26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t="s">
        <v>27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t="s">
        <v>28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t="s">
        <v>29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t="s">
        <v>34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t="s">
        <v>13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t="s">
        <v>6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t="s">
        <v>30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t="s">
        <v>7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t="s">
        <v>9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t="s">
        <v>35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t="s">
        <v>10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t="s">
        <v>12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t="s">
        <v>31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t="s">
        <v>13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t="s">
        <v>14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t="s">
        <v>15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t="s">
        <v>16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t="s">
        <v>32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t="s">
        <v>17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t="s">
        <v>18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t="s">
        <v>5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t="s">
        <v>6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t="s">
        <v>30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t="s">
        <v>7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t="s">
        <v>8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t="s">
        <v>9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t="s">
        <v>35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t="s">
        <v>10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t="s">
        <v>11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t="s">
        <v>12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t="s">
        <v>31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t="s">
        <v>13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t="s">
        <v>14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t="s">
        <v>15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t="s">
        <v>16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t="s">
        <v>32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t="s">
        <v>17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t="s">
        <v>18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t="s">
        <v>19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t="s">
        <v>20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t="s">
        <v>21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t="s">
        <v>22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t="s">
        <v>33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t="s">
        <v>23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t="s">
        <v>24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t="s">
        <v>25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t="s">
        <v>26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t="s">
        <v>28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t="s">
        <v>5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t="s">
        <v>8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t="s">
        <v>22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t="s">
        <v>33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t="s">
        <v>23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t="s">
        <v>24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t="s">
        <v>26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t="s">
        <v>28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t="s">
        <v>30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t="s">
        <v>7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t="s">
        <v>8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t="s">
        <v>35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t="s">
        <v>10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t="s">
        <v>11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t="s">
        <v>12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t="s">
        <v>31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t="s">
        <v>13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t="s">
        <v>14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t="s">
        <v>15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t="s">
        <v>16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t="s">
        <v>32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t="s">
        <v>17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t="s">
        <v>18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t="s">
        <v>19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t="s">
        <v>20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t="s">
        <v>21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t="s">
        <v>22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t="s">
        <v>24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t="s">
        <v>25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t="s">
        <v>26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t="s">
        <v>27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t="s">
        <v>28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t="s">
        <v>29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t="s">
        <v>34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t="s">
        <v>7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t="s">
        <v>8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t="s">
        <v>9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t="s">
        <v>35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t="s">
        <v>10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t="s">
        <v>11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t="s">
        <v>12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t="s">
        <v>31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t="s">
        <v>13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t="s">
        <v>14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t="s">
        <v>16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t="s">
        <v>32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t="s">
        <v>17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t="s">
        <v>19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t="s">
        <v>20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t="s">
        <v>21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t="s">
        <v>33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t="s">
        <v>23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t="s">
        <v>23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t="s">
        <v>25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t="s">
        <v>26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t="s">
        <v>27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t="s">
        <v>28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t="s">
        <v>29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t="s">
        <v>5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t="s">
        <v>6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t="s">
        <v>30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t="s">
        <v>7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t="s">
        <v>8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t="s">
        <v>9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t="s">
        <v>10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t="s">
        <v>11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t="s">
        <v>12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t="s">
        <v>31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t="s">
        <v>15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t="s">
        <v>16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t="s">
        <v>32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t="s">
        <v>17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t="s">
        <v>18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t="s">
        <v>19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t="s">
        <v>20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t="s">
        <v>21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t="s">
        <v>22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t="s">
        <v>33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t="s">
        <v>23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t="s">
        <v>24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t="s">
        <v>25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t="s">
        <v>26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t="s">
        <v>27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t="s">
        <v>28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t="s">
        <v>29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t="s">
        <v>34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t="s">
        <v>12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t="s">
        <v>16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t="s">
        <v>18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t="s">
        <v>20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t="s">
        <v>26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t="s">
        <v>5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t="s">
        <v>6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t="s">
        <v>30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t="s">
        <v>7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t="s">
        <v>8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t="s">
        <v>9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t="s">
        <v>35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t="s">
        <v>10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t="s">
        <v>11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t="s">
        <v>12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t="s">
        <v>13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t="s">
        <v>14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t="s">
        <v>15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t="s">
        <v>16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t="s">
        <v>32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t="s">
        <v>17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t="s">
        <v>18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t="s">
        <v>19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t="s">
        <v>22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t="s">
        <v>33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t="s">
        <v>23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t="s">
        <v>24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t="s">
        <v>25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t="s">
        <v>25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t="s">
        <v>27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t="s">
        <v>28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t="s">
        <v>29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t="s">
        <v>34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t="s">
        <v>5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t="s">
        <v>6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t="s">
        <v>30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t="s">
        <v>7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t="s">
        <v>8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t="s">
        <v>9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t="s">
        <v>35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t="s">
        <v>10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t="s">
        <v>11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t="s">
        <v>12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t="s">
        <v>31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t="s">
        <v>13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t="s">
        <v>14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t="s">
        <v>15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t="s">
        <v>16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t="s">
        <v>32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t="s">
        <v>17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t="s">
        <v>18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t="s">
        <v>19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t="s">
        <v>20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t="s">
        <v>21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t="s">
        <v>22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t="s">
        <v>33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t="s">
        <v>23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t="s">
        <v>24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t="s">
        <v>25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t="s">
        <v>26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t="s">
        <v>27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t="s">
        <v>28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t="s">
        <v>29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t="s">
        <v>34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t="s">
        <v>5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t="s">
        <v>6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t="s">
        <v>30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t="s">
        <v>7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t="s">
        <v>8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t="s">
        <v>9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t="s">
        <v>35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t="s">
        <v>10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t="s">
        <v>11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t="s">
        <v>12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t="s">
        <v>31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t="s">
        <v>13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t="s">
        <v>14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t="s">
        <v>15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t="s">
        <v>16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t="s">
        <v>32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t="s">
        <v>17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t="s">
        <v>18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t="s">
        <v>19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t="s">
        <v>20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t="s">
        <v>21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t="s">
        <v>22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t="s">
        <v>33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t="s">
        <v>23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t="s">
        <v>28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t="s">
        <v>29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t="s">
        <v>8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t="s">
        <v>9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t="s">
        <v>35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t="s">
        <v>10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t="s">
        <v>11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t="s">
        <v>12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t="s">
        <v>31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t="s">
        <v>13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t="s">
        <v>14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t="s">
        <v>32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t="s">
        <v>17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t="s">
        <v>18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t="s">
        <v>20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t="s">
        <v>23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t="s">
        <v>24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t="s">
        <v>25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t="s">
        <v>26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t="s">
        <v>27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t="s">
        <v>6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t="s">
        <v>30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t="s">
        <v>7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t="s">
        <v>5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t="s">
        <v>6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t="s">
        <v>30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t="s">
        <v>7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t="s">
        <v>8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t="s">
        <v>9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t="s">
        <v>35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t="s">
        <v>10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t="s">
        <v>11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t="s">
        <v>12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t="s">
        <v>31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t="s">
        <v>13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t="s">
        <v>14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t="s">
        <v>15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t="s">
        <v>16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t="s">
        <v>32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t="s">
        <v>17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t="s">
        <v>18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t="s">
        <v>19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t="s">
        <v>20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t="s">
        <v>21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t="s">
        <v>22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t="s">
        <v>33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t="s">
        <v>23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t="s">
        <v>24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t="s">
        <v>25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t="s">
        <v>26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t="s">
        <v>27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t="s">
        <v>28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t="s">
        <v>29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t="s">
        <v>34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t="s">
        <v>8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t="s">
        <v>20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t="s">
        <v>5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t="s">
        <v>6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t="s">
        <v>30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t="s">
        <v>7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t="s">
        <v>10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t="s">
        <v>11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t="s">
        <v>12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t="s">
        <v>31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t="s">
        <v>14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t="s">
        <v>15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t="s">
        <v>16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t="s">
        <v>32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t="s">
        <v>17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t="s">
        <v>19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t="s">
        <v>20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t="s">
        <v>21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t="s">
        <v>22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t="s">
        <v>33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t="s">
        <v>24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t="s">
        <v>25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t="s">
        <v>26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t="s">
        <v>27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t="s">
        <v>29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t="s">
        <v>34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t="s">
        <v>11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t="s">
        <v>13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t="s">
        <v>25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t="s">
        <v>5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t="s">
        <v>6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t="s">
        <v>30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t="s">
        <v>7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t="s">
        <v>8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t="s">
        <v>9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t="s">
        <v>35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t="s">
        <v>10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t="s">
        <v>11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t="s">
        <v>12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t="s">
        <v>31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t="s">
        <v>13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t="s">
        <v>14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t="s">
        <v>15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t="s">
        <v>15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t="s">
        <v>16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t="s">
        <v>32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t="s">
        <v>17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t="s">
        <v>18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t="s">
        <v>19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t="s">
        <v>20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t="s">
        <v>21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t="s">
        <v>22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t="s">
        <v>33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t="s">
        <v>23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t="s">
        <v>24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t="s">
        <v>25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t="s">
        <v>26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t="s">
        <v>27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t="s">
        <v>28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t="s">
        <v>29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t="s">
        <v>34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t="s">
        <v>5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t="s">
        <v>6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t="s">
        <v>30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t="s">
        <v>7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t="s">
        <v>11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t="s">
        <v>31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t="s">
        <v>13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t="s">
        <v>32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t="s">
        <v>17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t="s">
        <v>18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t="s">
        <v>19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t="s">
        <v>20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t="s">
        <v>21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t="s">
        <v>22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t="s">
        <v>33</v>
      </c>
      <c r="C414">
        <v>1</v>
      </c>
      <c r="D414">
        <v>439</v>
      </c>
      <c r="E414">
        <v>463</v>
      </c>
    </row>
  </sheetData>
  <conditionalFormatting sqref="M2:M25">
    <cfRule type="cellIs" dxfId="0" priority="1" stopIfTrue="1" operator="equal">
      <formula>"Potential"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95B33-C68C-4A43-9C9D-9D92F6276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sleepDay_merged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Mandal</dc:creator>
  <cp:lastModifiedBy>Rahul Mandal</cp:lastModifiedBy>
  <dcterms:created xsi:type="dcterms:W3CDTF">2015-06-05T18:17:20Z</dcterms:created>
  <dcterms:modified xsi:type="dcterms:W3CDTF">2024-06-26T09:01:16Z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2024-06-24T14:35:40Z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fbf7e5c7-ad14-4d9d-ba1c-ebdc570e6e85</vt:lpwstr>
  </property>
  <property fmtid="{D5CDD505-2E9C-101B-9397-08002B2CF9AE}" pid="7" name="MSIP_Label_defa4170-0d19-0005-0004-bc88714345d2_ActionId">
    <vt:lpwstr>ff1f5b1c-1ab1-4d0b-8d21-5712f289f5ce</vt:lpwstr>
  </property>
  <property fmtid="{D5CDD505-2E9C-101B-9397-08002B2CF9AE}" pid="8" name="MSIP_Label_defa4170-0d19-0005-0004-bc88714345d2_ContentBits">
    <vt:lpwstr>0</vt:lpwstr>
  </property>
</Properties>
</file>