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Premlata mam\assignment excel-1\DS - 25th Nov\"/>
    </mc:Choice>
  </mc:AlternateContent>
  <xr:revisionPtr revIDLastSave="0" documentId="13_ncr:1_{0A5374CD-51E5-43BE-9D78-AB2A5B6DBF42}" xr6:coauthVersionLast="47" xr6:coauthVersionMax="47" xr10:uidLastSave="{00000000-0000-0000-0000-000000000000}"/>
  <bookViews>
    <workbookView xWindow="-110" yWindow="-110" windowWidth="19420" windowHeight="10420" firstSheet="3" activeTab="9" xr2:uid="{00000000-000D-0000-FFFF-FFFF00000000}"/>
  </bookViews>
  <sheets>
    <sheet name="Seperate chars" sheetId="1" r:id="rId1"/>
    <sheet name="datetime" sheetId="10" r:id="rId2"/>
    <sheet name="Joinconcat" sheetId="2" r:id="rId3"/>
    <sheet name="textjoin" sheetId="3" r:id="rId4"/>
    <sheet name="concat" sheetId="4" r:id="rId5"/>
    <sheet name="loweruppercase" sheetId="5" r:id="rId6"/>
    <sheet name="combinedateandtext" sheetId="6" r:id="rId7"/>
    <sheet name="trim" sheetId="7" r:id="rId8"/>
    <sheet name="substitute" sheetId="8" r:id="rId9"/>
    <sheet name="Text padding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9" l="1"/>
  <c r="K29" i="9"/>
  <c r="E29" i="9"/>
  <c r="D29" i="9"/>
  <c r="M24" i="9"/>
  <c r="F22" i="9"/>
  <c r="F21" i="9"/>
  <c r="F20" i="9"/>
  <c r="F19" i="9"/>
  <c r="F18" i="9"/>
  <c r="F17" i="9"/>
  <c r="F16" i="9"/>
  <c r="F15" i="9"/>
  <c r="O14" i="9"/>
  <c r="F14" i="9"/>
  <c r="F13" i="9"/>
  <c r="F12" i="9"/>
  <c r="F11" i="9"/>
  <c r="F10" i="9"/>
  <c r="F9" i="9"/>
  <c r="F8" i="9"/>
  <c r="F7" i="9"/>
  <c r="K21" i="8"/>
  <c r="K19" i="8"/>
  <c r="F14" i="8"/>
  <c r="M9" i="8"/>
  <c r="F6" i="8"/>
  <c r="G25" i="7"/>
  <c r="G24" i="7"/>
  <c r="G23" i="7"/>
  <c r="G22" i="7"/>
  <c r="G21" i="7"/>
  <c r="G20" i="7"/>
  <c r="G12" i="7"/>
  <c r="G11" i="7"/>
  <c r="G10" i="7"/>
  <c r="G9" i="7"/>
  <c r="G8" i="7"/>
  <c r="G7" i="7"/>
  <c r="M18" i="6"/>
  <c r="M15" i="6"/>
  <c r="H7" i="6"/>
  <c r="N38" i="5"/>
  <c r="N35" i="5"/>
  <c r="N36" i="5" s="1"/>
  <c r="M27" i="5"/>
  <c r="I23" i="5"/>
  <c r="I22" i="5"/>
  <c r="I21" i="5"/>
  <c r="I20" i="5"/>
  <c r="I19" i="5"/>
  <c r="I18" i="5"/>
  <c r="L12" i="5"/>
  <c r="P11" i="5"/>
  <c r="H9" i="5"/>
  <c r="L8" i="5"/>
  <c r="H7" i="5"/>
  <c r="P4" i="5"/>
  <c r="N18" i="4"/>
  <c r="R10" i="4"/>
  <c r="N9" i="4"/>
  <c r="N6" i="4"/>
  <c r="I17" i="3"/>
  <c r="R15" i="3"/>
  <c r="R12" i="3"/>
  <c r="J5" i="3"/>
  <c r="F20" i="2"/>
  <c r="F19" i="2"/>
  <c r="F18" i="2"/>
  <c r="F17" i="2"/>
  <c r="N16" i="2"/>
  <c r="F16" i="2"/>
  <c r="F15" i="2"/>
  <c r="O11" i="2"/>
  <c r="F11" i="2"/>
  <c r="F10" i="2"/>
  <c r="F9" i="2"/>
  <c r="F8" i="2"/>
  <c r="O7" i="2"/>
  <c r="F7" i="2"/>
  <c r="F6" i="2"/>
  <c r="Q8" i="10"/>
  <c r="H44" i="1"/>
  <c r="H43" i="1"/>
  <c r="H42" i="1"/>
  <c r="H41" i="1"/>
  <c r="M37" i="1"/>
  <c r="K33" i="1"/>
  <c r="K32" i="1"/>
  <c r="K31" i="1"/>
  <c r="K30" i="1"/>
  <c r="P23" i="1"/>
  <c r="J23" i="1"/>
  <c r="G23" i="1"/>
  <c r="P22" i="1"/>
  <c r="J22" i="1"/>
  <c r="G22" i="1"/>
  <c r="P21" i="1"/>
  <c r="J21" i="1"/>
  <c r="G21" i="1"/>
  <c r="P20" i="1"/>
  <c r="J20" i="1"/>
  <c r="G20" i="1"/>
  <c r="P19" i="1"/>
  <c r="J19" i="1"/>
  <c r="G19" i="1"/>
  <c r="P18" i="1"/>
  <c r="J18" i="1"/>
  <c r="G18" i="1"/>
  <c r="P17" i="1"/>
  <c r="J17" i="1"/>
  <c r="G17" i="1"/>
  <c r="P16" i="1"/>
  <c r="J16" i="1"/>
  <c r="G16" i="1"/>
  <c r="P15" i="1"/>
  <c r="J15" i="1"/>
  <c r="G15" i="1"/>
  <c r="P14" i="1"/>
  <c r="J14" i="1"/>
  <c r="G14" i="1"/>
  <c r="P13" i="1"/>
  <c r="J13" i="1"/>
  <c r="G13" i="1"/>
  <c r="P12" i="1"/>
  <c r="J12" i="1"/>
  <c r="G12" i="1"/>
  <c r="P11" i="1"/>
  <c r="J11" i="1"/>
  <c r="G11" i="1"/>
  <c r="P10" i="1"/>
  <c r="J10" i="1"/>
  <c r="H10" i="1"/>
  <c r="G10" i="1"/>
  <c r="P9" i="1"/>
  <c r="J9" i="1"/>
  <c r="H9" i="1"/>
  <c r="G9" i="1"/>
  <c r="P8" i="1"/>
  <c r="J8" i="1"/>
  <c r="G8" i="1"/>
  <c r="H7" i="1"/>
  <c r="J7" i="1" s="1"/>
  <c r="H6" i="1"/>
  <c r="J6" i="1" s="1"/>
  <c r="N29" i="9"/>
  <c r="P14" i="9"/>
  <c r="M19" i="8"/>
  <c r="O9" i="8"/>
  <c r="H7" i="7"/>
  <c r="G7" i="9"/>
  <c r="H20" i="7"/>
  <c r="K7" i="6"/>
  <c r="K5" i="3"/>
  <c r="G6" i="2"/>
  <c r="N30" i="1"/>
  <c r="K8" i="1"/>
  <c r="O6" i="4"/>
  <c r="S15" i="3"/>
  <c r="G15" i="2"/>
  <c r="P7" i="2"/>
  <c r="M30" i="1"/>
  <c r="O16" i="2"/>
  <c r="H8" i="1"/>
  <c r="M12" i="5"/>
  <c r="I9" i="5"/>
  <c r="I7" i="5"/>
  <c r="N24" i="9"/>
  <c r="G14" i="8"/>
  <c r="G6" i="8"/>
  <c r="J18" i="5"/>
  <c r="Q11" i="5"/>
  <c r="M8" i="5"/>
  <c r="Q4" i="5"/>
  <c r="R11" i="4"/>
  <c r="F29" i="9"/>
  <c r="P15" i="6"/>
  <c r="O38" i="5"/>
  <c r="N27" i="5"/>
  <c r="N11" i="4"/>
  <c r="Q8" i="1"/>
  <c r="O18" i="4"/>
  <c r="J17" i="3"/>
  <c r="P11" i="2"/>
  <c r="N37" i="1"/>
</calcChain>
</file>

<file path=xl/sharedStrings.xml><?xml version="1.0" encoding="utf-8"?>
<sst xmlns="http://schemas.openxmlformats.org/spreadsheetml/2006/main" count="366" uniqueCount="107">
  <si>
    <t>dataframe</t>
  </si>
  <si>
    <t>Separate first 3 characters</t>
  </si>
  <si>
    <t>OFF-PA-10000174</t>
  </si>
  <si>
    <t>OFF-LA-10003223</t>
  </si>
  <si>
    <t>OFF-ST-10002743</t>
  </si>
  <si>
    <t>OFF-BI-10004094</t>
  </si>
  <si>
    <t>OFF-AR-10003478</t>
  </si>
  <si>
    <t>OFF-PA-10002005</t>
  </si>
  <si>
    <t>OFF-AR-10002399</t>
  </si>
  <si>
    <t>FUR-CH-10004063</t>
  </si>
  <si>
    <t>OFF-BI-10004632</t>
  </si>
  <si>
    <t>OFF-AR-10001662</t>
  </si>
  <si>
    <t>TEC-PH-10004977</t>
  </si>
  <si>
    <t>TEC-PH-10004539</t>
  </si>
  <si>
    <t>OFF-FA-10001883</t>
  </si>
  <si>
    <t>OFF-PA-10000955</t>
  </si>
  <si>
    <t>FUR-FU-10004864</t>
  </si>
  <si>
    <t>OFF-BI-10003708</t>
  </si>
  <si>
    <t>City</t>
  </si>
  <si>
    <t>Initial_City</t>
  </si>
  <si>
    <t>Formula</t>
  </si>
  <si>
    <t>Mumbai</t>
  </si>
  <si>
    <t>Chennai</t>
  </si>
  <si>
    <t>Lucknow</t>
  </si>
  <si>
    <t>Bangalore</t>
  </si>
  <si>
    <t xml:space="preserve">last_2 </t>
  </si>
  <si>
    <t>01-Dec-1899</t>
  </si>
  <si>
    <t xml:space="preserve">date </t>
  </si>
  <si>
    <t>time</t>
  </si>
  <si>
    <t>0 to 1</t>
  </si>
  <si>
    <t>45234   0.64</t>
  </si>
  <si>
    <t>Join and concatenate</t>
  </si>
  <si>
    <t>Name</t>
  </si>
  <si>
    <t>Surname</t>
  </si>
  <si>
    <t>Darren</t>
  </si>
  <si>
    <t>Powers</t>
  </si>
  <si>
    <t>Credentials</t>
  </si>
  <si>
    <t>Phillina</t>
  </si>
  <si>
    <t>Ober</t>
  </si>
  <si>
    <t>Mick</t>
  </si>
  <si>
    <t>Brown</t>
  </si>
  <si>
    <t>Lycoris</t>
  </si>
  <si>
    <t>Saunders</t>
  </si>
  <si>
    <t>Jack</t>
  </si>
  <si>
    <t>O'Briant</t>
  </si>
  <si>
    <t>Maria</t>
  </si>
  <si>
    <t>Etezadi</t>
  </si>
  <si>
    <t>Textjoin</t>
  </si>
  <si>
    <t>OFF</t>
  </si>
  <si>
    <t>PA</t>
  </si>
  <si>
    <t>LA</t>
  </si>
  <si>
    <t>ST</t>
  </si>
  <si>
    <t>BI</t>
  </si>
  <si>
    <t>AR</t>
  </si>
  <si>
    <t>City Code</t>
  </si>
  <si>
    <t>Area Code</t>
  </si>
  <si>
    <t>Pincode</t>
  </si>
  <si>
    <t>Country code</t>
  </si>
  <si>
    <t>Product_Code</t>
  </si>
  <si>
    <t>FUR</t>
  </si>
  <si>
    <t>CH</t>
  </si>
  <si>
    <t>Using concat and textjoin</t>
  </si>
  <si>
    <t>darren Powers</t>
  </si>
  <si>
    <t>Phillina OBER</t>
  </si>
  <si>
    <t>Mick BrOWN</t>
  </si>
  <si>
    <t>Lycoris Saunders</t>
  </si>
  <si>
    <t>Maria EtezADI</t>
  </si>
  <si>
    <t>Chirantan</t>
  </si>
  <si>
    <t>lower the case using textjoin</t>
  </si>
  <si>
    <t>DARREN POWERS</t>
  </si>
  <si>
    <t>PHILINA OBER</t>
  </si>
  <si>
    <t>step 1</t>
  </si>
  <si>
    <t>step 2</t>
  </si>
  <si>
    <t>step = 1 + 2</t>
  </si>
  <si>
    <t>Combine Date and Text</t>
  </si>
  <si>
    <t>datatypes</t>
  </si>
  <si>
    <t>datetime</t>
  </si>
  <si>
    <t>int</t>
  </si>
  <si>
    <t>DATE</t>
  </si>
  <si>
    <t>ID</t>
  </si>
  <si>
    <t>str format</t>
  </si>
  <si>
    <t>DP-13000</t>
  </si>
  <si>
    <t>PO-19195</t>
  </si>
  <si>
    <t>MB-18085</t>
  </si>
  <si>
    <t>Remove extra spaces using trim</t>
  </si>
  <si>
    <t>Avery     508</t>
  </si>
  <si>
    <t>SAFCO Boltless     Steel Shelving</t>
  </si>
  <si>
    <t xml:space="preserve">     GBC Standard Plastic      Binding Systems Combs</t>
  </si>
  <si>
    <t>Xerox 225</t>
  </si>
  <si>
    <t>Newell    312</t>
  </si>
  <si>
    <t xml:space="preserve">             ASD    ASD DFGD             </t>
  </si>
  <si>
    <t>whitespaces</t>
  </si>
  <si>
    <t>trim whitespaces</t>
  </si>
  <si>
    <t>Removing unwated characters using substitute</t>
  </si>
  <si>
    <t>OFF-PA-1000-0174</t>
  </si>
  <si>
    <t>OFF-LA-1000-3223</t>
  </si>
  <si>
    <t>OFF-ST-1000-2743</t>
  </si>
  <si>
    <t>OFF-BI-1000-4094</t>
  </si>
  <si>
    <t>OFF-AR-1000-3478</t>
  </si>
  <si>
    <t>replace - with /</t>
  </si>
  <si>
    <t>OFF/PA-1000-0174</t>
  </si>
  <si>
    <t>OFF-PA-1000/0174</t>
  </si>
  <si>
    <t>Text Padding</t>
  </si>
  <si>
    <t>xxF-PA-100001xx</t>
  </si>
  <si>
    <t>this is what we want , xx is masked element</t>
  </si>
  <si>
    <t>when you don’t want the user to see certain elements, you can pad the elements</t>
  </si>
  <si>
    <t>first find the length using len()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</si>
</sst>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2" fillId="4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2" fillId="2" borderId="0" xfId="0" applyFont="1" applyFill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0" fillId="8" borderId="0" xfId="0" applyFill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5" borderId="0" xfId="0" applyFont="1" applyFill="1"/>
    <xf numFmtId="0" fontId="0" fillId="4" borderId="1" xfId="0" applyFill="1" applyBorder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2" fontId="0" fillId="0" borderId="0" xfId="0" applyNumberFormat="1"/>
    <xf numFmtId="15" fontId="0" fillId="0" borderId="0" xfId="0" applyNumberFormat="1"/>
    <xf numFmtId="1" fontId="3" fillId="5" borderId="0" xfId="0" applyNumberFormat="1" applyFont="1" applyFill="1"/>
    <xf numFmtId="14" fontId="0" fillId="0" borderId="0" xfId="0" applyNumberFormat="1"/>
    <xf numFmtId="0" fontId="3" fillId="8" borderId="0" xfId="0" applyFont="1" applyFill="1"/>
    <xf numFmtId="0" fontId="0" fillId="3" borderId="0" xfId="0" applyFill="1"/>
    <xf numFmtId="18" fontId="0" fillId="0" borderId="1" xfId="0" applyNumberFormat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18" fontId="0" fillId="0" borderId="0" xfId="0" applyNumberFormat="1"/>
    <xf numFmtId="2" fontId="3" fillId="3" borderId="0" xfId="0" applyNumberFormat="1" applyFont="1" applyFill="1"/>
    <xf numFmtId="19" fontId="0" fillId="0" borderId="0" xfId="0" applyNumberFormat="1"/>
    <xf numFmtId="1" fontId="3" fillId="3" borderId="0" xfId="0" applyNumberFormat="1" applyFont="1" applyFill="1"/>
    <xf numFmtId="1" fontId="0" fillId="0" borderId="0" xfId="0" applyNumberFormat="1"/>
    <xf numFmtId="0" fontId="2" fillId="5" borderId="0" xfId="0" applyFont="1" applyFill="1"/>
    <xf numFmtId="0" fontId="0" fillId="5" borderId="1" xfId="0" applyFill="1" applyBorder="1"/>
    <xf numFmtId="0" fontId="2" fillId="9" borderId="0" xfId="0" applyFont="1" applyFill="1"/>
    <xf numFmtId="0" fontId="2" fillId="5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52"/>
  <sheetViews>
    <sheetView topLeftCell="A13" zoomScale="110" zoomScaleNormal="110" workbookViewId="0">
      <selection activeCell="P8" sqref="P8"/>
    </sheetView>
  </sheetViews>
  <sheetFormatPr defaultColWidth="9" defaultRowHeight="14.5"/>
  <cols>
    <col min="5" max="5" width="16.08984375" customWidth="1"/>
    <col min="8" max="8" width="10.453125" customWidth="1"/>
    <col min="10" max="10" width="9.453125" customWidth="1"/>
    <col min="11" max="11" width="10.6328125" customWidth="1"/>
    <col min="12" max="12" width="16.08984375" customWidth="1"/>
    <col min="13" max="13" width="11" customWidth="1"/>
    <col min="14" max="14" width="16.08984375" customWidth="1"/>
    <col min="17" max="17" width="12.08984375" customWidth="1"/>
  </cols>
  <sheetData>
    <row r="4" spans="5:17">
      <c r="K4" s="33" t="s">
        <v>0</v>
      </c>
    </row>
    <row r="5" spans="5:17">
      <c r="E5" s="36" t="s">
        <v>1</v>
      </c>
      <c r="F5" s="36"/>
      <c r="G5" s="36"/>
      <c r="H5" s="36"/>
    </row>
    <row r="6" spans="5:17">
      <c r="E6" s="3"/>
      <c r="H6" t="str">
        <f>LOWER(F6)</f>
        <v/>
      </c>
      <c r="J6" t="str">
        <f>LOWER(H6)</f>
        <v/>
      </c>
    </row>
    <row r="7" spans="5:17">
      <c r="E7" s="3"/>
      <c r="H7" t="str">
        <f t="shared" ref="H7:H10" si="0">LOWER(F7)</f>
        <v/>
      </c>
      <c r="J7" t="str">
        <f t="shared" ref="J7" si="1">LOWER(H7)</f>
        <v/>
      </c>
    </row>
    <row r="8" spans="5:17">
      <c r="E8" t="s">
        <v>2</v>
      </c>
      <c r="G8" t="str">
        <f>LEFT(E8,4)</f>
        <v>OFF-</v>
      </c>
      <c r="H8" s="6" t="str">
        <f ca="1">_xlfn.FORMULATEXT(G8)</f>
        <v>=LEFT(E8,4)</v>
      </c>
      <c r="J8" t="str">
        <f>LEFT(E8,7)</f>
        <v>OFF-PA-</v>
      </c>
      <c r="K8" s="6" t="str">
        <f ca="1">_xlfn.FORMULATEXT(J8)</f>
        <v>=LEFT(E8,7)</v>
      </c>
      <c r="N8" t="s">
        <v>2</v>
      </c>
      <c r="P8" t="str">
        <f>RIGHT(N8,6)</f>
        <v>000174</v>
      </c>
      <c r="Q8" s="6" t="str">
        <f ca="1">_xlfn.FORMULATEXT(P8)</f>
        <v>=RIGHT(N8,6)</v>
      </c>
    </row>
    <row r="9" spans="5:17">
      <c r="E9" t="s">
        <v>3</v>
      </c>
      <c r="G9" t="str">
        <f t="shared" ref="G9:G23" si="2">LEFT(E9,4)</f>
        <v>OFF-</v>
      </c>
      <c r="H9" t="str">
        <f t="shared" si="0"/>
        <v/>
      </c>
      <c r="J9" t="str">
        <f t="shared" ref="J9:J23" si="3">LEFT(E9,7)</f>
        <v>OFF-LA-</v>
      </c>
      <c r="N9" t="s">
        <v>3</v>
      </c>
      <c r="P9" t="str">
        <f t="shared" ref="P9:P23" si="4">RIGHT(N9,6)</f>
        <v>003223</v>
      </c>
    </row>
    <row r="10" spans="5:17">
      <c r="E10" t="s">
        <v>4</v>
      </c>
      <c r="G10" t="str">
        <f t="shared" si="2"/>
        <v>OFF-</v>
      </c>
      <c r="H10" t="str">
        <f t="shared" si="0"/>
        <v/>
      </c>
      <c r="J10" t="str">
        <f t="shared" si="3"/>
        <v>OFF-ST-</v>
      </c>
      <c r="N10" t="s">
        <v>4</v>
      </c>
      <c r="P10" t="str">
        <f t="shared" si="4"/>
        <v>002743</v>
      </c>
    </row>
    <row r="11" spans="5:17">
      <c r="E11" t="s">
        <v>5</v>
      </c>
      <c r="G11" t="str">
        <f t="shared" si="2"/>
        <v>OFF-</v>
      </c>
      <c r="J11" t="str">
        <f t="shared" si="3"/>
        <v>OFF-BI-</v>
      </c>
      <c r="N11" t="s">
        <v>5</v>
      </c>
      <c r="P11" t="str">
        <f t="shared" si="4"/>
        <v>004094</v>
      </c>
    </row>
    <row r="12" spans="5:17">
      <c r="E12" t="s">
        <v>6</v>
      </c>
      <c r="G12" t="str">
        <f t="shared" si="2"/>
        <v>OFF-</v>
      </c>
      <c r="J12" t="str">
        <f t="shared" si="3"/>
        <v>OFF-AR-</v>
      </c>
      <c r="N12" t="s">
        <v>6</v>
      </c>
      <c r="P12" t="str">
        <f t="shared" si="4"/>
        <v>003478</v>
      </c>
    </row>
    <row r="13" spans="5:17">
      <c r="E13" t="s">
        <v>7</v>
      </c>
      <c r="G13" t="str">
        <f t="shared" si="2"/>
        <v>OFF-</v>
      </c>
      <c r="J13" t="str">
        <f t="shared" si="3"/>
        <v>OFF-PA-</v>
      </c>
      <c r="N13" t="s">
        <v>7</v>
      </c>
      <c r="P13" t="str">
        <f t="shared" si="4"/>
        <v>002005</v>
      </c>
    </row>
    <row r="14" spans="5:17">
      <c r="E14" t="s">
        <v>8</v>
      </c>
      <c r="G14" t="str">
        <f t="shared" si="2"/>
        <v>OFF-</v>
      </c>
      <c r="J14" t="str">
        <f t="shared" si="3"/>
        <v>OFF-AR-</v>
      </c>
      <c r="N14" t="s">
        <v>8</v>
      </c>
      <c r="P14" t="str">
        <f t="shared" si="4"/>
        <v>002399</v>
      </c>
    </row>
    <row r="15" spans="5:17">
      <c r="E15" t="s">
        <v>9</v>
      </c>
      <c r="G15" t="str">
        <f t="shared" si="2"/>
        <v>FUR-</v>
      </c>
      <c r="J15" t="str">
        <f t="shared" si="3"/>
        <v>FUR-CH-</v>
      </c>
      <c r="N15" t="s">
        <v>9</v>
      </c>
      <c r="P15" t="str">
        <f t="shared" si="4"/>
        <v>004063</v>
      </c>
    </row>
    <row r="16" spans="5:17">
      <c r="E16" t="s">
        <v>10</v>
      </c>
      <c r="G16" t="str">
        <f t="shared" si="2"/>
        <v>OFF-</v>
      </c>
      <c r="J16" t="str">
        <f t="shared" si="3"/>
        <v>OFF-BI-</v>
      </c>
      <c r="N16" t="s">
        <v>10</v>
      </c>
      <c r="P16" t="str">
        <f t="shared" si="4"/>
        <v>004632</v>
      </c>
    </row>
    <row r="17" spans="5:16">
      <c r="E17" t="s">
        <v>11</v>
      </c>
      <c r="G17" t="str">
        <f t="shared" si="2"/>
        <v>OFF-</v>
      </c>
      <c r="J17" t="str">
        <f t="shared" si="3"/>
        <v>OFF-AR-</v>
      </c>
      <c r="N17" t="s">
        <v>11</v>
      </c>
      <c r="P17" t="str">
        <f t="shared" si="4"/>
        <v>001662</v>
      </c>
    </row>
    <row r="18" spans="5:16">
      <c r="E18" t="s">
        <v>12</v>
      </c>
      <c r="G18" t="str">
        <f t="shared" si="2"/>
        <v>TEC-</v>
      </c>
      <c r="J18" t="str">
        <f t="shared" si="3"/>
        <v>TEC-PH-</v>
      </c>
      <c r="N18" t="s">
        <v>12</v>
      </c>
      <c r="P18" t="str">
        <f t="shared" si="4"/>
        <v>004977</v>
      </c>
    </row>
    <row r="19" spans="5:16">
      <c r="E19" t="s">
        <v>13</v>
      </c>
      <c r="G19" t="str">
        <f t="shared" si="2"/>
        <v>TEC-</v>
      </c>
      <c r="J19" t="str">
        <f t="shared" si="3"/>
        <v>TEC-PH-</v>
      </c>
      <c r="N19" t="s">
        <v>13</v>
      </c>
      <c r="P19" t="str">
        <f t="shared" si="4"/>
        <v>004539</v>
      </c>
    </row>
    <row r="20" spans="5:16">
      <c r="E20" t="s">
        <v>14</v>
      </c>
      <c r="G20" t="str">
        <f t="shared" si="2"/>
        <v>OFF-</v>
      </c>
      <c r="J20" t="str">
        <f t="shared" si="3"/>
        <v>OFF-FA-</v>
      </c>
      <c r="N20" t="s">
        <v>14</v>
      </c>
      <c r="P20" t="str">
        <f t="shared" si="4"/>
        <v>001883</v>
      </c>
    </row>
    <row r="21" spans="5:16">
      <c r="E21" t="s">
        <v>15</v>
      </c>
      <c r="G21" t="str">
        <f t="shared" si="2"/>
        <v>OFF-</v>
      </c>
      <c r="J21" t="str">
        <f t="shared" si="3"/>
        <v>OFF-PA-</v>
      </c>
      <c r="N21" t="s">
        <v>15</v>
      </c>
      <c r="P21" t="str">
        <f t="shared" si="4"/>
        <v>000955</v>
      </c>
    </row>
    <row r="22" spans="5:16">
      <c r="E22" t="s">
        <v>16</v>
      </c>
      <c r="G22" t="str">
        <f t="shared" si="2"/>
        <v>FUR-</v>
      </c>
      <c r="J22" t="str">
        <f t="shared" si="3"/>
        <v>FUR-FU-</v>
      </c>
      <c r="N22" t="s">
        <v>16</v>
      </c>
      <c r="P22" t="str">
        <f t="shared" si="4"/>
        <v>004864</v>
      </c>
    </row>
    <row r="23" spans="5:16">
      <c r="E23" t="s">
        <v>17</v>
      </c>
      <c r="G23" t="str">
        <f t="shared" si="2"/>
        <v>OFF-</v>
      </c>
      <c r="J23" t="str">
        <f t="shared" si="3"/>
        <v>OFF-BI-</v>
      </c>
      <c r="N23" t="s">
        <v>17</v>
      </c>
      <c r="P23" t="str">
        <f t="shared" si="4"/>
        <v>003708</v>
      </c>
    </row>
    <row r="27" spans="5:16">
      <c r="E27" t="s">
        <v>2</v>
      </c>
    </row>
    <row r="28" spans="5:16">
      <c r="E28" t="s">
        <v>3</v>
      </c>
    </row>
    <row r="29" spans="5:16">
      <c r="E29" t="s">
        <v>4</v>
      </c>
      <c r="J29" t="s">
        <v>18</v>
      </c>
      <c r="K29" t="s">
        <v>19</v>
      </c>
      <c r="M29" s="34" t="s">
        <v>20</v>
      </c>
    </row>
    <row r="30" spans="5:16">
      <c r="E30" t="s">
        <v>5</v>
      </c>
      <c r="J30" t="s">
        <v>21</v>
      </c>
      <c r="K30" t="str">
        <f>LEFT(J30,3)</f>
        <v>Mum</v>
      </c>
      <c r="M30" t="str">
        <f ca="1">_xlfn.FORMULATEXT(K30)</f>
        <v>=LEFT(J30,3)</v>
      </c>
      <c r="N30" t="str">
        <f ca="1">_xlfn.FORMULATEXT(K30)</f>
        <v>=LEFT(J30,3)</v>
      </c>
    </row>
    <row r="31" spans="5:16">
      <c r="E31" t="s">
        <v>6</v>
      </c>
      <c r="J31" t="s">
        <v>22</v>
      </c>
      <c r="K31" t="str">
        <f t="shared" ref="K31:K33" si="5">LEFT(J31,3)</f>
        <v>Che</v>
      </c>
    </row>
    <row r="32" spans="5:16">
      <c r="E32" t="s">
        <v>7</v>
      </c>
      <c r="J32" t="s">
        <v>23</v>
      </c>
      <c r="K32" t="str">
        <f t="shared" si="5"/>
        <v>Luc</v>
      </c>
    </row>
    <row r="33" spans="5:14">
      <c r="E33" t="s">
        <v>8</v>
      </c>
      <c r="J33" t="s">
        <v>24</v>
      </c>
      <c r="K33" t="str">
        <f t="shared" si="5"/>
        <v>Ban</v>
      </c>
    </row>
    <row r="34" spans="5:14">
      <c r="E34" t="s">
        <v>9</v>
      </c>
    </row>
    <row r="35" spans="5:14">
      <c r="E35" t="s">
        <v>10</v>
      </c>
    </row>
    <row r="36" spans="5:14">
      <c r="E36" t="s">
        <v>11</v>
      </c>
    </row>
    <row r="37" spans="5:14">
      <c r="E37" t="s">
        <v>12</v>
      </c>
      <c r="L37" t="s">
        <v>2</v>
      </c>
      <c r="M37" t="str">
        <f>RIGHT(L37,5)</f>
        <v>00174</v>
      </c>
      <c r="N37" s="35" t="str">
        <f ca="1">_xlfn.FORMULATEXT(M37)</f>
        <v>=RIGHT(L37,5)</v>
      </c>
    </row>
    <row r="38" spans="5:14">
      <c r="E38" t="s">
        <v>13</v>
      </c>
      <c r="L38" t="s">
        <v>3</v>
      </c>
    </row>
    <row r="39" spans="5:14">
      <c r="E39" t="s">
        <v>14</v>
      </c>
      <c r="L39" t="s">
        <v>4</v>
      </c>
    </row>
    <row r="40" spans="5:14">
      <c r="E40" t="s">
        <v>15</v>
      </c>
      <c r="G40" t="s">
        <v>18</v>
      </c>
      <c r="H40" t="s">
        <v>25</v>
      </c>
      <c r="L40" t="s">
        <v>5</v>
      </c>
    </row>
    <row r="41" spans="5:14">
      <c r="E41" t="s">
        <v>16</v>
      </c>
      <c r="G41" t="s">
        <v>21</v>
      </c>
      <c r="H41" t="str">
        <f>RIGHT(G41,2)</f>
        <v>ai</v>
      </c>
      <c r="L41" t="s">
        <v>6</v>
      </c>
    </row>
    <row r="42" spans="5:14">
      <c r="E42" t="s">
        <v>17</v>
      </c>
      <c r="G42" t="s">
        <v>22</v>
      </c>
      <c r="H42" t="str">
        <f t="shared" ref="H42:H44" si="6">RIGHT(G42,2)</f>
        <v>ai</v>
      </c>
      <c r="L42" t="s">
        <v>7</v>
      </c>
    </row>
    <row r="43" spans="5:14">
      <c r="G43" t="s">
        <v>23</v>
      </c>
      <c r="H43" t="str">
        <f t="shared" si="6"/>
        <v>ow</v>
      </c>
      <c r="L43" t="s">
        <v>8</v>
      </c>
    </row>
    <row r="44" spans="5:14">
      <c r="G44" t="s">
        <v>24</v>
      </c>
      <c r="H44" t="str">
        <f t="shared" si="6"/>
        <v>re</v>
      </c>
      <c r="L44" t="s">
        <v>9</v>
      </c>
    </row>
    <row r="45" spans="5:14">
      <c r="L45" t="s">
        <v>10</v>
      </c>
    </row>
    <row r="46" spans="5:14">
      <c r="L46" t="s">
        <v>11</v>
      </c>
    </row>
    <row r="47" spans="5:14">
      <c r="L47" t="s">
        <v>12</v>
      </c>
    </row>
    <row r="48" spans="5:14">
      <c r="L48" t="s">
        <v>13</v>
      </c>
    </row>
    <row r="49" spans="12:12">
      <c r="L49" t="s">
        <v>14</v>
      </c>
    </row>
    <row r="50" spans="12:12">
      <c r="L50" t="s">
        <v>15</v>
      </c>
    </row>
    <row r="51" spans="12:12">
      <c r="L51" t="s">
        <v>16</v>
      </c>
    </row>
    <row r="52" spans="12:12">
      <c r="L52" t="s">
        <v>17</v>
      </c>
    </row>
  </sheetData>
  <mergeCells count="1">
    <mergeCell ref="E5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4:U43"/>
  <sheetViews>
    <sheetView tabSelected="1" zoomScale="110" zoomScaleNormal="110" workbookViewId="0">
      <selection activeCell="G7" sqref="G7:I7"/>
    </sheetView>
  </sheetViews>
  <sheetFormatPr defaultColWidth="9" defaultRowHeight="14.5"/>
  <cols>
    <col min="3" max="3" width="16.08984375" customWidth="1"/>
    <col min="5" max="5" width="16.08984375" customWidth="1"/>
    <col min="6" max="6" width="15" customWidth="1"/>
    <col min="12" max="12" width="16.08984375" customWidth="1"/>
    <col min="13" max="13" width="15.1796875" customWidth="1"/>
    <col min="17" max="17" width="12.1796875" customWidth="1"/>
  </cols>
  <sheetData>
    <row r="4" spans="5:21" ht="18.5">
      <c r="G4" s="46" t="s">
        <v>102</v>
      </c>
      <c r="H4" s="46"/>
      <c r="I4" s="46"/>
      <c r="J4" s="46"/>
    </row>
    <row r="5" spans="5:21">
      <c r="M5" s="2" t="s">
        <v>103</v>
      </c>
      <c r="N5" s="47" t="s">
        <v>104</v>
      </c>
      <c r="O5" s="47"/>
      <c r="P5" s="47"/>
      <c r="Q5" s="47"/>
    </row>
    <row r="7" spans="5:21">
      <c r="E7" t="s">
        <v>2</v>
      </c>
      <c r="F7" t="str">
        <f>"xx"&amp;MID(E7,3,11)&amp;"xx"</f>
        <v>xxF-PA-100001xx</v>
      </c>
      <c r="G7" s="48" t="str">
        <f ca="1">_xlfn.FORMULATEXT(F7)</f>
        <v>="xx"&amp;MID(E7,3,11)&amp;"xx"</v>
      </c>
      <c r="H7" s="48"/>
      <c r="I7" s="48"/>
      <c r="N7" s="49" t="s">
        <v>105</v>
      </c>
      <c r="O7" s="49"/>
      <c r="P7" s="49"/>
      <c r="Q7" s="49"/>
    </row>
    <row r="8" spans="5:21">
      <c r="E8" t="s">
        <v>3</v>
      </c>
      <c r="F8" t="str">
        <f t="shared" ref="F8:F22" si="0">"xx"&amp;MID(E8,3,11)&amp;"xx"</f>
        <v>xxF-LA-100032xx</v>
      </c>
      <c r="N8" s="49"/>
      <c r="O8" s="49"/>
      <c r="P8" s="49"/>
      <c r="Q8" s="49"/>
    </row>
    <row r="9" spans="5:21">
      <c r="E9" t="s">
        <v>4</v>
      </c>
      <c r="F9" t="str">
        <f t="shared" si="0"/>
        <v>xxF-ST-100027xx</v>
      </c>
    </row>
    <row r="10" spans="5:21">
      <c r="E10" t="s">
        <v>5</v>
      </c>
      <c r="F10" t="str">
        <f t="shared" si="0"/>
        <v>xxF-BI-100040xx</v>
      </c>
    </row>
    <row r="11" spans="5:21">
      <c r="E11" t="s">
        <v>6</v>
      </c>
      <c r="F11" t="str">
        <f t="shared" si="0"/>
        <v>xxF-AR-100034xx</v>
      </c>
    </row>
    <row r="12" spans="5:21">
      <c r="E12" t="s">
        <v>7</v>
      </c>
      <c r="F12" t="str">
        <f t="shared" si="0"/>
        <v>xxF-PA-100020xx</v>
      </c>
      <c r="N12" s="45" t="s">
        <v>106</v>
      </c>
      <c r="O12" s="45"/>
      <c r="P12" s="45"/>
      <c r="Q12" s="45"/>
    </row>
    <row r="13" spans="5:21">
      <c r="E13" t="s">
        <v>8</v>
      </c>
      <c r="F13" t="str">
        <f t="shared" si="0"/>
        <v>xxF-AR-100023xx</v>
      </c>
    </row>
    <row r="14" spans="5:21">
      <c r="E14" t="s">
        <v>9</v>
      </c>
      <c r="F14" t="str">
        <f t="shared" si="0"/>
        <v>xxR-CH-100040xx</v>
      </c>
      <c r="O14">
        <f>LEN(E7)</f>
        <v>15</v>
      </c>
      <c r="P14" t="str">
        <f ca="1">_xlfn.FORMULATEXT(O14)</f>
        <v>=LEN(E7)</v>
      </c>
    </row>
    <row r="15" spans="5:21">
      <c r="E15" t="s">
        <v>10</v>
      </c>
      <c r="F15" t="str">
        <f t="shared" si="0"/>
        <v>xxF-BI-100046xx</v>
      </c>
    </row>
    <row r="16" spans="5:21">
      <c r="E16" t="s">
        <v>11</v>
      </c>
      <c r="F16" t="str">
        <f t="shared" si="0"/>
        <v>xxF-AR-100016xx</v>
      </c>
      <c r="N16" s="38"/>
      <c r="O16" s="38"/>
      <c r="P16" s="38"/>
      <c r="Q16" s="38"/>
      <c r="R16" s="38"/>
      <c r="S16" s="38"/>
      <c r="T16" s="38"/>
      <c r="U16" s="38"/>
    </row>
    <row r="17" spans="3:14">
      <c r="E17" t="s">
        <v>12</v>
      </c>
      <c r="F17" t="str">
        <f t="shared" si="0"/>
        <v>xxC-PH-100049xx</v>
      </c>
    </row>
    <row r="18" spans="3:14">
      <c r="E18" t="s">
        <v>13</v>
      </c>
      <c r="F18" t="str">
        <f t="shared" si="0"/>
        <v>xxC-PH-100045xx</v>
      </c>
    </row>
    <row r="19" spans="3:14">
      <c r="E19" t="s">
        <v>14</v>
      </c>
      <c r="F19" t="str">
        <f t="shared" si="0"/>
        <v>xxF-FA-100018xx</v>
      </c>
    </row>
    <row r="20" spans="3:14">
      <c r="E20" t="s">
        <v>15</v>
      </c>
      <c r="F20" t="str">
        <f t="shared" si="0"/>
        <v>xxF-PA-100009xx</v>
      </c>
    </row>
    <row r="21" spans="3:14">
      <c r="E21" t="s">
        <v>16</v>
      </c>
      <c r="F21" t="str">
        <f t="shared" si="0"/>
        <v>xxR-FU-100048xx</v>
      </c>
    </row>
    <row r="22" spans="3:14">
      <c r="E22" t="s">
        <v>17</v>
      </c>
      <c r="F22" t="str">
        <f t="shared" si="0"/>
        <v>xxF-BI-100037xx</v>
      </c>
    </row>
    <row r="24" spans="3:14">
      <c r="L24" t="s">
        <v>2</v>
      </c>
      <c r="M24" t="str">
        <f>"tt"&amp;MID(L24,3,11)&amp;"tt"</f>
        <v>ttF-PA-100001tt</v>
      </c>
      <c r="N24" t="str">
        <f ca="1">_xlfn.FORMULATEXT(M24)</f>
        <v>="tt"&amp;MID(L24,3,11)&amp;"tt"</v>
      </c>
    </row>
    <row r="25" spans="3:14">
      <c r="L25" t="s">
        <v>3</v>
      </c>
    </row>
    <row r="26" spans="3:14">
      <c r="L26" t="s">
        <v>4</v>
      </c>
    </row>
    <row r="27" spans="3:14">
      <c r="L27" t="s">
        <v>5</v>
      </c>
    </row>
    <row r="28" spans="3:14">
      <c r="C28" t="s">
        <v>2</v>
      </c>
      <c r="L28" t="s">
        <v>6</v>
      </c>
    </row>
    <row r="29" spans="3:14" ht="15.5">
      <c r="C29" t="s">
        <v>3</v>
      </c>
      <c r="D29" s="1">
        <f>LEN(C28)</f>
        <v>15</v>
      </c>
      <c r="E29" t="str">
        <f>"OOO"&amp;MID(C29,4,9)&amp;"PPP"</f>
        <v>OOO-LA-10003PPP</v>
      </c>
      <c r="F29" t="str">
        <f ca="1">_xlfn.FORMULATEXT(E29)</f>
        <v>="OOO"&amp;MID(C29,4,9)&amp;"PPP"</v>
      </c>
      <c r="K29" s="4">
        <f>LEN(L27)</f>
        <v>15</v>
      </c>
      <c r="L29" t="s">
        <v>7</v>
      </c>
      <c r="M29" t="str">
        <f>"XXX"&amp;MID(L29,4,9)&amp;"XXX"</f>
        <v>XXX-PA-10002XXX</v>
      </c>
      <c r="N29" t="str">
        <f ca="1">_xlfn.FORMULATEXT(M29)</f>
        <v>="XXX"&amp;MID(L29,4,9)&amp;"XXX"</v>
      </c>
    </row>
    <row r="30" spans="3:14">
      <c r="C30" t="s">
        <v>4</v>
      </c>
      <c r="L30" t="s">
        <v>8</v>
      </c>
    </row>
    <row r="31" spans="3:14">
      <c r="C31" t="s">
        <v>5</v>
      </c>
      <c r="L31" t="s">
        <v>9</v>
      </c>
    </row>
    <row r="32" spans="3:14">
      <c r="C32" t="s">
        <v>6</v>
      </c>
      <c r="L32" t="s">
        <v>10</v>
      </c>
    </row>
    <row r="33" spans="3:12">
      <c r="C33" t="s">
        <v>7</v>
      </c>
      <c r="L33" t="s">
        <v>11</v>
      </c>
    </row>
    <row r="34" spans="3:12">
      <c r="C34" t="s">
        <v>8</v>
      </c>
      <c r="L34" t="s">
        <v>12</v>
      </c>
    </row>
    <row r="35" spans="3:12">
      <c r="C35" t="s">
        <v>9</v>
      </c>
      <c r="L35" t="s">
        <v>13</v>
      </c>
    </row>
    <row r="36" spans="3:12">
      <c r="C36" t="s">
        <v>10</v>
      </c>
      <c r="L36" t="s">
        <v>14</v>
      </c>
    </row>
    <row r="37" spans="3:12">
      <c r="C37" t="s">
        <v>11</v>
      </c>
      <c r="L37" t="s">
        <v>15</v>
      </c>
    </row>
    <row r="38" spans="3:12">
      <c r="C38" t="s">
        <v>12</v>
      </c>
      <c r="L38" t="s">
        <v>16</v>
      </c>
    </row>
    <row r="39" spans="3:12">
      <c r="C39" t="s">
        <v>13</v>
      </c>
      <c r="L39" t="s">
        <v>17</v>
      </c>
    </row>
    <row r="40" spans="3:12">
      <c r="C40" t="s">
        <v>14</v>
      </c>
    </row>
    <row r="41" spans="3:12">
      <c r="C41" t="s">
        <v>15</v>
      </c>
    </row>
    <row r="42" spans="3:12">
      <c r="C42" t="s">
        <v>16</v>
      </c>
    </row>
    <row r="43" spans="3:12">
      <c r="C43" t="s">
        <v>17</v>
      </c>
    </row>
  </sheetData>
  <mergeCells count="7">
    <mergeCell ref="R16:U16"/>
    <mergeCell ref="N7:Q8"/>
    <mergeCell ref="G4:J4"/>
    <mergeCell ref="N5:Q5"/>
    <mergeCell ref="G7:I7"/>
    <mergeCell ref="N12:Q12"/>
    <mergeCell ref="N16:Q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Q22"/>
  <sheetViews>
    <sheetView workbookViewId="0">
      <selection activeCell="C14" sqref="C14"/>
    </sheetView>
  </sheetViews>
  <sheetFormatPr defaultColWidth="9" defaultRowHeight="14.5"/>
  <cols>
    <col min="3" max="3" width="11.81640625" customWidth="1"/>
    <col min="6" max="6" width="11.453125" customWidth="1"/>
    <col min="10" max="10" width="11.453125" customWidth="1"/>
    <col min="12" max="12" width="11.1796875" customWidth="1"/>
    <col min="13" max="13" width="13.08984375" customWidth="1"/>
    <col min="15" max="15" width="10.36328125" customWidth="1"/>
  </cols>
  <sheetData>
    <row r="6" spans="3:17">
      <c r="F6" s="19" t="s">
        <v>26</v>
      </c>
    </row>
    <row r="8" spans="3:17" ht="15.5">
      <c r="M8" s="21">
        <v>45255</v>
      </c>
      <c r="O8" s="21">
        <v>45245</v>
      </c>
      <c r="Q8" s="32">
        <f>M8-O8</f>
        <v>10</v>
      </c>
    </row>
    <row r="9" spans="3:17">
      <c r="I9" t="s">
        <v>27</v>
      </c>
      <c r="J9" s="22">
        <v>45255</v>
      </c>
    </row>
    <row r="10" spans="3:17" ht="15.5">
      <c r="I10" s="23" t="s">
        <v>28</v>
      </c>
      <c r="J10" t="s">
        <v>29</v>
      </c>
    </row>
    <row r="11" spans="3:17">
      <c r="C11" t="s">
        <v>26</v>
      </c>
    </row>
    <row r="12" spans="3:17">
      <c r="M12" s="22">
        <v>45245</v>
      </c>
    </row>
    <row r="14" spans="3:17">
      <c r="C14" s="20">
        <v>1</v>
      </c>
    </row>
    <row r="15" spans="3:17" ht="15.5">
      <c r="I15" s="24"/>
      <c r="J15" s="25">
        <v>0</v>
      </c>
      <c r="K15" s="18"/>
      <c r="L15" s="26">
        <v>0</v>
      </c>
    </row>
    <row r="16" spans="3:17">
      <c r="J16" s="18"/>
      <c r="K16" s="18"/>
      <c r="L16" s="18"/>
      <c r="O16" s="37">
        <v>45255.824537036999</v>
      </c>
      <c r="P16" s="37"/>
      <c r="Q16" s="37"/>
    </row>
    <row r="17" spans="6:17" ht="15.5">
      <c r="J17" s="25">
        <v>0.25</v>
      </c>
      <c r="K17" s="18"/>
      <c r="L17" s="27">
        <v>0.25</v>
      </c>
    </row>
    <row r="18" spans="6:17" ht="15.5">
      <c r="F18" s="21">
        <v>1</v>
      </c>
      <c r="O18" s="38" t="s">
        <v>30</v>
      </c>
      <c r="P18" s="38"/>
      <c r="Q18" s="38"/>
    </row>
    <row r="19" spans="6:17" ht="15.5">
      <c r="J19" s="28">
        <v>0.3125</v>
      </c>
      <c r="L19" s="29">
        <v>0.3125</v>
      </c>
    </row>
    <row r="22" spans="6:17" ht="15.5">
      <c r="I22" s="24"/>
      <c r="J22" s="30">
        <v>0.99998842592592596</v>
      </c>
      <c r="L22" s="31">
        <v>0.99998842592592596</v>
      </c>
    </row>
  </sheetData>
  <mergeCells count="2">
    <mergeCell ref="O16:Q16"/>
    <mergeCell ref="O18:Q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Q21"/>
  <sheetViews>
    <sheetView topLeftCell="B1" zoomScale="110" zoomScaleNormal="110" workbookViewId="0">
      <selection activeCell="F18" sqref="F18"/>
    </sheetView>
  </sheetViews>
  <sheetFormatPr defaultColWidth="9" defaultRowHeight="14.5"/>
  <cols>
    <col min="4" max="4" width="11.36328125" customWidth="1"/>
    <col min="5" max="5" width="14.36328125" customWidth="1"/>
    <col min="6" max="6" width="15" customWidth="1"/>
    <col min="7" max="7" width="11.81640625" customWidth="1"/>
    <col min="12" max="12" width="7.1796875" customWidth="1"/>
    <col min="13" max="13" width="8.6328125" customWidth="1"/>
    <col min="14" max="14" width="12.81640625" customWidth="1"/>
    <col min="15" max="15" width="13.36328125" customWidth="1"/>
  </cols>
  <sheetData>
    <row r="3" spans="4:17">
      <c r="G3" s="39" t="s">
        <v>31</v>
      </c>
      <c r="H3" s="39"/>
      <c r="I3" s="39"/>
    </row>
    <row r="5" spans="4:17">
      <c r="D5" t="s">
        <v>32</v>
      </c>
      <c r="E5" t="s">
        <v>33</v>
      </c>
    </row>
    <row r="6" spans="4:17">
      <c r="D6" t="s">
        <v>34</v>
      </c>
      <c r="E6" t="s">
        <v>35</v>
      </c>
      <c r="F6" t="str">
        <f>D6&amp;"  "&amp;E6</f>
        <v>Darren  Powers</v>
      </c>
      <c r="G6" s="6" t="str">
        <f ca="1">_xlfn.FORMULATEXT(F6)</f>
        <v>=D6&amp;"  "&amp;E6</v>
      </c>
      <c r="M6" s="17" t="s">
        <v>32</v>
      </c>
      <c r="N6" s="17" t="s">
        <v>33</v>
      </c>
      <c r="O6" s="17" t="s">
        <v>36</v>
      </c>
    </row>
    <row r="7" spans="4:17">
      <c r="D7" t="s">
        <v>37</v>
      </c>
      <c r="E7" t="s">
        <v>38</v>
      </c>
      <c r="F7" t="str">
        <f t="shared" ref="F7:F11" si="0">D7&amp;"  "&amp;E7</f>
        <v>Phillina  Ober</v>
      </c>
      <c r="M7" s="18" t="s">
        <v>34</v>
      </c>
      <c r="N7" s="18" t="s">
        <v>35</v>
      </c>
      <c r="O7" t="str">
        <f>M7&amp;" "&amp;N7</f>
        <v>Darren Powers</v>
      </c>
      <c r="P7" s="39" t="str">
        <f ca="1">_xlfn.FORMULATEXT(O7)</f>
        <v>=M7&amp;" "&amp;N7</v>
      </c>
      <c r="Q7" s="39"/>
    </row>
    <row r="8" spans="4:17">
      <c r="D8" t="s">
        <v>39</v>
      </c>
      <c r="E8" t="s">
        <v>40</v>
      </c>
      <c r="F8" t="str">
        <f t="shared" si="0"/>
        <v>Mick  Brown</v>
      </c>
      <c r="M8" s="18" t="s">
        <v>37</v>
      </c>
      <c r="N8" s="18" t="s">
        <v>38</v>
      </c>
    </row>
    <row r="9" spans="4:17">
      <c r="D9" t="s">
        <v>41</v>
      </c>
      <c r="E9" t="s">
        <v>42</v>
      </c>
      <c r="F9" t="str">
        <f t="shared" si="0"/>
        <v>Lycoris  Saunders</v>
      </c>
      <c r="M9" s="18" t="s">
        <v>39</v>
      </c>
      <c r="N9" s="18" t="s">
        <v>40</v>
      </c>
    </row>
    <row r="10" spans="4:17">
      <c r="D10" t="s">
        <v>43</v>
      </c>
      <c r="E10" t="s">
        <v>44</v>
      </c>
      <c r="F10" t="str">
        <f t="shared" si="0"/>
        <v>Jack  O'Briant</v>
      </c>
      <c r="M10" s="18" t="s">
        <v>41</v>
      </c>
      <c r="N10" s="18" t="s">
        <v>42</v>
      </c>
    </row>
    <row r="11" spans="4:17">
      <c r="D11" t="s">
        <v>45</v>
      </c>
      <c r="E11" t="s">
        <v>46</v>
      </c>
      <c r="F11" t="str">
        <f t="shared" si="0"/>
        <v>Maria  Etezadi</v>
      </c>
      <c r="M11" s="18" t="s">
        <v>43</v>
      </c>
      <c r="N11" s="18" t="s">
        <v>44</v>
      </c>
      <c r="O11" t="str">
        <f>M11&amp;":"&amp;N11</f>
        <v>Jack:O'Briant</v>
      </c>
      <c r="P11" s="39" t="str">
        <f ca="1">_xlfn.FORMULATEXT(O11)</f>
        <v>=M11&amp;":"&amp;N11</v>
      </c>
      <c r="Q11" s="39"/>
    </row>
    <row r="12" spans="4:17">
      <c r="M12" s="18" t="s">
        <v>45</v>
      </c>
      <c r="N12" s="18" t="s">
        <v>46</v>
      </c>
    </row>
    <row r="15" spans="4:17">
      <c r="D15" t="s">
        <v>34</v>
      </c>
      <c r="E15" t="s">
        <v>35</v>
      </c>
      <c r="F15" t="str">
        <f>CONCATENATE(D15," ",E15)</f>
        <v>Darren Powers</v>
      </c>
      <c r="G15" s="39" t="str">
        <f ca="1">_xlfn.FORMULATEXT(F15)</f>
        <v>=CONCATENATE(D15," ",E15)</v>
      </c>
      <c r="H15" s="39"/>
      <c r="I15" s="39"/>
    </row>
    <row r="16" spans="4:17">
      <c r="D16" t="s">
        <v>37</v>
      </c>
      <c r="E16" t="s">
        <v>38</v>
      </c>
      <c r="F16" t="str">
        <f t="shared" ref="F16:F20" si="1">CONCATENATE(D16," ",E16)</f>
        <v>Phillina Ober</v>
      </c>
      <c r="L16" t="s">
        <v>34</v>
      </c>
      <c r="M16" t="s">
        <v>35</v>
      </c>
      <c r="N16" t="str">
        <f>CONCATENATE(L16," ",M16)</f>
        <v>Darren Powers</v>
      </c>
      <c r="O16" s="39" t="str">
        <f ca="1">_xlfn.FORMULATEXT(N16)</f>
        <v>=CONCATENATE(L16," ",M16)</v>
      </c>
      <c r="P16" s="39"/>
      <c r="Q16" s="39"/>
    </row>
    <row r="17" spans="4:13">
      <c r="D17" t="s">
        <v>39</v>
      </c>
      <c r="E17" t="s">
        <v>40</v>
      </c>
      <c r="F17" t="str">
        <f t="shared" si="1"/>
        <v>Mick Brown</v>
      </c>
      <c r="L17" t="s">
        <v>37</v>
      </c>
      <c r="M17" t="s">
        <v>38</v>
      </c>
    </row>
    <row r="18" spans="4:13">
      <c r="D18" t="s">
        <v>41</v>
      </c>
      <c r="E18" t="s">
        <v>42</v>
      </c>
      <c r="F18" t="str">
        <f t="shared" si="1"/>
        <v>Lycoris Saunders</v>
      </c>
      <c r="L18" t="s">
        <v>39</v>
      </c>
      <c r="M18" t="s">
        <v>40</v>
      </c>
    </row>
    <row r="19" spans="4:13">
      <c r="D19" t="s">
        <v>43</v>
      </c>
      <c r="E19" t="s">
        <v>44</v>
      </c>
      <c r="F19" t="str">
        <f t="shared" si="1"/>
        <v>Jack O'Briant</v>
      </c>
      <c r="L19" t="s">
        <v>41</v>
      </c>
      <c r="M19" t="s">
        <v>42</v>
      </c>
    </row>
    <row r="20" spans="4:13">
      <c r="D20" t="s">
        <v>45</v>
      </c>
      <c r="E20" t="s">
        <v>46</v>
      </c>
      <c r="F20" t="str">
        <f t="shared" si="1"/>
        <v>Maria Etezadi</v>
      </c>
      <c r="L20" t="s">
        <v>43</v>
      </c>
      <c r="M20" t="s">
        <v>44</v>
      </c>
    </row>
    <row r="21" spans="4:13">
      <c r="L21" t="s">
        <v>45</v>
      </c>
      <c r="M21" t="s">
        <v>46</v>
      </c>
    </row>
  </sheetData>
  <mergeCells count="5">
    <mergeCell ref="G3:I3"/>
    <mergeCell ref="P7:Q7"/>
    <mergeCell ref="P11:Q11"/>
    <mergeCell ref="G15:I15"/>
    <mergeCell ref="O16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V26"/>
  <sheetViews>
    <sheetView topLeftCell="D3" zoomScale="110" zoomScaleNormal="110" workbookViewId="0">
      <selection activeCell="S15" sqref="S15:V15"/>
    </sheetView>
  </sheetViews>
  <sheetFormatPr defaultColWidth="9" defaultRowHeight="14.5"/>
  <cols>
    <col min="9" max="9" width="16.08984375" customWidth="1"/>
    <col min="10" max="10" width="17.453125" customWidth="1"/>
    <col min="14" max="14" width="9" customWidth="1"/>
    <col min="15" max="15" width="9.6328125" customWidth="1"/>
    <col min="17" max="17" width="12.1796875" customWidth="1"/>
    <col min="18" max="18" width="17.453125" customWidth="1"/>
  </cols>
  <sheetData>
    <row r="2" spans="5:22" ht="15.5">
      <c r="I2" s="40" t="s">
        <v>47</v>
      </c>
      <c r="J2" s="40"/>
      <c r="K2" s="40"/>
    </row>
    <row r="5" spans="5:22">
      <c r="E5" t="s">
        <v>48</v>
      </c>
      <c r="F5" t="s">
        <v>49</v>
      </c>
      <c r="G5">
        <v>1</v>
      </c>
      <c r="H5">
        <v>10000174</v>
      </c>
      <c r="J5" t="str">
        <f>_xlfn.TEXTJOIN("-",FALSE,E5:H5)</f>
        <v>OFF-PA-1-10000174</v>
      </c>
      <c r="K5" s="39" t="str">
        <f ca="1">_xlfn.FORMULATEXT(J5)</f>
        <v>=TEXTJOIN("-",FALSE,E5:H5)</v>
      </c>
      <c r="L5" s="39"/>
      <c r="M5" s="39"/>
    </row>
    <row r="6" spans="5:22">
      <c r="E6" t="s">
        <v>48</v>
      </c>
      <c r="F6" t="s">
        <v>50</v>
      </c>
      <c r="G6">
        <v>1</v>
      </c>
      <c r="H6">
        <v>10003223</v>
      </c>
    </row>
    <row r="7" spans="5:22">
      <c r="E7" t="s">
        <v>48</v>
      </c>
      <c r="F7" t="s">
        <v>51</v>
      </c>
      <c r="G7">
        <v>0</v>
      </c>
      <c r="H7">
        <v>10002743</v>
      </c>
    </row>
    <row r="8" spans="5:22">
      <c r="E8" t="s">
        <v>48</v>
      </c>
      <c r="F8" t="s">
        <v>52</v>
      </c>
      <c r="G8">
        <v>0</v>
      </c>
      <c r="H8">
        <v>10004094</v>
      </c>
    </row>
    <row r="9" spans="5:22">
      <c r="E9" t="s">
        <v>48</v>
      </c>
      <c r="F9" t="s">
        <v>53</v>
      </c>
      <c r="G9">
        <v>1</v>
      </c>
      <c r="H9">
        <v>10003478</v>
      </c>
    </row>
    <row r="10" spans="5:22">
      <c r="E10" t="s">
        <v>48</v>
      </c>
      <c r="F10" t="s">
        <v>49</v>
      </c>
      <c r="G10">
        <v>1</v>
      </c>
      <c r="H10">
        <v>10002005</v>
      </c>
    </row>
    <row r="11" spans="5:22">
      <c r="E11" t="s">
        <v>48</v>
      </c>
      <c r="F11" t="s">
        <v>53</v>
      </c>
      <c r="H11">
        <v>10002399</v>
      </c>
      <c r="N11" t="s">
        <v>54</v>
      </c>
      <c r="O11" t="s">
        <v>55</v>
      </c>
      <c r="P11" t="s">
        <v>56</v>
      </c>
      <c r="Q11" t="s">
        <v>57</v>
      </c>
      <c r="R11" s="16" t="s">
        <v>58</v>
      </c>
    </row>
    <row r="12" spans="5:22">
      <c r="E12" t="s">
        <v>59</v>
      </c>
      <c r="F12" t="s">
        <v>60</v>
      </c>
      <c r="G12">
        <v>0</v>
      </c>
      <c r="H12">
        <v>10004063</v>
      </c>
      <c r="N12" t="s">
        <v>48</v>
      </c>
      <c r="O12" t="s">
        <v>49</v>
      </c>
      <c r="P12">
        <v>1</v>
      </c>
      <c r="Q12">
        <v>10000174</v>
      </c>
      <c r="R12" t="str">
        <f>_xlfn.TEXTJOIN("-",FALSE,N12:Q12)</f>
        <v>OFF-PA-1-10000174</v>
      </c>
    </row>
    <row r="13" spans="5:22">
      <c r="E13" t="s">
        <v>48</v>
      </c>
      <c r="F13" t="s">
        <v>52</v>
      </c>
      <c r="G13">
        <v>1</v>
      </c>
      <c r="H13">
        <v>10004632</v>
      </c>
      <c r="N13" t="s">
        <v>48</v>
      </c>
      <c r="O13" t="s">
        <v>50</v>
      </c>
      <c r="P13">
        <v>1</v>
      </c>
      <c r="Q13">
        <v>10003223</v>
      </c>
    </row>
    <row r="14" spans="5:22">
      <c r="E14" t="s">
        <v>48</v>
      </c>
      <c r="F14" t="s">
        <v>53</v>
      </c>
      <c r="H14">
        <v>10001662</v>
      </c>
      <c r="N14" t="s">
        <v>48</v>
      </c>
      <c r="O14" t="s">
        <v>51</v>
      </c>
      <c r="P14">
        <v>0</v>
      </c>
      <c r="Q14">
        <v>10002743</v>
      </c>
    </row>
    <row r="15" spans="5:22" ht="15.5">
      <c r="N15" s="5" t="s">
        <v>48</v>
      </c>
      <c r="O15" s="5" t="s">
        <v>52</v>
      </c>
      <c r="P15" s="5">
        <v>0</v>
      </c>
      <c r="Q15" s="5">
        <v>10004094</v>
      </c>
      <c r="R15" t="str">
        <f>_xlfn.TEXTJOIN("/",FALSE,N15:Q15)</f>
        <v>OFF/BI/0/10004094</v>
      </c>
      <c r="S15" s="41" t="str">
        <f ca="1">_xlfn.FORMULATEXT(R15)</f>
        <v>=TEXTJOIN("/",FALSE,N15:Q15)</v>
      </c>
      <c r="T15" s="41"/>
      <c r="U15" s="41"/>
      <c r="V15" s="41"/>
    </row>
    <row r="16" spans="5:22">
      <c r="N16" t="s">
        <v>48</v>
      </c>
      <c r="O16" t="s">
        <v>53</v>
      </c>
      <c r="P16">
        <v>1</v>
      </c>
      <c r="Q16">
        <v>10003478</v>
      </c>
    </row>
    <row r="17" spans="5:17">
      <c r="E17" t="s">
        <v>48</v>
      </c>
      <c r="F17" t="s">
        <v>49</v>
      </c>
      <c r="G17">
        <v>10000174</v>
      </c>
      <c r="I17" t="str">
        <f>_xlfn.TEXTJOIN("/",FALSE,E17:G17)</f>
        <v>OFF/PA/10000174</v>
      </c>
      <c r="J17" s="39" t="str">
        <f ca="1">_xlfn.FORMULATEXT(I17)</f>
        <v>=TEXTJOIN("/",FALSE,E17:G17)</v>
      </c>
      <c r="K17" s="39"/>
      <c r="N17" t="s">
        <v>48</v>
      </c>
      <c r="O17" t="s">
        <v>49</v>
      </c>
      <c r="P17">
        <v>1</v>
      </c>
      <c r="Q17">
        <v>10002005</v>
      </c>
    </row>
    <row r="18" spans="5:17">
      <c r="E18" t="s">
        <v>48</v>
      </c>
      <c r="F18" t="s">
        <v>50</v>
      </c>
      <c r="G18">
        <v>10003223</v>
      </c>
      <c r="N18" t="s">
        <v>48</v>
      </c>
      <c r="O18" t="s">
        <v>53</v>
      </c>
      <c r="Q18">
        <v>10002399</v>
      </c>
    </row>
    <row r="19" spans="5:17">
      <c r="E19" t="s">
        <v>48</v>
      </c>
      <c r="F19" t="s">
        <v>51</v>
      </c>
      <c r="G19">
        <v>10002743</v>
      </c>
      <c r="N19" t="s">
        <v>59</v>
      </c>
      <c r="O19" t="s">
        <v>60</v>
      </c>
      <c r="P19">
        <v>0</v>
      </c>
      <c r="Q19">
        <v>10004063</v>
      </c>
    </row>
    <row r="20" spans="5:17">
      <c r="E20" t="s">
        <v>48</v>
      </c>
      <c r="F20" t="s">
        <v>52</v>
      </c>
      <c r="G20">
        <v>10004094</v>
      </c>
      <c r="N20" t="s">
        <v>48</v>
      </c>
      <c r="O20" t="s">
        <v>52</v>
      </c>
      <c r="P20">
        <v>1</v>
      </c>
      <c r="Q20">
        <v>10004632</v>
      </c>
    </row>
    <row r="21" spans="5:17">
      <c r="E21" t="s">
        <v>48</v>
      </c>
      <c r="F21" t="s">
        <v>53</v>
      </c>
      <c r="G21">
        <v>10003478</v>
      </c>
      <c r="N21" t="s">
        <v>48</v>
      </c>
      <c r="O21" t="s">
        <v>53</v>
      </c>
      <c r="Q21">
        <v>10001662</v>
      </c>
    </row>
    <row r="22" spans="5:17">
      <c r="E22" t="s">
        <v>48</v>
      </c>
      <c r="F22" t="s">
        <v>49</v>
      </c>
      <c r="G22">
        <v>10002005</v>
      </c>
    </row>
    <row r="23" spans="5:17">
      <c r="E23" t="s">
        <v>48</v>
      </c>
      <c r="F23" t="s">
        <v>53</v>
      </c>
      <c r="G23">
        <v>10002399</v>
      </c>
    </row>
    <row r="24" spans="5:17">
      <c r="E24" t="s">
        <v>59</v>
      </c>
      <c r="F24" t="s">
        <v>60</v>
      </c>
      <c r="G24">
        <v>10004063</v>
      </c>
    </row>
    <row r="25" spans="5:17">
      <c r="E25" t="s">
        <v>48</v>
      </c>
      <c r="F25" t="s">
        <v>52</v>
      </c>
      <c r="G25">
        <v>10004632</v>
      </c>
    </row>
    <row r="26" spans="5:17">
      <c r="E26" t="s">
        <v>48</v>
      </c>
      <c r="F26" t="s">
        <v>53</v>
      </c>
      <c r="G26">
        <v>10001662</v>
      </c>
    </row>
  </sheetData>
  <mergeCells count="4">
    <mergeCell ref="I2:K2"/>
    <mergeCell ref="K5:M5"/>
    <mergeCell ref="S15:V15"/>
    <mergeCell ref="J17:K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T27"/>
  <sheetViews>
    <sheetView workbookViewId="0">
      <selection activeCell="R19" sqref="R19"/>
    </sheetView>
  </sheetViews>
  <sheetFormatPr defaultColWidth="9" defaultRowHeight="14.5"/>
  <cols>
    <col min="14" max="14" width="10" customWidth="1"/>
  </cols>
  <sheetData>
    <row r="2" spans="4:20" ht="15.5">
      <c r="H2" s="40" t="s">
        <v>61</v>
      </c>
      <c r="I2" s="40"/>
      <c r="J2" s="40"/>
      <c r="K2" s="40"/>
      <c r="L2" s="40"/>
      <c r="M2" s="40"/>
    </row>
    <row r="6" spans="4:20"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N6" t="str">
        <f>_xlfn.TEXTJOIN("",FALSE,D6:L6)</f>
        <v>011100001</v>
      </c>
      <c r="O6" s="39" t="str">
        <f ca="1">_xlfn.FORMULATEXT(N6)</f>
        <v>=TEXTJOIN("",FALSE,D6:L6)</v>
      </c>
      <c r="P6" s="39"/>
      <c r="Q6" s="39"/>
    </row>
    <row r="7" spans="4:20"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</row>
    <row r="8" spans="4:20"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</row>
    <row r="9" spans="4:20"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N9" t="str">
        <f>_xlfn.TEXTJOIN("",FALSE,D9:L9)</f>
        <v>111101001</v>
      </c>
    </row>
    <row r="10" spans="4:20"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R10" t="str">
        <f>_xlfn.CONCAT(D9:L9)</f>
        <v>111101001</v>
      </c>
    </row>
    <row r="11" spans="4:20"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N11" s="38" t="str">
        <f ca="1">_xlfn.FORMULATEXT(N9)</f>
        <v>=TEXTJOIN("",FALSE,D9:L9)</v>
      </c>
      <c r="O11" s="38"/>
      <c r="P11" s="38"/>
      <c r="R11" s="38" t="str">
        <f ca="1">_xlfn.FORMULATEXT(R10)</f>
        <v>=CONCAT(D9:L9)</v>
      </c>
      <c r="S11" s="38"/>
      <c r="T11" s="38"/>
    </row>
    <row r="12" spans="4:20"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4:20"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4:20"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4:20"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</row>
    <row r="18" spans="4:17"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N18" t="str">
        <f>_xlfn.CONCAT(D18:L18)</f>
        <v>011100001</v>
      </c>
      <c r="O18" s="39" t="str">
        <f ca="1">_xlfn.FORMULATEXT(N18)</f>
        <v>=CONCAT(D18:L18)</v>
      </c>
      <c r="P18" s="39"/>
      <c r="Q18" s="39"/>
    </row>
    <row r="19" spans="4:17"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</row>
    <row r="20" spans="4:17"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</row>
    <row r="21" spans="4:17"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</row>
    <row r="22" spans="4:17"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</row>
    <row r="23" spans="4:17"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</row>
    <row r="24" spans="4:17">
      <c r="D24">
        <v>0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</row>
    <row r="25" spans="4:17"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4:17"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</row>
    <row r="27" spans="4:17"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</row>
  </sheetData>
  <mergeCells count="5">
    <mergeCell ref="H2:M2"/>
    <mergeCell ref="O6:Q6"/>
    <mergeCell ref="N11:P11"/>
    <mergeCell ref="R11:T11"/>
    <mergeCell ref="O18:Q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4:R38"/>
  <sheetViews>
    <sheetView topLeftCell="D19" zoomScale="120" zoomScaleNormal="120" workbookViewId="0">
      <selection activeCell="I17" sqref="I17"/>
    </sheetView>
  </sheetViews>
  <sheetFormatPr defaultColWidth="9" defaultRowHeight="14.5"/>
  <cols>
    <col min="8" max="9" width="14" customWidth="1"/>
    <col min="12" max="12" width="11" customWidth="1"/>
    <col min="13" max="15" width="15.81640625" customWidth="1"/>
    <col min="16" max="16" width="13.08984375" customWidth="1"/>
  </cols>
  <sheetData>
    <row r="4" spans="5:18">
      <c r="O4" s="3" t="s">
        <v>62</v>
      </c>
      <c r="P4" t="str">
        <f>PROPER(O4)</f>
        <v>Darren Powers</v>
      </c>
      <c r="Q4" s="39" t="str">
        <f ca="1">_xlfn.FORMULATEXT(P4)</f>
        <v>=PROPER(O4)</v>
      </c>
      <c r="R4" s="39"/>
    </row>
    <row r="5" spans="5:18">
      <c r="O5" s="3" t="s">
        <v>63</v>
      </c>
    </row>
    <row r="6" spans="5:18">
      <c r="O6" s="3" t="s">
        <v>64</v>
      </c>
    </row>
    <row r="7" spans="5:18">
      <c r="E7" t="s">
        <v>34</v>
      </c>
      <c r="F7" t="s">
        <v>35</v>
      </c>
      <c r="H7" t="str">
        <f>LOWER(E7)</f>
        <v>darren</v>
      </c>
      <c r="I7" s="6" t="str">
        <f ca="1">_xlfn.FORMULATEXT(H7)</f>
        <v>=LOWER(E7)</v>
      </c>
      <c r="J7" s="13"/>
      <c r="K7" s="13"/>
      <c r="L7" s="13"/>
      <c r="O7" s="3" t="s">
        <v>65</v>
      </c>
    </row>
    <row r="8" spans="5:18">
      <c r="E8" t="s">
        <v>37</v>
      </c>
      <c r="F8" t="s">
        <v>38</v>
      </c>
      <c r="K8" t="s">
        <v>37</v>
      </c>
      <c r="L8" t="str">
        <f>LOWER(K8)</f>
        <v>phillina</v>
      </c>
      <c r="M8" t="str">
        <f ca="1">_xlfn.FORMULATEXT(L8)</f>
        <v>=LOWER(K8)</v>
      </c>
      <c r="O8" s="3" t="s">
        <v>66</v>
      </c>
    </row>
    <row r="9" spans="5:18">
      <c r="E9" t="s">
        <v>39</v>
      </c>
      <c r="F9" t="s">
        <v>40</v>
      </c>
      <c r="H9" t="str">
        <f>UPPER(E9)</f>
        <v>MICK</v>
      </c>
      <c r="I9" s="6" t="str">
        <f ca="1">_xlfn.FORMULATEXT(H9)</f>
        <v>=UPPER(E9)</v>
      </c>
    </row>
    <row r="10" spans="5:18">
      <c r="E10" t="s">
        <v>41</v>
      </c>
      <c r="F10" t="s">
        <v>42</v>
      </c>
    </row>
    <row r="11" spans="5:18">
      <c r="E11" t="s">
        <v>43</v>
      </c>
      <c r="F11" t="s">
        <v>44</v>
      </c>
      <c r="O11" s="3" t="s">
        <v>64</v>
      </c>
      <c r="P11" t="str">
        <f>PROPER(O11)</f>
        <v>Mick Brown</v>
      </c>
      <c r="Q11" t="str">
        <f ca="1">_xlfn.FORMULATEXT(P11)</f>
        <v>=PROPER(O11)</v>
      </c>
    </row>
    <row r="12" spans="5:18">
      <c r="E12" t="s">
        <v>45</v>
      </c>
      <c r="F12" t="s">
        <v>46</v>
      </c>
      <c r="K12" t="s">
        <v>67</v>
      </c>
      <c r="L12" t="str">
        <f>UPPER(K12)</f>
        <v>CHIRANTAN</v>
      </c>
      <c r="M12" t="str">
        <f ca="1">_xlfn.FORMULATEXT(L12)</f>
        <v>=UPPER(K12)</v>
      </c>
    </row>
    <row r="15" spans="5:18">
      <c r="H15" s="39" t="s">
        <v>68</v>
      </c>
      <c r="I15" s="39"/>
      <c r="J15" s="39"/>
      <c r="K15" s="39"/>
      <c r="L15" s="39"/>
      <c r="M15" s="39"/>
    </row>
    <row r="18" spans="6:15">
      <c r="F18" t="s">
        <v>34</v>
      </c>
      <c r="G18" t="s">
        <v>35</v>
      </c>
      <c r="I18" t="str">
        <f>LOWER(_xlfn.TEXTJOIN(" ",FALSE,F18:G18))</f>
        <v>darren powers</v>
      </c>
      <c r="J18" s="39" t="str">
        <f ca="1">_xlfn.FORMULATEXT(I18)</f>
        <v>=LOWER(TEXTJOIN(" ",FALSE,F18:G18))</v>
      </c>
      <c r="K18" s="39"/>
      <c r="L18" s="39"/>
      <c r="M18" s="39"/>
    </row>
    <row r="19" spans="6:15">
      <c r="F19" t="s">
        <v>37</v>
      </c>
      <c r="G19" t="s">
        <v>38</v>
      </c>
      <c r="I19" t="str">
        <f t="shared" ref="I19:I23" si="0">LOWER(_xlfn.TEXTJOIN(" ",FALSE,F19:G19))</f>
        <v>phillina ober</v>
      </c>
    </row>
    <row r="20" spans="6:15">
      <c r="F20" t="s">
        <v>39</v>
      </c>
      <c r="G20" t="s">
        <v>40</v>
      </c>
      <c r="I20" t="str">
        <f t="shared" si="0"/>
        <v>mick brown</v>
      </c>
    </row>
    <row r="21" spans="6:15">
      <c r="F21" t="s">
        <v>41</v>
      </c>
      <c r="G21" t="s">
        <v>42</v>
      </c>
      <c r="I21" t="str">
        <f t="shared" si="0"/>
        <v>lycoris saunders</v>
      </c>
    </row>
    <row r="22" spans="6:15">
      <c r="F22" t="s">
        <v>43</v>
      </c>
      <c r="G22" t="s">
        <v>44</v>
      </c>
      <c r="I22" t="str">
        <f t="shared" si="0"/>
        <v>jack o'briant</v>
      </c>
    </row>
    <row r="23" spans="6:15">
      <c r="F23" t="s">
        <v>45</v>
      </c>
      <c r="G23" t="s">
        <v>46</v>
      </c>
      <c r="I23" t="str">
        <f t="shared" si="0"/>
        <v>maria etezadi</v>
      </c>
    </row>
    <row r="26" spans="6:15">
      <c r="O26" t="s">
        <v>69</v>
      </c>
    </row>
    <row r="27" spans="6:15">
      <c r="K27" t="s">
        <v>34</v>
      </c>
      <c r="L27" t="s">
        <v>35</v>
      </c>
      <c r="M27" t="str">
        <f>UPPER(_xlfn.TEXTJOIN(" ",FALSE,K27:L27))</f>
        <v>DARREN POWERS</v>
      </c>
      <c r="N27" s="38" t="str">
        <f ca="1">_xlfn.FORMULATEXT(M27)</f>
        <v>=UPPER(TEXTJOIN(" ",FALSE,K27:L27))</v>
      </c>
      <c r="O27" s="38"/>
    </row>
    <row r="28" spans="6:15">
      <c r="K28" t="s">
        <v>37</v>
      </c>
      <c r="L28" t="s">
        <v>38</v>
      </c>
    </row>
    <row r="29" spans="6:15">
      <c r="K29" t="s">
        <v>39</v>
      </c>
      <c r="L29" t="s">
        <v>40</v>
      </c>
    </row>
    <row r="30" spans="6:15">
      <c r="K30" t="s">
        <v>41</v>
      </c>
      <c r="L30" t="s">
        <v>42</v>
      </c>
    </row>
    <row r="31" spans="6:15">
      <c r="K31" t="s">
        <v>43</v>
      </c>
      <c r="L31" t="s">
        <v>44</v>
      </c>
    </row>
    <row r="32" spans="6:15" ht="15.5">
      <c r="K32" t="s">
        <v>45</v>
      </c>
      <c r="L32" t="s">
        <v>46</v>
      </c>
      <c r="O32" s="14" t="s">
        <v>70</v>
      </c>
    </row>
    <row r="33" spans="13:17">
      <c r="M33" t="s">
        <v>37</v>
      </c>
      <c r="N33" t="s">
        <v>38</v>
      </c>
    </row>
    <row r="35" spans="13:17">
      <c r="M35" s="15" t="s">
        <v>71</v>
      </c>
      <c r="N35" s="15" t="str">
        <f>_xlfn.TEXTJOIN(" ",FALSE,M33:N33)</f>
        <v>Phillina Ober</v>
      </c>
    </row>
    <row r="36" spans="13:17">
      <c r="M36" s="15" t="s">
        <v>72</v>
      </c>
      <c r="N36" s="15" t="str">
        <f>UPPER(N35)</f>
        <v>PHILLINA OBER</v>
      </c>
    </row>
    <row r="38" spans="13:17">
      <c r="M38" t="s">
        <v>73</v>
      </c>
      <c r="N38" t="str">
        <f>UPPER(_xlfn.TEXTJOIN(" ",FALSE,M33:N33))</f>
        <v>PHILLINA OBER</v>
      </c>
      <c r="O38" s="38" t="str">
        <f ca="1">_xlfn.FORMULATEXT(N38)</f>
        <v>=UPPER(TEXTJOIN(" ",FALSE,M33:N33))</v>
      </c>
      <c r="P38" s="38"/>
      <c r="Q38" s="38"/>
    </row>
  </sheetData>
  <mergeCells count="5">
    <mergeCell ref="Q4:R4"/>
    <mergeCell ref="H15:M15"/>
    <mergeCell ref="J18:M18"/>
    <mergeCell ref="N27:O27"/>
    <mergeCell ref="O38:Q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S19"/>
  <sheetViews>
    <sheetView zoomScale="110" zoomScaleNormal="110" workbookViewId="0">
      <selection activeCell="N14" sqref="N14"/>
    </sheetView>
  </sheetViews>
  <sheetFormatPr defaultColWidth="9" defaultRowHeight="14.5"/>
  <cols>
    <col min="5" max="5" width="9.36328125" customWidth="1"/>
    <col min="6" max="6" width="10.36328125" customWidth="1"/>
    <col min="7" max="7" width="10.453125" customWidth="1"/>
    <col min="10" max="10" width="10.36328125" customWidth="1"/>
  </cols>
  <sheetData>
    <row r="3" spans="5:19" ht="15.5">
      <c r="H3" s="40" t="s">
        <v>74</v>
      </c>
      <c r="I3" s="40"/>
      <c r="J3" s="40"/>
      <c r="K3" s="40"/>
      <c r="L3" s="40"/>
    </row>
    <row r="5" spans="5:19">
      <c r="E5" t="s">
        <v>75</v>
      </c>
      <c r="F5" s="9" t="s">
        <v>76</v>
      </c>
      <c r="G5" s="9" t="s">
        <v>77</v>
      </c>
    </row>
    <row r="6" spans="5:19">
      <c r="F6" s="10" t="s">
        <v>78</v>
      </c>
      <c r="G6" s="10" t="s">
        <v>79</v>
      </c>
      <c r="H6" s="42" t="s">
        <v>80</v>
      </c>
      <c r="I6" s="42"/>
      <c r="J6" s="42"/>
    </row>
    <row r="7" spans="5:19">
      <c r="F7" s="11">
        <v>41281</v>
      </c>
      <c r="G7" s="12" t="s">
        <v>81</v>
      </c>
      <c r="H7" s="38" t="str">
        <f>TEXT(F7,"DD-MM-YYYY")&amp;"_"&amp;G7</f>
        <v>07-01-2013_DP-13000</v>
      </c>
      <c r="I7" s="38"/>
      <c r="J7" s="38"/>
      <c r="K7" s="39" t="str">
        <f ca="1">_xlfn.FORMULATEXT(H7)</f>
        <v>=TEXT(F7,"DD-MM-YYYY")&amp;"_"&amp;G7</v>
      </c>
      <c r="L7" s="39"/>
      <c r="M7" s="39"/>
      <c r="N7" s="39"/>
    </row>
    <row r="8" spans="5:19">
      <c r="F8" s="11">
        <v>41282</v>
      </c>
      <c r="G8" s="12" t="s">
        <v>82</v>
      </c>
    </row>
    <row r="9" spans="5:19">
      <c r="F9" s="11">
        <v>41282</v>
      </c>
      <c r="G9" s="12" t="s">
        <v>82</v>
      </c>
    </row>
    <row r="10" spans="5:19">
      <c r="F10" s="11">
        <v>41282</v>
      </c>
      <c r="G10" s="12" t="s">
        <v>82</v>
      </c>
    </row>
    <row r="11" spans="5:19">
      <c r="F11" s="11">
        <v>41286</v>
      </c>
      <c r="G11" s="12" t="s">
        <v>83</v>
      </c>
    </row>
    <row r="14" spans="5:19">
      <c r="J14" s="10" t="s">
        <v>78</v>
      </c>
      <c r="K14" s="10" t="s">
        <v>79</v>
      </c>
    </row>
    <row r="15" spans="5:19">
      <c r="J15" s="11">
        <v>41281</v>
      </c>
      <c r="K15" s="12" t="s">
        <v>81</v>
      </c>
      <c r="M15" s="38" t="str">
        <f>TEXT(J15,"DD-MM-YYYY")&amp;"_"&amp;K15</f>
        <v>07-01-2013_DP-13000</v>
      </c>
      <c r="N15" s="38"/>
      <c r="O15" s="38"/>
      <c r="P15" s="39" t="str">
        <f ca="1">_xlfn.FORMULATEXT(M15)</f>
        <v>=TEXT(J15,"DD-MM-YYYY")&amp;"_"&amp;K15</v>
      </c>
      <c r="Q15" s="39"/>
      <c r="R15" s="39"/>
      <c r="S15" s="39"/>
    </row>
    <row r="16" spans="5:19">
      <c r="J16" s="11">
        <v>41282</v>
      </c>
      <c r="K16" s="12" t="s">
        <v>82</v>
      </c>
    </row>
    <row r="17" spans="10:13">
      <c r="J17" s="11">
        <v>41282</v>
      </c>
      <c r="K17" s="12" t="s">
        <v>82</v>
      </c>
    </row>
    <row r="18" spans="10:13">
      <c r="J18" s="11">
        <v>41282</v>
      </c>
      <c r="K18" s="12" t="s">
        <v>82</v>
      </c>
      <c r="M18" t="str">
        <f>TEXT(J18,"DD-MM_YYYY")&amp;"…"&amp;K18</f>
        <v>08-01 2013…PO-19195</v>
      </c>
    </row>
    <row r="19" spans="10:13">
      <c r="J19" s="11">
        <v>41286</v>
      </c>
      <c r="K19" s="12" t="s">
        <v>83</v>
      </c>
    </row>
  </sheetData>
  <mergeCells count="6">
    <mergeCell ref="P15:S15"/>
    <mergeCell ref="H3:L3"/>
    <mergeCell ref="H6:J6"/>
    <mergeCell ref="H7:J7"/>
    <mergeCell ref="K7:N7"/>
    <mergeCell ref="M15:O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3:L25"/>
  <sheetViews>
    <sheetView topLeftCell="B15" zoomScale="130" zoomScaleNormal="130" workbookViewId="0">
      <selection activeCell="H24" sqref="H24"/>
    </sheetView>
  </sheetViews>
  <sheetFormatPr defaultColWidth="9" defaultRowHeight="14.5"/>
  <cols>
    <col min="6" max="6" width="43.36328125" customWidth="1"/>
    <col min="7" max="7" width="39" customWidth="1"/>
    <col min="8" max="8" width="10.453125" customWidth="1"/>
  </cols>
  <sheetData>
    <row r="3" spans="6:12" ht="15.5">
      <c r="H3" s="40" t="s">
        <v>84</v>
      </c>
      <c r="I3" s="40"/>
      <c r="J3" s="40"/>
      <c r="K3" s="40"/>
      <c r="L3" s="40"/>
    </row>
    <row r="7" spans="6:12">
      <c r="F7" s="3" t="s">
        <v>85</v>
      </c>
      <c r="G7" t="str">
        <f>TRIM(F7)</f>
        <v>Avery 508</v>
      </c>
      <c r="H7" s="6" t="str">
        <f ca="1">_xlfn.FORMULATEXT(G7)</f>
        <v>=TRIM(F7)</v>
      </c>
    </row>
    <row r="8" spans="6:12">
      <c r="F8" s="3" t="s">
        <v>86</v>
      </c>
      <c r="G8" t="str">
        <f t="shared" ref="G8:G12" si="0">TRIM(F8)</f>
        <v>SAFCO Boltless Steel Shelving</v>
      </c>
    </row>
    <row r="9" spans="6:12">
      <c r="F9" s="3" t="s">
        <v>87</v>
      </c>
      <c r="G9" t="str">
        <f t="shared" si="0"/>
        <v>GBC Standard Plastic Binding Systems Combs</v>
      </c>
    </row>
    <row r="10" spans="6:12">
      <c r="F10" s="3" t="s">
        <v>88</v>
      </c>
      <c r="G10" t="str">
        <f t="shared" si="0"/>
        <v>Xerox 225</v>
      </c>
    </row>
    <row r="11" spans="6:12">
      <c r="F11" s="3" t="s">
        <v>89</v>
      </c>
      <c r="G11" t="str">
        <f t="shared" si="0"/>
        <v>Newell 312</v>
      </c>
    </row>
    <row r="12" spans="6:12">
      <c r="F12" s="3" t="s">
        <v>90</v>
      </c>
      <c r="G12" t="str">
        <f t="shared" si="0"/>
        <v>ASD ASD DFGD</v>
      </c>
    </row>
    <row r="15" spans="6:12">
      <c r="F15" s="3"/>
    </row>
    <row r="16" spans="6:12">
      <c r="F16" s="3"/>
    </row>
    <row r="17" spans="6:8">
      <c r="F17" s="3"/>
    </row>
    <row r="18" spans="6:8">
      <c r="F18" s="3" t="s">
        <v>91</v>
      </c>
      <c r="G18" t="s">
        <v>92</v>
      </c>
    </row>
    <row r="19" spans="6:8">
      <c r="F19" s="3"/>
    </row>
    <row r="20" spans="6:8">
      <c r="F20" s="7" t="s">
        <v>85</v>
      </c>
      <c r="G20" s="8" t="str">
        <f>TRIM(F20)</f>
        <v>Avery 508</v>
      </c>
      <c r="H20" t="str">
        <f ca="1">_xlfn.FORMULATEXT(G20)</f>
        <v>=TRIM(F20)</v>
      </c>
    </row>
    <row r="21" spans="6:8">
      <c r="F21" s="7" t="s">
        <v>86</v>
      </c>
      <c r="G21" s="8" t="str">
        <f t="shared" ref="G21:G25" si="1">TRIM(F21)</f>
        <v>SAFCO Boltless Steel Shelving</v>
      </c>
    </row>
    <row r="22" spans="6:8">
      <c r="F22" s="7" t="s">
        <v>87</v>
      </c>
      <c r="G22" s="8" t="str">
        <f t="shared" si="1"/>
        <v>GBC Standard Plastic Binding Systems Combs</v>
      </c>
    </row>
    <row r="23" spans="6:8">
      <c r="F23" s="7" t="s">
        <v>88</v>
      </c>
      <c r="G23" s="8" t="str">
        <f t="shared" si="1"/>
        <v>Xerox 225</v>
      </c>
    </row>
    <row r="24" spans="6:8">
      <c r="F24" s="7" t="s">
        <v>89</v>
      </c>
      <c r="G24" s="8" t="str">
        <f t="shared" si="1"/>
        <v>Newell 312</v>
      </c>
    </row>
    <row r="25" spans="6:8">
      <c r="F25" s="7" t="s">
        <v>90</v>
      </c>
      <c r="G25" s="8" t="str">
        <f t="shared" si="1"/>
        <v>ASD ASD DFGD</v>
      </c>
    </row>
  </sheetData>
  <mergeCells count="1">
    <mergeCell ref="H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2:Q21"/>
  <sheetViews>
    <sheetView topLeftCell="B4" zoomScale="120" zoomScaleNormal="120" workbookViewId="0">
      <selection activeCell="F20" sqref="F20"/>
    </sheetView>
  </sheetViews>
  <sheetFormatPr defaultColWidth="9" defaultRowHeight="14.5"/>
  <cols>
    <col min="5" max="5" width="16.453125" customWidth="1"/>
    <col min="6" max="6" width="16.6328125" customWidth="1"/>
    <col min="10" max="10" width="16.54296875" customWidth="1"/>
    <col min="12" max="12" width="16.54296875" customWidth="1"/>
  </cols>
  <sheetData>
    <row r="2" spans="5:17" ht="15.5">
      <c r="G2" s="40" t="s">
        <v>93</v>
      </c>
      <c r="H2" s="40"/>
      <c r="I2" s="40"/>
      <c r="J2" s="40"/>
      <c r="K2" s="40"/>
      <c r="L2" s="40"/>
      <c r="M2" s="40"/>
    </row>
    <row r="6" spans="5:17">
      <c r="E6" t="s">
        <v>94</v>
      </c>
      <c r="F6" t="str">
        <f>SUBSTITUTE(E6,"-","/")</f>
        <v>OFF/PA/1000/0174</v>
      </c>
      <c r="G6" s="39" t="str">
        <f ca="1">_xlfn.FORMULATEXT(F6)</f>
        <v>=SUBSTITUTE(E6,"-","/")</v>
      </c>
      <c r="H6" s="39"/>
      <c r="I6" s="39"/>
    </row>
    <row r="7" spans="5:17">
      <c r="E7" t="s">
        <v>95</v>
      </c>
    </row>
    <row r="8" spans="5:17">
      <c r="E8" t="s">
        <v>96</v>
      </c>
    </row>
    <row r="9" spans="5:17">
      <c r="E9" t="s">
        <v>97</v>
      </c>
      <c r="L9" t="s">
        <v>94</v>
      </c>
      <c r="M9" s="38" t="str">
        <f>SUBSTITUTE(L9,"-","?")</f>
        <v>OFF?PA?1000?0174</v>
      </c>
      <c r="N9" s="38"/>
      <c r="O9" s="43" t="str">
        <f ca="1">_xlfn.FORMULATEXT(M9)</f>
        <v>=SUBSTITUTE(L9,"-","?")</v>
      </c>
      <c r="P9" s="43"/>
      <c r="Q9" s="43"/>
    </row>
    <row r="10" spans="5:17">
      <c r="E10" t="s">
        <v>98</v>
      </c>
      <c r="L10" t="s">
        <v>95</v>
      </c>
    </row>
    <row r="11" spans="5:17">
      <c r="L11" t="s">
        <v>96</v>
      </c>
    </row>
    <row r="12" spans="5:17">
      <c r="L12" t="s">
        <v>97</v>
      </c>
    </row>
    <row r="13" spans="5:17" ht="15.5">
      <c r="F13" s="44" t="s">
        <v>99</v>
      </c>
      <c r="G13" s="44"/>
      <c r="H13" s="44"/>
      <c r="I13" s="44"/>
      <c r="L13" t="s">
        <v>98</v>
      </c>
    </row>
    <row r="14" spans="5:17">
      <c r="E14" t="s">
        <v>94</v>
      </c>
      <c r="F14" t="str">
        <f>SUBSTITUTE(E14,"-","/")</f>
        <v>OFF/PA/1000/0174</v>
      </c>
      <c r="G14" t="str">
        <f ca="1">_xlfn.FORMULATEXT(F14)</f>
        <v>=SUBSTITUTE(E14,"-","/")</v>
      </c>
    </row>
    <row r="15" spans="5:17">
      <c r="E15" t="s">
        <v>95</v>
      </c>
    </row>
    <row r="16" spans="5:17">
      <c r="E16" t="s">
        <v>96</v>
      </c>
      <c r="J16" t="s">
        <v>100</v>
      </c>
    </row>
    <row r="17" spans="5:15">
      <c r="E17" t="s">
        <v>97</v>
      </c>
    </row>
    <row r="18" spans="5:15">
      <c r="E18" t="s">
        <v>98</v>
      </c>
      <c r="L18" s="5" t="s">
        <v>100</v>
      </c>
    </row>
    <row r="19" spans="5:15">
      <c r="J19" t="s">
        <v>94</v>
      </c>
      <c r="K19" s="45" t="str">
        <f>SUBSTITUTE(J19,"-","/",1)</f>
        <v>OFF/PA-1000-0174</v>
      </c>
      <c r="L19" s="45"/>
      <c r="M19" s="38" t="str">
        <f ca="1">_xlfn.FORMULATEXT(K19)</f>
        <v>=SUBSTITUTE(J19,"-","/",1)</v>
      </c>
      <c r="N19" s="38"/>
      <c r="O19" s="38"/>
    </row>
    <row r="21" spans="5:15">
      <c r="J21" t="s">
        <v>101</v>
      </c>
      <c r="K21" s="38" t="str">
        <f>SUBSTITUTE(J21,"-","/",3)</f>
        <v>OFF-PA-1000/0174</v>
      </c>
      <c r="L21" s="38"/>
    </row>
  </sheetData>
  <mergeCells count="8">
    <mergeCell ref="K19:L19"/>
    <mergeCell ref="M19:O19"/>
    <mergeCell ref="K21:L21"/>
    <mergeCell ref="G2:M2"/>
    <mergeCell ref="G6:I6"/>
    <mergeCell ref="M9:N9"/>
    <mergeCell ref="O9:Q9"/>
    <mergeCell ref="F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Seperate chars</vt:lpstr>
      <vt:lpstr>datetime</vt:lpstr>
      <vt:lpstr>Joinconcat</vt:lpstr>
      <vt:lpstr>textjoin</vt:lpstr>
      <vt:lpstr>concat</vt:lpstr>
      <vt:lpstr>loweruppercase</vt:lpstr>
      <vt:lpstr>combinedateandtext</vt:lpstr>
      <vt:lpstr>trim</vt:lpstr>
      <vt:lpstr>substitute</vt:lpstr>
      <vt:lpstr>Text padding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Chirantan Lonkar</dc:creator>
  <cp:lastModifiedBy>Admin</cp:lastModifiedBy>
  <dcterms:created xsi:type="dcterms:W3CDTF">2023-11-25T06:15:00Z</dcterms:created>
  <dcterms:modified xsi:type="dcterms:W3CDTF">2023-12-17T13:31:14Z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071AE0135689408D83BACCE3CCB30C3A_12</vt:lpwstr>
  </property>
  <property fmtid="{D5CDD505-2E9C-101B-9397-08002B2CF9AE}" pid="3" name="KSOProductBuildVer">
    <vt:lpwstr>1033-12.2.0.13292</vt:lpwstr>
  </property>
</Properties>
</file>