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py\BI\Projects\Proj\Movie Details\"/>
    </mc:Choice>
  </mc:AlternateContent>
  <xr:revisionPtr revIDLastSave="0" documentId="13_ncr:1_{E4CE9997-F8F2-42F0-8819-82BD5EFCD456}" xr6:coauthVersionLast="47" xr6:coauthVersionMax="47" xr10:uidLastSave="{00000000-0000-0000-0000-000000000000}"/>
  <bookViews>
    <workbookView xWindow="-120" yWindow="-120" windowWidth="20730" windowHeight="11160" activeTab="2" xr2:uid="{24D39405-1A2E-4110-AFA3-BEC10B9E0557}"/>
  </bookViews>
  <sheets>
    <sheet name="Pivot Table" sheetId="6" r:id="rId1"/>
    <sheet name="Main Raw Data" sheetId="1" r:id="rId2"/>
    <sheet name="Dashboard" sheetId="4" r:id="rId3"/>
    <sheet name="New Raw Data" sheetId="2" r:id="rId4"/>
  </sheets>
  <definedNames>
    <definedName name="_xlcn.WorksheetConnection_RawDataSln.xlsxRAW_DATA" hidden="1">RAW_DATA[]</definedName>
    <definedName name="Slicer_Above_or_Below_Average1">#N/A</definedName>
    <definedName name="Slicer_Distributor1">#N/A</definedName>
    <definedName name="Slicer_GENRE1">#N/A</definedName>
    <definedName name="Slicer_MOVI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_DATA" name="RAW_DATA" connection="WorksheetConnection_Raw Data Sln.xlsx!RAW_DATA"/>
        </x15:modelTables>
      </x15:dataModel>
    </ext>
  </extLst>
</workbook>
</file>

<file path=xl/calcChain.xml><?xml version="1.0" encoding="utf-8"?>
<calcChain xmlns="http://schemas.openxmlformats.org/spreadsheetml/2006/main">
  <c r="O65" i="4" l="1"/>
  <c r="P65" i="4"/>
  <c r="Q65" i="4"/>
  <c r="R65" i="4"/>
  <c r="S65" i="4"/>
  <c r="O66" i="4"/>
  <c r="P66" i="4"/>
  <c r="Q66" i="4"/>
  <c r="R66" i="4"/>
  <c r="S66" i="4"/>
  <c r="O67" i="4"/>
  <c r="P67" i="4"/>
  <c r="Q67" i="4"/>
  <c r="R67" i="4"/>
  <c r="S67" i="4"/>
  <c r="O68" i="4"/>
  <c r="P68" i="4"/>
  <c r="Q68" i="4"/>
  <c r="R68" i="4"/>
  <c r="S68" i="4"/>
  <c r="O69" i="4"/>
  <c r="P69" i="4"/>
  <c r="Q69" i="4"/>
  <c r="R69" i="4"/>
  <c r="S69" i="4"/>
  <c r="O70" i="4"/>
  <c r="P70" i="4"/>
  <c r="Q70" i="4"/>
  <c r="R70" i="4"/>
  <c r="S70" i="4"/>
  <c r="O71" i="4"/>
  <c r="P71" i="4"/>
  <c r="Q71" i="4"/>
  <c r="R71" i="4"/>
  <c r="S71" i="4"/>
  <c r="O72" i="4"/>
  <c r="P72" i="4"/>
  <c r="Q72" i="4"/>
  <c r="R72" i="4"/>
  <c r="S72" i="4"/>
  <c r="O73" i="4"/>
  <c r="P73" i="4"/>
  <c r="Q73" i="4"/>
  <c r="R73" i="4"/>
  <c r="S73" i="4"/>
  <c r="O74" i="4"/>
  <c r="P74" i="4"/>
  <c r="Q74" i="4"/>
  <c r="R74" i="4"/>
  <c r="S74" i="4"/>
  <c r="O75" i="4"/>
  <c r="P75" i="4"/>
  <c r="Q75" i="4"/>
  <c r="R75" i="4"/>
  <c r="S75" i="4"/>
  <c r="O76" i="4"/>
  <c r="P76" i="4"/>
  <c r="Q76" i="4"/>
  <c r="R76" i="4"/>
  <c r="S76" i="4"/>
  <c r="O77" i="4"/>
  <c r="P77" i="4"/>
  <c r="Q77" i="4"/>
  <c r="R77" i="4"/>
  <c r="S77" i="4"/>
  <c r="O78" i="4"/>
  <c r="P78" i="4"/>
  <c r="Q78" i="4"/>
  <c r="R78" i="4"/>
  <c r="S78" i="4"/>
  <c r="O79" i="4"/>
  <c r="P79" i="4"/>
  <c r="Q79" i="4"/>
  <c r="R79" i="4"/>
  <c r="S79" i="4"/>
  <c r="O80" i="4"/>
  <c r="P80" i="4"/>
  <c r="Q80" i="4"/>
  <c r="R80" i="4"/>
  <c r="S80" i="4"/>
  <c r="O81" i="4"/>
  <c r="P81" i="4"/>
  <c r="Q81" i="4"/>
  <c r="R81" i="4"/>
  <c r="S81" i="4"/>
  <c r="O82" i="4"/>
  <c r="P82" i="4"/>
  <c r="Q82" i="4"/>
  <c r="R82" i="4"/>
  <c r="S82" i="4"/>
  <c r="N66" i="4"/>
  <c r="N67" i="4"/>
  <c r="N68" i="4"/>
  <c r="N69" i="4"/>
  <c r="N70" i="4"/>
  <c r="N71" i="4"/>
  <c r="N72" i="4"/>
  <c r="N73" i="4"/>
  <c r="N74" i="4"/>
  <c r="N75" i="4"/>
  <c r="N76" i="4"/>
  <c r="N77" i="4"/>
  <c r="N78" i="4"/>
  <c r="N79" i="4"/>
  <c r="N80" i="4"/>
  <c r="N81" i="4"/>
  <c r="N82" i="4"/>
  <c r="N65" i="4"/>
  <c r="D9" i="2"/>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M8" i="2"/>
  <c r="I8" i="2"/>
  <c r="E8" i="2"/>
  <c r="D8" i="2"/>
  <c r="F8" i="2"/>
  <c r="G8" i="2"/>
  <c r="H8" i="2"/>
  <c r="J8" i="2"/>
  <c r="K8" i="2"/>
  <c r="L8" i="2"/>
  <c r="N8" i="2"/>
  <c r="S18" i="4"/>
  <c r="S34" i="4"/>
  <c r="S30" i="4"/>
  <c r="S22" i="4"/>
  <c r="S2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D0CE26-8F73-40A3-8202-E6D425DE75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CACBAA3-DDA0-49A0-902A-FFA0A564B7B6}" name="WorksheetConnection_Raw Data Sln.xlsx!RAW_DATA" type="102" refreshedVersion="8" minRefreshableVersion="5">
    <extLst>
      <ext xmlns:x15="http://schemas.microsoft.com/office/spreadsheetml/2010/11/main" uri="{DE250136-89BD-433C-8126-D09CA5730AF9}">
        <x15:connection id="RAW_DATA" autoDelete="1">
          <x15:rangePr sourceName="_xlcn.WorksheetConnection_RawDataSln.xlsxRAW_DATA"/>
        </x15:connection>
      </ext>
    </extLst>
  </connection>
</connections>
</file>

<file path=xl/sharedStrings.xml><?xml version="1.0" encoding="utf-8"?>
<sst xmlns="http://schemas.openxmlformats.org/spreadsheetml/2006/main" count="329" uniqueCount="92">
  <si>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</si>
  <si>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</si>
  <si>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</si>
  <si>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</si>
  <si>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</si>
  <si>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</si>
  <si>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</si>
  <si>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</si>
  <si>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</si>
  <si>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</si>
  <si>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</si>
  <si>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</si>
  <si>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</si>
  <si>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</si>
  <si>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</si>
  <si>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</si>
  <si>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</si>
  <si>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</si>
  <si>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</si>
  <si>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</si>
  <si>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</si>
  <si>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</si>
  <si>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</si>
  <si>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</si>
  <si>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</si>
  <si>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</si>
  <si>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</si>
  <si>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</si>
  <si>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</si>
  <si>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</si>
  <si>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</si>
  <si>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</si>
  <si>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</si>
  <si>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</si>
  <si>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</si>
  <si>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</si>
  <si>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</si>
  <si>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</si>
  <si>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</si>
  <si>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</si>
  <si>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</si>
  <si>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</si>
  <si>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</si>
  <si>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</si>
  <si>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</si>
  <si>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</si>
  <si>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</si>
  <si>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</si>
  <si>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Row Labels</t>
  </si>
  <si>
    <t>(blank)</t>
  </si>
  <si>
    <t>Grand Total</t>
  </si>
  <si>
    <t>Count of MOVIE</t>
  </si>
  <si>
    <t>Sum of Totals</t>
  </si>
  <si>
    <t>Sum of Average</t>
  </si>
  <si>
    <t>Average of Average</t>
  </si>
  <si>
    <t>Sum of MoM</t>
  </si>
  <si>
    <t>Average of MoM</t>
  </si>
  <si>
    <t>Sum of Jul-21</t>
  </si>
  <si>
    <t>Sum of Aug-21</t>
  </si>
  <si>
    <t>Sum of Sep-21</t>
  </si>
  <si>
    <t>Sum of Oct-21</t>
  </si>
  <si>
    <t>Sum of Nov-21</t>
  </si>
  <si>
    <t>Sum of Dec-21</t>
  </si>
  <si>
    <t>Sum of Jan-22</t>
  </si>
  <si>
    <t>Values</t>
  </si>
  <si>
    <t>Average of Jul-21</t>
  </si>
  <si>
    <t>Average of Aug-21</t>
  </si>
  <si>
    <t>Average of Sep-21</t>
  </si>
  <si>
    <t>Average of Oct-21</t>
  </si>
  <si>
    <t>Average of Nov-21</t>
  </si>
  <si>
    <t>Average of Dec-21</t>
  </si>
  <si>
    <t>Average of Jan-22</t>
  </si>
  <si>
    <t>Movie Dashboard Summary</t>
  </si>
  <si>
    <t>(All)</t>
  </si>
  <si>
    <t>1.Total Revenue Summary</t>
  </si>
  <si>
    <t>2.Average Revenue Summary</t>
  </si>
  <si>
    <t>3.Movie Summary</t>
  </si>
  <si>
    <t>Average of Totals</t>
  </si>
  <si>
    <t>Avg Revenue Per Movie</t>
  </si>
  <si>
    <t>Total Revenue</t>
  </si>
  <si>
    <t>Avg Revenue Per Month</t>
  </si>
  <si>
    <t>Number of Movie</t>
  </si>
  <si>
    <t>Average of Mom</t>
  </si>
  <si>
    <t>Movies Details</t>
  </si>
  <si>
    <t>Movie Filter</t>
  </si>
  <si>
    <t>Jul-21</t>
  </si>
  <si>
    <t>Aug-21</t>
  </si>
  <si>
    <t>Sep-21</t>
  </si>
  <si>
    <t>Oct-21</t>
  </si>
  <si>
    <t>Nov-21</t>
  </si>
  <si>
    <t>Dec-21</t>
  </si>
  <si>
    <t>Jan-22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</si>
</sst>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_ ;_-[$$-409]* \-#,##0\ ;_-[$$-409]* &quot;-&quot;??_ ;_-@_ "/>
    <numFmt numFmtId="165" formatCode="_-[$$-409]* #,##0.00_ ;_-[$$-409]* \-#,##0.00\ ;_-[$$-409]* &quot;-&quot;??_ ;_-@_ "/>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tint="-0.14999847407452621"/>
        <bgColor theme="4" tint="0.79998168889431442"/>
      </patternFill>
    </fill>
  </fills>
  <borders count="24">
    <border>
      <left/>
      <right/>
      <top/>
      <bottom/>
      <diagonal/>
    </border>
    <border>
      <left style="hair">
        <color indexed="64"/>
      </left>
      <right style="hair">
        <color indexed="64"/>
      </right>
      <top style="hair">
        <color indexed="64"/>
      </top>
      <bottom style="hair">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249977111117893"/>
      </right>
      <top/>
      <bottom/>
      <diagonal/>
    </border>
    <border>
      <left style="thin">
        <color theme="0" tint="-0.249977111117893"/>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52">
    <xf numFmtId="0" fontId="0" fillId="0" borderId="0" xfId="0"/>
    <xf numFmtId="17" fontId="0" fillId="0" borderId="1" xfId="0" applyNumberFormat="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Alignment="1">
      <alignment vertical="center"/>
    </xf>
    <xf numFmtId="0" fontId="0" fillId="3" borderId="2" xfId="0" applyFill="1" applyBorder="1"/>
    <xf numFmtId="164" fontId="0" fillId="0" borderId="7" xfId="1" applyNumberFormat="1" applyFont="1" applyBorder="1" applyAlignment="1">
      <alignment vertical="center"/>
    </xf>
    <xf numFmtId="164" fontId="0" fillId="0" borderId="8" xfId="1" applyNumberFormat="1" applyFont="1" applyBorder="1" applyAlignment="1">
      <alignment vertical="center"/>
    </xf>
    <xf numFmtId="10" fontId="0" fillId="0" borderId="7" xfId="2" applyNumberFormat="1" applyFont="1" applyBorder="1" applyAlignment="1">
      <alignment vertical="center"/>
    </xf>
    <xf numFmtId="10" fontId="0" fillId="0" borderId="8" xfId="2" applyNumberFormat="1" applyFont="1" applyBorder="1" applyAlignment="1">
      <alignment vertical="center"/>
    </xf>
    <xf numFmtId="164" fontId="0" fillId="0" borderId="7" xfId="0" applyNumberFormat="1" applyBorder="1" applyAlignment="1">
      <alignment vertical="center"/>
    </xf>
    <xf numFmtId="164" fontId="0" fillId="0" borderId="8" xfId="0" applyNumberForma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13" xfId="0" applyBorder="1"/>
    <xf numFmtId="0" fontId="0" fillId="0" borderId="14" xfId="0" applyBorder="1"/>
    <xf numFmtId="0" fontId="0" fillId="0" borderId="1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165" fontId="0" fillId="0" borderId="0" xfId="0" applyNumberFormat="1"/>
    <xf numFmtId="165" fontId="0" fillId="0" borderId="0" xfId="0" pivotButton="1" applyNumberFormat="1"/>
    <xf numFmtId="165" fontId="0" fillId="0" borderId="0" xfId="0" applyNumberFormat="1" applyAlignment="1">
      <alignment horizontal="left"/>
    </xf>
    <xf numFmtId="164" fontId="0" fillId="3" borderId="2" xfId="0" applyNumberFormat="1" applyFill="1" applyBorder="1"/>
    <xf numFmtId="10" fontId="0" fillId="3" borderId="2" xfId="2" applyNumberFormat="1" applyFont="1" applyFill="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23" xfId="0" applyNumberFormat="1" applyBorder="1"/>
    <xf numFmtId="0" fontId="2" fillId="2" borderId="0" xfId="0" applyFont="1" applyFill="1" applyAlignment="1">
      <alignment horizontal="center" vertical="center"/>
    </xf>
    <xf numFmtId="0" fontId="5" fillId="2" borderId="0" xfId="0" applyFont="1" applyFill="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3" fillId="3" borderId="9" xfId="0" applyFont="1" applyFill="1" applyBorder="1" applyAlignment="1">
      <alignment horizontal="center"/>
    </xf>
    <xf numFmtId="0" fontId="3" fillId="3" borderId="12" xfId="0" applyFont="1" applyFill="1" applyBorder="1" applyAlignment="1">
      <alignment horizontal="center"/>
    </xf>
    <xf numFmtId="0" fontId="3" fillId="3" borderId="11" xfId="0" applyFont="1" applyFill="1" applyBorder="1" applyAlignment="1">
      <alignment horizontal="center"/>
    </xf>
    <xf numFmtId="0" fontId="1" fillId="3" borderId="9" xfId="0" applyFont="1" applyFill="1" applyBorder="1" applyAlignment="1">
      <alignment horizontal="center"/>
    </xf>
    <xf numFmtId="0" fontId="1" fillId="3" borderId="11" xfId="0" applyFont="1" applyFill="1" applyBorder="1" applyAlignment="1">
      <alignment horizontal="center"/>
    </xf>
  </cellXfs>
  <cellStyles count="3">
    <cellStyle name="Currency" xfId="1" builtinId="4"/>
    <cellStyle name="Normal" xfId="0" builtinId="0"/>
    <cellStyle name="Percent" xfId="2" builtinId="5"/>
  </cellStyles>
  <dxfs count="23">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4" formatCode="0.00%"/>
    </dxf>
    <dxf>
      <numFmt numFmtId="14" formatCode="0.00%"/>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53530119761538E-2"/>
          <c:y val="0.26791447944006996"/>
          <c:w val="0.85979647936217229"/>
          <c:h val="0.53774387576552929"/>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Table'!$A$4:$A$10</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Table'!$B$4:$B$10</c:f>
              <c:numCache>
                <c:formatCode>_-[$$-409]* #,##0_ ;_-[$$-409]* \-#,##0\ ;_-[$$-409]* "-"??_ ;_-@_ </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9BDF-4974-A426-5CA281FED701}"/>
            </c:ext>
          </c:extLst>
        </c:ser>
        <c:dLbls>
          <c:showLegendKey val="0"/>
          <c:showVal val="0"/>
          <c:showCatName val="0"/>
          <c:showSerName val="0"/>
          <c:showPercent val="0"/>
          <c:showBubbleSize val="0"/>
        </c:dLbls>
        <c:smooth val="0"/>
        <c:axId val="1370160111"/>
        <c:axId val="1370160943"/>
      </c:lineChart>
      <c:catAx>
        <c:axId val="13701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60943"/>
        <c:crosses val="autoZero"/>
        <c:auto val="1"/>
        <c:lblAlgn val="ctr"/>
        <c:lblOffset val="100"/>
        <c:noMultiLvlLbl val="0"/>
      </c:catAx>
      <c:valAx>
        <c:axId val="1370160943"/>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016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Table!PivotTable3</c:name>
    <c:fmtId val="3"/>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lumMod val="65000"/>
                    <a:lumOff val="35000"/>
                  </a:sysClr>
                </a:solidFill>
                <a:latin typeface="+mn-lt"/>
                <a:ea typeface="+mn-ea"/>
                <a:cs typeface="+mn-cs"/>
              </a:defRPr>
            </a:pPr>
            <a:r>
              <a:rPr lang="en-US" sz="1800" b="0" i="0" u="none" strike="noStrike" kern="1200" spc="0" baseline="0">
                <a:solidFill>
                  <a:sysClr val="windowText" lastClr="000000">
                    <a:lumMod val="65000"/>
                    <a:lumOff val="35000"/>
                  </a:sysClr>
                </a:solidFill>
                <a:latin typeface="+mn-lt"/>
                <a:ea typeface="+mn-ea"/>
                <a:cs typeface="+mn-cs"/>
              </a:rPr>
              <a:t>Total Revenue By Distributor</a:t>
            </a:r>
          </a:p>
        </c:rich>
      </c:tx>
      <c:layout>
        <c:manualLayout>
          <c:xMode val="edge"/>
          <c:yMode val="edge"/>
          <c:x val="0.29126600211715159"/>
          <c:y val="2.4951263992722874E-2"/>
        </c:manualLayout>
      </c:layout>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892672987916"/>
          <c:y val="0.14331406814150904"/>
          <c:w val="0.80798168320180885"/>
          <c:h val="0.84421029986212948"/>
        </c:manualLayout>
      </c:layout>
      <c:barChart>
        <c:barDir val="bar"/>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Table'!$A$22:$A$30</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Table'!$B$22:$B$30</c:f>
              <c:numCache>
                <c:formatCode>_-[$$-409]* #,##0_ ;_-[$$-409]* \-#,##0\ ;_-[$$-409]* "-"??_ ;_-@_ </c:formatCode>
                <c:ptCount val="8"/>
                <c:pt idx="1">
                  <c:v>8877</c:v>
                </c:pt>
                <c:pt idx="2">
                  <c:v>9117</c:v>
                </c:pt>
                <c:pt idx="3">
                  <c:v>40276</c:v>
                </c:pt>
                <c:pt idx="4">
                  <c:v>75416</c:v>
                </c:pt>
                <c:pt idx="5">
                  <c:v>2288216</c:v>
                </c:pt>
                <c:pt idx="6">
                  <c:v>4560931</c:v>
                </c:pt>
                <c:pt idx="7">
                  <c:v>8323259</c:v>
                </c:pt>
              </c:numCache>
            </c:numRef>
          </c:val>
          <c:extLst>
            <c:ext xmlns:c16="http://schemas.microsoft.com/office/drawing/2014/chart" uri="{C3380CC4-5D6E-409C-BE32-E72D297353CC}">
              <c16:uniqueId val="{00000000-EAA0-4784-AE2D-18525DA2E1DC}"/>
            </c:ext>
          </c:extLst>
        </c:ser>
        <c:dLbls>
          <c:showLegendKey val="0"/>
          <c:showVal val="0"/>
          <c:showCatName val="0"/>
          <c:showSerName val="0"/>
          <c:showPercent val="0"/>
          <c:showBubbleSize val="0"/>
        </c:dLbls>
        <c:gapWidth val="182"/>
        <c:axId val="1274732831"/>
        <c:axId val="1274742399"/>
      </c:barChart>
      <c:catAx>
        <c:axId val="127473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274742399"/>
        <c:crosses val="autoZero"/>
        <c:auto val="1"/>
        <c:lblAlgn val="ctr"/>
        <c:lblOffset val="100"/>
        <c:noMultiLvlLbl val="0"/>
      </c:catAx>
      <c:valAx>
        <c:axId val="1274742399"/>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7473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Revenue By Genre</a:t>
            </a:r>
            <a:endParaRPr lang="en-IN">
              <a:effectLst/>
            </a:endParaRPr>
          </a:p>
        </c:rich>
      </c:tx>
      <c:layout>
        <c:manualLayout>
          <c:xMode val="edge"/>
          <c:yMode val="edge"/>
          <c:x val="0.3244607071174926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8811178014514"/>
          <c:y val="0.16698875380148082"/>
          <c:w val="0.89316550872317446"/>
          <c:h val="0.82418963254593181"/>
        </c:manualLayout>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Table'!$A$51:$A$55</c:f>
              <c:strCache>
                <c:ptCount val="4"/>
                <c:pt idx="0">
                  <c:v>(blank)</c:v>
                </c:pt>
                <c:pt idx="1">
                  <c:v>Drama</c:v>
                </c:pt>
                <c:pt idx="2">
                  <c:v>Adventure</c:v>
                </c:pt>
                <c:pt idx="3">
                  <c:v>Action</c:v>
                </c:pt>
              </c:strCache>
            </c:strRef>
          </c:cat>
          <c:val>
            <c:numRef>
              <c:f>'Pivot Table'!$B$51:$B$55</c:f>
              <c:numCache>
                <c:formatCode>_-[$$-409]* #,##0_ ;_-[$$-409]* \-#,##0\ ;_-[$$-409]* "-"??_ ;_-@_ </c:formatCode>
                <c:ptCount val="4"/>
                <c:pt idx="1">
                  <c:v>2240742</c:v>
                </c:pt>
                <c:pt idx="2">
                  <c:v>5411117</c:v>
                </c:pt>
                <c:pt idx="3">
                  <c:v>7654233</c:v>
                </c:pt>
              </c:numCache>
            </c:numRef>
          </c:val>
          <c:extLst>
            <c:ext xmlns:c16="http://schemas.microsoft.com/office/drawing/2014/chart" uri="{C3380CC4-5D6E-409C-BE32-E72D297353CC}">
              <c16:uniqueId val="{00000000-0327-43B8-A61A-EEA9F3A7C53F}"/>
            </c:ext>
          </c:extLst>
        </c:ser>
        <c:dLbls>
          <c:showLegendKey val="0"/>
          <c:showVal val="0"/>
          <c:showCatName val="0"/>
          <c:showSerName val="0"/>
          <c:showPercent val="0"/>
          <c:showBubbleSize val="0"/>
        </c:dLbls>
        <c:gapWidth val="182"/>
        <c:axId val="1376677615"/>
        <c:axId val="1376680111"/>
      </c:barChart>
      <c:catAx>
        <c:axId val="137667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80111"/>
        <c:crosses val="autoZero"/>
        <c:auto val="1"/>
        <c:lblAlgn val="ctr"/>
        <c:lblOffset val="100"/>
        <c:noMultiLvlLbl val="0"/>
      </c:catAx>
      <c:valAx>
        <c:axId val="1376680111"/>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6677615"/>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Month</a:t>
            </a:r>
            <a:endParaRPr lang="en-IN">
              <a:effectLst/>
            </a:endParaRPr>
          </a:p>
        </c:rich>
      </c:tx>
      <c:layout>
        <c:manualLayout>
          <c:xMode val="edge"/>
          <c:yMode val="edge"/>
          <c:x val="0.23096803179865455"/>
          <c:y val="1.8518513080192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3458948052596"/>
          <c:y val="0.11549556602911969"/>
          <c:w val="0.87344974952086774"/>
          <c:h val="0.86598592089068827"/>
        </c:manualLayout>
      </c:layout>
      <c:barChart>
        <c:barDir val="bar"/>
        <c:grouping val="clustered"/>
        <c:varyColors val="0"/>
        <c:ser>
          <c:idx val="0"/>
          <c:order val="0"/>
          <c:tx>
            <c:strRef>
              <c:f>'Pivot Table'!$B$114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Table'!$A$115:$A$121</c:f>
              <c:strCache>
                <c:ptCount val="7"/>
                <c:pt idx="0">
                  <c:v>Average of Oct-21</c:v>
                </c:pt>
                <c:pt idx="1">
                  <c:v>Average of Jul-21</c:v>
                </c:pt>
                <c:pt idx="2">
                  <c:v>Average of Sep-21</c:v>
                </c:pt>
                <c:pt idx="3">
                  <c:v>Average of Nov-21</c:v>
                </c:pt>
                <c:pt idx="4">
                  <c:v>Average of Aug-21</c:v>
                </c:pt>
                <c:pt idx="5">
                  <c:v>Average of Jan-22</c:v>
                </c:pt>
                <c:pt idx="6">
                  <c:v>Average of Dec-21</c:v>
                </c:pt>
              </c:strCache>
            </c:strRef>
          </c:cat>
          <c:val>
            <c:numRef>
              <c:f>'Pivot Table'!$B$115:$B$121</c:f>
              <c:numCache>
                <c:formatCode>_-[$$-409]* #,##0_ ;_-[$$-409]* \-#,##0\ ;_-[$$-409]* "-"??_ ;_-@_ </c:formatCode>
                <c:ptCount val="7"/>
                <c:pt idx="0">
                  <c:v>114537.25</c:v>
                </c:pt>
                <c:pt idx="1">
                  <c:v>114696.625</c:v>
                </c:pt>
                <c:pt idx="2">
                  <c:v>116636</c:v>
                </c:pt>
                <c:pt idx="3">
                  <c:v>119311.625</c:v>
                </c:pt>
                <c:pt idx="4">
                  <c:v>120307.875</c:v>
                </c:pt>
                <c:pt idx="5">
                  <c:v>128969.125</c:v>
                </c:pt>
                <c:pt idx="6">
                  <c:v>242172.25</c:v>
                </c:pt>
              </c:numCache>
            </c:numRef>
          </c:val>
          <c:extLst>
            <c:ext xmlns:c16="http://schemas.microsoft.com/office/drawing/2014/chart" uri="{C3380CC4-5D6E-409C-BE32-E72D297353CC}">
              <c16:uniqueId val="{00000000-C3CC-4D35-9D31-32A1E15FBB0E}"/>
            </c:ext>
          </c:extLst>
        </c:ser>
        <c:dLbls>
          <c:dLblPos val="outEnd"/>
          <c:showLegendKey val="0"/>
          <c:showVal val="1"/>
          <c:showCatName val="0"/>
          <c:showSerName val="0"/>
          <c:showPercent val="0"/>
          <c:showBubbleSize val="0"/>
        </c:dLbls>
        <c:gapWidth val="182"/>
        <c:axId val="1531689439"/>
        <c:axId val="1531696095"/>
      </c:barChart>
      <c:catAx>
        <c:axId val="153168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6095"/>
        <c:crosses val="autoZero"/>
        <c:auto val="1"/>
        <c:lblAlgn val="ctr"/>
        <c:lblOffset val="100"/>
        <c:noMultiLvlLbl val="0"/>
      </c:catAx>
      <c:valAx>
        <c:axId val="1531696095"/>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Distibutor</a:t>
            </a:r>
            <a:endParaRPr lang="en-IN">
              <a:effectLst/>
            </a:endParaRPr>
          </a:p>
        </c:rich>
      </c:tx>
      <c:layout>
        <c:manualLayout>
          <c:xMode val="edge"/>
          <c:yMode val="edge"/>
          <c:x val="0.2112011041717628"/>
          <c:y val="1.5292715519667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7477267989159"/>
          <c:y val="0.11825363209519534"/>
          <c:w val="0.87648678091400034"/>
          <c:h val="0.85859837445658926"/>
        </c:manualLayout>
      </c:layout>
      <c:barChart>
        <c:barDir val="bar"/>
        <c:grouping val="clustered"/>
        <c:varyColors val="0"/>
        <c:ser>
          <c:idx val="0"/>
          <c:order val="0"/>
          <c:tx>
            <c:strRef>
              <c:f>'Pivot Table'!$B$142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Table'!$A$143:$A$151</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Table'!$B$143:$B$151</c:f>
              <c:numCache>
                <c:formatCode>_-[$$-409]* #,##0_ ;_-[$$-409]* \-#,##0\ ;_-[$$-409]* "-"??_ ;_-@_ </c:formatCode>
                <c:ptCount val="8"/>
                <c:pt idx="1">
                  <c:v>1268.1428571428571</c:v>
                </c:pt>
                <c:pt idx="2">
                  <c:v>1302.4285714285713</c:v>
                </c:pt>
                <c:pt idx="3">
                  <c:v>1917.9047619047622</c:v>
                </c:pt>
                <c:pt idx="4">
                  <c:v>3591.2380952380954</c:v>
                </c:pt>
                <c:pt idx="5">
                  <c:v>108962.66666666667</c:v>
                </c:pt>
                <c:pt idx="6">
                  <c:v>217187.1904761905</c:v>
                </c:pt>
                <c:pt idx="7">
                  <c:v>594518.5</c:v>
                </c:pt>
              </c:numCache>
            </c:numRef>
          </c:val>
          <c:extLst>
            <c:ext xmlns:c16="http://schemas.microsoft.com/office/drawing/2014/chart" uri="{C3380CC4-5D6E-409C-BE32-E72D297353CC}">
              <c16:uniqueId val="{00000000-E53E-4AD9-AF27-E0F6DF3536DB}"/>
            </c:ext>
          </c:extLst>
        </c:ser>
        <c:dLbls>
          <c:showLegendKey val="0"/>
          <c:showVal val="0"/>
          <c:showCatName val="0"/>
          <c:showSerName val="0"/>
          <c:showPercent val="0"/>
          <c:showBubbleSize val="0"/>
        </c:dLbls>
        <c:gapWidth val="182"/>
        <c:axId val="1370174255"/>
        <c:axId val="1370166351"/>
      </c:barChart>
      <c:catAx>
        <c:axId val="137017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66351"/>
        <c:crosses val="autoZero"/>
        <c:auto val="1"/>
        <c:lblAlgn val="ctr"/>
        <c:lblOffset val="100"/>
        <c:noMultiLvlLbl val="0"/>
      </c:catAx>
      <c:valAx>
        <c:axId val="1370166351"/>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01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Genre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8376993386474"/>
          <c:y val="0.11674925633682934"/>
          <c:w val="0.87916777126437695"/>
          <c:h val="0.86817418412218661"/>
        </c:manualLayout>
      </c:layout>
      <c:barChart>
        <c:barDir val="bar"/>
        <c:grouping val="clustered"/>
        <c:varyColors val="0"/>
        <c:ser>
          <c:idx val="0"/>
          <c:order val="0"/>
          <c:tx>
            <c:strRef>
              <c:f>'Pivot Table'!$B$170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Table'!$A$171:$A$175</c:f>
              <c:strCache>
                <c:ptCount val="4"/>
                <c:pt idx="0">
                  <c:v>(blank)</c:v>
                </c:pt>
                <c:pt idx="1">
                  <c:v>Adventure</c:v>
                </c:pt>
                <c:pt idx="2">
                  <c:v>Action</c:v>
                </c:pt>
                <c:pt idx="3">
                  <c:v>Drama</c:v>
                </c:pt>
              </c:strCache>
            </c:strRef>
          </c:cat>
          <c:val>
            <c:numRef>
              <c:f>'Pivot Table'!$B$171:$B$175</c:f>
              <c:numCache>
                <c:formatCode>_-[$$-409]* #,##0_ ;_-[$$-409]* \-#,##0\ ;_-[$$-409]* "-"??_ ;_-@_ </c:formatCode>
                <c:ptCount val="4"/>
                <c:pt idx="1">
                  <c:v>70274.246753246756</c:v>
                </c:pt>
                <c:pt idx="2">
                  <c:v>273365.46428571426</c:v>
                </c:pt>
                <c:pt idx="3">
                  <c:v>320106</c:v>
                </c:pt>
              </c:numCache>
            </c:numRef>
          </c:val>
          <c:extLst>
            <c:ext xmlns:c16="http://schemas.microsoft.com/office/drawing/2014/chart" uri="{C3380CC4-5D6E-409C-BE32-E72D297353CC}">
              <c16:uniqueId val="{00000000-F9A3-4B62-A2D0-C81147999A2C}"/>
            </c:ext>
          </c:extLst>
        </c:ser>
        <c:dLbls>
          <c:dLblPos val="outEnd"/>
          <c:showLegendKey val="0"/>
          <c:showVal val="1"/>
          <c:showCatName val="0"/>
          <c:showSerName val="0"/>
          <c:showPercent val="0"/>
          <c:showBubbleSize val="0"/>
        </c:dLbls>
        <c:gapWidth val="182"/>
        <c:axId val="1531696927"/>
        <c:axId val="1531697759"/>
      </c:barChart>
      <c:catAx>
        <c:axId val="153169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7759"/>
        <c:crosses val="autoZero"/>
        <c:auto val="1"/>
        <c:lblAlgn val="ctr"/>
        <c:lblOffset val="100"/>
        <c:noMultiLvlLbl val="0"/>
      </c:catAx>
      <c:valAx>
        <c:axId val="1531697759"/>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&amp; Average Revenue By Movie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73938693443137"/>
          <c:y val="0.12583856693840889"/>
          <c:w val="0.61721938886079608"/>
          <c:h val="0.84118411470535814"/>
        </c:manualLayout>
      </c:layout>
      <c:barChart>
        <c:barDir val="bar"/>
        <c:grouping val="clustered"/>
        <c:varyColors val="0"/>
        <c:ser>
          <c:idx val="0"/>
          <c:order val="0"/>
          <c:tx>
            <c:strRef>
              <c:f>'Pivot Table'!$B$200</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Table'!$A$201:$A$218</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Table'!$B$201:$B$218</c:f>
              <c:numCache>
                <c:formatCode>_-[$$-409]* #,##0_ ;_-[$$-409]* \-#,##0\ ;_-[$$-409]* "-"??_ ;_-@_ </c:formatCode>
                <c:ptCount val="17"/>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7989.5714285714284</c:v>
                </c:pt>
                <c:pt idx="13">
                  <c:v>104466.71428571429</c:v>
                </c:pt>
                <c:pt idx="14">
                  <c:v>320106</c:v>
                </c:pt>
                <c:pt idx="15">
                  <c:v>643916</c:v>
                </c:pt>
                <c:pt idx="16">
                  <c:v>1084570.2857142857</c:v>
                </c:pt>
              </c:numCache>
            </c:numRef>
          </c:val>
          <c:extLst>
            <c:ext xmlns:c16="http://schemas.microsoft.com/office/drawing/2014/chart" uri="{C3380CC4-5D6E-409C-BE32-E72D297353CC}">
              <c16:uniqueId val="{00000000-9D40-4E29-93E2-D4652C189348}"/>
            </c:ext>
          </c:extLst>
        </c:ser>
        <c:ser>
          <c:idx val="1"/>
          <c:order val="1"/>
          <c:tx>
            <c:strRef>
              <c:f>'Pivot Table'!$C$200</c:f>
              <c:strCache>
                <c:ptCount val="1"/>
                <c:pt idx="0">
                  <c:v>Sum of Totals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Table'!$A$201:$A$218</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Table'!$C$201:$C$218</c:f>
              <c:numCache>
                <c:formatCode>_-[$$-409]* #,##0_ ;_-[$$-409]* \-#,##0\ ;_-[$$-409]* "-"??_ ;_-@_ </c:formatCode>
                <c:ptCount val="17"/>
                <c:pt idx="1">
                  <c:v>8722</c:v>
                </c:pt>
                <c:pt idx="2">
                  <c:v>8722</c:v>
                </c:pt>
                <c:pt idx="3">
                  <c:v>8722</c:v>
                </c:pt>
                <c:pt idx="4">
                  <c:v>8767</c:v>
                </c:pt>
                <c:pt idx="5">
                  <c:v>8877</c:v>
                </c:pt>
                <c:pt idx="6">
                  <c:v>8897</c:v>
                </c:pt>
                <c:pt idx="7">
                  <c:v>9117</c:v>
                </c:pt>
                <c:pt idx="8">
                  <c:v>10767</c:v>
                </c:pt>
                <c:pt idx="9">
                  <c:v>22657</c:v>
                </c:pt>
                <c:pt idx="10">
                  <c:v>38707</c:v>
                </c:pt>
                <c:pt idx="11">
                  <c:v>44797</c:v>
                </c:pt>
                <c:pt idx="12">
                  <c:v>55927</c:v>
                </c:pt>
                <c:pt idx="13">
                  <c:v>731267</c:v>
                </c:pt>
                <c:pt idx="14">
                  <c:v>2240742</c:v>
                </c:pt>
                <c:pt idx="15">
                  <c:v>4507412</c:v>
                </c:pt>
                <c:pt idx="16">
                  <c:v>7591992</c:v>
                </c:pt>
              </c:numCache>
            </c:numRef>
          </c:val>
          <c:extLst>
            <c:ext xmlns:c16="http://schemas.microsoft.com/office/drawing/2014/chart" uri="{C3380CC4-5D6E-409C-BE32-E72D297353CC}">
              <c16:uniqueId val="{00000001-9D40-4E29-93E2-D4652C189348}"/>
            </c:ext>
          </c:extLst>
        </c:ser>
        <c:dLbls>
          <c:dLblPos val="outEnd"/>
          <c:showLegendKey val="0"/>
          <c:showVal val="1"/>
          <c:showCatName val="0"/>
          <c:showSerName val="0"/>
          <c:showPercent val="0"/>
          <c:showBubbleSize val="0"/>
        </c:dLbls>
        <c:gapWidth val="5"/>
        <c:overlap val="10"/>
        <c:axId val="1531698591"/>
        <c:axId val="1531693183"/>
      </c:barChart>
      <c:catAx>
        <c:axId val="153169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3183"/>
        <c:crosses val="autoZero"/>
        <c:auto val="1"/>
        <c:lblAlgn val="ctr"/>
        <c:lblOffset val="100"/>
        <c:noMultiLvlLbl val="0"/>
      </c:catAx>
      <c:valAx>
        <c:axId val="1531693183"/>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98591"/>
        <c:crosses val="autoZero"/>
        <c:crossBetween val="between"/>
      </c:valAx>
      <c:spPr>
        <a:noFill/>
        <a:ln>
          <a:noFill/>
        </a:ln>
        <a:effectLst/>
      </c:spPr>
    </c:plotArea>
    <c:legend>
      <c:legendPos val="r"/>
      <c:layout>
        <c:manualLayout>
          <c:xMode val="edge"/>
          <c:yMode val="edge"/>
          <c:x val="6.0260540826892368E-3"/>
          <c:y val="0.96304911543123684"/>
          <c:w val="0.979295046834742"/>
          <c:h val="3.69508845687631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Revenue By Distributor</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Table'!$A$22:$A$30</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Table'!$B$22:$B$30</c:f>
              <c:numCache>
                <c:formatCode>_-[$$-409]* #,##0_ ;_-[$$-409]* \-#,##0\ ;_-[$$-409]* "-"??_ ;_-@_ </c:formatCode>
                <c:ptCount val="8"/>
                <c:pt idx="1">
                  <c:v>8877</c:v>
                </c:pt>
                <c:pt idx="2">
                  <c:v>9117</c:v>
                </c:pt>
                <c:pt idx="3">
                  <c:v>40276</c:v>
                </c:pt>
                <c:pt idx="4">
                  <c:v>75416</c:v>
                </c:pt>
                <c:pt idx="5">
                  <c:v>2288216</c:v>
                </c:pt>
                <c:pt idx="6">
                  <c:v>4560931</c:v>
                </c:pt>
                <c:pt idx="7">
                  <c:v>8323259</c:v>
                </c:pt>
              </c:numCache>
            </c:numRef>
          </c:val>
          <c:extLst>
            <c:ext xmlns:c16="http://schemas.microsoft.com/office/drawing/2014/chart" uri="{C3380CC4-5D6E-409C-BE32-E72D297353CC}">
              <c16:uniqueId val="{00000000-BC87-4F29-A8D5-6CCDB79B9E96}"/>
            </c:ext>
          </c:extLst>
        </c:ser>
        <c:dLbls>
          <c:showLegendKey val="0"/>
          <c:showVal val="0"/>
          <c:showCatName val="0"/>
          <c:showSerName val="0"/>
          <c:showPercent val="0"/>
          <c:showBubbleSize val="0"/>
        </c:dLbls>
        <c:gapWidth val="182"/>
        <c:axId val="1274732831"/>
        <c:axId val="1274742399"/>
      </c:barChart>
      <c:catAx>
        <c:axId val="127473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42399"/>
        <c:crosses val="autoZero"/>
        <c:auto val="1"/>
        <c:lblAlgn val="ctr"/>
        <c:lblOffset val="100"/>
        <c:noMultiLvlLbl val="0"/>
      </c:catAx>
      <c:valAx>
        <c:axId val="1274742399"/>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3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Revenue By Genre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33260817178576E-2"/>
          <c:y val="0.15729184893554973"/>
          <c:w val="0.93042045695862208"/>
          <c:h val="0.82418963254593181"/>
        </c:manualLayout>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cat>
            <c:strRef>
              <c:f>'Pivot Table'!$A$51:$A$55</c:f>
              <c:strCache>
                <c:ptCount val="4"/>
                <c:pt idx="0">
                  <c:v>(blank)</c:v>
                </c:pt>
                <c:pt idx="1">
                  <c:v>Drama</c:v>
                </c:pt>
                <c:pt idx="2">
                  <c:v>Adventure</c:v>
                </c:pt>
                <c:pt idx="3">
                  <c:v>Action</c:v>
                </c:pt>
              </c:strCache>
            </c:strRef>
          </c:cat>
          <c:val>
            <c:numRef>
              <c:f>'Pivot Table'!$B$51:$B$55</c:f>
              <c:numCache>
                <c:formatCode>_-[$$-409]* #,##0_ ;_-[$$-409]* \-#,##0\ ;_-[$$-409]* "-"??_ ;_-@_ </c:formatCode>
                <c:ptCount val="4"/>
                <c:pt idx="1">
                  <c:v>2240742</c:v>
                </c:pt>
                <c:pt idx="2">
                  <c:v>5411117</c:v>
                </c:pt>
                <c:pt idx="3">
                  <c:v>7654233</c:v>
                </c:pt>
              </c:numCache>
            </c:numRef>
          </c:val>
          <c:extLst>
            <c:ext xmlns:c16="http://schemas.microsoft.com/office/drawing/2014/chart" uri="{C3380CC4-5D6E-409C-BE32-E72D297353CC}">
              <c16:uniqueId val="{00000000-0FFA-4C5E-8794-5B8519C84EA1}"/>
            </c:ext>
          </c:extLst>
        </c:ser>
        <c:dLbls>
          <c:showLegendKey val="0"/>
          <c:showVal val="0"/>
          <c:showCatName val="0"/>
          <c:showSerName val="0"/>
          <c:showPercent val="0"/>
          <c:showBubbleSize val="0"/>
        </c:dLbls>
        <c:gapWidth val="182"/>
        <c:axId val="1376677615"/>
        <c:axId val="1376680111"/>
      </c:barChart>
      <c:catAx>
        <c:axId val="137667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80111"/>
        <c:crosses val="autoZero"/>
        <c:auto val="1"/>
        <c:lblAlgn val="ctr"/>
        <c:lblOffset val="100"/>
        <c:noMultiLvlLbl val="0"/>
      </c:catAx>
      <c:valAx>
        <c:axId val="1376680111"/>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667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Table'!$B$80</c:f>
              <c:strCache>
                <c:ptCount val="1"/>
                <c:pt idx="0">
                  <c:v>Total</c:v>
                </c:pt>
              </c:strCache>
            </c:strRef>
          </c:tx>
          <c:spPr>
            <a:solidFill>
              <a:schemeClr val="accent1"/>
            </a:solidFill>
            <a:ln>
              <a:noFill/>
            </a:ln>
            <a:effectLst/>
          </c:spPr>
          <c:invertIfNegative val="0"/>
          <c:cat>
            <c:strRef>
              <c:f>'Pivot Table'!$A$81:$A$98</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Table'!$B$81:$B$98</c:f>
              <c:numCache>
                <c:formatCode>_-[$$-409]* #,##0_ ;_-[$$-409]* \-#,##0\ ;_-[$$-409]* "-"??_ ;_-@_ </c:formatCode>
                <c:ptCount val="17"/>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7989.5714285714284</c:v>
                </c:pt>
                <c:pt idx="13">
                  <c:v>104466.71428571429</c:v>
                </c:pt>
                <c:pt idx="14">
                  <c:v>320106</c:v>
                </c:pt>
                <c:pt idx="15">
                  <c:v>643916</c:v>
                </c:pt>
                <c:pt idx="16">
                  <c:v>1084570.2857142857</c:v>
                </c:pt>
              </c:numCache>
            </c:numRef>
          </c:val>
          <c:extLst>
            <c:ext xmlns:c16="http://schemas.microsoft.com/office/drawing/2014/chart" uri="{C3380CC4-5D6E-409C-BE32-E72D297353CC}">
              <c16:uniqueId val="{00000000-AC17-484F-9D95-3824BEC04473}"/>
            </c:ext>
          </c:extLst>
        </c:ser>
        <c:dLbls>
          <c:showLegendKey val="0"/>
          <c:showVal val="0"/>
          <c:showCatName val="0"/>
          <c:showSerName val="0"/>
          <c:showPercent val="0"/>
          <c:showBubbleSize val="0"/>
        </c:dLbls>
        <c:gapWidth val="182"/>
        <c:axId val="1370176751"/>
        <c:axId val="1370171343"/>
      </c:barChart>
      <c:catAx>
        <c:axId val="137017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71343"/>
        <c:crosses val="autoZero"/>
        <c:auto val="1"/>
        <c:lblAlgn val="ctr"/>
        <c:lblOffset val="100"/>
        <c:noMultiLvlLbl val="0"/>
      </c:catAx>
      <c:valAx>
        <c:axId val="137017134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7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Month</a:t>
            </a:r>
            <a:endParaRPr lang="en-IN">
              <a:effectLst/>
            </a:endParaRPr>
          </a:p>
        </c:rich>
      </c:tx>
      <c:layout>
        <c:manualLayout>
          <c:xMode val="edge"/>
          <c:yMode val="edge"/>
          <c:x val="0.35612350391028008"/>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5687466256127"/>
          <c:y val="0.13414370078740157"/>
          <c:w val="0.88482757883370489"/>
          <c:h val="0.84733778069407995"/>
        </c:manualLayout>
      </c:layout>
      <c:barChart>
        <c:barDir val="bar"/>
        <c:grouping val="clustered"/>
        <c:varyColors val="0"/>
        <c:ser>
          <c:idx val="0"/>
          <c:order val="0"/>
          <c:tx>
            <c:strRef>
              <c:f>'Pivot Table'!$B$114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Table'!$A$115:$A$121</c:f>
              <c:strCache>
                <c:ptCount val="7"/>
                <c:pt idx="0">
                  <c:v>Average of Oct-21</c:v>
                </c:pt>
                <c:pt idx="1">
                  <c:v>Average of Jul-21</c:v>
                </c:pt>
                <c:pt idx="2">
                  <c:v>Average of Sep-21</c:v>
                </c:pt>
                <c:pt idx="3">
                  <c:v>Average of Nov-21</c:v>
                </c:pt>
                <c:pt idx="4">
                  <c:v>Average of Aug-21</c:v>
                </c:pt>
                <c:pt idx="5">
                  <c:v>Average of Jan-22</c:v>
                </c:pt>
                <c:pt idx="6">
                  <c:v>Average of Dec-21</c:v>
                </c:pt>
              </c:strCache>
            </c:strRef>
          </c:cat>
          <c:val>
            <c:numRef>
              <c:f>'Pivot Table'!$B$115:$B$121</c:f>
              <c:numCache>
                <c:formatCode>_-[$$-409]* #,##0_ ;_-[$$-409]* \-#,##0\ ;_-[$$-409]* "-"??_ ;_-@_ </c:formatCode>
                <c:ptCount val="7"/>
                <c:pt idx="0">
                  <c:v>114537.25</c:v>
                </c:pt>
                <c:pt idx="1">
                  <c:v>114696.625</c:v>
                </c:pt>
                <c:pt idx="2">
                  <c:v>116636</c:v>
                </c:pt>
                <c:pt idx="3">
                  <c:v>119311.625</c:v>
                </c:pt>
                <c:pt idx="4">
                  <c:v>120307.875</c:v>
                </c:pt>
                <c:pt idx="5">
                  <c:v>128969.125</c:v>
                </c:pt>
                <c:pt idx="6">
                  <c:v>242172.25</c:v>
                </c:pt>
              </c:numCache>
            </c:numRef>
          </c:val>
          <c:extLst>
            <c:ext xmlns:c16="http://schemas.microsoft.com/office/drawing/2014/chart" uri="{C3380CC4-5D6E-409C-BE32-E72D297353CC}">
              <c16:uniqueId val="{00000000-C614-4450-8FE2-E30A15869533}"/>
            </c:ext>
          </c:extLst>
        </c:ser>
        <c:dLbls>
          <c:dLblPos val="outEnd"/>
          <c:showLegendKey val="0"/>
          <c:showVal val="1"/>
          <c:showCatName val="0"/>
          <c:showSerName val="0"/>
          <c:showPercent val="0"/>
          <c:showBubbleSize val="0"/>
        </c:dLbls>
        <c:gapWidth val="182"/>
        <c:axId val="1531689439"/>
        <c:axId val="1531696095"/>
      </c:barChart>
      <c:catAx>
        <c:axId val="153168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6095"/>
        <c:crosses val="autoZero"/>
        <c:auto val="1"/>
        <c:lblAlgn val="ctr"/>
        <c:lblOffset val="100"/>
        <c:noMultiLvlLbl val="0"/>
      </c:catAx>
      <c:valAx>
        <c:axId val="1531696095"/>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Distibutor</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7477267989159"/>
          <c:y val="0.15266221930592008"/>
          <c:w val="0.86678972154957212"/>
          <c:h val="0.82418963254593181"/>
        </c:manualLayout>
      </c:layout>
      <c:barChart>
        <c:barDir val="bar"/>
        <c:grouping val="clustered"/>
        <c:varyColors val="0"/>
        <c:ser>
          <c:idx val="0"/>
          <c:order val="0"/>
          <c:tx>
            <c:strRef>
              <c:f>'Pivot Table'!$B$142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Table'!$A$143:$A$151</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Table'!$B$143:$B$151</c:f>
              <c:numCache>
                <c:formatCode>_-[$$-409]* #,##0_ ;_-[$$-409]* \-#,##0\ ;_-[$$-409]* "-"??_ ;_-@_ </c:formatCode>
                <c:ptCount val="8"/>
                <c:pt idx="1">
                  <c:v>1268.1428571428571</c:v>
                </c:pt>
                <c:pt idx="2">
                  <c:v>1302.4285714285713</c:v>
                </c:pt>
                <c:pt idx="3">
                  <c:v>1917.9047619047622</c:v>
                </c:pt>
                <c:pt idx="4">
                  <c:v>3591.2380952380954</c:v>
                </c:pt>
                <c:pt idx="5">
                  <c:v>108962.66666666667</c:v>
                </c:pt>
                <c:pt idx="6">
                  <c:v>217187.1904761905</c:v>
                </c:pt>
                <c:pt idx="7">
                  <c:v>594518.5</c:v>
                </c:pt>
              </c:numCache>
            </c:numRef>
          </c:val>
          <c:extLst>
            <c:ext xmlns:c16="http://schemas.microsoft.com/office/drawing/2014/chart" uri="{C3380CC4-5D6E-409C-BE32-E72D297353CC}">
              <c16:uniqueId val="{00000000-E171-4B99-9AAC-0CAC22575D28}"/>
            </c:ext>
          </c:extLst>
        </c:ser>
        <c:dLbls>
          <c:showLegendKey val="0"/>
          <c:showVal val="0"/>
          <c:showCatName val="0"/>
          <c:showSerName val="0"/>
          <c:showPercent val="0"/>
          <c:showBubbleSize val="0"/>
        </c:dLbls>
        <c:gapWidth val="182"/>
        <c:axId val="1370174255"/>
        <c:axId val="1370166351"/>
      </c:barChart>
      <c:catAx>
        <c:axId val="137017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66351"/>
        <c:crosses val="autoZero"/>
        <c:auto val="1"/>
        <c:lblAlgn val="ctr"/>
        <c:lblOffset val="100"/>
        <c:noMultiLvlLbl val="0"/>
      </c:catAx>
      <c:valAx>
        <c:axId val="1370166351"/>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01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Revenue Per Genre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Table'!$A$171:$A$175</c:f>
              <c:strCache>
                <c:ptCount val="4"/>
                <c:pt idx="0">
                  <c:v>(blank)</c:v>
                </c:pt>
                <c:pt idx="1">
                  <c:v>Adventure</c:v>
                </c:pt>
                <c:pt idx="2">
                  <c:v>Action</c:v>
                </c:pt>
                <c:pt idx="3">
                  <c:v>Drama</c:v>
                </c:pt>
              </c:strCache>
            </c:strRef>
          </c:cat>
          <c:val>
            <c:numRef>
              <c:f>'Pivot Table'!$B$171:$B$175</c:f>
              <c:numCache>
                <c:formatCode>_-[$$-409]* #,##0_ ;_-[$$-409]* \-#,##0\ ;_-[$$-409]* "-"??_ ;_-@_ </c:formatCode>
                <c:ptCount val="4"/>
                <c:pt idx="1">
                  <c:v>70274.246753246756</c:v>
                </c:pt>
                <c:pt idx="2">
                  <c:v>273365.46428571426</c:v>
                </c:pt>
                <c:pt idx="3">
                  <c:v>320106</c:v>
                </c:pt>
              </c:numCache>
            </c:numRef>
          </c:val>
          <c:extLst>
            <c:ext xmlns:c16="http://schemas.microsoft.com/office/drawing/2014/chart" uri="{C3380CC4-5D6E-409C-BE32-E72D297353CC}">
              <c16:uniqueId val="{00000000-A838-4E2A-BB03-40EA5AC9506A}"/>
            </c:ext>
          </c:extLst>
        </c:ser>
        <c:dLbls>
          <c:dLblPos val="outEnd"/>
          <c:showLegendKey val="0"/>
          <c:showVal val="1"/>
          <c:showCatName val="0"/>
          <c:showSerName val="0"/>
          <c:showPercent val="0"/>
          <c:showBubbleSize val="0"/>
        </c:dLbls>
        <c:gapWidth val="182"/>
        <c:axId val="1531696927"/>
        <c:axId val="1531697759"/>
      </c:barChart>
      <c:catAx>
        <c:axId val="153169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7759"/>
        <c:crosses val="autoZero"/>
        <c:auto val="1"/>
        <c:lblAlgn val="ctr"/>
        <c:lblOffset val="100"/>
        <c:noMultiLvlLbl val="0"/>
      </c:catAx>
      <c:valAx>
        <c:axId val="1531697759"/>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&amp; Average Revenue By Movie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73938693443137"/>
          <c:y val="0.12583856693840889"/>
          <c:w val="0.61721938886079608"/>
          <c:h val="0.84118411470535814"/>
        </c:manualLayout>
      </c:layout>
      <c:barChart>
        <c:barDir val="bar"/>
        <c:grouping val="clustered"/>
        <c:varyColors val="0"/>
        <c:ser>
          <c:idx val="0"/>
          <c:order val="0"/>
          <c:tx>
            <c:strRef>
              <c:f>'Pivot Table'!$B$200</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Table'!$A$201:$A$218</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Table'!$B$201:$B$218</c:f>
              <c:numCache>
                <c:formatCode>_-[$$-409]* #,##0_ ;_-[$$-409]* \-#,##0\ ;_-[$$-409]* "-"??_ ;_-@_ </c:formatCode>
                <c:ptCount val="17"/>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7989.5714285714284</c:v>
                </c:pt>
                <c:pt idx="13">
                  <c:v>104466.71428571429</c:v>
                </c:pt>
                <c:pt idx="14">
                  <c:v>320106</c:v>
                </c:pt>
                <c:pt idx="15">
                  <c:v>643916</c:v>
                </c:pt>
                <c:pt idx="16">
                  <c:v>1084570.2857142857</c:v>
                </c:pt>
              </c:numCache>
            </c:numRef>
          </c:val>
          <c:extLst>
            <c:ext xmlns:c16="http://schemas.microsoft.com/office/drawing/2014/chart" uri="{C3380CC4-5D6E-409C-BE32-E72D297353CC}">
              <c16:uniqueId val="{00000000-AC76-4ACC-8530-C9580EB9694F}"/>
            </c:ext>
          </c:extLst>
        </c:ser>
        <c:ser>
          <c:idx val="1"/>
          <c:order val="1"/>
          <c:tx>
            <c:strRef>
              <c:f>'Pivot Table'!$C$200</c:f>
              <c:strCache>
                <c:ptCount val="1"/>
                <c:pt idx="0">
                  <c:v>Sum of Totals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Table'!$A$201:$A$218</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Table'!$C$201:$C$218</c:f>
              <c:numCache>
                <c:formatCode>_-[$$-409]* #,##0_ ;_-[$$-409]* \-#,##0\ ;_-[$$-409]* "-"??_ ;_-@_ </c:formatCode>
                <c:ptCount val="17"/>
                <c:pt idx="1">
                  <c:v>8722</c:v>
                </c:pt>
                <c:pt idx="2">
                  <c:v>8722</c:v>
                </c:pt>
                <c:pt idx="3">
                  <c:v>8722</c:v>
                </c:pt>
                <c:pt idx="4">
                  <c:v>8767</c:v>
                </c:pt>
                <c:pt idx="5">
                  <c:v>8877</c:v>
                </c:pt>
                <c:pt idx="6">
                  <c:v>8897</c:v>
                </c:pt>
                <c:pt idx="7">
                  <c:v>9117</c:v>
                </c:pt>
                <c:pt idx="8">
                  <c:v>10767</c:v>
                </c:pt>
                <c:pt idx="9">
                  <c:v>22657</c:v>
                </c:pt>
                <c:pt idx="10">
                  <c:v>38707</c:v>
                </c:pt>
                <c:pt idx="11">
                  <c:v>44797</c:v>
                </c:pt>
                <c:pt idx="12">
                  <c:v>55927</c:v>
                </c:pt>
                <c:pt idx="13">
                  <c:v>731267</c:v>
                </c:pt>
                <c:pt idx="14">
                  <c:v>2240742</c:v>
                </c:pt>
                <c:pt idx="15">
                  <c:v>4507412</c:v>
                </c:pt>
                <c:pt idx="16">
                  <c:v>7591992</c:v>
                </c:pt>
              </c:numCache>
            </c:numRef>
          </c:val>
          <c:extLst>
            <c:ext xmlns:c16="http://schemas.microsoft.com/office/drawing/2014/chart" uri="{C3380CC4-5D6E-409C-BE32-E72D297353CC}">
              <c16:uniqueId val="{00000001-AC76-4ACC-8530-C9580EB9694F}"/>
            </c:ext>
          </c:extLst>
        </c:ser>
        <c:dLbls>
          <c:dLblPos val="outEnd"/>
          <c:showLegendKey val="0"/>
          <c:showVal val="1"/>
          <c:showCatName val="0"/>
          <c:showSerName val="0"/>
          <c:showPercent val="0"/>
          <c:showBubbleSize val="0"/>
        </c:dLbls>
        <c:gapWidth val="182"/>
        <c:axId val="1531698591"/>
        <c:axId val="1531693183"/>
      </c:barChart>
      <c:catAx>
        <c:axId val="153169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93183"/>
        <c:crosses val="autoZero"/>
        <c:auto val="1"/>
        <c:lblAlgn val="ctr"/>
        <c:lblOffset val="100"/>
        <c:noMultiLvlLbl val="0"/>
      </c:catAx>
      <c:valAx>
        <c:axId val="1531693183"/>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31698591"/>
        <c:crosses val="autoZero"/>
        <c:crossBetween val="between"/>
      </c:valAx>
      <c:spPr>
        <a:noFill/>
        <a:ln>
          <a:noFill/>
        </a:ln>
        <a:effectLst/>
      </c:spPr>
    </c:plotArea>
    <c:legend>
      <c:legendPos val="r"/>
      <c:layout>
        <c:manualLayout>
          <c:xMode val="edge"/>
          <c:yMode val="edge"/>
          <c:x val="6.0260540826892368E-3"/>
          <c:y val="0.96304911543123684"/>
          <c:w val="0.979295046834742"/>
          <c:h val="3.69508845687631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Sln.xlsx]Pivot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 Revenue By Month</a:t>
            </a:r>
          </a:p>
        </c:rich>
      </c:tx>
      <c:layout>
        <c:manualLayout>
          <c:xMode val="edge"/>
          <c:yMode val="edge"/>
          <c:x val="0.32981765721758605"/>
          <c:y val="1.766004660583638E-2"/>
        </c:manualLayout>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 cap="rnd">
            <a:solidFill>
              <a:schemeClr val="accent1"/>
            </a:solidFill>
            <a:prstDash val="sysDash"/>
            <a:round/>
          </a:ln>
          <a:effectLst/>
        </c:spPr>
        <c:marker>
          <c:symbol val="star"/>
          <c:size val="5"/>
          <c:spPr>
            <a:noFill/>
            <a:ln w="6350">
              <a:solidFill>
                <a:schemeClr val="accent1"/>
              </a:solidFill>
              <a:prstDash val="sysDash"/>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460478517723559E-3"/>
          <c:y val="0.1195701961822595"/>
          <c:w val="0.99018691728716479"/>
          <c:h val="0.80264466845974081"/>
        </c:manualLayout>
      </c:layout>
      <c:lineChart>
        <c:grouping val="standard"/>
        <c:varyColors val="0"/>
        <c:ser>
          <c:idx val="0"/>
          <c:order val="0"/>
          <c:tx>
            <c:strRef>
              <c:f>'Pivot Table'!$B$3</c:f>
              <c:strCache>
                <c:ptCount val="1"/>
                <c:pt idx="0">
                  <c:v>Total</c:v>
                </c:pt>
              </c:strCache>
            </c:strRef>
          </c:tx>
          <c:spPr>
            <a:ln w="6350" cap="rnd">
              <a:solidFill>
                <a:schemeClr val="accent1"/>
              </a:solidFill>
              <a:prstDash val="sysDash"/>
              <a:round/>
            </a:ln>
            <a:effectLst/>
          </c:spPr>
          <c:marker>
            <c:symbol val="star"/>
            <c:size val="5"/>
            <c:spPr>
              <a:noFill/>
              <a:ln w="6350">
                <a:solidFill>
                  <a:schemeClr val="accent1"/>
                </a:solidFill>
                <a:prstDash val="sysDash"/>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Table'!$B$4:$B$10</c:f>
              <c:numCache>
                <c:formatCode>_-[$$-409]* #,##0_ ;_-[$$-409]* \-#,##0\ ;_-[$$-409]* "-"??_ ;_-@_ </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4131-49F9-8718-143BB2E4889B}"/>
            </c:ext>
          </c:extLst>
        </c:ser>
        <c:dLbls>
          <c:showLegendKey val="0"/>
          <c:showVal val="0"/>
          <c:showCatName val="0"/>
          <c:showSerName val="0"/>
          <c:showPercent val="0"/>
          <c:showBubbleSize val="0"/>
        </c:dLbls>
        <c:marker val="1"/>
        <c:smooth val="0"/>
        <c:axId val="1370160111"/>
        <c:axId val="1370160943"/>
      </c:lineChart>
      <c:catAx>
        <c:axId val="13701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160943"/>
        <c:crosses val="autoZero"/>
        <c:auto val="1"/>
        <c:lblAlgn val="ctr"/>
        <c:lblOffset val="100"/>
        <c:noMultiLvlLbl val="0"/>
      </c:catAx>
      <c:valAx>
        <c:axId val="1370160943"/>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70160111"/>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0</xdr:rowOff>
    </xdr:from>
    <xdr:to>
      <xdr:col>13</xdr:col>
      <xdr:colOff>38100</xdr:colOff>
      <xdr:row>14</xdr:row>
      <xdr:rowOff>76200</xdr:rowOff>
    </xdr:to>
    <xdr:graphicFrame macro="">
      <xdr:nvGraphicFramePr>
        <xdr:cNvPr id="2" name="Chart 1">
          <a:extLst>
            <a:ext uri="{FF2B5EF4-FFF2-40B4-BE49-F238E27FC236}">
              <a16:creationId xmlns:a16="http://schemas.microsoft.com/office/drawing/2014/main" id="{4CC8AF9C-05D9-A983-51C8-B24E35521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133350</xdr:colOff>
      <xdr:row>0</xdr:row>
      <xdr:rowOff>0</xdr:rowOff>
    </xdr:from>
    <xdr:to>
      <xdr:col>16</xdr:col>
      <xdr:colOff>261938</xdr:colOff>
      <xdr:row>13</xdr:row>
      <xdr:rowOff>47625</xdr:rowOff>
    </xdr:to>
    <mc:AlternateContent xmlns:mc="http://schemas.openxmlformats.org/markup-compatibility/2006" xmlns:a14="http://schemas.microsoft.com/office/drawing/2010/main">
      <mc:Choice Requires="a14">
        <xdr:graphicFrame macro="">
          <xdr:nvGraphicFramePr>
            <xdr:cNvPr id="3" name="Distributor 2">
              <a:extLst>
                <a:ext uri="{FF2B5EF4-FFF2-40B4-BE49-F238E27FC236}">
                  <a16:creationId xmlns:a16="http://schemas.microsoft.com/office/drawing/2014/main" id="{B3B7F504-F14C-B40F-1DE8-77D58A7738EE}"/>
                </a:ext>
              </a:extLst>
            </xdr:cNvPr>
            <xdr:cNvGraphicFramePr/>
          </xdr:nvGraphicFramePr>
          <xdr:xfrm>
            <a:off x="0" y="0"/>
            <a:ext cx="0" cy="0"/>
          </xdr:xfrm>
          <a:graphic>
            <a:graphicData uri="http://schemas.microsoft.com/office/drawing/2010/slicer">
              <sle:slicer xmlns:sle="http://schemas.microsoft.com/office/drawing/2010/slicer" name="Distributor 2"/>
            </a:graphicData>
          </a:graphic>
        </xdr:graphicFrame>
      </mc:Choice>
      <mc:Fallback xmlns="">
        <xdr:sp macro="" textlink="">
          <xdr:nvSpPr>
            <xdr:cNvPr id="0" name=""/>
            <xdr:cNvSpPr>
              <a:spLocks noTextEdit="1"/>
            </xdr:cNvSpPr>
          </xdr:nvSpPr>
          <xdr:spPr>
            <a:xfrm>
              <a:off x="19588163" y="0"/>
              <a:ext cx="183118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0</xdr:row>
      <xdr:rowOff>28575</xdr:rowOff>
    </xdr:from>
    <xdr:to>
      <xdr:col>20</xdr:col>
      <xdr:colOff>507207</xdr:colOff>
      <xdr:row>13</xdr:row>
      <xdr:rowOff>76200</xdr:rowOff>
    </xdr:to>
    <mc:AlternateContent xmlns:mc="http://schemas.openxmlformats.org/markup-compatibility/2006">
      <mc:Choice xmlns:a14="http://schemas.microsoft.com/office/drawing/2010/main" Requires="a14">
        <xdr:graphicFrame macro="">
          <xdr:nvGraphicFramePr>
            <xdr:cNvPr id="4" name="GENRE 2">
              <a:extLst>
                <a:ext uri="{FF2B5EF4-FFF2-40B4-BE49-F238E27FC236}">
                  <a16:creationId xmlns:a16="http://schemas.microsoft.com/office/drawing/2014/main" id="{38064A59-8C9F-A273-48B6-D824F571FE4E}"/>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22579013" y="28575"/>
              <a:ext cx="182403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0</xdr:row>
      <xdr:rowOff>45243</xdr:rowOff>
    </xdr:from>
    <xdr:to>
      <xdr:col>24</xdr:col>
      <xdr:colOff>11907</xdr:colOff>
      <xdr:row>13</xdr:row>
      <xdr:rowOff>92868</xdr:rowOff>
    </xdr:to>
    <mc:AlternateContent xmlns:mc="http://schemas.openxmlformats.org/markup-compatibility/2006" xmlns:a14="http://schemas.microsoft.com/office/drawing/2010/main">
      <mc:Choice Requires="a14">
        <xdr:graphicFrame macro="">
          <xdr:nvGraphicFramePr>
            <xdr:cNvPr id="5" name="Above or Below Average 2">
              <a:extLst>
                <a:ext uri="{FF2B5EF4-FFF2-40B4-BE49-F238E27FC236}">
                  <a16:creationId xmlns:a16="http://schemas.microsoft.com/office/drawing/2014/main" id="{2E3B5B67-BC74-46F2-0405-61045A5676AA}"/>
                </a:ext>
              </a:extLst>
            </xdr:cNvPr>
            <xdr:cNvGraphicFramePr/>
          </xdr:nvGraphicFramePr>
          <xdr:xfrm>
            <a:off x="0" y="0"/>
            <a:ext cx="0" cy="0"/>
          </xdr:xfrm>
          <a:graphic>
            <a:graphicData uri="http://schemas.microsoft.com/office/drawing/2010/slicer">
              <sle:slicer xmlns:sle="http://schemas.microsoft.com/office/drawing/2010/slicer" name="Above or Below Average 2"/>
            </a:graphicData>
          </a:graphic>
        </xdr:graphicFrame>
      </mc:Choice>
      <mc:Fallback xmlns="">
        <xdr:sp macro="" textlink="">
          <xdr:nvSpPr>
            <xdr:cNvPr id="0" name=""/>
            <xdr:cNvSpPr>
              <a:spLocks noTextEdit="1"/>
            </xdr:cNvSpPr>
          </xdr:nvSpPr>
          <xdr:spPr>
            <a:xfrm>
              <a:off x="25238869" y="45243"/>
              <a:ext cx="182403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20</xdr:row>
      <xdr:rowOff>19050</xdr:rowOff>
    </xdr:from>
    <xdr:to>
      <xdr:col>13</xdr:col>
      <xdr:colOff>28575</xdr:colOff>
      <xdr:row>34</xdr:row>
      <xdr:rowOff>95250</xdr:rowOff>
    </xdr:to>
    <xdr:graphicFrame macro="">
      <xdr:nvGraphicFramePr>
        <xdr:cNvPr id="6" name="Chart 5">
          <a:extLst>
            <a:ext uri="{FF2B5EF4-FFF2-40B4-BE49-F238E27FC236}">
              <a16:creationId xmlns:a16="http://schemas.microsoft.com/office/drawing/2014/main" id="{89305603-A722-5DA9-F821-1736DC4C9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48</xdr:row>
      <xdr:rowOff>95250</xdr:rowOff>
    </xdr:from>
    <xdr:to>
      <xdr:col>13</xdr:col>
      <xdr:colOff>47625</xdr:colOff>
      <xdr:row>62</xdr:row>
      <xdr:rowOff>171450</xdr:rowOff>
    </xdr:to>
    <xdr:graphicFrame macro="">
      <xdr:nvGraphicFramePr>
        <xdr:cNvPr id="7" name="Chart 6">
          <a:extLst>
            <a:ext uri="{FF2B5EF4-FFF2-40B4-BE49-F238E27FC236}">
              <a16:creationId xmlns:a16="http://schemas.microsoft.com/office/drawing/2014/main" id="{71E9133A-B1AC-7315-AC23-0483D0A69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78</xdr:row>
      <xdr:rowOff>57150</xdr:rowOff>
    </xdr:from>
    <xdr:to>
      <xdr:col>12</xdr:col>
      <xdr:colOff>266700</xdr:colOff>
      <xdr:row>92</xdr:row>
      <xdr:rowOff>133350</xdr:rowOff>
    </xdr:to>
    <xdr:graphicFrame macro="">
      <xdr:nvGraphicFramePr>
        <xdr:cNvPr id="8" name="Chart 7">
          <a:extLst>
            <a:ext uri="{FF2B5EF4-FFF2-40B4-BE49-F238E27FC236}">
              <a16:creationId xmlns:a16="http://schemas.microsoft.com/office/drawing/2014/main" id="{08C5E72E-E55F-A28F-A16D-11B9DE123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110</xdr:row>
      <xdr:rowOff>123825</xdr:rowOff>
    </xdr:from>
    <xdr:to>
      <xdr:col>12</xdr:col>
      <xdr:colOff>295275</xdr:colOff>
      <xdr:row>125</xdr:row>
      <xdr:rowOff>9525</xdr:rowOff>
    </xdr:to>
    <xdr:graphicFrame macro="">
      <xdr:nvGraphicFramePr>
        <xdr:cNvPr id="9" name="Chart 8">
          <a:extLst>
            <a:ext uri="{FF2B5EF4-FFF2-40B4-BE49-F238E27FC236}">
              <a16:creationId xmlns:a16="http://schemas.microsoft.com/office/drawing/2014/main" id="{9DCE48CD-E3E5-19B9-14B1-55AEBB97C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140</xdr:row>
      <xdr:rowOff>28575</xdr:rowOff>
    </xdr:from>
    <xdr:to>
      <xdr:col>12</xdr:col>
      <xdr:colOff>257175</xdr:colOff>
      <xdr:row>154</xdr:row>
      <xdr:rowOff>104775</xdr:rowOff>
    </xdr:to>
    <xdr:graphicFrame macro="">
      <xdr:nvGraphicFramePr>
        <xdr:cNvPr id="10" name="Chart 9">
          <a:extLst>
            <a:ext uri="{FF2B5EF4-FFF2-40B4-BE49-F238E27FC236}">
              <a16:creationId xmlns:a16="http://schemas.microsoft.com/office/drawing/2014/main" id="{BECBEE23-20E9-010E-A00D-58615CCBE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33337</xdr:colOff>
      <xdr:row>169</xdr:row>
      <xdr:rowOff>64293</xdr:rowOff>
    </xdr:from>
    <xdr:to>
      <xdr:col>12</xdr:col>
      <xdr:colOff>290512</xdr:colOff>
      <xdr:row>183</xdr:row>
      <xdr:rowOff>140493</xdr:rowOff>
    </xdr:to>
    <xdr:graphicFrame macro="">
      <xdr:nvGraphicFramePr>
        <xdr:cNvPr id="11" name="Chart 10">
          <a:extLst>
            <a:ext uri="{FF2B5EF4-FFF2-40B4-BE49-F238E27FC236}">
              <a16:creationId xmlns:a16="http://schemas.microsoft.com/office/drawing/2014/main" id="{312123F6-8436-7A1E-3849-CED7599A2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47624</xdr:colOff>
      <xdr:row>199</xdr:row>
      <xdr:rowOff>180974</xdr:rowOff>
    </xdr:from>
    <xdr:to>
      <xdr:col>9</xdr:col>
      <xdr:colOff>738186</xdr:colOff>
      <xdr:row>222</xdr:row>
      <xdr:rowOff>35719</xdr:rowOff>
    </xdr:to>
    <xdr:graphicFrame macro="">
      <xdr:nvGraphicFramePr>
        <xdr:cNvPr id="12" name="Chart 11">
          <a:extLst>
            <a:ext uri="{FF2B5EF4-FFF2-40B4-BE49-F238E27FC236}">
              <a16:creationId xmlns:a16="http://schemas.microsoft.com/office/drawing/2014/main" id="{20191A40-5C78-8E6A-83F2-86F22DB7B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216692</xdr:colOff>
      <xdr:row>3</xdr:row>
      <xdr:rowOff>150018</xdr:rowOff>
    </xdr:from>
    <xdr:to>
      <xdr:col>28</xdr:col>
      <xdr:colOff>1190623</xdr:colOff>
      <xdr:row>12</xdr:row>
      <xdr:rowOff>154781</xdr:rowOff>
    </xdr:to>
    <mc:AlternateContent xmlns:mc="http://schemas.openxmlformats.org/markup-compatibility/2006" xmlns:a14="http://schemas.microsoft.com/office/drawing/2010/main">
      <mc:Choice Requires="a14">
        <xdr:graphicFrame macro="">
          <xdr:nvGraphicFramePr>
            <xdr:cNvPr id="13" name="MOVIE">
              <a:extLst>
                <a:ext uri="{FF2B5EF4-FFF2-40B4-BE49-F238E27FC236}">
                  <a16:creationId xmlns:a16="http://schemas.microsoft.com/office/drawing/2014/main" id="{DB65739B-5A48-5CCE-26AF-E17108965EB7}"/>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27851098" y="721518"/>
              <a:ext cx="2938463" cy="1719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11906</xdr:colOff>
      <xdr:row>0</xdr:row>
      <xdr:rowOff>11906</xdr:rowOff>
    </xdr:from>
    <xdr:to>
      <xdr:col>4</xdr:col>
      <xdr:colOff>28576</xdr:colOff>
      <xdr:row>3</xdr:row>
      <xdr:rowOff>11906</xdr:rowOff>
    </xdr:to>
    <xdr:pic>
      <xdr:nvPicPr>
        <xdr:cNvPr id="2" name="Picture 1">
          <a:extLst>
            <a:ext uri="{FF2B5EF4-FFF2-40B4-BE49-F238E27FC236}">
              <a16:creationId xmlns:a16="http://schemas.microsoft.com/office/drawing/2014/main" id="{F244E699-D3B3-4C71-A03D-07F9322318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9125" y="11906"/>
          <a:ext cx="1838326" cy="571500"/>
        </a:xfrm>
        <a:prstGeom prst="rect">
          <a:avLst/>
        </a:prstGeom>
      </xdr:spPr>
    </xdr:pic>
    <xdr:clientData/>
  </xdr:twoCellAnchor>
  <xdr:twoCellAnchor editAs="oneCell">
    <xdr:from>
      <xdr:col>18</xdr:col>
      <xdr:colOff>47624</xdr:colOff>
      <xdr:row>0</xdr:row>
      <xdr:rowOff>0</xdr:rowOff>
    </xdr:from>
    <xdr:to>
      <xdr:col>18</xdr:col>
      <xdr:colOff>1607342</xdr:colOff>
      <xdr:row>3</xdr:row>
      <xdr:rowOff>9525</xdr:rowOff>
    </xdr:to>
    <xdr:pic>
      <xdr:nvPicPr>
        <xdr:cNvPr id="3" name="Picture 2">
          <a:extLst>
            <a:ext uri="{FF2B5EF4-FFF2-40B4-BE49-F238E27FC236}">
              <a16:creationId xmlns:a16="http://schemas.microsoft.com/office/drawing/2014/main" id="{4F69A9F9-67F0-4F5C-BC27-50999AEE13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92312" y="0"/>
          <a:ext cx="1559718" cy="581025"/>
        </a:xfrm>
        <a:prstGeom prst="rect">
          <a:avLst/>
        </a:prstGeom>
      </xdr:spPr>
    </xdr:pic>
    <xdr:clientData/>
  </xdr:twoCellAnchor>
  <xdr:twoCellAnchor editAs="oneCell">
    <xdr:from>
      <xdr:col>1</xdr:col>
      <xdr:colOff>0</xdr:colOff>
      <xdr:row>4</xdr:row>
      <xdr:rowOff>35719</xdr:rowOff>
    </xdr:from>
    <xdr:to>
      <xdr:col>13</xdr:col>
      <xdr:colOff>1119187</xdr:colOff>
      <xdr:row>11</xdr:row>
      <xdr:rowOff>166687</xdr:rowOff>
    </xdr:to>
    <mc:AlternateContent xmlns:mc="http://schemas.openxmlformats.org/markup-compatibility/2006" xmlns:a14="http://schemas.microsoft.com/office/drawing/2010/main">
      <mc:Choice Requires="a14">
        <xdr:graphicFrame macro="">
          <xdr:nvGraphicFramePr>
            <xdr:cNvPr id="14" name="Distributor 3">
              <a:extLst>
                <a:ext uri="{FF2B5EF4-FFF2-40B4-BE49-F238E27FC236}">
                  <a16:creationId xmlns:a16="http://schemas.microsoft.com/office/drawing/2014/main" id="{5789867D-E1BC-43E3-95E8-72E2A43CA8F9}"/>
                </a:ext>
              </a:extLst>
            </xdr:cNvPr>
            <xdr:cNvGraphicFramePr/>
          </xdr:nvGraphicFramePr>
          <xdr:xfrm>
            <a:off x="0" y="0"/>
            <a:ext cx="0" cy="0"/>
          </xdr:xfrm>
          <a:graphic>
            <a:graphicData uri="http://schemas.microsoft.com/office/drawing/2010/slicer">
              <sle:slicer xmlns:sle="http://schemas.microsoft.com/office/drawing/2010/slicer" name="Distributor 3"/>
            </a:graphicData>
          </a:graphic>
        </xdr:graphicFrame>
      </mc:Choice>
      <mc:Fallback xmlns="">
        <xdr:sp macro="" textlink="">
          <xdr:nvSpPr>
            <xdr:cNvPr id="0" name=""/>
            <xdr:cNvSpPr>
              <a:spLocks noTextEdit="1"/>
            </xdr:cNvSpPr>
          </xdr:nvSpPr>
          <xdr:spPr>
            <a:xfrm>
              <a:off x="607219" y="797719"/>
              <a:ext cx="8405812" cy="1464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1309686</xdr:colOff>
      <xdr:row>4</xdr:row>
      <xdr:rowOff>59531</xdr:rowOff>
    </xdr:from>
    <xdr:to>
      <xdr:col>14</xdr:col>
      <xdr:colOff>690561</xdr:colOff>
      <xdr:row>11</xdr:row>
      <xdr:rowOff>154781</xdr:rowOff>
    </xdr:to>
    <mc:AlternateContent xmlns:mc="http://schemas.openxmlformats.org/markup-compatibility/2006" xmlns:a14="http://schemas.microsoft.com/office/drawing/2010/main">
      <mc:Choice Requires="a14">
        <xdr:graphicFrame macro="">
          <xdr:nvGraphicFramePr>
            <xdr:cNvPr id="15" name="GENRE 3">
              <a:extLst>
                <a:ext uri="{FF2B5EF4-FFF2-40B4-BE49-F238E27FC236}">
                  <a16:creationId xmlns:a16="http://schemas.microsoft.com/office/drawing/2014/main" id="{C551B95C-10EC-4D17-A1A3-379C5B45B59B}"/>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mlns="">
        <xdr:sp macro="" textlink="">
          <xdr:nvSpPr>
            <xdr:cNvPr id="0" name=""/>
            <xdr:cNvSpPr>
              <a:spLocks noTextEdit="1"/>
            </xdr:cNvSpPr>
          </xdr:nvSpPr>
          <xdr:spPr>
            <a:xfrm>
              <a:off x="9203530" y="821531"/>
              <a:ext cx="2047875"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904874</xdr:colOff>
      <xdr:row>4</xdr:row>
      <xdr:rowOff>35718</xdr:rowOff>
    </xdr:from>
    <xdr:to>
      <xdr:col>16</xdr:col>
      <xdr:colOff>881062</xdr:colOff>
      <xdr:row>11</xdr:row>
      <xdr:rowOff>178593</xdr:rowOff>
    </xdr:to>
    <mc:AlternateContent xmlns:mc="http://schemas.openxmlformats.org/markup-compatibility/2006" xmlns:a14="http://schemas.microsoft.com/office/drawing/2010/main">
      <mc:Choice Requires="a14">
        <xdr:graphicFrame macro="">
          <xdr:nvGraphicFramePr>
            <xdr:cNvPr id="16" name="Above or Below Average 3">
              <a:extLst>
                <a:ext uri="{FF2B5EF4-FFF2-40B4-BE49-F238E27FC236}">
                  <a16:creationId xmlns:a16="http://schemas.microsoft.com/office/drawing/2014/main" id="{1862A442-269D-4B00-A3A9-69894E4CE420}"/>
                </a:ext>
              </a:extLst>
            </xdr:cNvPr>
            <xdr:cNvGraphicFramePr/>
          </xdr:nvGraphicFramePr>
          <xdr:xfrm>
            <a:off x="0" y="0"/>
            <a:ext cx="0" cy="0"/>
          </xdr:xfrm>
          <a:graphic>
            <a:graphicData uri="http://schemas.microsoft.com/office/drawing/2010/slicer">
              <sle:slicer xmlns:sle="http://schemas.microsoft.com/office/drawing/2010/slicer" name="Above or Below Average 3"/>
            </a:graphicData>
          </a:graphic>
        </xdr:graphicFrame>
      </mc:Choice>
      <mc:Fallback xmlns="">
        <xdr:sp macro="" textlink="">
          <xdr:nvSpPr>
            <xdr:cNvPr id="0" name=""/>
            <xdr:cNvSpPr>
              <a:spLocks noTextEdit="1"/>
            </xdr:cNvSpPr>
          </xdr:nvSpPr>
          <xdr:spPr>
            <a:xfrm>
              <a:off x="11465718" y="797718"/>
              <a:ext cx="1952625"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190499</xdr:rowOff>
    </xdr:from>
    <xdr:to>
      <xdr:col>12</xdr:col>
      <xdr:colOff>333375</xdr:colOff>
      <xdr:row>34</xdr:row>
      <xdr:rowOff>166686</xdr:rowOff>
    </xdr:to>
    <xdr:graphicFrame macro="">
      <xdr:nvGraphicFramePr>
        <xdr:cNvPr id="17" name="Chart 16">
          <a:extLst>
            <a:ext uri="{FF2B5EF4-FFF2-40B4-BE49-F238E27FC236}">
              <a16:creationId xmlns:a16="http://schemas.microsoft.com/office/drawing/2014/main" id="{85D9B23C-1462-4915-ACE9-2A716114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595312</xdr:colOff>
      <xdr:row>16</xdr:row>
      <xdr:rowOff>0</xdr:rowOff>
    </xdr:from>
    <xdr:to>
      <xdr:col>17</xdr:col>
      <xdr:colOff>726281</xdr:colOff>
      <xdr:row>26</xdr:row>
      <xdr:rowOff>130969</xdr:rowOff>
    </xdr:to>
    <xdr:graphicFrame macro="">
      <xdr:nvGraphicFramePr>
        <xdr:cNvPr id="18" name="Chart 17">
          <a:extLst>
            <a:ext uri="{FF2B5EF4-FFF2-40B4-BE49-F238E27FC236}">
              <a16:creationId xmlns:a16="http://schemas.microsoft.com/office/drawing/2014/main" id="{4F4D7348-07B5-4A33-84E2-27264E2A7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17</xdr:col>
      <xdr:colOff>726281</xdr:colOff>
      <xdr:row>34</xdr:row>
      <xdr:rowOff>166687</xdr:rowOff>
    </xdr:to>
    <xdr:graphicFrame macro="">
      <xdr:nvGraphicFramePr>
        <xdr:cNvPr id="19" name="Chart 18">
          <a:extLst>
            <a:ext uri="{FF2B5EF4-FFF2-40B4-BE49-F238E27FC236}">
              <a16:creationId xmlns:a16="http://schemas.microsoft.com/office/drawing/2014/main" id="{AFE9D07A-E20E-42B5-81A2-43387FAE5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39</xdr:row>
      <xdr:rowOff>23812</xdr:rowOff>
    </xdr:from>
    <xdr:to>
      <xdr:col>8</xdr:col>
      <xdr:colOff>321469</xdr:colOff>
      <xdr:row>56</xdr:row>
      <xdr:rowOff>166686</xdr:rowOff>
    </xdr:to>
    <xdr:graphicFrame macro="">
      <xdr:nvGraphicFramePr>
        <xdr:cNvPr id="20" name="Chart 19">
          <a:extLst>
            <a:ext uri="{FF2B5EF4-FFF2-40B4-BE49-F238E27FC236}">
              <a16:creationId xmlns:a16="http://schemas.microsoft.com/office/drawing/2014/main" id="{53A24095-1BDB-4ED7-AAC8-D165DD41D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535782</xdr:colOff>
      <xdr:row>39</xdr:row>
      <xdr:rowOff>23812</xdr:rowOff>
    </xdr:from>
    <xdr:to>
      <xdr:col>14</xdr:col>
      <xdr:colOff>47626</xdr:colOff>
      <xdr:row>56</xdr:row>
      <xdr:rowOff>166687</xdr:rowOff>
    </xdr:to>
    <xdr:graphicFrame macro="">
      <xdr:nvGraphicFramePr>
        <xdr:cNvPr id="21" name="Chart 20">
          <a:extLst>
            <a:ext uri="{FF2B5EF4-FFF2-40B4-BE49-F238E27FC236}">
              <a16:creationId xmlns:a16="http://schemas.microsoft.com/office/drawing/2014/main" id="{68E2B013-ED8D-4042-8674-B9E4CBEBB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250031</xdr:colOff>
      <xdr:row>39</xdr:row>
      <xdr:rowOff>23812</xdr:rowOff>
    </xdr:from>
    <xdr:to>
      <xdr:col>18</xdr:col>
      <xdr:colOff>1607343</xdr:colOff>
      <xdr:row>56</xdr:row>
      <xdr:rowOff>166687</xdr:rowOff>
    </xdr:to>
    <xdr:graphicFrame macro="">
      <xdr:nvGraphicFramePr>
        <xdr:cNvPr id="22" name="Chart 21">
          <a:extLst>
            <a:ext uri="{FF2B5EF4-FFF2-40B4-BE49-F238E27FC236}">
              <a16:creationId xmlns:a16="http://schemas.microsoft.com/office/drawing/2014/main" id="{2814D2F7-98C1-4FC6-93A1-6F0FAEC27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61</xdr:row>
      <xdr:rowOff>23812</xdr:rowOff>
    </xdr:from>
    <xdr:to>
      <xdr:col>12</xdr:col>
      <xdr:colOff>345281</xdr:colOff>
      <xdr:row>82</xdr:row>
      <xdr:rowOff>23812</xdr:rowOff>
    </xdr:to>
    <xdr:graphicFrame macro="">
      <xdr:nvGraphicFramePr>
        <xdr:cNvPr id="23" name="Chart 22">
          <a:extLst>
            <a:ext uri="{FF2B5EF4-FFF2-40B4-BE49-F238E27FC236}">
              <a16:creationId xmlns:a16="http://schemas.microsoft.com/office/drawing/2014/main" id="{F7F3BCB7-2FCD-4ABC-B030-AE1FB7B7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s" refreshedDate="44754.939492592595" backgroundQuery="1" createdVersion="8" refreshedVersion="8" minRefreshableVersion="3" recordCount="0" supportSubquery="1" supportAdvancedDrill="1" xr:uid="{AA88C797-FE3C-4FB1-BE4B-38AC3793F968}">
  <cacheSource type="external" connectionId="1"/>
  <cacheFields count="0"/>
  <cacheHierarchies count="18">
    <cacheHierarchy uniqueName="[RAW_DATA].[MOVIE]" caption="MOVIE" attribute="1" defaultMemberUniqueName="[RAW_DATA].[MOVIE].[All]" allUniqueName="[RAW_DATA].[MOVIE].[All]" dimensionUniqueName="[RAW_DATA]" displayFolder="" count="0" memberValueDatatype="130" unbalanced="0"/>
    <cacheHierarchy uniqueName="[RAW_DATA].[Distributor]" caption="Distributor" attribute="1" defaultMemberUniqueName="[RAW_DATA].[Distributor].[All]" allUniqueName="[RAW_DATA].[Distributor].[All]" dimensionUniqueName="[RAW_DATA]" displayFolder="" count="0" memberValueDatatype="130" unbalanced="0"/>
    <cacheHierarchy uniqueName="[RAW_DATA].[GENRE]" caption="GENRE" attribute="1" defaultMemberUniqueName="[RAW_DATA].[GENRE].[All]" allUniqueName="[RAW_DATA].[GENRE].[All]" dimensionUniqueName="[RAW_DATA]" displayFolder="" count="0" memberValueDatatype="130" unbalanced="0"/>
    <cacheHierarchy uniqueName="[RAW_DATA].[Jul-21]" caption="Jul-21" attribute="1" defaultMemberUniqueName="[RAW_DATA].[Jul-21].[All]" allUniqueName="[RAW_DATA].[Jul-21].[All]" dimensionUniqueName="[RAW_DATA]" displayFolder="" count="0" memberValueDatatype="20" unbalanced="0"/>
    <cacheHierarchy uniqueName="[RAW_DATA].[Aug-21]" caption="Aug-21" attribute="1" defaultMemberUniqueName="[RAW_DATA].[Aug-21].[All]" allUniqueName="[RAW_DATA].[Aug-21].[All]" dimensionUniqueName="[RAW_DATA]" displayFolder="" count="0" memberValueDatatype="20" unbalanced="0"/>
    <cacheHierarchy uniqueName="[RAW_DATA].[Sep-21]" caption="Sep-21" attribute="1" defaultMemberUniqueName="[RAW_DATA].[Sep-21].[All]" allUniqueName="[RAW_DATA].[Sep-21].[All]" dimensionUniqueName="[RAW_DATA]" displayFolder="" count="0" memberValueDatatype="20" unbalanced="0"/>
    <cacheHierarchy uniqueName="[RAW_DATA].[Oct-21]" caption="Oct-21" attribute="1" defaultMemberUniqueName="[RAW_DATA].[Oct-21].[All]" allUniqueName="[RAW_DATA].[Oct-21].[All]" dimensionUniqueName="[RAW_DATA]" displayFolder="" count="0" memberValueDatatype="20" unbalanced="0"/>
    <cacheHierarchy uniqueName="[RAW_DATA].[Nov-21]" caption="Nov-21" attribute="1" defaultMemberUniqueName="[RAW_DATA].[Nov-21].[All]" allUniqueName="[RAW_DATA].[Nov-21].[All]" dimensionUniqueName="[RAW_DATA]" displayFolder="" count="0" memberValueDatatype="20" unbalanced="0"/>
    <cacheHierarchy uniqueName="[RAW_DATA].[Dec-21]" caption="Dec-21" attribute="1" defaultMemberUniqueName="[RAW_DATA].[Dec-21].[All]" allUniqueName="[RAW_DATA].[Dec-21].[All]" dimensionUniqueName="[RAW_DATA]" displayFolder="" count="0" memberValueDatatype="20" unbalanced="0"/>
    <cacheHierarchy uniqueName="[RAW_DATA].[Jan-22]" caption="Jan-22" attribute="1" defaultMemberUniqueName="[RAW_DATA].[Jan-22].[All]" allUniqueName="[RAW_DATA].[Jan-22].[All]" dimensionUniqueName="[RAW_DATA]" displayFolder="" count="0" memberValueDatatype="20" unbalanced="0"/>
    <cacheHierarchy uniqueName="[RAW_DATA].[Totals]" caption="Totals" attribute="1" defaultMemberUniqueName="[RAW_DATA].[Totals].[All]" allUniqueName="[RAW_DATA].[Totals].[All]" dimensionUniqueName="[RAW_DATA]" displayFolder="" count="0" memberValueDatatype="20" unbalanced="0"/>
    <cacheHierarchy uniqueName="[RAW_DATA].[Average]" caption="Average" attribute="1" defaultMemberUniqueName="[RAW_DATA].[Average].[All]" allUniqueName="[RAW_DATA].[Average].[All]" dimensionUniqueName="[RAW_DATA]" displayFolder="" count="0" memberValueDatatype="5" unbalanced="0"/>
    <cacheHierarchy uniqueName="[RAW_DATA].[Min]" caption="Min" attribute="1" defaultMemberUniqueName="[RAW_DATA].[Min].[All]" allUniqueName="[RAW_DATA].[Min].[All]" dimensionUniqueName="[RAW_DATA]" displayFolder="" count="0" memberValueDatatype="20" unbalanced="0"/>
    <cacheHierarchy uniqueName="[RAW_DATA].[Max]" caption="Max" attribute="1" defaultMemberUniqueName="[RAW_DATA].[Max].[All]" allUniqueName="[RAW_DATA].[Max].[All]" dimensionUniqueName="[RAW_DATA]" displayFolder="" count="0" memberValueDatatype="20" unbalanced="0"/>
    <cacheHierarchy uniqueName="[RAW_DATA].[MoM]" caption="MoM" attribute="1" defaultMemberUniqueName="[RAW_DATA].[MoM].[All]" allUniqueName="[RAW_DATA].[MoM].[All]" dimensionUniqueName="[RAW_DATA]" displayFolder="" count="0" memberValueDatatype="5" unbalanced="0"/>
    <cacheHierarchy uniqueName="[RAW_DATA].[Above or Below Average]" caption="Above or Below Average" attribute="1" defaultMemberUniqueName="[RAW_DATA].[Above or Below Average].[All]" allUniqueName="[RAW_DATA].[Above or Below Average].[All]" dimensionUniqueName="[RAW_DATA]" displayFolder="" count="0" memberValueDatatype="130" unbalanced="0"/>
    <cacheHierarchy uniqueName="[Measures].[__XL_Count RAW_DATA]" caption="__XL_Count RAW_DATA" measure="1" displayFolder="" measureGroup="RAW_DATA" count="0" hidden="1"/>
    <cacheHierarchy uniqueName="[Measures].[__No measures defined]" caption="__No measures defined" measure="1" displayFolder="" count="0" hidden="1"/>
  </cacheHierarchies>
  <kpis count="0"/>
  <dimensions count="2">
    <dimension measure="1" name="Measures" uniqueName="[Measures]" caption="Measures"/>
    <dimension name="RAW_DATA" uniqueName="[RAW_DATA]" caption="RAW_DATA"/>
  </dimensions>
  <measureGroups count="1">
    <measureGroup name="RAW_DATA" caption="RAW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 refreshedDate="44757.647914814814" createdVersion="8" refreshedVersion="8" minRefreshableVersion="3" recordCount="27" xr:uid="{644DCC4C-CB48-42C8-BD68-54F045D4BEB1}">
  <cacheSource type="worksheet">
    <worksheetSource name="RAW_DATA"/>
  </cacheSource>
  <cacheFields count="16">
    <cacheField name="MOVIE" numFmtId="0">
      <sharedItems containsBlank="1" count="28">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m/>
        <s v="Bad Boys For Life" u="1"/>
        <s v="Iron Man 3" u="1"/>
        <s v="Shang-Chi and the Legend of the Ten Rings" u="1"/>
        <s v="Black Panther" u="1"/>
        <s v="Harry Potter and the Deathly Hallows: Part II" u="1"/>
        <s v="The Avengers" u="1"/>
        <s v="Guardians of the Galaxy" u="1"/>
        <s v="Star Wars Ep. VIII: The Last Jedi" u="1"/>
        <s v="Finding Dory" u="1"/>
        <s v="Avengers: Endgame" u="1"/>
        <s v="Star Wars Ep. VII: The Force Awakens" u="1"/>
      </sharedItems>
    </cacheField>
    <cacheField name="Distributor" numFmtId="0">
      <sharedItems containsBlank="1" count="8">
        <s v="Paramount Pictures"/>
        <s v="Walt Disney"/>
        <s v="Warner Bros."/>
        <s v="20th Century Fox"/>
        <s v="Sony Pictures"/>
        <s v="Universal"/>
        <s v="Dreamworks SKG"/>
        <m/>
      </sharedItems>
    </cacheField>
    <cacheField name="GENRE" numFmtId="0">
      <sharedItems containsBlank="1" count="4">
        <s v="Action"/>
        <s v="Adventure"/>
        <s v="Drama"/>
        <m/>
      </sharedItems>
    </cacheField>
    <cacheField name="Jul-21" numFmtId="0">
      <sharedItems containsString="0" containsBlank="1" containsNumber="1" containsInteger="1" minValue="1246" maxValue="908851"/>
    </cacheField>
    <cacheField name="Aug-21" numFmtId="0">
      <sharedItems containsString="0" containsBlank="1" containsNumber="1" containsInteger="1" minValue="1246" maxValue="953741"/>
    </cacheField>
    <cacheField name="Sep-21" numFmtId="0">
      <sharedItems containsString="0" containsBlank="1" containsNumber="1" containsInteger="1" minValue="1246" maxValue="924366"/>
    </cacheField>
    <cacheField name="Oct-21" numFmtId="0">
      <sharedItems containsString="0" containsBlank="1" containsNumber="1" containsInteger="1" minValue="1246" maxValue="907576"/>
    </cacheField>
    <cacheField name="Nov-21" numFmtId="0">
      <sharedItems containsString="0" containsBlank="1" containsNumber="1" containsInteger="1" minValue="1246" maxValue="945771"/>
    </cacheField>
    <cacheField name="Dec-21" numFmtId="0">
      <sharedItems containsString="0" containsBlank="1" containsNumber="1" containsInteger="1" minValue="1246" maxValue="1928656"/>
    </cacheField>
    <cacheField name="Jan-22" numFmtId="0">
      <sharedItems containsString="0" containsBlank="1" containsNumber="1" containsInteger="1" minValue="1246" maxValue="1023031"/>
    </cacheField>
    <cacheField name="Totals" numFmtId="0">
      <sharedItems containsString="0" containsBlank="1" containsNumber="1" containsInteger="1" minValue="8722" maxValue="7591992"/>
    </cacheField>
    <cacheField name="Average" numFmtId="0">
      <sharedItems containsString="0" containsBlank="1" containsNumber="1" minValue="1246" maxValue="1084570.2857142857"/>
    </cacheField>
    <cacheField name="Min" numFmtId="0">
      <sharedItems containsString="0" containsBlank="1" containsNumber="1" containsInteger="1" minValue="1246" maxValue="907576"/>
    </cacheField>
    <cacheField name="Max" numFmtId="0">
      <sharedItems containsString="0" containsBlank="1" containsNumber="1" containsInteger="1" minValue="1246" maxValue="1928656"/>
    </cacheField>
    <cacheField name="MoM" numFmtId="0">
      <sharedItems containsString="0" containsBlank="1" containsNumber="1" minValue="-0.49047717434747562" maxValue="3.6115569823435001E-2"/>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747503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908851"/>
    <n v="953741"/>
    <n v="924366"/>
    <n v="907576"/>
    <n v="945771"/>
    <n v="1928656"/>
    <n v="1023031"/>
    <n v="7591992"/>
    <n v="1084570.2857142857"/>
    <n v="907576"/>
    <n v="1928656"/>
    <n v="-0.46956274213753002"/>
    <x v="0"/>
  </r>
  <r>
    <x v="1"/>
    <x v="1"/>
    <x v="1"/>
    <n v="544951"/>
    <n v="576636"/>
    <n v="564851"/>
    <n v="516416"/>
    <n v="558496"/>
    <n v="1139066"/>
    <n v="606996"/>
    <n v="4507412"/>
    <n v="643916"/>
    <n v="516416"/>
    <n v="1139066"/>
    <n v="-0.46711077321243899"/>
    <x v="0"/>
  </r>
  <r>
    <x v="2"/>
    <x v="2"/>
    <x v="2"/>
    <n v="259311"/>
    <n v="263611"/>
    <n v="263801"/>
    <n v="279256"/>
    <n v="283426"/>
    <n v="590476"/>
    <n v="300861"/>
    <n v="2240742"/>
    <n v="320106"/>
    <n v="259311"/>
    <n v="590476"/>
    <n v="-0.49047717434747562"/>
    <x v="0"/>
  </r>
  <r>
    <x v="3"/>
    <x v="0"/>
    <x v="1"/>
    <n v="81641"/>
    <n v="86581"/>
    <n v="78091"/>
    <n v="92076"/>
    <n v="94381"/>
    <n v="187256"/>
    <n v="111241"/>
    <n v="731267"/>
    <n v="104466.71428571429"/>
    <n v="78091"/>
    <n v="187256"/>
    <n v="-0.40594159866706536"/>
    <x v="1"/>
  </r>
  <r>
    <x v="4"/>
    <x v="3"/>
    <x v="1"/>
    <n v="14506"/>
    <n v="18876"/>
    <n v="8641"/>
    <n v="5236"/>
    <n v="5066"/>
    <n v="2286"/>
    <n v="1316"/>
    <n v="55927"/>
    <n v="7989.5714285714284"/>
    <n v="1316"/>
    <n v="18876"/>
    <n v="-0.42432195975503062"/>
    <x v="1"/>
  </r>
  <r>
    <x v="5"/>
    <x v="1"/>
    <x v="0"/>
    <n v="5746"/>
    <n v="5816"/>
    <n v="5836"/>
    <n v="5671"/>
    <n v="5841"/>
    <n v="10066"/>
    <n v="5821"/>
    <n v="44797"/>
    <n v="6399.5714285714284"/>
    <n v="5671"/>
    <n v="10066"/>
    <n v="-0.42171666997814428"/>
    <x v="1"/>
  </r>
  <r>
    <x v="6"/>
    <x v="2"/>
    <x v="1"/>
    <n v="7586"/>
    <n v="7081"/>
    <n v="8006"/>
    <n v="12296"/>
    <n v="1246"/>
    <n v="1246"/>
    <n v="1246"/>
    <n v="38707"/>
    <n v="5529.5714285714284"/>
    <n v="1246"/>
    <n v="12296"/>
    <n v="0"/>
    <x v="1"/>
  </r>
  <r>
    <x v="7"/>
    <x v="4"/>
    <x v="1"/>
    <n v="2251"/>
    <n v="2286"/>
    <n v="2286"/>
    <n v="3756"/>
    <n v="4451"/>
    <n v="4956"/>
    <n v="2671"/>
    <n v="22657"/>
    <n v="3236.7142857142858"/>
    <n v="2251"/>
    <n v="4956"/>
    <n v="-0.46105730427764324"/>
    <x v="1"/>
  </r>
  <r>
    <x v="8"/>
    <x v="3"/>
    <x v="1"/>
    <n v="1506"/>
    <n v="1501"/>
    <n v="1501"/>
    <n v="1516"/>
    <n v="1501"/>
    <n v="1746"/>
    <n v="1496"/>
    <n v="10767"/>
    <n v="1538.1428571428571"/>
    <n v="1496"/>
    <n v="1746"/>
    <n v="-0.14318442153493705"/>
    <x v="1"/>
  </r>
  <r>
    <x v="9"/>
    <x v="5"/>
    <x v="1"/>
    <n v="1296"/>
    <n v="1296"/>
    <n v="1296"/>
    <n v="1291"/>
    <n v="1296"/>
    <n v="1346"/>
    <n v="1296"/>
    <n v="9117"/>
    <n v="1302.4285714285713"/>
    <n v="1291"/>
    <n v="1346"/>
    <n v="-3.7147102526002951E-2"/>
    <x v="1"/>
  </r>
  <r>
    <x v="10"/>
    <x v="4"/>
    <x v="1"/>
    <n v="1246"/>
    <n v="1246"/>
    <n v="1246"/>
    <n v="1251"/>
    <n v="1256"/>
    <n v="1396"/>
    <n v="1256"/>
    <n v="8897"/>
    <n v="1271"/>
    <n v="1246"/>
    <n v="1396"/>
    <n v="-0.10028653295128942"/>
    <x v="1"/>
  </r>
  <r>
    <x v="11"/>
    <x v="6"/>
    <x v="1"/>
    <n v="1271"/>
    <n v="1271"/>
    <n v="1271"/>
    <n v="1271"/>
    <n v="1271"/>
    <n v="1276"/>
    <n v="1246"/>
    <n v="8877"/>
    <n v="1268.1428571428571"/>
    <n v="1246"/>
    <n v="1276"/>
    <n v="-2.3510971786833812E-2"/>
    <x v="1"/>
  </r>
  <r>
    <x v="12"/>
    <x v="2"/>
    <x v="1"/>
    <n v="1246"/>
    <n v="1246"/>
    <n v="1246"/>
    <n v="1246"/>
    <n v="1246"/>
    <n v="1246"/>
    <n v="1291"/>
    <n v="8767"/>
    <n v="1252.4285714285713"/>
    <n v="1246"/>
    <n v="1291"/>
    <n v="3.6115569823435001E-2"/>
    <x v="1"/>
  </r>
  <r>
    <x v="13"/>
    <x v="4"/>
    <x v="1"/>
    <n v="1246"/>
    <n v="1246"/>
    <n v="1246"/>
    <n v="1246"/>
    <n v="1246"/>
    <n v="1246"/>
    <n v="1246"/>
    <n v="8722"/>
    <n v="1246"/>
    <n v="1246"/>
    <n v="1246"/>
    <n v="0"/>
    <x v="1"/>
  </r>
  <r>
    <x v="14"/>
    <x v="3"/>
    <x v="0"/>
    <n v="1246"/>
    <n v="1246"/>
    <n v="1246"/>
    <n v="1246"/>
    <n v="1246"/>
    <n v="1246"/>
    <n v="1246"/>
    <n v="8722"/>
    <n v="1246"/>
    <n v="1246"/>
    <n v="1246"/>
    <n v="0"/>
    <x v="1"/>
  </r>
  <r>
    <x v="15"/>
    <x v="1"/>
    <x v="0"/>
    <n v="1246"/>
    <n v="1246"/>
    <n v="1246"/>
    <n v="1246"/>
    <n v="1246"/>
    <n v="1246"/>
    <n v="1246"/>
    <n v="8722"/>
    <n v="1246"/>
    <n v="1246"/>
    <n v="1246"/>
    <n v="0"/>
    <x v="1"/>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r>
    <x v="16"/>
    <x v="7"/>
    <x v="3"/>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A6AF3-585E-477F-BEAB-2A95C36C484D}" name="PivotTable1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51:F269" firstHeaderRow="0" firstDataRow="1" firstDataCol="3"/>
  <pivotFields count="16">
    <pivotField axis="axisRow" compact="0" outline="0" showAll="0" sortType="ascending" defaultSubtotal="0">
      <items count="28">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s>
      <autoSortScope>
        <pivotArea dataOnly="0" outline="0" fieldPosition="0">
          <references count="1">
            <reference field="4294967294" count="1" selected="0">
              <x v="2"/>
            </reference>
          </references>
        </pivotArea>
      </autoSortScope>
    </pivotField>
    <pivotField axis="axisRow" compact="0" outline="0" showAll="0" sortType="ascending" defaultSubtotal="0">
      <items count="8">
        <item x="3"/>
        <item x="6"/>
        <item x="0"/>
        <item x="4"/>
        <item x="5"/>
        <item x="1"/>
        <item x="2"/>
        <item x="7"/>
      </items>
      <autoSortScope>
        <pivotArea dataOnly="0" outline="0" fieldPosition="0">
          <references count="1">
            <reference field="4294967294" count="1" selected="0">
              <x v="2"/>
            </reference>
          </references>
        </pivotArea>
      </autoSortScope>
    </pivotField>
    <pivotField axis="axisRow" compact="0" outline="0" showAll="0" sortType="ascending" defaultSubtotal="0">
      <items count="4">
        <item x="0"/>
        <item x="1"/>
        <item x="2"/>
        <item x="3"/>
      </items>
      <autoSortScope>
        <pivotArea dataOnly="0" outline="0" fieldPosition="0">
          <references count="1">
            <reference field="4294967294" count="1" selected="0">
              <x v="2"/>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3">
        <item x="0"/>
        <item x="1"/>
        <item x="2"/>
      </items>
    </pivotField>
  </pivotFields>
  <rowFields count="3">
    <field x="0"/>
    <field x="1"/>
    <field x="2"/>
  </rowFields>
  <rowItems count="18">
    <i>
      <x v="27"/>
      <x v="7"/>
      <x v="3"/>
    </i>
    <i>
      <x v="16"/>
      <x v="3"/>
      <x v="1"/>
    </i>
    <i>
      <x v="25"/>
      <x v="5"/>
      <x/>
    </i>
    <i>
      <x v="19"/>
      <x/>
      <x/>
    </i>
    <i>
      <x v="23"/>
      <x v="6"/>
      <x v="1"/>
    </i>
    <i>
      <x v="15"/>
      <x v="1"/>
      <x v="1"/>
    </i>
    <i>
      <x v="17"/>
      <x v="3"/>
      <x v="1"/>
    </i>
    <i>
      <x v="9"/>
      <x v="4"/>
      <x v="1"/>
    </i>
    <i>
      <x v="18"/>
      <x/>
      <x v="1"/>
    </i>
    <i>
      <x v="12"/>
      <x v="3"/>
      <x v="1"/>
    </i>
    <i>
      <x v="8"/>
      <x v="6"/>
      <x v="1"/>
    </i>
    <i>
      <x v="13"/>
      <x v="5"/>
      <x/>
    </i>
    <i>
      <x v="10"/>
      <x/>
      <x v="1"/>
    </i>
    <i>
      <x v="24"/>
      <x v="2"/>
      <x v="1"/>
    </i>
    <i>
      <x v="2"/>
      <x v="6"/>
      <x v="2"/>
    </i>
    <i>
      <x v="5"/>
      <x v="5"/>
      <x v="1"/>
    </i>
    <i>
      <x v="26"/>
      <x v="2"/>
      <x/>
    </i>
    <i t="grand">
      <x/>
    </i>
  </rowItems>
  <colFields count="1">
    <field x="-2"/>
  </colFields>
  <colItems count="3">
    <i>
      <x/>
    </i>
    <i i="1">
      <x v="1"/>
    </i>
    <i i="2">
      <x v="2"/>
    </i>
  </colItems>
  <dataFields count="3">
    <dataField name="Sum of Totals" fld="10" baseField="0" baseItem="0" numFmtId="164"/>
    <dataField name="Average of MoM" fld="14" subtotal="average" baseField="0" baseItem="27" numFmtId="10"/>
    <dataField name="Average of Average" fld="11" subtotal="average" baseField="1" baseItem="0" numFmtId="164"/>
  </dataFields>
  <formats count="3">
    <format dxfId="5">
      <pivotArea outline="0" collapsedLevelsAreSubtotals="1" fieldPosition="0">
        <references count="1">
          <reference field="4294967294" count="1" selected="0">
            <x v="1"/>
          </reference>
        </references>
      </pivotArea>
    </format>
    <format dxfId="4">
      <pivotArea outline="0" fieldPosition="0">
        <references count="1">
          <reference field="4294967294" count="1" selected="0">
            <x v="0"/>
          </reference>
        </references>
      </pivotArea>
    </format>
    <format dxfId="3">
      <pivotArea outline="0" fieldPosition="0">
        <references count="1">
          <reference field="4294967294" count="1" selected="0">
            <x v="2"/>
          </reference>
        </references>
      </pivotArea>
    </format>
  </formats>
  <chartFormats count="4">
    <chartFormat chart="4" format="0"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2"/>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F57C61-4FF0-470D-B4DA-7D0F2E00925F}"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A3" firstHeaderRow="0" firstDataRow="0" firstDataCol="0" rowPageCount="1" colPageCount="1"/>
  <pivotFields count="16">
    <pivotField axis="axisPage"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3598F5-9E59-40A4-924A-EE7301651E82}" name="PivotTable1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318:C335" firstHeaderRow="1" firstDataRow="1" firstDataCol="0"/>
  <pivotFields count="16">
    <pivotField multipleItemSelectionAllowed="1"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AD9893-0354-4EDD-B5D9-B9F3EB5B182C}"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A69" firstHeaderRow="1" firstDataRow="1" firstDataCol="0"/>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0" baseField="0" baseItem="0" numFmtId="164"/>
  </dataFields>
  <formats count="1">
    <format dxfId="1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D5C40C-1EB7-4AE7-9EAF-1DC67508076D}" name="PivotTable1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0:B175"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2"/>
  </rowFields>
  <rowItems count="5">
    <i>
      <x v="3"/>
    </i>
    <i>
      <x v="1"/>
    </i>
    <i>
      <x/>
    </i>
    <i>
      <x v="2"/>
    </i>
    <i t="grand">
      <x/>
    </i>
  </rowItems>
  <colItems count="1">
    <i/>
  </colItems>
  <dataFields count="1">
    <dataField name="Average of Average" fld="11" subtotal="average" baseField="1" baseItem="0" numFmtId="164"/>
  </dataFields>
  <formats count="1">
    <format dxfId="17">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82B3B7-3E67-4DA4-AEF0-5077C677F1E2}" name="PivotTable17"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C67:AD85" firstHeaderRow="1" firstDataRow="1" firstDataCol="1"/>
  <pivotFields count="16">
    <pivotField axis="axisRow"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0"/>
  </rowFields>
  <rowItems count="18">
    <i>
      <x v="2"/>
    </i>
    <i>
      <x v="5"/>
    </i>
    <i>
      <x v="8"/>
    </i>
    <i>
      <x v="9"/>
    </i>
    <i>
      <x v="10"/>
    </i>
    <i>
      <x v="12"/>
    </i>
    <i>
      <x v="13"/>
    </i>
    <i>
      <x v="15"/>
    </i>
    <i>
      <x v="16"/>
    </i>
    <i>
      <x v="17"/>
    </i>
    <i>
      <x v="18"/>
    </i>
    <i>
      <x v="19"/>
    </i>
    <i>
      <x v="23"/>
    </i>
    <i>
      <x v="24"/>
    </i>
    <i>
      <x v="25"/>
    </i>
    <i>
      <x v="26"/>
    </i>
    <i>
      <x v="27"/>
    </i>
    <i t="grand">
      <x/>
    </i>
  </rowItems>
  <colItems count="1">
    <i/>
  </colItems>
  <dataFields count="1">
    <dataField name="Average of Totals" fld="10" subtotal="average" baseField="0" baseItem="0"/>
  </dataFields>
  <formats count="3">
    <format dxfId="20">
      <pivotArea type="all" dataOnly="0" outline="0" fieldPosition="0"/>
    </format>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AC38C7-C3CF-4E9B-8622-C040A6FF564E}"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49D7C32-CE96-4539-9E05-613A0AFB24B1}" name="PivotTable9"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0:B98" firstHeaderRow="1" firstDataRow="1" firstDataCol="1"/>
  <pivotFields count="16">
    <pivotField axis="axisRow" showAll="0" sortType="ascending">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autoSortScope>
        <pivotArea dataOnly="0" outline="0" fieldPosition="0">
          <references count="1">
            <reference field="4294967294" count="1" selected="0">
              <x v="0"/>
            </reference>
          </references>
        </pivotArea>
      </autoSortScope>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0"/>
  </rowFields>
  <rowItems count="18">
    <i>
      <x v="27"/>
    </i>
    <i>
      <x v="16"/>
    </i>
    <i>
      <x v="25"/>
    </i>
    <i>
      <x v="19"/>
    </i>
    <i>
      <x v="23"/>
    </i>
    <i>
      <x v="15"/>
    </i>
    <i>
      <x v="17"/>
    </i>
    <i>
      <x v="9"/>
    </i>
    <i>
      <x v="18"/>
    </i>
    <i>
      <x v="12"/>
    </i>
    <i>
      <x v="8"/>
    </i>
    <i>
      <x v="13"/>
    </i>
    <i>
      <x v="10"/>
    </i>
    <i>
      <x v="24"/>
    </i>
    <i>
      <x v="2"/>
    </i>
    <i>
      <x v="5"/>
    </i>
    <i>
      <x v="26"/>
    </i>
    <i t="grand">
      <x/>
    </i>
  </rowItems>
  <colItems count="1">
    <i/>
  </colItems>
  <dataFields count="1">
    <dataField name="Average of Average" fld="11" subtotal="average" baseField="0" baseItem="2" numFmtId="164"/>
  </dataFields>
  <formats count="1">
    <format dxfId="22">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E30EA17-59FA-4653-926E-CB47773F4FD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51:M268" firstHeaderRow="1" firstDataRow="1" firstDataCol="0"/>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 Sln.xlsx!RAW_DATA">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2155F0C-411D-47B6-A18A-618425CE5893}" name="PivotTable15" cacheId="1"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R8" firstHeaderRow="0" firstDataRow="0" firstDataCol="0" rowPageCount="1" colPageCount="1"/>
  <pivotFields count="16">
    <pivotField axis="axisPage"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30A76-79FF-4017-93F6-9C673994AAA9}" name="PivotTable4"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B55"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2"/>
  </rowFields>
  <rowItems count="5">
    <i>
      <x v="3"/>
    </i>
    <i>
      <x v="2"/>
    </i>
    <i>
      <x v="1"/>
    </i>
    <i>
      <x/>
    </i>
    <i t="grand">
      <x/>
    </i>
  </rowItems>
  <colItems count="1">
    <i/>
  </colItems>
  <dataFields count="1">
    <dataField name="Sum of Totals" fld="10" baseField="0" baseItem="0" numFmtId="164"/>
  </dataFields>
  <formats count="1">
    <format dxfId="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9D819-0911-424B-BF7F-810CA8941621}" name="PivotTable7"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67:P68" firstHeaderRow="1" firstDataRow="1" firstDataCol="0"/>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4" subtotal="average" baseField="0" baseItem="0" numFmtId="10"/>
  </dataFields>
  <formats count="3">
    <format dxfId="9">
      <pivotArea type="all" dataOnly="0" outline="0" fieldPosition="0"/>
    </format>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E016D5-9B3B-42FE-8FA0-878D36CF58C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0:C218" firstHeaderRow="0" firstDataRow="1" firstDataCol="1"/>
  <pivotFields count="16">
    <pivotField axis="axisRow" showAll="0" sortType="ascending">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autoSortScope>
        <pivotArea dataOnly="0" outline="0" fieldPosition="0">
          <references count="1">
            <reference field="4294967294" count="1" selected="0">
              <x v="0"/>
            </reference>
          </references>
        </pivotArea>
      </autoSortScope>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4">
        <item x="0"/>
        <item x="1"/>
        <item x="2"/>
        <item t="default"/>
      </items>
    </pivotField>
  </pivotFields>
  <rowFields count="1">
    <field x="0"/>
  </rowFields>
  <rowItems count="18">
    <i>
      <x v="27"/>
    </i>
    <i>
      <x v="16"/>
    </i>
    <i>
      <x v="25"/>
    </i>
    <i>
      <x v="19"/>
    </i>
    <i>
      <x v="23"/>
    </i>
    <i>
      <x v="15"/>
    </i>
    <i>
      <x v="17"/>
    </i>
    <i>
      <x v="9"/>
    </i>
    <i>
      <x v="18"/>
    </i>
    <i>
      <x v="12"/>
    </i>
    <i>
      <x v="8"/>
    </i>
    <i>
      <x v="13"/>
    </i>
    <i>
      <x v="10"/>
    </i>
    <i>
      <x v="24"/>
    </i>
    <i>
      <x v="2"/>
    </i>
    <i>
      <x v="5"/>
    </i>
    <i>
      <x v="26"/>
    </i>
    <i t="grand">
      <x/>
    </i>
  </rowItems>
  <colFields count="1">
    <field x="-2"/>
  </colFields>
  <colItems count="2">
    <i>
      <x/>
    </i>
    <i i="1">
      <x v="1"/>
    </i>
  </colItems>
  <dataFields count="2">
    <dataField name="Average of Average" fld="11" subtotal="average" baseField="1" baseItem="0"/>
    <dataField name="Sum of Totals" fld="10" baseField="0" baseItem="0"/>
  </dataFields>
  <formats count="1">
    <format dxfId="10">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6E01B-F4FD-4CE8-8255-8C8266C2388F}" name="PivotTable8"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67:W68" firstHeaderRow="1" firstDataRow="1" firstDataCol="0"/>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1" subtotal="average" baseField="0" baseItem="0" numFmtId="164"/>
  </dataFields>
  <formats count="3">
    <format dxfId="0">
      <pivotArea type="all" dataOnly="0" outline="0" fieldPosition="0"/>
    </format>
    <format dxfId="1">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187D63-3D37-41BE-B287-4317A88D76F8}" name="PivotTable1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2:B151"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1"/>
  </rowFields>
  <rowItems count="9">
    <i>
      <x v="7"/>
    </i>
    <i>
      <x v="1"/>
    </i>
    <i>
      <x v="4"/>
    </i>
    <i>
      <x v="3"/>
    </i>
    <i>
      <x/>
    </i>
    <i>
      <x v="6"/>
    </i>
    <i>
      <x v="5"/>
    </i>
    <i>
      <x v="2"/>
    </i>
    <i t="grand">
      <x/>
    </i>
  </rowItems>
  <colItems count="1">
    <i/>
  </colItems>
  <dataFields count="1">
    <dataField name="Average of Average" fld="11" subtotal="average" baseField="1" baseItem="0" numFmtId="164"/>
  </dataFields>
  <formats count="1">
    <format dxfId="1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927FB-4F38-4696-ADA4-5A6A21E2D22F}"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30"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1"/>
  </rowFields>
  <rowItems count="9">
    <i>
      <x v="7"/>
    </i>
    <i>
      <x v="1"/>
    </i>
    <i>
      <x v="4"/>
    </i>
    <i>
      <x v="3"/>
    </i>
    <i>
      <x/>
    </i>
    <i>
      <x v="6"/>
    </i>
    <i>
      <x v="5"/>
    </i>
    <i>
      <x v="2"/>
    </i>
    <i t="grand">
      <x/>
    </i>
  </rowItems>
  <colItems count="1">
    <i/>
  </colItems>
  <dataFields count="1">
    <dataField name="Sum of Totals" fld="10" baseField="0" baseItem="0" numFmtId="164"/>
  </dataFields>
  <formats count="2">
    <format dxfId="13">
      <pivotArea collapsedLevelsAreSubtotals="1" fieldPosition="0">
        <references count="1">
          <reference field="1" count="1">
            <x v="4"/>
          </reference>
        </references>
      </pivotArea>
    </format>
    <format dxfId="1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6C97F-91A5-4796-9A9B-57296D24757D}" name="PivotTable10"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4:B121" firstHeaderRow="1" firstDataRow="1" firstDataCol="1"/>
  <pivotFields count="16">
    <pivotField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Average of Oct-21" fld="6" subtotal="average" baseField="0" baseItem="0"/>
    <dataField name="Average of Jul-21" fld="3" subtotal="average" baseField="0" baseItem="0"/>
    <dataField name="Average of Sep-21" fld="5" subtotal="average" baseField="0" baseItem="0"/>
    <dataField name="Average of Nov-21" fld="7" subtotal="average" baseField="0" baseItem="0"/>
    <dataField name="Average of Aug-21" fld="4" subtotal="average" baseField="0" baseItem="0"/>
    <dataField name="Average of Jan-22" fld="9" subtotal="average" baseField="0" baseItem="0"/>
    <dataField name="Average of Dec-21" fld="8" subtotal="average" baseField="0" baseItem="0"/>
  </dataFields>
  <formats count="1">
    <format dxfId="14">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03DBD9-832B-4542-A674-622AB66253EA}"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68:G69" firstHeaderRow="1" firstDataRow="1" firstDataCol="0"/>
  <pivotFields count="16">
    <pivotField dataField="1" showAll="0">
      <items count="29">
        <item m="1" x="26"/>
        <item m="1" x="17"/>
        <item x="2"/>
        <item m="1" x="20"/>
        <item m="1" x="25"/>
        <item x="1"/>
        <item m="1" x="23"/>
        <item m="1" x="21"/>
        <item x="6"/>
        <item x="9"/>
        <item x="4"/>
        <item m="1" x="18"/>
        <item x="7"/>
        <item x="5"/>
        <item m="1" x="19"/>
        <item x="11"/>
        <item x="13"/>
        <item x="10"/>
        <item x="8"/>
        <item x="14"/>
        <item m="1" x="27"/>
        <item m="1" x="24"/>
        <item m="1" x="22"/>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1" xr10:uid="{89204804-A7C2-40BA-A016-C13ED56BC821}" sourceName="Distributor">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4" name="PivotTable15"/>
    <pivotTable tabId="6" name="PivotTable17"/>
    <pivotTable tabId="6" name="PivotTable15"/>
  </pivotTables>
  <data>
    <tabular pivotCacheId="747503159">
      <items count="8">
        <i x="3" s="1"/>
        <i x="6" s="1"/>
        <i x="0" s="1"/>
        <i x="4" s="1"/>
        <i x="5" s="1"/>
        <i x="1"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E5177432-B3F6-474C-932A-47D4D0E07469}" sourceName="GENR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4" name="PivotTable15"/>
    <pivotTable tabId="6" name="PivotTable17"/>
    <pivotTable tabId="6" name="PivotTable15"/>
  </pivotTables>
  <data>
    <tabular pivotCacheId="74750315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1" xr10:uid="{538C1A6C-6A07-4D3F-A231-0BC982C9E259}" sourceName="Above or Below Averag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4" name="PivotTable15"/>
    <pivotTable tabId="6" name="PivotTable17"/>
    <pivotTable tabId="6" name="PivotTable15"/>
  </pivotTables>
  <data>
    <tabular pivotCacheId="74750315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 xr10:uid="{88AE8D74-93FA-4A41-B9C3-FB5D002358D1}" sourceName="MOVIE">
  <pivotTables>
    <pivotTable tabId="6" name="PivotTable2"/>
    <pivotTable tabId="4" name="PivotTable15"/>
    <pivotTable tabId="6" name="PivotTable1"/>
    <pivotTable tabId="6" name="PivotTable10"/>
    <pivotTable tabId="6" name="PivotTable11"/>
    <pivotTable tabId="6" name="PivotTable12"/>
    <pivotTable tabId="6" name="PivotTable13"/>
    <pivotTable tabId="6" name="PivotTable14"/>
    <pivotTable tabId="6" name="PivotTable15"/>
    <pivotTable tabId="6" name="PivotTable17"/>
    <pivotTable tabId="6" name="PivotTable3"/>
    <pivotTable tabId="6" name="PivotTable4"/>
    <pivotTable tabId="6" name="PivotTable5"/>
    <pivotTable tabId="6" name="PivotTable6"/>
    <pivotTable tabId="6" name="PivotTable7"/>
    <pivotTable tabId="6" name="PivotTable8"/>
    <pivotTable tabId="6" name="PivotTable9"/>
  </pivotTables>
  <data>
    <tabular pivotCacheId="747503159">
      <items count="28">
        <i x="2" s="1"/>
        <i x="1" s="1"/>
        <i x="6" s="1"/>
        <i x="9" s="1"/>
        <i x="4" s="1"/>
        <i x="7" s="1"/>
        <i x="5" s="1"/>
        <i x="11" s="1"/>
        <i x="13" s="1"/>
        <i x="10" s="1"/>
        <i x="8" s="1"/>
        <i x="14" s="1"/>
        <i x="12" s="1"/>
        <i x="3" s="1"/>
        <i x="15" s="1"/>
        <i x="0" s="1"/>
        <i x="16" s="1"/>
        <i x="26" s="1" nd="1"/>
        <i x="17" s="1" nd="1"/>
        <i x="20" s="1" nd="1"/>
        <i x="25" s="1" nd="1"/>
        <i x="23" s="1" nd="1"/>
        <i x="21" s="1" nd="1"/>
        <i x="18" s="1" nd="1"/>
        <i x="19" s="1" nd="1"/>
        <i x="27" s="1" nd="1"/>
        <i x="24"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2" xr10:uid="{25E16BE7-9880-494D-A6CD-0B739D4DBECF}" cache="Slicer_Distributor1" caption="Distributor" columnCount="2" style="SlicerStyleLight3" rowHeight="241300"/>
  <slicer name="GENRE 2" xr10:uid="{24AE96E2-3282-4F10-8933-A02107002592}" cache="Slicer_GENRE1" caption="GENRE" style="SlicerStyleLight3" rowHeight="241300"/>
  <slicer name="Above or Below Average 2" xr10:uid="{C6284ADA-1A0E-46B6-953C-159631A47E32}" cache="Slicer_Above_or_Below_Average1" caption="Above or Below Average" style="SlicerStyleLight3" rowHeight="241300"/>
  <slicer name="MOVIE" xr10:uid="{32DED7A6-4FDA-4549-8DC5-9DFBEFC5FEBA}" cache="Slicer_MOVIE" caption="MOVIE" columnCount="3" style="SlicerStyleLight3"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3" xr10:uid="{03FC59A5-3D31-419C-A1DE-06C8BF8E44CC}" cache="Slicer_Distributor1" caption="Distributor" columnCount="2" style="SlicerStyleLight3" rowHeight="241300"/>
  <slicer name="GENRE 3" xr10:uid="{613CD513-8B97-41AC-8640-E528142E78BC}" cache="Slicer_GENRE1" caption="GENRE" style="SlicerStyleLight3" rowHeight="241300"/>
  <slicer name="Above or Below Average 3" xr10:uid="{B13A0E74-A3CC-4F7C-8EBA-0CF3AC09B309}" cache="Slicer_Above_or_Below_Average1" caption="Above or Below Average"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E85B82-D339-4E10-9C28-823492B30999}" name="RAW_DATA" displayName="RAW_DATA" ref="A1:P28" totalsRowShown="0">
  <autoFilter ref="A1:P28" xr:uid="{EAE85B82-D339-4E10-9C28-823492B30999}"/>
  <tableColumns count="16">
    <tableColumn id="1" xr3:uid="{D3E3BEA3-20E4-4DF9-B684-372372A6787F}" name="MOVIE"/>
    <tableColumn id="2" xr3:uid="{28E19534-2D8F-49CE-BC59-0F1CF11A04B5}" name="Distributor"/>
    <tableColumn id="3" xr3:uid="{82B0279D-8B9D-4291-B0CC-BB2FB4150AA2}" name="GENRE"/>
    <tableColumn id="4" xr3:uid="{6CE69E6A-22A2-4850-88AD-3A22D9E54715}" name="Jul-21"/>
    <tableColumn id="5" xr3:uid="{9064CE80-9819-4B2B-8748-37645790BC9F}" name="Aug-21"/>
    <tableColumn id="6" xr3:uid="{BE34FB68-A754-4483-9618-5D2B2F718002}" name="Sep-21"/>
    <tableColumn id="7" xr3:uid="{4A86EB40-DBCC-4D4B-BB82-A447CB762C96}" name="Oct-21"/>
    <tableColumn id="8" xr3:uid="{E0425D9C-1F48-44EC-A869-840135D4B082}" name="Nov-21"/>
    <tableColumn id="9" xr3:uid="{DD4700BA-DA2F-4B98-A845-F669C567A2FF}" name="Dec-21"/>
    <tableColumn id="10" xr3:uid="{2E00A555-932A-438F-BB3A-D0711B64B75D}" name="Jan-22"/>
    <tableColumn id="11" xr3:uid="{D1D9BE8E-8D60-4C03-8EAF-FF21844F0A99}" name="Totals"/>
    <tableColumn id="12" xr3:uid="{F3FBB01C-3BB4-4008-BCE7-4AACF842DC0E}" name="Average"/>
    <tableColumn id="13" xr3:uid="{531704EA-7F7A-420E-996B-C473EB84A33F}" name="Min"/>
    <tableColumn id="14" xr3:uid="{FBCA1442-AE65-4E67-9243-FBD383508CD9}" name="Max"/>
    <tableColumn id="15" xr3:uid="{FCDA0F2B-83FA-463E-99FE-B2E742F5B49B}" name="MoM"/>
    <tableColumn id="16" xr3:uid="{265F997D-E931-4C12-9825-EFAE29879F2D}" name="Above or Below Aver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8.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8473-E542-4C0B-8AAC-E3004598ABF3}">
  <dimension ref="A1:AD335"/>
  <sheetViews>
    <sheetView topLeftCell="O58" zoomScale="80" zoomScaleNormal="80" workbookViewId="0">
      <selection activeCell="W67" sqref="W67"/>
    </sheetView>
  </sheetViews>
  <sheetFormatPr defaultRowHeight="15" x14ac:dyDescent="0.25"/>
  <cols>
    <col min="1" max="1" width="44.5703125" bestFit="1" customWidth="1"/>
    <col min="2" max="2" width="19.140625" bestFit="1" customWidth="1"/>
    <col min="3" max="3" width="11" bestFit="1" customWidth="1"/>
    <col min="4" max="4" width="13.7109375" bestFit="1" customWidth="1"/>
    <col min="5" max="5" width="16.28515625" bestFit="1" customWidth="1"/>
    <col min="6" max="6" width="19.140625" bestFit="1" customWidth="1"/>
    <col min="7" max="7" width="15.28515625" bestFit="1" customWidth="1"/>
    <col min="8" max="8" width="40.140625" bestFit="1" customWidth="1"/>
    <col min="9" max="9" width="12" bestFit="1" customWidth="1"/>
    <col min="10" max="10" width="11.42578125" bestFit="1" customWidth="1"/>
    <col min="11" max="11" width="12.85546875" bestFit="1" customWidth="1"/>
    <col min="12" max="12" width="44.5703125" bestFit="1" customWidth="1"/>
    <col min="13" max="13" width="20.28515625" bestFit="1" customWidth="1"/>
    <col min="14" max="14" width="11" bestFit="1" customWidth="1"/>
    <col min="15" max="15" width="9.28515625" bestFit="1" customWidth="1"/>
    <col min="16" max="16" width="16.28515625" bestFit="1" customWidth="1"/>
    <col min="17" max="17" width="10.140625" bestFit="1" customWidth="1"/>
    <col min="18" max="18" width="10" bestFit="1" customWidth="1"/>
    <col min="19" max="19" width="10.5703125" bestFit="1" customWidth="1"/>
    <col min="20" max="20" width="10.28515625" bestFit="1" customWidth="1"/>
    <col min="21" max="21" width="9.85546875" bestFit="1" customWidth="1"/>
    <col min="22" max="22" width="9.42578125" bestFit="1" customWidth="1"/>
    <col min="23" max="23" width="20.28515625" bestFit="1" customWidth="1"/>
    <col min="24" max="24" width="7.7109375" bestFit="1" customWidth="1"/>
    <col min="25" max="25" width="8.7109375" bestFit="1" customWidth="1"/>
    <col min="26" max="26" width="13.7109375" bestFit="1" customWidth="1"/>
    <col min="27" max="27" width="7.42578125" bestFit="1" customWidth="1"/>
    <col min="28" max="28" width="8.140625" bestFit="1" customWidth="1"/>
    <col min="29" max="29" width="46" bestFit="1" customWidth="1"/>
    <col min="30" max="30" width="18.140625" bestFit="1" customWidth="1"/>
  </cols>
  <sheetData>
    <row r="1" spans="1:28" x14ac:dyDescent="0.25">
      <c r="AA1" s="2" t="s">
        <v>0</v>
      </c>
      <c r="AB1" t="s">
        <v>73</v>
      </c>
    </row>
    <row r="3" spans="1:28" x14ac:dyDescent="0.25">
      <c r="A3" s="2" t="s">
        <v>64</v>
      </c>
    </row>
    <row r="4" spans="1:28" x14ac:dyDescent="0.25">
      <c r="A4" s="3" t="s">
        <v>57</v>
      </c>
      <c r="B4" s="5">
        <v>1835146</v>
      </c>
    </row>
    <row r="5" spans="1:28" x14ac:dyDescent="0.25">
      <c r="A5" s="3" t="s">
        <v>58</v>
      </c>
      <c r="B5" s="5">
        <v>1924926</v>
      </c>
    </row>
    <row r="6" spans="1:28" x14ac:dyDescent="0.25">
      <c r="A6" s="3" t="s">
        <v>59</v>
      </c>
      <c r="B6" s="5">
        <v>1866176</v>
      </c>
    </row>
    <row r="7" spans="1:28" x14ac:dyDescent="0.25">
      <c r="A7" s="3" t="s">
        <v>60</v>
      </c>
      <c r="B7" s="5">
        <v>1832596</v>
      </c>
    </row>
    <row r="8" spans="1:28" x14ac:dyDescent="0.25">
      <c r="A8" s="3" t="s">
        <v>61</v>
      </c>
      <c r="B8" s="5">
        <v>1908986</v>
      </c>
    </row>
    <row r="9" spans="1:28" x14ac:dyDescent="0.25">
      <c r="A9" s="3" t="s">
        <v>62</v>
      </c>
      <c r="B9" s="5">
        <v>3874756</v>
      </c>
    </row>
    <row r="10" spans="1:28" x14ac:dyDescent="0.25">
      <c r="A10" s="3" t="s">
        <v>63</v>
      </c>
      <c r="B10" s="5">
        <v>2063506</v>
      </c>
    </row>
    <row r="21" spans="1:2" x14ac:dyDescent="0.25">
      <c r="A21" s="2" t="s">
        <v>48</v>
      </c>
      <c r="B21" t="s">
        <v>52</v>
      </c>
    </row>
    <row r="22" spans="1:2" x14ac:dyDescent="0.25">
      <c r="A22" s="3" t="s">
        <v>49</v>
      </c>
      <c r="B22" s="5"/>
    </row>
    <row r="23" spans="1:2" x14ac:dyDescent="0.25">
      <c r="A23" s="3" t="s">
        <v>32</v>
      </c>
      <c r="B23" s="5">
        <v>8877</v>
      </c>
    </row>
    <row r="24" spans="1:2" x14ac:dyDescent="0.25">
      <c r="A24" s="3" t="s">
        <v>29</v>
      </c>
      <c r="B24" s="5">
        <v>9117</v>
      </c>
    </row>
    <row r="25" spans="1:2" x14ac:dyDescent="0.25">
      <c r="A25" s="3" t="s">
        <v>26</v>
      </c>
      <c r="B25" s="5">
        <v>40276</v>
      </c>
    </row>
    <row r="26" spans="1:2" x14ac:dyDescent="0.25">
      <c r="A26" s="3" t="s">
        <v>22</v>
      </c>
      <c r="B26" s="5">
        <v>75416</v>
      </c>
    </row>
    <row r="27" spans="1:2" x14ac:dyDescent="0.25">
      <c r="A27" s="3" t="s">
        <v>17</v>
      </c>
      <c r="B27" s="5">
        <v>2288216</v>
      </c>
    </row>
    <row r="28" spans="1:2" x14ac:dyDescent="0.25">
      <c r="A28" s="3" t="s">
        <v>14</v>
      </c>
      <c r="B28" s="5">
        <v>4560931</v>
      </c>
    </row>
    <row r="29" spans="1:2" x14ac:dyDescent="0.25">
      <c r="A29" s="3" t="s">
        <v>10</v>
      </c>
      <c r="B29" s="5">
        <v>8323259</v>
      </c>
    </row>
    <row r="30" spans="1:2" x14ac:dyDescent="0.25">
      <c r="A30" s="3" t="s">
        <v>50</v>
      </c>
      <c r="B30" s="5">
        <v>15306092</v>
      </c>
    </row>
    <row r="50" spans="1:2" x14ac:dyDescent="0.25">
      <c r="A50" s="2" t="s">
        <v>48</v>
      </c>
      <c r="B50" t="s">
        <v>52</v>
      </c>
    </row>
    <row r="51" spans="1:2" x14ac:dyDescent="0.25">
      <c r="A51" s="3" t="s">
        <v>49</v>
      </c>
      <c r="B51" s="5"/>
    </row>
    <row r="52" spans="1:2" x14ac:dyDescent="0.25">
      <c r="A52" s="3" t="s">
        <v>18</v>
      </c>
      <c r="B52" s="5">
        <v>2240742</v>
      </c>
    </row>
    <row r="53" spans="1:2" x14ac:dyDescent="0.25">
      <c r="A53" s="3" t="s">
        <v>15</v>
      </c>
      <c r="B53" s="5">
        <v>5411117</v>
      </c>
    </row>
    <row r="54" spans="1:2" x14ac:dyDescent="0.25">
      <c r="A54" s="3" t="s">
        <v>11</v>
      </c>
      <c r="B54" s="5">
        <v>7654233</v>
      </c>
    </row>
    <row r="55" spans="1:2" x14ac:dyDescent="0.25">
      <c r="A55" s="3" t="s">
        <v>50</v>
      </c>
      <c r="B55" s="5">
        <v>15306092</v>
      </c>
    </row>
    <row r="67" spans="1:30" x14ac:dyDescent="0.25">
      <c r="P67" s="4" t="s">
        <v>56</v>
      </c>
      <c r="W67" s="32" t="s">
        <v>54</v>
      </c>
      <c r="AC67" s="33" t="s">
        <v>48</v>
      </c>
      <c r="AD67" s="32" t="s">
        <v>77</v>
      </c>
    </row>
    <row r="68" spans="1:30" x14ac:dyDescent="0.25">
      <c r="A68" t="s">
        <v>52</v>
      </c>
      <c r="G68" t="s">
        <v>51</v>
      </c>
      <c r="P68" s="4">
        <v>-0.21301260508443476</v>
      </c>
      <c r="W68" s="5">
        <v>136661.53571428568</v>
      </c>
      <c r="AC68" s="34" t="s">
        <v>16</v>
      </c>
      <c r="AD68" s="5">
        <v>2240742</v>
      </c>
    </row>
    <row r="69" spans="1:30" x14ac:dyDescent="0.25">
      <c r="A69" s="5">
        <v>15306092</v>
      </c>
      <c r="G69">
        <v>16</v>
      </c>
      <c r="AC69" s="34" t="s">
        <v>13</v>
      </c>
      <c r="AD69" s="5">
        <v>4507412</v>
      </c>
    </row>
    <row r="70" spans="1:30" x14ac:dyDescent="0.25">
      <c r="A70" s="5"/>
      <c r="AC70" s="34" t="s">
        <v>24</v>
      </c>
      <c r="AD70" s="5">
        <v>38707</v>
      </c>
    </row>
    <row r="71" spans="1:30" x14ac:dyDescent="0.25">
      <c r="A71" s="5"/>
      <c r="AC71" s="34" t="s">
        <v>28</v>
      </c>
      <c r="AD71" s="5">
        <v>9117</v>
      </c>
    </row>
    <row r="72" spans="1:30" x14ac:dyDescent="0.25">
      <c r="A72" s="5"/>
      <c r="AC72" s="34" t="s">
        <v>21</v>
      </c>
      <c r="AD72" s="5">
        <v>55927</v>
      </c>
    </row>
    <row r="73" spans="1:30" x14ac:dyDescent="0.25">
      <c r="AC73" s="34" t="s">
        <v>25</v>
      </c>
      <c r="AD73" s="5">
        <v>22657</v>
      </c>
    </row>
    <row r="74" spans="1:30" x14ac:dyDescent="0.25">
      <c r="AC74" s="34" t="s">
        <v>23</v>
      </c>
      <c r="AD74" s="5">
        <v>44797</v>
      </c>
    </row>
    <row r="75" spans="1:30" x14ac:dyDescent="0.25">
      <c r="AC75" s="34" t="s">
        <v>31</v>
      </c>
      <c r="AD75" s="5">
        <v>8877</v>
      </c>
    </row>
    <row r="76" spans="1:30" x14ac:dyDescent="0.25">
      <c r="AC76" s="34" t="s">
        <v>34</v>
      </c>
      <c r="AD76" s="5">
        <v>8722</v>
      </c>
    </row>
    <row r="77" spans="1:30" x14ac:dyDescent="0.25">
      <c r="AC77" s="34" t="s">
        <v>30</v>
      </c>
      <c r="AD77" s="5">
        <v>8897</v>
      </c>
    </row>
    <row r="78" spans="1:30" x14ac:dyDescent="0.25">
      <c r="AC78" s="34" t="s">
        <v>27</v>
      </c>
      <c r="AD78" s="5">
        <v>10767</v>
      </c>
    </row>
    <row r="79" spans="1:30" x14ac:dyDescent="0.25">
      <c r="AC79" s="34" t="s">
        <v>35</v>
      </c>
      <c r="AD79" s="5">
        <v>8722</v>
      </c>
    </row>
    <row r="80" spans="1:30" x14ac:dyDescent="0.25">
      <c r="A80" s="2" t="s">
        <v>48</v>
      </c>
      <c r="B80" t="s">
        <v>54</v>
      </c>
      <c r="AC80" s="34" t="s">
        <v>33</v>
      </c>
      <c r="AD80" s="5">
        <v>8767</v>
      </c>
    </row>
    <row r="81" spans="1:30" x14ac:dyDescent="0.25">
      <c r="A81" s="3" t="s">
        <v>49</v>
      </c>
      <c r="B81" s="5"/>
      <c r="AC81" s="34" t="s">
        <v>19</v>
      </c>
      <c r="AD81" s="5">
        <v>731267</v>
      </c>
    </row>
    <row r="82" spans="1:30" x14ac:dyDescent="0.25">
      <c r="A82" s="3" t="s">
        <v>34</v>
      </c>
      <c r="B82" s="5">
        <v>1246</v>
      </c>
      <c r="AC82" s="34" t="s">
        <v>36</v>
      </c>
      <c r="AD82" s="5">
        <v>8722</v>
      </c>
    </row>
    <row r="83" spans="1:30" x14ac:dyDescent="0.25">
      <c r="A83" s="3" t="s">
        <v>36</v>
      </c>
      <c r="B83" s="5">
        <v>1246</v>
      </c>
      <c r="AC83" s="34" t="s">
        <v>9</v>
      </c>
      <c r="AD83" s="5">
        <v>7591992</v>
      </c>
    </row>
    <row r="84" spans="1:30" x14ac:dyDescent="0.25">
      <c r="A84" s="3" t="s">
        <v>35</v>
      </c>
      <c r="B84" s="5">
        <v>1246</v>
      </c>
      <c r="AC84" s="34" t="s">
        <v>49</v>
      </c>
      <c r="AD84" s="5"/>
    </row>
    <row r="85" spans="1:30" x14ac:dyDescent="0.25">
      <c r="A85" s="3" t="s">
        <v>33</v>
      </c>
      <c r="B85" s="5">
        <v>1252.4285714285713</v>
      </c>
      <c r="AC85" s="34" t="s">
        <v>50</v>
      </c>
      <c r="AD85" s="5">
        <v>956630.75</v>
      </c>
    </row>
    <row r="86" spans="1:30" x14ac:dyDescent="0.25">
      <c r="A86" s="3" t="s">
        <v>31</v>
      </c>
      <c r="B86" s="5">
        <v>1268.1428571428571</v>
      </c>
    </row>
    <row r="87" spans="1:30" x14ac:dyDescent="0.25">
      <c r="A87" s="3" t="s">
        <v>30</v>
      </c>
      <c r="B87" s="5">
        <v>1271</v>
      </c>
    </row>
    <row r="88" spans="1:30" x14ac:dyDescent="0.25">
      <c r="A88" s="3" t="s">
        <v>28</v>
      </c>
      <c r="B88" s="5">
        <v>1302.4285714285713</v>
      </c>
    </row>
    <row r="89" spans="1:30" x14ac:dyDescent="0.25">
      <c r="A89" s="3" t="s">
        <v>27</v>
      </c>
      <c r="B89" s="5">
        <v>1538.1428571428571</v>
      </c>
    </row>
    <row r="90" spans="1:30" x14ac:dyDescent="0.25">
      <c r="A90" s="3" t="s">
        <v>25</v>
      </c>
      <c r="B90" s="5">
        <v>3236.7142857142858</v>
      </c>
    </row>
    <row r="91" spans="1:30" x14ac:dyDescent="0.25">
      <c r="A91" s="3" t="s">
        <v>24</v>
      </c>
      <c r="B91" s="5">
        <v>5529.5714285714284</v>
      </c>
    </row>
    <row r="92" spans="1:30" x14ac:dyDescent="0.25">
      <c r="A92" s="3" t="s">
        <v>23</v>
      </c>
      <c r="B92" s="5">
        <v>6399.5714285714284</v>
      </c>
    </row>
    <row r="93" spans="1:30" x14ac:dyDescent="0.25">
      <c r="A93" s="3" t="s">
        <v>21</v>
      </c>
      <c r="B93" s="5">
        <v>7989.5714285714284</v>
      </c>
    </row>
    <row r="94" spans="1:30" x14ac:dyDescent="0.25">
      <c r="A94" s="3" t="s">
        <v>19</v>
      </c>
      <c r="B94" s="5">
        <v>104466.71428571429</v>
      </c>
    </row>
    <row r="95" spans="1:30" x14ac:dyDescent="0.25">
      <c r="A95" s="3" t="s">
        <v>16</v>
      </c>
      <c r="B95" s="5">
        <v>320106</v>
      </c>
    </row>
    <row r="96" spans="1:30" x14ac:dyDescent="0.25">
      <c r="A96" s="3" t="s">
        <v>13</v>
      </c>
      <c r="B96" s="5">
        <v>643916</v>
      </c>
    </row>
    <row r="97" spans="1:2" x14ac:dyDescent="0.25">
      <c r="A97" s="3" t="s">
        <v>9</v>
      </c>
      <c r="B97" s="5">
        <v>1084570.2857142857</v>
      </c>
    </row>
    <row r="98" spans="1:2" x14ac:dyDescent="0.25">
      <c r="A98" s="3" t="s">
        <v>50</v>
      </c>
      <c r="B98" s="5">
        <v>136661.53571428571</v>
      </c>
    </row>
    <row r="114" spans="1:2" x14ac:dyDescent="0.25">
      <c r="A114" s="2" t="s">
        <v>64</v>
      </c>
    </row>
    <row r="115" spans="1:2" x14ac:dyDescent="0.25">
      <c r="A115" s="3" t="s">
        <v>68</v>
      </c>
      <c r="B115" s="5">
        <v>114537.25</v>
      </c>
    </row>
    <row r="116" spans="1:2" x14ac:dyDescent="0.25">
      <c r="A116" s="3" t="s">
        <v>65</v>
      </c>
      <c r="B116" s="5">
        <v>114696.625</v>
      </c>
    </row>
    <row r="117" spans="1:2" x14ac:dyDescent="0.25">
      <c r="A117" s="3" t="s">
        <v>67</v>
      </c>
      <c r="B117" s="5">
        <v>116636</v>
      </c>
    </row>
    <row r="118" spans="1:2" x14ac:dyDescent="0.25">
      <c r="A118" s="3" t="s">
        <v>69</v>
      </c>
      <c r="B118" s="5">
        <v>119311.625</v>
      </c>
    </row>
    <row r="119" spans="1:2" x14ac:dyDescent="0.25">
      <c r="A119" s="3" t="s">
        <v>66</v>
      </c>
      <c r="B119" s="5">
        <v>120307.875</v>
      </c>
    </row>
    <row r="120" spans="1:2" x14ac:dyDescent="0.25">
      <c r="A120" s="3" t="s">
        <v>71</v>
      </c>
      <c r="B120" s="5">
        <v>128969.125</v>
      </c>
    </row>
    <row r="121" spans="1:2" x14ac:dyDescent="0.25">
      <c r="A121" s="3" t="s">
        <v>70</v>
      </c>
      <c r="B121" s="5">
        <v>242172.25</v>
      </c>
    </row>
    <row r="142" spans="1:2" x14ac:dyDescent="0.25">
      <c r="A142" s="2" t="s">
        <v>48</v>
      </c>
      <c r="B142" t="s">
        <v>54</v>
      </c>
    </row>
    <row r="143" spans="1:2" x14ac:dyDescent="0.25">
      <c r="A143" s="3" t="s">
        <v>49</v>
      </c>
      <c r="B143" s="5"/>
    </row>
    <row r="144" spans="1:2" x14ac:dyDescent="0.25">
      <c r="A144" s="3" t="s">
        <v>32</v>
      </c>
      <c r="B144" s="5">
        <v>1268.1428571428571</v>
      </c>
    </row>
    <row r="145" spans="1:2" x14ac:dyDescent="0.25">
      <c r="A145" s="3" t="s">
        <v>29</v>
      </c>
      <c r="B145" s="5">
        <v>1302.4285714285713</v>
      </c>
    </row>
    <row r="146" spans="1:2" x14ac:dyDescent="0.25">
      <c r="A146" s="3" t="s">
        <v>26</v>
      </c>
      <c r="B146" s="5">
        <v>1917.9047619047622</v>
      </c>
    </row>
    <row r="147" spans="1:2" x14ac:dyDescent="0.25">
      <c r="A147" s="3" t="s">
        <v>22</v>
      </c>
      <c r="B147" s="5">
        <v>3591.2380952380954</v>
      </c>
    </row>
    <row r="148" spans="1:2" x14ac:dyDescent="0.25">
      <c r="A148" s="3" t="s">
        <v>17</v>
      </c>
      <c r="B148" s="5">
        <v>108962.66666666667</v>
      </c>
    </row>
    <row r="149" spans="1:2" x14ac:dyDescent="0.25">
      <c r="A149" s="3" t="s">
        <v>14</v>
      </c>
      <c r="B149" s="5">
        <v>217187.1904761905</v>
      </c>
    </row>
    <row r="150" spans="1:2" x14ac:dyDescent="0.25">
      <c r="A150" s="3" t="s">
        <v>10</v>
      </c>
      <c r="B150" s="5">
        <v>594518.5</v>
      </c>
    </row>
    <row r="151" spans="1:2" x14ac:dyDescent="0.25">
      <c r="A151" s="3" t="s">
        <v>50</v>
      </c>
      <c r="B151" s="5">
        <v>136661.53571428571</v>
      </c>
    </row>
    <row r="170" spans="1:2" x14ac:dyDescent="0.25">
      <c r="A170" s="2" t="s">
        <v>48</v>
      </c>
      <c r="B170" t="s">
        <v>54</v>
      </c>
    </row>
    <row r="171" spans="1:2" x14ac:dyDescent="0.25">
      <c r="A171" s="3" t="s">
        <v>49</v>
      </c>
      <c r="B171" s="5"/>
    </row>
    <row r="172" spans="1:2" x14ac:dyDescent="0.25">
      <c r="A172" s="3" t="s">
        <v>15</v>
      </c>
      <c r="B172" s="5">
        <v>70274.246753246756</v>
      </c>
    </row>
    <row r="173" spans="1:2" x14ac:dyDescent="0.25">
      <c r="A173" s="3" t="s">
        <v>11</v>
      </c>
      <c r="B173" s="5">
        <v>273365.46428571426</v>
      </c>
    </row>
    <row r="174" spans="1:2" x14ac:dyDescent="0.25">
      <c r="A174" s="3" t="s">
        <v>18</v>
      </c>
      <c r="B174" s="5">
        <v>320106</v>
      </c>
    </row>
    <row r="175" spans="1:2" x14ac:dyDescent="0.25">
      <c r="A175" s="3" t="s">
        <v>50</v>
      </c>
      <c r="B175" s="5">
        <v>136661.53571428574</v>
      </c>
    </row>
    <row r="200" spans="1:3" x14ac:dyDescent="0.25">
      <c r="A200" s="2" t="s">
        <v>48</v>
      </c>
      <c r="B200" t="s">
        <v>54</v>
      </c>
      <c r="C200" t="s">
        <v>52</v>
      </c>
    </row>
    <row r="201" spans="1:3" x14ac:dyDescent="0.25">
      <c r="A201" s="3" t="s">
        <v>49</v>
      </c>
      <c r="B201" s="5"/>
      <c r="C201" s="5"/>
    </row>
    <row r="202" spans="1:3" x14ac:dyDescent="0.25">
      <c r="A202" s="3" t="s">
        <v>34</v>
      </c>
      <c r="B202" s="5">
        <v>1246</v>
      </c>
      <c r="C202" s="5">
        <v>8722</v>
      </c>
    </row>
    <row r="203" spans="1:3" x14ac:dyDescent="0.25">
      <c r="A203" s="3" t="s">
        <v>36</v>
      </c>
      <c r="B203" s="5">
        <v>1246</v>
      </c>
      <c r="C203" s="5">
        <v>8722</v>
      </c>
    </row>
    <row r="204" spans="1:3" x14ac:dyDescent="0.25">
      <c r="A204" s="3" t="s">
        <v>35</v>
      </c>
      <c r="B204" s="5">
        <v>1246</v>
      </c>
      <c r="C204" s="5">
        <v>8722</v>
      </c>
    </row>
    <row r="205" spans="1:3" x14ac:dyDescent="0.25">
      <c r="A205" s="3" t="s">
        <v>33</v>
      </c>
      <c r="B205" s="5">
        <v>1252.4285714285713</v>
      </c>
      <c r="C205" s="5">
        <v>8767</v>
      </c>
    </row>
    <row r="206" spans="1:3" x14ac:dyDescent="0.25">
      <c r="A206" s="3" t="s">
        <v>31</v>
      </c>
      <c r="B206" s="5">
        <v>1268.1428571428571</v>
      </c>
      <c r="C206" s="5">
        <v>8877</v>
      </c>
    </row>
    <row r="207" spans="1:3" x14ac:dyDescent="0.25">
      <c r="A207" s="3" t="s">
        <v>30</v>
      </c>
      <c r="B207" s="5">
        <v>1271</v>
      </c>
      <c r="C207" s="5">
        <v>8897</v>
      </c>
    </row>
    <row r="208" spans="1:3" x14ac:dyDescent="0.25">
      <c r="A208" s="3" t="s">
        <v>28</v>
      </c>
      <c r="B208" s="5">
        <v>1302.4285714285713</v>
      </c>
      <c r="C208" s="5">
        <v>9117</v>
      </c>
    </row>
    <row r="209" spans="1:3" x14ac:dyDescent="0.25">
      <c r="A209" s="3" t="s">
        <v>27</v>
      </c>
      <c r="B209" s="5">
        <v>1538.1428571428571</v>
      </c>
      <c r="C209" s="5">
        <v>10767</v>
      </c>
    </row>
    <row r="210" spans="1:3" x14ac:dyDescent="0.25">
      <c r="A210" s="3" t="s">
        <v>25</v>
      </c>
      <c r="B210" s="5">
        <v>3236.7142857142858</v>
      </c>
      <c r="C210" s="5">
        <v>22657</v>
      </c>
    </row>
    <row r="211" spans="1:3" x14ac:dyDescent="0.25">
      <c r="A211" s="3" t="s">
        <v>24</v>
      </c>
      <c r="B211" s="5">
        <v>5529.5714285714284</v>
      </c>
      <c r="C211" s="5">
        <v>38707</v>
      </c>
    </row>
    <row r="212" spans="1:3" x14ac:dyDescent="0.25">
      <c r="A212" s="3" t="s">
        <v>23</v>
      </c>
      <c r="B212" s="5">
        <v>6399.5714285714284</v>
      </c>
      <c r="C212" s="5">
        <v>44797</v>
      </c>
    </row>
    <row r="213" spans="1:3" x14ac:dyDescent="0.25">
      <c r="A213" s="3" t="s">
        <v>21</v>
      </c>
      <c r="B213" s="5">
        <v>7989.5714285714284</v>
      </c>
      <c r="C213" s="5">
        <v>55927</v>
      </c>
    </row>
    <row r="214" spans="1:3" x14ac:dyDescent="0.25">
      <c r="A214" s="3" t="s">
        <v>19</v>
      </c>
      <c r="B214" s="5">
        <v>104466.71428571429</v>
      </c>
      <c r="C214" s="5">
        <v>731267</v>
      </c>
    </row>
    <row r="215" spans="1:3" x14ac:dyDescent="0.25">
      <c r="A215" s="3" t="s">
        <v>16</v>
      </c>
      <c r="B215" s="5">
        <v>320106</v>
      </c>
      <c r="C215" s="5">
        <v>2240742</v>
      </c>
    </row>
    <row r="216" spans="1:3" x14ac:dyDescent="0.25">
      <c r="A216" s="3" t="s">
        <v>13</v>
      </c>
      <c r="B216" s="5">
        <v>643916</v>
      </c>
      <c r="C216" s="5">
        <v>4507412</v>
      </c>
    </row>
    <row r="217" spans="1:3" x14ac:dyDescent="0.25">
      <c r="A217" s="3" t="s">
        <v>9</v>
      </c>
      <c r="B217" s="5">
        <v>1084570.2857142857</v>
      </c>
      <c r="C217" s="5">
        <v>7591992</v>
      </c>
    </row>
    <row r="218" spans="1:3" x14ac:dyDescent="0.25">
      <c r="A218" s="3" t="s">
        <v>50</v>
      </c>
      <c r="B218" s="5">
        <v>136661.53571428571</v>
      </c>
      <c r="C218" s="5">
        <v>15306092</v>
      </c>
    </row>
    <row r="251" spans="1:13" x14ac:dyDescent="0.25">
      <c r="A251" s="2" t="s">
        <v>0</v>
      </c>
      <c r="B251" s="2" t="s">
        <v>1</v>
      </c>
      <c r="C251" s="2" t="s">
        <v>2</v>
      </c>
      <c r="D251" t="s">
        <v>52</v>
      </c>
      <c r="E251" t="s">
        <v>56</v>
      </c>
      <c r="F251" t="s">
        <v>54</v>
      </c>
      <c r="K251" s="23"/>
      <c r="L251" s="24"/>
      <c r="M251" s="25"/>
    </row>
    <row r="252" spans="1:13" x14ac:dyDescent="0.25">
      <c r="A252" t="s">
        <v>49</v>
      </c>
      <c r="B252" t="s">
        <v>49</v>
      </c>
      <c r="C252" t="s">
        <v>49</v>
      </c>
      <c r="D252" s="5"/>
      <c r="E252" s="4"/>
      <c r="F252" s="5"/>
      <c r="K252" s="26"/>
      <c r="L252" s="27"/>
      <c r="M252" s="28"/>
    </row>
    <row r="253" spans="1:13" x14ac:dyDescent="0.25">
      <c r="A253" t="s">
        <v>34</v>
      </c>
      <c r="B253" t="s">
        <v>26</v>
      </c>
      <c r="C253" t="s">
        <v>15</v>
      </c>
      <c r="D253" s="5">
        <v>8722</v>
      </c>
      <c r="E253" s="4">
        <v>0</v>
      </c>
      <c r="F253" s="5">
        <v>1246</v>
      </c>
      <c r="K253" s="26"/>
      <c r="L253" s="27"/>
      <c r="M253" s="28"/>
    </row>
    <row r="254" spans="1:13" x14ac:dyDescent="0.25">
      <c r="A254" t="s">
        <v>36</v>
      </c>
      <c r="B254" t="s">
        <v>14</v>
      </c>
      <c r="C254" t="s">
        <v>11</v>
      </c>
      <c r="D254" s="5">
        <v>8722</v>
      </c>
      <c r="E254" s="4">
        <v>0</v>
      </c>
      <c r="F254" s="5">
        <v>1246</v>
      </c>
      <c r="K254" s="26"/>
      <c r="L254" s="27"/>
      <c r="M254" s="28"/>
    </row>
    <row r="255" spans="1:13" x14ac:dyDescent="0.25">
      <c r="A255" t="s">
        <v>35</v>
      </c>
      <c r="B255" t="s">
        <v>22</v>
      </c>
      <c r="C255" t="s">
        <v>11</v>
      </c>
      <c r="D255" s="5">
        <v>8722</v>
      </c>
      <c r="E255" s="4">
        <v>0</v>
      </c>
      <c r="F255" s="5">
        <v>1246</v>
      </c>
      <c r="K255" s="26"/>
      <c r="L255" s="27"/>
      <c r="M255" s="28"/>
    </row>
    <row r="256" spans="1:13" x14ac:dyDescent="0.25">
      <c r="A256" t="s">
        <v>33</v>
      </c>
      <c r="B256" t="s">
        <v>17</v>
      </c>
      <c r="C256" t="s">
        <v>15</v>
      </c>
      <c r="D256" s="5">
        <v>8767</v>
      </c>
      <c r="E256" s="4">
        <v>3.6115569823435001E-2</v>
      </c>
      <c r="F256" s="5">
        <v>1252.4285714285713</v>
      </c>
      <c r="K256" s="26"/>
      <c r="L256" s="27"/>
      <c r="M256" s="28"/>
    </row>
    <row r="257" spans="1:13" x14ac:dyDescent="0.25">
      <c r="A257" t="s">
        <v>31</v>
      </c>
      <c r="B257" t="s">
        <v>32</v>
      </c>
      <c r="C257" t="s">
        <v>15</v>
      </c>
      <c r="D257" s="5">
        <v>8877</v>
      </c>
      <c r="E257" s="4">
        <v>-2.3510971786833812E-2</v>
      </c>
      <c r="F257" s="5">
        <v>1268.1428571428571</v>
      </c>
      <c r="K257" s="26"/>
      <c r="L257" s="27"/>
      <c r="M257" s="28"/>
    </row>
    <row r="258" spans="1:13" x14ac:dyDescent="0.25">
      <c r="A258" t="s">
        <v>30</v>
      </c>
      <c r="B258" t="s">
        <v>26</v>
      </c>
      <c r="C258" t="s">
        <v>15</v>
      </c>
      <c r="D258" s="5">
        <v>8897</v>
      </c>
      <c r="E258" s="4">
        <v>-0.10028653295128942</v>
      </c>
      <c r="F258" s="5">
        <v>1271</v>
      </c>
      <c r="K258" s="26"/>
      <c r="L258" s="27"/>
      <c r="M258" s="28"/>
    </row>
    <row r="259" spans="1:13" x14ac:dyDescent="0.25">
      <c r="A259" t="s">
        <v>28</v>
      </c>
      <c r="B259" t="s">
        <v>29</v>
      </c>
      <c r="C259" t="s">
        <v>15</v>
      </c>
      <c r="D259" s="5">
        <v>9117</v>
      </c>
      <c r="E259" s="4">
        <v>-3.7147102526002951E-2</v>
      </c>
      <c r="F259" s="5">
        <v>1302.4285714285713</v>
      </c>
      <c r="K259" s="26"/>
      <c r="L259" s="27"/>
      <c r="M259" s="28"/>
    </row>
    <row r="260" spans="1:13" x14ac:dyDescent="0.25">
      <c r="A260" t="s">
        <v>27</v>
      </c>
      <c r="B260" t="s">
        <v>22</v>
      </c>
      <c r="C260" t="s">
        <v>15</v>
      </c>
      <c r="D260" s="5">
        <v>10767</v>
      </c>
      <c r="E260" s="4">
        <v>-0.14318442153493705</v>
      </c>
      <c r="F260" s="5">
        <v>1538.1428571428571</v>
      </c>
      <c r="K260" s="26"/>
      <c r="L260" s="27"/>
      <c r="M260" s="28"/>
    </row>
    <row r="261" spans="1:13" x14ac:dyDescent="0.25">
      <c r="A261" t="s">
        <v>25</v>
      </c>
      <c r="B261" t="s">
        <v>26</v>
      </c>
      <c r="C261" t="s">
        <v>15</v>
      </c>
      <c r="D261" s="5">
        <v>22657</v>
      </c>
      <c r="E261" s="4">
        <v>-0.46105730427764324</v>
      </c>
      <c r="F261" s="5">
        <v>3236.7142857142858</v>
      </c>
      <c r="K261" s="26"/>
      <c r="L261" s="27"/>
      <c r="M261" s="28"/>
    </row>
    <row r="262" spans="1:13" x14ac:dyDescent="0.25">
      <c r="A262" t="s">
        <v>24</v>
      </c>
      <c r="B262" t="s">
        <v>17</v>
      </c>
      <c r="C262" t="s">
        <v>15</v>
      </c>
      <c r="D262" s="5">
        <v>38707</v>
      </c>
      <c r="E262" s="4">
        <v>0</v>
      </c>
      <c r="F262" s="5">
        <v>5529.5714285714284</v>
      </c>
      <c r="K262" s="26"/>
      <c r="L262" s="27"/>
      <c r="M262" s="28"/>
    </row>
    <row r="263" spans="1:13" x14ac:dyDescent="0.25">
      <c r="A263" t="s">
        <v>23</v>
      </c>
      <c r="B263" t="s">
        <v>14</v>
      </c>
      <c r="C263" t="s">
        <v>11</v>
      </c>
      <c r="D263" s="5">
        <v>44797</v>
      </c>
      <c r="E263" s="4">
        <v>-0.42171666997814428</v>
      </c>
      <c r="F263" s="5">
        <v>6399.5714285714284</v>
      </c>
      <c r="K263" s="26"/>
      <c r="L263" s="27"/>
      <c r="M263" s="28"/>
    </row>
    <row r="264" spans="1:13" x14ac:dyDescent="0.25">
      <c r="A264" t="s">
        <v>21</v>
      </c>
      <c r="B264" t="s">
        <v>22</v>
      </c>
      <c r="C264" t="s">
        <v>15</v>
      </c>
      <c r="D264" s="5">
        <v>55927</v>
      </c>
      <c r="E264" s="4">
        <v>-0.42432195975503062</v>
      </c>
      <c r="F264" s="5">
        <v>7989.5714285714284</v>
      </c>
      <c r="K264" s="26"/>
      <c r="L264" s="27"/>
      <c r="M264" s="28"/>
    </row>
    <row r="265" spans="1:13" x14ac:dyDescent="0.25">
      <c r="A265" t="s">
        <v>19</v>
      </c>
      <c r="B265" t="s">
        <v>10</v>
      </c>
      <c r="C265" t="s">
        <v>15</v>
      </c>
      <c r="D265" s="5">
        <v>731267</v>
      </c>
      <c r="E265" s="4">
        <v>-0.40594159866706536</v>
      </c>
      <c r="F265" s="5">
        <v>104466.71428571429</v>
      </c>
      <c r="K265" s="26"/>
      <c r="L265" s="27"/>
      <c r="M265" s="28"/>
    </row>
    <row r="266" spans="1:13" x14ac:dyDescent="0.25">
      <c r="A266" t="s">
        <v>16</v>
      </c>
      <c r="B266" t="s">
        <v>17</v>
      </c>
      <c r="C266" t="s">
        <v>18</v>
      </c>
      <c r="D266" s="5">
        <v>2240742</v>
      </c>
      <c r="E266" s="4">
        <v>-0.49047717434747562</v>
      </c>
      <c r="F266" s="5">
        <v>320106</v>
      </c>
      <c r="K266" s="26"/>
      <c r="L266" s="27"/>
      <c r="M266" s="28"/>
    </row>
    <row r="267" spans="1:13" x14ac:dyDescent="0.25">
      <c r="A267" t="s">
        <v>13</v>
      </c>
      <c r="B267" t="s">
        <v>14</v>
      </c>
      <c r="C267" t="s">
        <v>15</v>
      </c>
      <c r="D267" s="5">
        <v>4507412</v>
      </c>
      <c r="E267" s="4">
        <v>-0.46711077321243899</v>
      </c>
      <c r="F267" s="5">
        <v>643916</v>
      </c>
      <c r="K267" s="26"/>
      <c r="L267" s="27"/>
      <c r="M267" s="28"/>
    </row>
    <row r="268" spans="1:13" x14ac:dyDescent="0.25">
      <c r="A268" t="s">
        <v>9</v>
      </c>
      <c r="B268" t="s">
        <v>10</v>
      </c>
      <c r="C268" t="s">
        <v>11</v>
      </c>
      <c r="D268" s="5">
        <v>7591992</v>
      </c>
      <c r="E268" s="4">
        <v>-0.46956274213753002</v>
      </c>
      <c r="F268" s="5">
        <v>1084570.2857142857</v>
      </c>
      <c r="K268" s="29"/>
      <c r="L268" s="30"/>
      <c r="M268" s="31"/>
    </row>
    <row r="269" spans="1:13" x14ac:dyDescent="0.25">
      <c r="A269" t="s">
        <v>50</v>
      </c>
      <c r="D269" s="5">
        <v>15306092</v>
      </c>
      <c r="E269" s="4">
        <v>-0.21301260508443476</v>
      </c>
      <c r="F269" s="5">
        <v>136661.53571428571</v>
      </c>
    </row>
    <row r="318" spans="1:3" x14ac:dyDescent="0.25">
      <c r="A318" s="23"/>
      <c r="B318" s="24"/>
      <c r="C318" s="25"/>
    </row>
    <row r="319" spans="1:3" x14ac:dyDescent="0.25">
      <c r="A319" s="37"/>
      <c r="B319" s="38"/>
      <c r="C319" s="39"/>
    </row>
    <row r="320" spans="1:3" x14ac:dyDescent="0.25">
      <c r="A320" s="37"/>
      <c r="B320" s="38"/>
      <c r="C320" s="39"/>
    </row>
    <row r="321" spans="1:3" x14ac:dyDescent="0.25">
      <c r="A321" s="37"/>
      <c r="B321" s="38"/>
      <c r="C321" s="39"/>
    </row>
    <row r="322" spans="1:3" x14ac:dyDescent="0.25">
      <c r="A322" s="37"/>
      <c r="B322" s="38"/>
      <c r="C322" s="39"/>
    </row>
    <row r="323" spans="1:3" x14ac:dyDescent="0.25">
      <c r="A323" s="37"/>
      <c r="B323" s="38"/>
      <c r="C323" s="39"/>
    </row>
    <row r="324" spans="1:3" x14ac:dyDescent="0.25">
      <c r="A324" s="37"/>
      <c r="B324" s="38"/>
      <c r="C324" s="39"/>
    </row>
    <row r="325" spans="1:3" x14ac:dyDescent="0.25">
      <c r="A325" s="37"/>
      <c r="B325" s="38"/>
      <c r="C325" s="39"/>
    </row>
    <row r="326" spans="1:3" x14ac:dyDescent="0.25">
      <c r="A326" s="37"/>
      <c r="B326" s="38"/>
      <c r="C326" s="39"/>
    </row>
    <row r="327" spans="1:3" x14ac:dyDescent="0.25">
      <c r="A327" s="37"/>
      <c r="B327" s="38"/>
      <c r="C327" s="39"/>
    </row>
    <row r="328" spans="1:3" x14ac:dyDescent="0.25">
      <c r="A328" s="37"/>
      <c r="B328" s="38"/>
      <c r="C328" s="39"/>
    </row>
    <row r="329" spans="1:3" x14ac:dyDescent="0.25">
      <c r="A329" s="37"/>
      <c r="B329" s="38"/>
      <c r="C329" s="39"/>
    </row>
    <row r="330" spans="1:3" x14ac:dyDescent="0.25">
      <c r="A330" s="37"/>
      <c r="B330" s="38"/>
      <c r="C330" s="39"/>
    </row>
    <row r="331" spans="1:3" x14ac:dyDescent="0.25">
      <c r="A331" s="37"/>
      <c r="B331" s="38"/>
      <c r="C331" s="39"/>
    </row>
    <row r="332" spans="1:3" x14ac:dyDescent="0.25">
      <c r="A332" s="37"/>
      <c r="B332" s="38"/>
      <c r="C332" s="39"/>
    </row>
    <row r="333" spans="1:3" x14ac:dyDescent="0.25">
      <c r="A333" s="37"/>
      <c r="B333" s="38"/>
      <c r="C333" s="39"/>
    </row>
    <row r="334" spans="1:3" x14ac:dyDescent="0.25">
      <c r="A334" s="37"/>
      <c r="B334" s="38"/>
      <c r="C334" s="39"/>
    </row>
    <row r="335" spans="1:3" x14ac:dyDescent="0.25">
      <c r="A335" s="40"/>
      <c r="B335" s="41"/>
      <c r="C335" s="42"/>
    </row>
  </sheetData>
  <sortState xmlns:xlrd2="http://schemas.microsoft.com/office/spreadsheetml/2017/richdata2" ref="A114:B121">
    <sortCondition ref="B115"/>
  </sortState>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17"/>
  <sheetViews>
    <sheetView workbookViewId="0">
      <selection activeCell="A18" sqref="A18:P28"/>
    </sheetView>
  </sheetViews>
  <sheetFormatPr defaultRowHeight="15" x14ac:dyDescent="0.25"/>
  <cols>
    <col min="1" max="1" width="40" bestFit="1" customWidth="1"/>
    <col min="2" max="2" width="18.5703125" bestFit="1" customWidth="1"/>
    <col min="3" max="3" width="10.42578125" bestFit="1" customWidth="1"/>
    <col min="4" max="4" width="8.28515625" customWidth="1"/>
    <col min="5" max="5" width="9.28515625" customWidth="1"/>
    <col min="6" max="6" width="9.140625" customWidth="1"/>
    <col min="7" max="7" width="8.85546875" customWidth="1"/>
    <col min="8" max="8" width="9.42578125" customWidth="1"/>
    <col min="9" max="9" width="9.140625" customWidth="1"/>
    <col min="10" max="10" width="8.7109375" customWidth="1"/>
    <col min="11" max="11" width="8.42578125" customWidth="1"/>
    <col min="12" max="12" width="12" bestFit="1" customWidth="1"/>
    <col min="13" max="13" width="7" bestFit="1" customWidth="1"/>
    <col min="14" max="14" width="8" bestFit="1" customWidth="1"/>
    <col min="15" max="15" width="12.7109375" bestFit="1" customWidth="1"/>
    <col min="16" max="16" width="24.85546875" customWidth="1"/>
  </cols>
  <sheetData>
    <row r="1" spans="1:16" x14ac:dyDescent="0.25">
      <c r="A1" t="s">
        <v>0</v>
      </c>
      <c r="B1" t="s">
        <v>1</v>
      </c>
      <c r="C1" t="s">
        <v>2</v>
      </c>
      <c r="D1" s="1" t="s">
        <v>85</v>
      </c>
      <c r="E1" s="1" t="s">
        <v>86</v>
      </c>
      <c r="F1" s="1" t="s">
        <v>87</v>
      </c>
      <c r="G1" s="1" t="s">
        <v>88</v>
      </c>
      <c r="H1" s="1" t="s">
        <v>89</v>
      </c>
      <c r="I1" s="1" t="s">
        <v>90</v>
      </c>
      <c r="J1" s="1" t="s">
        <v>91</v>
      </c>
      <c r="K1" t="s">
        <v>3</v>
      </c>
      <c r="L1" t="s">
        <v>4</v>
      </c>
      <c r="M1" t="s">
        <v>5</v>
      </c>
      <c r="N1" t="s">
        <v>6</v>
      </c>
      <c r="O1" t="s">
        <v>7</v>
      </c>
      <c r="P1" t="s">
        <v>8</v>
      </c>
    </row>
    <row r="2" spans="1:16" x14ac:dyDescent="0.25">
      <c r="A2" t="s">
        <v>9</v>
      </c>
      <c r="B2" t="s">
        <v>10</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25">
      <c r="A3" t="s">
        <v>13</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25">
      <c r="A4" t="s">
        <v>16</v>
      </c>
      <c r="B4" t="s">
        <v>17</v>
      </c>
      <c r="C4" t="s">
        <v>18</v>
      </c>
      <c r="D4">
        <v>259311</v>
      </c>
      <c r="E4">
        <v>263611</v>
      </c>
      <c r="F4">
        <v>263801</v>
      </c>
      <c r="G4">
        <v>279256</v>
      </c>
      <c r="H4">
        <v>283426</v>
      </c>
      <c r="I4">
        <v>590476</v>
      </c>
      <c r="J4">
        <v>300861</v>
      </c>
      <c r="K4">
        <v>2240742</v>
      </c>
      <c r="L4">
        <v>320106</v>
      </c>
      <c r="M4">
        <v>259311</v>
      </c>
      <c r="N4">
        <v>590476</v>
      </c>
      <c r="O4">
        <v>-0.49047717434747562</v>
      </c>
      <c r="P4" t="s">
        <v>12</v>
      </c>
    </row>
    <row r="5" spans="1:16" x14ac:dyDescent="0.25">
      <c r="A5" t="s">
        <v>19</v>
      </c>
      <c r="B5" t="s">
        <v>10</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25">
      <c r="A6" t="s">
        <v>21</v>
      </c>
      <c r="B6" t="s">
        <v>22</v>
      </c>
      <c r="C6" t="s">
        <v>15</v>
      </c>
      <c r="D6">
        <v>14506</v>
      </c>
      <c r="E6">
        <v>18876</v>
      </c>
      <c r="F6">
        <v>8641</v>
      </c>
      <c r="G6">
        <v>5236</v>
      </c>
      <c r="H6">
        <v>5066</v>
      </c>
      <c r="I6">
        <v>2286</v>
      </c>
      <c r="J6">
        <v>1316</v>
      </c>
      <c r="K6">
        <v>55927</v>
      </c>
      <c r="L6">
        <v>7989.5714285714284</v>
      </c>
      <c r="M6">
        <v>1316</v>
      </c>
      <c r="N6">
        <v>18876</v>
      </c>
      <c r="O6">
        <v>-0.42432195975503062</v>
      </c>
      <c r="P6" t="s">
        <v>20</v>
      </c>
    </row>
    <row r="7" spans="1:16" x14ac:dyDescent="0.25">
      <c r="A7" t="s">
        <v>23</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25">
      <c r="A8" t="s">
        <v>24</v>
      </c>
      <c r="B8" t="s">
        <v>17</v>
      </c>
      <c r="C8" t="s">
        <v>15</v>
      </c>
      <c r="D8">
        <v>7586</v>
      </c>
      <c r="E8">
        <v>7081</v>
      </c>
      <c r="F8">
        <v>8006</v>
      </c>
      <c r="G8">
        <v>12296</v>
      </c>
      <c r="H8">
        <v>1246</v>
      </c>
      <c r="I8">
        <v>1246</v>
      </c>
      <c r="J8">
        <v>1246</v>
      </c>
      <c r="K8">
        <v>38707</v>
      </c>
      <c r="L8">
        <v>5529.5714285714284</v>
      </c>
      <c r="M8">
        <v>1246</v>
      </c>
      <c r="N8">
        <v>12296</v>
      </c>
      <c r="O8">
        <v>0</v>
      </c>
      <c r="P8" t="s">
        <v>20</v>
      </c>
    </row>
    <row r="9" spans="1:16" x14ac:dyDescent="0.25">
      <c r="A9" t="s">
        <v>25</v>
      </c>
      <c r="B9" t="s">
        <v>26</v>
      </c>
      <c r="C9" t="s">
        <v>15</v>
      </c>
      <c r="D9">
        <v>2251</v>
      </c>
      <c r="E9">
        <v>2286</v>
      </c>
      <c r="F9">
        <v>2286</v>
      </c>
      <c r="G9">
        <v>3756</v>
      </c>
      <c r="H9">
        <v>4451</v>
      </c>
      <c r="I9">
        <v>4956</v>
      </c>
      <c r="J9">
        <v>2671</v>
      </c>
      <c r="K9">
        <v>22657</v>
      </c>
      <c r="L9">
        <v>3236.7142857142858</v>
      </c>
      <c r="M9">
        <v>2251</v>
      </c>
      <c r="N9">
        <v>4956</v>
      </c>
      <c r="O9">
        <v>-0.46105730427764324</v>
      </c>
      <c r="P9" t="s">
        <v>20</v>
      </c>
    </row>
    <row r="10" spans="1:16" x14ac:dyDescent="0.25">
      <c r="A10" t="s">
        <v>27</v>
      </c>
      <c r="B10" t="s">
        <v>22</v>
      </c>
      <c r="C10" t="s">
        <v>15</v>
      </c>
      <c r="D10">
        <v>1506</v>
      </c>
      <c r="E10">
        <v>1501</v>
      </c>
      <c r="F10">
        <v>1501</v>
      </c>
      <c r="G10">
        <v>1516</v>
      </c>
      <c r="H10">
        <v>1501</v>
      </c>
      <c r="I10">
        <v>1746</v>
      </c>
      <c r="J10">
        <v>1496</v>
      </c>
      <c r="K10">
        <v>10767</v>
      </c>
      <c r="L10">
        <v>1538.1428571428571</v>
      </c>
      <c r="M10">
        <v>1496</v>
      </c>
      <c r="N10">
        <v>1746</v>
      </c>
      <c r="O10">
        <v>-0.14318442153493705</v>
      </c>
      <c r="P10" t="s">
        <v>20</v>
      </c>
    </row>
    <row r="11" spans="1:16" x14ac:dyDescent="0.25">
      <c r="A11" t="s">
        <v>28</v>
      </c>
      <c r="B11" t="s">
        <v>29</v>
      </c>
      <c r="C11" t="s">
        <v>15</v>
      </c>
      <c r="D11">
        <v>1296</v>
      </c>
      <c r="E11">
        <v>1296</v>
      </c>
      <c r="F11">
        <v>1296</v>
      </c>
      <c r="G11">
        <v>1291</v>
      </c>
      <c r="H11">
        <v>1296</v>
      </c>
      <c r="I11">
        <v>1346</v>
      </c>
      <c r="J11">
        <v>1296</v>
      </c>
      <c r="K11">
        <v>9117</v>
      </c>
      <c r="L11">
        <v>1302.4285714285713</v>
      </c>
      <c r="M11">
        <v>1291</v>
      </c>
      <c r="N11">
        <v>1346</v>
      </c>
      <c r="O11">
        <v>-3.7147102526002951E-2</v>
      </c>
      <c r="P11" t="s">
        <v>20</v>
      </c>
    </row>
    <row r="12" spans="1:16" x14ac:dyDescent="0.25">
      <c r="A12" t="s">
        <v>30</v>
      </c>
      <c r="B12" t="s">
        <v>26</v>
      </c>
      <c r="C12" t="s">
        <v>15</v>
      </c>
      <c r="D12">
        <v>1246</v>
      </c>
      <c r="E12">
        <v>1246</v>
      </c>
      <c r="F12">
        <v>1246</v>
      </c>
      <c r="G12">
        <v>1251</v>
      </c>
      <c r="H12">
        <v>1256</v>
      </c>
      <c r="I12">
        <v>1396</v>
      </c>
      <c r="J12">
        <v>1256</v>
      </c>
      <c r="K12">
        <v>8897</v>
      </c>
      <c r="L12">
        <v>1271</v>
      </c>
      <c r="M12">
        <v>1246</v>
      </c>
      <c r="N12">
        <v>1396</v>
      </c>
      <c r="O12">
        <v>-0.10028653295128942</v>
      </c>
      <c r="P12" t="s">
        <v>20</v>
      </c>
    </row>
    <row r="13" spans="1:16" x14ac:dyDescent="0.25">
      <c r="A13" t="s">
        <v>31</v>
      </c>
      <c r="B13" t="s">
        <v>32</v>
      </c>
      <c r="C13" t="s">
        <v>15</v>
      </c>
      <c r="D13">
        <v>1271</v>
      </c>
      <c r="E13">
        <v>1271</v>
      </c>
      <c r="F13">
        <v>1271</v>
      </c>
      <c r="G13">
        <v>1271</v>
      </c>
      <c r="H13">
        <v>1271</v>
      </c>
      <c r="I13">
        <v>1276</v>
      </c>
      <c r="J13">
        <v>1246</v>
      </c>
      <c r="K13">
        <v>8877</v>
      </c>
      <c r="L13">
        <v>1268.1428571428571</v>
      </c>
      <c r="M13">
        <v>1246</v>
      </c>
      <c r="N13">
        <v>1276</v>
      </c>
      <c r="O13">
        <v>-2.3510971786833812E-2</v>
      </c>
      <c r="P13" t="s">
        <v>20</v>
      </c>
    </row>
    <row r="14" spans="1:16" x14ac:dyDescent="0.25">
      <c r="A14" t="s">
        <v>33</v>
      </c>
      <c r="B14" t="s">
        <v>17</v>
      </c>
      <c r="C14" t="s">
        <v>15</v>
      </c>
      <c r="D14">
        <v>1246</v>
      </c>
      <c r="E14">
        <v>1246</v>
      </c>
      <c r="F14">
        <v>1246</v>
      </c>
      <c r="G14">
        <v>1246</v>
      </c>
      <c r="H14">
        <v>1246</v>
      </c>
      <c r="I14">
        <v>1246</v>
      </c>
      <c r="J14">
        <v>1291</v>
      </c>
      <c r="K14">
        <v>8767</v>
      </c>
      <c r="L14">
        <v>1252.4285714285713</v>
      </c>
      <c r="M14">
        <v>1246</v>
      </c>
      <c r="N14">
        <v>1291</v>
      </c>
      <c r="O14">
        <v>3.6115569823435001E-2</v>
      </c>
      <c r="P14" t="s">
        <v>20</v>
      </c>
    </row>
    <row r="15" spans="1:16" x14ac:dyDescent="0.25">
      <c r="A15" t="s">
        <v>34</v>
      </c>
      <c r="B15" t="s">
        <v>26</v>
      </c>
      <c r="C15" t="s">
        <v>15</v>
      </c>
      <c r="D15">
        <v>1246</v>
      </c>
      <c r="E15">
        <v>1246</v>
      </c>
      <c r="F15">
        <v>1246</v>
      </c>
      <c r="G15">
        <v>1246</v>
      </c>
      <c r="H15">
        <v>1246</v>
      </c>
      <c r="I15">
        <v>1246</v>
      </c>
      <c r="J15">
        <v>1246</v>
      </c>
      <c r="K15">
        <v>8722</v>
      </c>
      <c r="L15">
        <v>1246</v>
      </c>
      <c r="M15">
        <v>1246</v>
      </c>
      <c r="N15">
        <v>1246</v>
      </c>
      <c r="O15">
        <v>0</v>
      </c>
      <c r="P15" t="s">
        <v>20</v>
      </c>
    </row>
    <row r="16" spans="1:16" x14ac:dyDescent="0.25">
      <c r="A16" t="s">
        <v>35</v>
      </c>
      <c r="B16" t="s">
        <v>22</v>
      </c>
      <c r="C16" t="s">
        <v>11</v>
      </c>
      <c r="D16">
        <v>1246</v>
      </c>
      <c r="E16">
        <v>1246</v>
      </c>
      <c r="F16">
        <v>1246</v>
      </c>
      <c r="G16">
        <v>1246</v>
      </c>
      <c r="H16">
        <v>1246</v>
      </c>
      <c r="I16">
        <v>1246</v>
      </c>
      <c r="J16">
        <v>1246</v>
      </c>
      <c r="K16">
        <v>8722</v>
      </c>
      <c r="L16">
        <v>1246</v>
      </c>
      <c r="M16">
        <v>1246</v>
      </c>
      <c r="N16">
        <v>1246</v>
      </c>
      <c r="O16">
        <v>0</v>
      </c>
      <c r="P16" t="s">
        <v>20</v>
      </c>
    </row>
    <row r="17" spans="1:16" x14ac:dyDescent="0.25">
      <c r="A17" t="s">
        <v>36</v>
      </c>
      <c r="B17" t="s">
        <v>14</v>
      </c>
      <c r="C17" t="s">
        <v>11</v>
      </c>
      <c r="D17">
        <v>1246</v>
      </c>
      <c r="E17">
        <v>1246</v>
      </c>
      <c r="F17">
        <v>1246</v>
      </c>
      <c r="G17">
        <v>1246</v>
      </c>
      <c r="H17">
        <v>1246</v>
      </c>
      <c r="I17">
        <v>1246</v>
      </c>
      <c r="J17">
        <v>1246</v>
      </c>
      <c r="K17">
        <v>8722</v>
      </c>
      <c r="L17">
        <v>1246</v>
      </c>
      <c r="M17">
        <v>1246</v>
      </c>
      <c r="N17">
        <v>1246</v>
      </c>
      <c r="O17">
        <v>0</v>
      </c>
      <c r="P17"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EF7-257A-4992-A7F4-2B832AD2F73E}">
  <dimension ref="B1:S82"/>
  <sheetViews>
    <sheetView showGridLines="0" tabSelected="1" zoomScale="80" zoomScaleNormal="80" workbookViewId="0">
      <selection activeCell="T52" sqref="T52"/>
    </sheetView>
  </sheetViews>
  <sheetFormatPr defaultRowHeight="15" x14ac:dyDescent="0.25"/>
  <cols>
    <col min="1" max="1" width="9.140625" customWidth="1"/>
    <col min="14" max="14" width="40" bestFit="1" customWidth="1"/>
    <col min="15" max="15" width="18.5703125" bestFit="1" customWidth="1"/>
    <col min="16" max="16" width="11" bestFit="1" customWidth="1"/>
    <col min="17" max="17" width="16.5703125" bestFit="1" customWidth="1"/>
    <col min="18" max="18" width="15" bestFit="1" customWidth="1"/>
    <col min="19" max="19" width="24.28515625" bestFit="1" customWidth="1"/>
    <col min="21" max="21" width="22.5703125" bestFit="1" customWidth="1"/>
  </cols>
  <sheetData>
    <row r="1" spans="2:19" ht="15" customHeight="1" x14ac:dyDescent="0.25">
      <c r="B1" s="43" t="s">
        <v>72</v>
      </c>
      <c r="C1" s="43"/>
      <c r="D1" s="43"/>
      <c r="E1" s="43"/>
      <c r="F1" s="43"/>
      <c r="G1" s="43"/>
      <c r="H1" s="43"/>
      <c r="I1" s="43"/>
      <c r="J1" s="43"/>
      <c r="K1" s="43"/>
      <c r="L1" s="43"/>
      <c r="M1" s="43"/>
      <c r="N1" s="43"/>
      <c r="O1" s="43"/>
      <c r="P1" s="43"/>
      <c r="Q1" s="43"/>
      <c r="R1" s="43"/>
      <c r="S1" s="43"/>
    </row>
    <row r="2" spans="2:19" ht="15" customHeight="1" x14ac:dyDescent="0.25">
      <c r="B2" s="43"/>
      <c r="C2" s="43"/>
      <c r="D2" s="43"/>
      <c r="E2" s="43"/>
      <c r="F2" s="43"/>
      <c r="G2" s="43"/>
      <c r="H2" s="43"/>
      <c r="I2" s="43"/>
      <c r="J2" s="43"/>
      <c r="K2" s="43"/>
      <c r="L2" s="43"/>
      <c r="M2" s="43"/>
      <c r="N2" s="43"/>
      <c r="O2" s="43"/>
      <c r="P2" s="43"/>
      <c r="Q2" s="43"/>
      <c r="R2" s="43"/>
      <c r="S2" s="43"/>
    </row>
    <row r="3" spans="2:19" ht="15" customHeight="1" x14ac:dyDescent="0.25">
      <c r="B3" s="43"/>
      <c r="C3" s="43"/>
      <c r="D3" s="43"/>
      <c r="E3" s="43"/>
      <c r="F3" s="43"/>
      <c r="G3" s="43"/>
      <c r="H3" s="43"/>
      <c r="I3" s="43"/>
      <c r="J3" s="43"/>
      <c r="K3" s="43"/>
      <c r="L3" s="43"/>
      <c r="M3" s="43"/>
      <c r="N3" s="43"/>
      <c r="O3" s="43"/>
      <c r="P3" s="43"/>
      <c r="Q3" s="43"/>
      <c r="R3" s="43"/>
      <c r="S3" s="43"/>
    </row>
    <row r="5" spans="2:19" x14ac:dyDescent="0.25">
      <c r="R5" s="50" t="s">
        <v>84</v>
      </c>
      <c r="S5" s="51"/>
    </row>
    <row r="6" spans="2:19" x14ac:dyDescent="0.25">
      <c r="Q6" s="20"/>
      <c r="R6" s="2" t="s">
        <v>0</v>
      </c>
      <c r="S6" t="s">
        <v>73</v>
      </c>
    </row>
    <row r="7" spans="2:19" x14ac:dyDescent="0.25">
      <c r="Q7" s="20"/>
      <c r="R7" s="21"/>
      <c r="S7" s="22"/>
    </row>
    <row r="8" spans="2:19" x14ac:dyDescent="0.25">
      <c r="R8" s="16"/>
      <c r="S8" s="17"/>
    </row>
    <row r="9" spans="2:19" x14ac:dyDescent="0.25">
      <c r="R9" s="16"/>
      <c r="S9" s="17"/>
    </row>
    <row r="10" spans="2:19" x14ac:dyDescent="0.25">
      <c r="R10" s="16"/>
      <c r="S10" s="17"/>
    </row>
    <row r="11" spans="2:19" x14ac:dyDescent="0.25">
      <c r="R11" s="16"/>
      <c r="S11" s="17"/>
    </row>
    <row r="12" spans="2:19" x14ac:dyDescent="0.25">
      <c r="R12" s="18"/>
      <c r="S12" s="19"/>
    </row>
    <row r="14" spans="2:19" ht="15" customHeight="1" x14ac:dyDescent="0.25">
      <c r="B14" s="44" t="s">
        <v>74</v>
      </c>
      <c r="C14" s="44"/>
      <c r="D14" s="44"/>
      <c r="E14" s="44"/>
      <c r="F14" s="44"/>
      <c r="G14" s="44"/>
      <c r="H14" s="44"/>
      <c r="I14" s="44"/>
      <c r="J14" s="44"/>
      <c r="K14" s="44"/>
      <c r="L14" s="44"/>
      <c r="M14" s="44"/>
      <c r="N14" s="44"/>
      <c r="O14" s="44"/>
      <c r="P14" s="44"/>
      <c r="Q14" s="44"/>
      <c r="R14" s="44"/>
      <c r="S14" s="44"/>
    </row>
    <row r="15" spans="2:19" ht="15" customHeight="1" x14ac:dyDescent="0.25">
      <c r="B15" s="44"/>
      <c r="C15" s="44"/>
      <c r="D15" s="44"/>
      <c r="E15" s="44"/>
      <c r="F15" s="44"/>
      <c r="G15" s="44"/>
      <c r="H15" s="44"/>
      <c r="I15" s="44"/>
      <c r="J15" s="44"/>
      <c r="K15" s="44"/>
      <c r="L15" s="44"/>
      <c r="M15" s="44"/>
      <c r="N15" s="44"/>
      <c r="O15" s="44"/>
      <c r="P15" s="44"/>
      <c r="Q15" s="44"/>
      <c r="R15" s="44"/>
      <c r="S15" s="44"/>
    </row>
    <row r="17" spans="19:19" x14ac:dyDescent="0.25">
      <c r="S17" s="7" t="s">
        <v>79</v>
      </c>
    </row>
    <row r="18" spans="19:19" x14ac:dyDescent="0.25">
      <c r="S18" s="8">
        <f>GETPIVOTDATA("Totals",'Pivot Table'!$A$68)</f>
        <v>15306092</v>
      </c>
    </row>
    <row r="19" spans="19:19" x14ac:dyDescent="0.25">
      <c r="S19" s="9"/>
    </row>
    <row r="20" spans="19:19" x14ac:dyDescent="0.25">
      <c r="S20" s="6"/>
    </row>
    <row r="21" spans="19:19" x14ac:dyDescent="0.25">
      <c r="S21" s="7" t="s">
        <v>82</v>
      </c>
    </row>
    <row r="22" spans="19:19" x14ac:dyDescent="0.25">
      <c r="S22" s="10">
        <f>GETPIVOTDATA("MoM",'Pivot Table'!$P$67)</f>
        <v>-0.21301260508443476</v>
      </c>
    </row>
    <row r="23" spans="19:19" x14ac:dyDescent="0.25">
      <c r="S23" s="11"/>
    </row>
    <row r="25" spans="19:19" x14ac:dyDescent="0.25">
      <c r="S25" s="7" t="s">
        <v>80</v>
      </c>
    </row>
    <row r="26" spans="19:19" x14ac:dyDescent="0.25">
      <c r="S26" s="12">
        <f>GETPIVOTDATA("Average",'Pivot Table'!$W$67)</f>
        <v>136661.53571428568</v>
      </c>
    </row>
    <row r="27" spans="19:19" x14ac:dyDescent="0.25">
      <c r="S27" s="13"/>
    </row>
    <row r="29" spans="19:19" x14ac:dyDescent="0.25">
      <c r="S29" s="7" t="s">
        <v>78</v>
      </c>
    </row>
    <row r="30" spans="19:19" x14ac:dyDescent="0.25">
      <c r="S30" s="12">
        <f>GETPIVOTDATA("Totals",'Pivot Table'!$AC$67)</f>
        <v>956630.75</v>
      </c>
    </row>
    <row r="31" spans="19:19" x14ac:dyDescent="0.25">
      <c r="S31" s="13"/>
    </row>
    <row r="33" spans="2:19" x14ac:dyDescent="0.25">
      <c r="S33" s="7" t="s">
        <v>81</v>
      </c>
    </row>
    <row r="34" spans="2:19" x14ac:dyDescent="0.25">
      <c r="S34" s="14">
        <f>GETPIVOTDATA("MOVIE",'Pivot Table'!$G$68)</f>
        <v>16</v>
      </c>
    </row>
    <row r="35" spans="2:19" x14ac:dyDescent="0.25">
      <c r="S35" s="15"/>
    </row>
    <row r="37" spans="2:19" ht="15" customHeight="1" x14ac:dyDescent="0.25">
      <c r="B37" s="44" t="s">
        <v>75</v>
      </c>
      <c r="C37" s="44"/>
      <c r="D37" s="44"/>
      <c r="E37" s="44"/>
      <c r="F37" s="44"/>
      <c r="G37" s="44"/>
      <c r="H37" s="44"/>
      <c r="I37" s="44"/>
      <c r="J37" s="44"/>
      <c r="K37" s="44"/>
      <c r="L37" s="44"/>
      <c r="M37" s="44"/>
      <c r="N37" s="44"/>
      <c r="O37" s="44"/>
      <c r="P37" s="44"/>
      <c r="Q37" s="44"/>
      <c r="R37" s="44"/>
      <c r="S37" s="44"/>
    </row>
    <row r="38" spans="2:19" ht="15" customHeight="1" x14ac:dyDescent="0.25">
      <c r="B38" s="44"/>
      <c r="C38" s="44"/>
      <c r="D38" s="44"/>
      <c r="E38" s="44"/>
      <c r="F38" s="44"/>
      <c r="G38" s="44"/>
      <c r="H38" s="44"/>
      <c r="I38" s="44"/>
      <c r="J38" s="44"/>
      <c r="K38" s="44"/>
      <c r="L38" s="44"/>
      <c r="M38" s="44"/>
      <c r="N38" s="44"/>
      <c r="O38" s="44"/>
      <c r="P38" s="44"/>
      <c r="Q38" s="44"/>
      <c r="R38" s="44"/>
      <c r="S38" s="44"/>
    </row>
    <row r="59" spans="2:19" ht="15" customHeight="1" x14ac:dyDescent="0.25">
      <c r="B59" s="44" t="s">
        <v>76</v>
      </c>
      <c r="C59" s="44"/>
      <c r="D59" s="44"/>
      <c r="E59" s="44"/>
      <c r="F59" s="44"/>
      <c r="G59" s="44"/>
      <c r="H59" s="44"/>
      <c r="I59" s="44"/>
      <c r="J59" s="44"/>
      <c r="K59" s="44"/>
      <c r="L59" s="44"/>
      <c r="M59" s="44"/>
      <c r="N59" s="44"/>
      <c r="O59" s="44"/>
      <c r="P59" s="44"/>
      <c r="Q59" s="44"/>
      <c r="R59" s="44"/>
      <c r="S59" s="44"/>
    </row>
    <row r="60" spans="2:19" ht="15" customHeight="1" x14ac:dyDescent="0.25">
      <c r="B60" s="44"/>
      <c r="C60" s="44"/>
      <c r="D60" s="44"/>
      <c r="E60" s="44"/>
      <c r="F60" s="44"/>
      <c r="G60" s="44"/>
      <c r="H60" s="44"/>
      <c r="I60" s="44"/>
      <c r="J60" s="44"/>
      <c r="K60" s="44"/>
      <c r="L60" s="44"/>
      <c r="M60" s="44"/>
      <c r="N60" s="44"/>
      <c r="O60" s="44"/>
      <c r="P60" s="44"/>
      <c r="Q60" s="44"/>
      <c r="R60" s="44"/>
      <c r="S60" s="44"/>
    </row>
    <row r="61" spans="2:19" ht="17.25" customHeight="1" x14ac:dyDescent="0.25"/>
    <row r="62" spans="2:19" ht="18.75" x14ac:dyDescent="0.3">
      <c r="N62" s="47" t="s">
        <v>83</v>
      </c>
      <c r="O62" s="48"/>
      <c r="P62" s="48"/>
      <c r="Q62" s="48"/>
      <c r="R62" s="48"/>
      <c r="S62" s="49"/>
    </row>
    <row r="63" spans="2:19" x14ac:dyDescent="0.25">
      <c r="N63" s="45" t="s">
        <v>0</v>
      </c>
      <c r="O63" s="45" t="s">
        <v>1</v>
      </c>
      <c r="P63" s="45" t="s">
        <v>2</v>
      </c>
      <c r="Q63" s="45" t="s">
        <v>52</v>
      </c>
      <c r="R63" s="45" t="s">
        <v>53</v>
      </c>
      <c r="S63" s="45" t="s">
        <v>55</v>
      </c>
    </row>
    <row r="64" spans="2:19" x14ac:dyDescent="0.25">
      <c r="N64" s="46"/>
      <c r="O64" s="46"/>
      <c r="P64" s="46"/>
      <c r="Q64" s="46"/>
      <c r="R64" s="46"/>
      <c r="S64" s="46"/>
    </row>
    <row r="65" spans="14:19" x14ac:dyDescent="0.25">
      <c r="N65" s="7" t="str">
        <f>IF('Pivot Table'!A252=0,"",'Pivot Table'!A252)</f>
        <v>(blank)</v>
      </c>
      <c r="O65" s="7" t="str">
        <f>IF('Pivot Table'!B252=0,"",'Pivot Table'!B252)</f>
        <v>(blank)</v>
      </c>
      <c r="P65" s="7" t="str">
        <f>IF('Pivot Table'!C252=0,"",'Pivot Table'!C252)</f>
        <v>(blank)</v>
      </c>
      <c r="Q65" s="35" t="str">
        <f>IF('Pivot Table'!D252=0,"",'Pivot Table'!D252)</f>
        <v/>
      </c>
      <c r="R65" s="36" t="str">
        <f>IF('Pivot Table'!E252=0,"",'Pivot Table'!E252)</f>
        <v/>
      </c>
      <c r="S65" s="35" t="str">
        <f>IF('Pivot Table'!F252=0,"",'Pivot Table'!F252)</f>
        <v/>
      </c>
    </row>
    <row r="66" spans="14:19" x14ac:dyDescent="0.25">
      <c r="N66" s="7" t="str">
        <f>IF('Pivot Table'!A253=0,"",'Pivot Table'!A253)</f>
        <v>Spider-Man</v>
      </c>
      <c r="O66" s="7" t="str">
        <f>IF('Pivot Table'!B253=0,"",'Pivot Table'!B253)</f>
        <v>Sony Pictures</v>
      </c>
      <c r="P66" s="7" t="str">
        <f>IF('Pivot Table'!C253=0,"",'Pivot Table'!C253)</f>
        <v>Adventure</v>
      </c>
      <c r="Q66" s="35">
        <f>IF('Pivot Table'!D253=0,"",'Pivot Table'!D253)</f>
        <v>8722</v>
      </c>
      <c r="R66" s="36" t="str">
        <f>IF('Pivot Table'!E253=0,"",'Pivot Table'!E253)</f>
        <v/>
      </c>
      <c r="S66" s="35">
        <f>IF('Pivot Table'!F253=0,"",'Pivot Table'!F253)</f>
        <v>1246</v>
      </c>
    </row>
    <row r="67" spans="14:19" x14ac:dyDescent="0.25">
      <c r="N67" s="7" t="str">
        <f>IF('Pivot Table'!A254=0,"",'Pivot Table'!A254)</f>
        <v>Toy Story 3</v>
      </c>
      <c r="O67" s="7" t="str">
        <f>IF('Pivot Table'!B254=0,"",'Pivot Table'!B254)</f>
        <v>Walt Disney</v>
      </c>
      <c r="P67" s="7" t="str">
        <f>IF('Pivot Table'!C254=0,"",'Pivot Table'!C254)</f>
        <v>Action</v>
      </c>
      <c r="Q67" s="35">
        <f>IF('Pivot Table'!D254=0,"",'Pivot Table'!D254)</f>
        <v>8722</v>
      </c>
      <c r="R67" s="36" t="str">
        <f>IF('Pivot Table'!E254=0,"",'Pivot Table'!E254)</f>
        <v/>
      </c>
      <c r="S67" s="35">
        <f>IF('Pivot Table'!F254=0,"",'Pivot Table'!F254)</f>
        <v>1246</v>
      </c>
    </row>
    <row r="68" spans="14:19" x14ac:dyDescent="0.25">
      <c r="N68" s="7" t="str">
        <f>IF('Pivot Table'!A255=0,"",'Pivot Table'!A255)</f>
        <v>Star Wars Ep. III: Revenge of the Sith</v>
      </c>
      <c r="O68" s="7" t="str">
        <f>IF('Pivot Table'!B255=0,"",'Pivot Table'!B255)</f>
        <v>20th Century Fox</v>
      </c>
      <c r="P68" s="7" t="str">
        <f>IF('Pivot Table'!C255=0,"",'Pivot Table'!C255)</f>
        <v>Action</v>
      </c>
      <c r="Q68" s="35">
        <f>IF('Pivot Table'!D255=0,"",'Pivot Table'!D255)</f>
        <v>8722</v>
      </c>
      <c r="R68" s="36" t="str">
        <f>IF('Pivot Table'!E255=0,"",'Pivot Table'!E255)</f>
        <v/>
      </c>
      <c r="S68" s="35">
        <f>IF('Pivot Table'!F255=0,"",'Pivot Table'!F255)</f>
        <v>1246</v>
      </c>
    </row>
    <row r="69" spans="14:19" x14ac:dyDescent="0.25">
      <c r="N69" s="7" t="str">
        <f>IF('Pivot Table'!A256=0,"",'Pivot Table'!A256)</f>
        <v>The Dark Knight</v>
      </c>
      <c r="O69" s="7" t="str">
        <f>IF('Pivot Table'!B256=0,"",'Pivot Table'!B256)</f>
        <v>Warner Bros.</v>
      </c>
      <c r="P69" s="7" t="str">
        <f>IF('Pivot Table'!C256=0,"",'Pivot Table'!C256)</f>
        <v>Adventure</v>
      </c>
      <c r="Q69" s="35">
        <f>IF('Pivot Table'!D256=0,"",'Pivot Table'!D256)</f>
        <v>8767</v>
      </c>
      <c r="R69" s="36">
        <f>IF('Pivot Table'!E256=0,"",'Pivot Table'!E256)</f>
        <v>3.6115569823435001E-2</v>
      </c>
      <c r="S69" s="35">
        <f>IF('Pivot Table'!F256=0,"",'Pivot Table'!F256)</f>
        <v>1252.4285714285713</v>
      </c>
    </row>
    <row r="70" spans="14:19" x14ac:dyDescent="0.25">
      <c r="N70" s="7" t="str">
        <f>IF('Pivot Table'!A257=0,"",'Pivot Table'!A257)</f>
        <v>Shrek 2</v>
      </c>
      <c r="O70" s="7" t="str">
        <f>IF('Pivot Table'!B257=0,"",'Pivot Table'!B257)</f>
        <v>Dreamworks SKG</v>
      </c>
      <c r="P70" s="7" t="str">
        <f>IF('Pivot Table'!C257=0,"",'Pivot Table'!C257)</f>
        <v>Adventure</v>
      </c>
      <c r="Q70" s="35">
        <f>IF('Pivot Table'!D257=0,"",'Pivot Table'!D257)</f>
        <v>8877</v>
      </c>
      <c r="R70" s="36">
        <f>IF('Pivot Table'!E257=0,"",'Pivot Table'!E257)</f>
        <v>-2.3510971786833812E-2</v>
      </c>
      <c r="S70" s="35">
        <f>IF('Pivot Table'!F257=0,"",'Pivot Table'!F257)</f>
        <v>1268.1428571428571</v>
      </c>
    </row>
    <row r="71" spans="14:19" x14ac:dyDescent="0.25">
      <c r="N71" s="7" t="str">
        <f>IF('Pivot Table'!A258=0,"",'Pivot Table'!A258)</f>
        <v>Spider-Man 3</v>
      </c>
      <c r="O71" s="7" t="str">
        <f>IF('Pivot Table'!B258=0,"",'Pivot Table'!B258)</f>
        <v>Sony Pictures</v>
      </c>
      <c r="P71" s="7" t="str">
        <f>IF('Pivot Table'!C258=0,"",'Pivot Table'!C258)</f>
        <v>Adventure</v>
      </c>
      <c r="Q71" s="35">
        <f>IF('Pivot Table'!D258=0,"",'Pivot Table'!D258)</f>
        <v>8897</v>
      </c>
      <c r="R71" s="36">
        <f>IF('Pivot Table'!E258=0,"",'Pivot Table'!E258)</f>
        <v>-0.10028653295128942</v>
      </c>
      <c r="S71" s="35">
        <f>IF('Pivot Table'!F258=0,"",'Pivot Table'!F258)</f>
        <v>1271</v>
      </c>
    </row>
    <row r="72" spans="14:19" x14ac:dyDescent="0.25">
      <c r="N72" s="7" t="str">
        <f>IF('Pivot Table'!A259=0,"",'Pivot Table'!A259)</f>
        <v>How the Grinch Stole Christmas</v>
      </c>
      <c r="O72" s="7" t="str">
        <f>IF('Pivot Table'!B259=0,"",'Pivot Table'!B259)</f>
        <v>Universal</v>
      </c>
      <c r="P72" s="7" t="str">
        <f>IF('Pivot Table'!C259=0,"",'Pivot Table'!C259)</f>
        <v>Adventure</v>
      </c>
      <c r="Q72" s="35">
        <f>IF('Pivot Table'!D259=0,"",'Pivot Table'!D259)</f>
        <v>9117</v>
      </c>
      <c r="R72" s="36">
        <f>IF('Pivot Table'!E259=0,"",'Pivot Table'!E259)</f>
        <v>-3.7147102526002951E-2</v>
      </c>
      <c r="S72" s="35">
        <f>IF('Pivot Table'!F259=0,"",'Pivot Table'!F259)</f>
        <v>1302.4285714285713</v>
      </c>
    </row>
    <row r="73" spans="14:19" x14ac:dyDescent="0.25">
      <c r="N73" s="7" t="str">
        <f>IF('Pivot Table'!A260=0,"",'Pivot Table'!A260)</f>
        <v>Star Wars Ep. I: The Phantom Menace</v>
      </c>
      <c r="O73" s="7" t="str">
        <f>IF('Pivot Table'!B260=0,"",'Pivot Table'!B260)</f>
        <v>20th Century Fox</v>
      </c>
      <c r="P73" s="7" t="str">
        <f>IF('Pivot Table'!C260=0,"",'Pivot Table'!C260)</f>
        <v>Adventure</v>
      </c>
      <c r="Q73" s="35">
        <f>IF('Pivot Table'!D260=0,"",'Pivot Table'!D260)</f>
        <v>10767</v>
      </c>
      <c r="R73" s="36">
        <f>IF('Pivot Table'!E260=0,"",'Pivot Table'!E260)</f>
        <v>-0.14318442153493705</v>
      </c>
      <c r="S73" s="35">
        <f>IF('Pivot Table'!F260=0,"",'Pivot Table'!F260)</f>
        <v>1538.1428571428571</v>
      </c>
    </row>
    <row r="74" spans="14:19" x14ac:dyDescent="0.25">
      <c r="N74" s="7" t="str">
        <f>IF('Pivot Table'!A261=0,"",'Pivot Table'!A261)</f>
        <v>Men in Black</v>
      </c>
      <c r="O74" s="7" t="str">
        <f>IF('Pivot Table'!B261=0,"",'Pivot Table'!B261)</f>
        <v>Sony Pictures</v>
      </c>
      <c r="P74" s="7" t="str">
        <f>IF('Pivot Table'!C261=0,"",'Pivot Table'!C261)</f>
        <v>Adventure</v>
      </c>
      <c r="Q74" s="35">
        <f>IF('Pivot Table'!D261=0,"",'Pivot Table'!D261)</f>
        <v>22657</v>
      </c>
      <c r="R74" s="36">
        <f>IF('Pivot Table'!E261=0,"",'Pivot Table'!E261)</f>
        <v>-0.46105730427764324</v>
      </c>
      <c r="S74" s="35">
        <f>IF('Pivot Table'!F261=0,"",'Pivot Table'!F261)</f>
        <v>3236.7142857142858</v>
      </c>
    </row>
    <row r="75" spans="14:19" x14ac:dyDescent="0.25">
      <c r="N75" s="7" t="str">
        <f>IF('Pivot Table'!A262=0,"",'Pivot Table'!A262)</f>
        <v>Harry Potter and the Sorcerer’s Stone</v>
      </c>
      <c r="O75" s="7" t="str">
        <f>IF('Pivot Table'!B262=0,"",'Pivot Table'!B262)</f>
        <v>Warner Bros.</v>
      </c>
      <c r="P75" s="7" t="str">
        <f>IF('Pivot Table'!C262=0,"",'Pivot Table'!C262)</f>
        <v>Adventure</v>
      </c>
      <c r="Q75" s="35">
        <f>IF('Pivot Table'!D262=0,"",'Pivot Table'!D262)</f>
        <v>38707</v>
      </c>
      <c r="R75" s="36" t="str">
        <f>IF('Pivot Table'!E262=0,"",'Pivot Table'!E262)</f>
        <v/>
      </c>
      <c r="S75" s="35">
        <f>IF('Pivot Table'!F262=0,"",'Pivot Table'!F262)</f>
        <v>5529.5714285714284</v>
      </c>
    </row>
    <row r="76" spans="14:19" x14ac:dyDescent="0.25">
      <c r="N76" s="7" t="str">
        <f>IF('Pivot Table'!A263=0,"",'Pivot Table'!A263)</f>
        <v>Pirates of the Caribbean: Dead Man’s Chest</v>
      </c>
      <c r="O76" s="7" t="str">
        <f>IF('Pivot Table'!B263=0,"",'Pivot Table'!B263)</f>
        <v>Walt Disney</v>
      </c>
      <c r="P76" s="7" t="str">
        <f>IF('Pivot Table'!C263=0,"",'Pivot Table'!C263)</f>
        <v>Action</v>
      </c>
      <c r="Q76" s="35">
        <f>IF('Pivot Table'!D263=0,"",'Pivot Table'!D263)</f>
        <v>44797</v>
      </c>
      <c r="R76" s="36">
        <f>IF('Pivot Table'!E263=0,"",'Pivot Table'!E263)</f>
        <v>-0.42171666997814428</v>
      </c>
      <c r="S76" s="35">
        <f>IF('Pivot Table'!F263=0,"",'Pivot Table'!F263)</f>
        <v>6399.5714285714284</v>
      </c>
    </row>
    <row r="77" spans="14:19" x14ac:dyDescent="0.25">
      <c r="N77" s="7" t="str">
        <f>IF('Pivot Table'!A264=0,"",'Pivot Table'!A264)</f>
        <v>Independence Day</v>
      </c>
      <c r="O77" s="7" t="str">
        <f>IF('Pivot Table'!B264=0,"",'Pivot Table'!B264)</f>
        <v>20th Century Fox</v>
      </c>
      <c r="P77" s="7" t="str">
        <f>IF('Pivot Table'!C264=0,"",'Pivot Table'!C264)</f>
        <v>Adventure</v>
      </c>
      <c r="Q77" s="35">
        <f>IF('Pivot Table'!D264=0,"",'Pivot Table'!D264)</f>
        <v>55927</v>
      </c>
      <c r="R77" s="36">
        <f>IF('Pivot Table'!E264=0,"",'Pivot Table'!E264)</f>
        <v>-0.42432195975503062</v>
      </c>
      <c r="S77" s="35">
        <f>IF('Pivot Table'!F264=0,"",'Pivot Table'!F264)</f>
        <v>7989.5714285714284</v>
      </c>
    </row>
    <row r="78" spans="14:19" x14ac:dyDescent="0.25">
      <c r="N78" s="7" t="str">
        <f>IF('Pivot Table'!A265=0,"",'Pivot Table'!A265)</f>
        <v>Titanic</v>
      </c>
      <c r="O78" s="7" t="str">
        <f>IF('Pivot Table'!B265=0,"",'Pivot Table'!B265)</f>
        <v>Paramount Pictures</v>
      </c>
      <c r="P78" s="7" t="str">
        <f>IF('Pivot Table'!C265=0,"",'Pivot Table'!C265)</f>
        <v>Adventure</v>
      </c>
      <c r="Q78" s="35">
        <f>IF('Pivot Table'!D265=0,"",'Pivot Table'!D265)</f>
        <v>731267</v>
      </c>
      <c r="R78" s="36">
        <f>IF('Pivot Table'!E265=0,"",'Pivot Table'!E265)</f>
        <v>-0.40594159866706536</v>
      </c>
      <c r="S78" s="35">
        <f>IF('Pivot Table'!F265=0,"",'Pivot Table'!F265)</f>
        <v>104466.71428571429</v>
      </c>
    </row>
    <row r="79" spans="14:19" x14ac:dyDescent="0.25">
      <c r="N79" s="7" t="str">
        <f>IF('Pivot Table'!A266=0,"",'Pivot Table'!A266)</f>
        <v>Batman Forever</v>
      </c>
      <c r="O79" s="7" t="str">
        <f>IF('Pivot Table'!B266=0,"",'Pivot Table'!B266)</f>
        <v>Warner Bros.</v>
      </c>
      <c r="P79" s="7" t="str">
        <f>IF('Pivot Table'!C266=0,"",'Pivot Table'!C266)</f>
        <v>Drama</v>
      </c>
      <c r="Q79" s="35">
        <f>IF('Pivot Table'!D266=0,"",'Pivot Table'!D266)</f>
        <v>2240742</v>
      </c>
      <c r="R79" s="36">
        <f>IF('Pivot Table'!E266=0,"",'Pivot Table'!E266)</f>
        <v>-0.49047717434747562</v>
      </c>
      <c r="S79" s="35">
        <f>IF('Pivot Table'!F266=0,"",'Pivot Table'!F266)</f>
        <v>320106</v>
      </c>
    </row>
    <row r="80" spans="14:19" x14ac:dyDescent="0.25">
      <c r="N80" s="7" t="str">
        <f>IF('Pivot Table'!A267=0,"",'Pivot Table'!A267)</f>
        <v>Finding Nemo</v>
      </c>
      <c r="O80" s="7" t="str">
        <f>IF('Pivot Table'!B267=0,"",'Pivot Table'!B267)</f>
        <v>Walt Disney</v>
      </c>
      <c r="P80" s="7" t="str">
        <f>IF('Pivot Table'!C267=0,"",'Pivot Table'!C267)</f>
        <v>Adventure</v>
      </c>
      <c r="Q80" s="35">
        <f>IF('Pivot Table'!D267=0,"",'Pivot Table'!D267)</f>
        <v>4507412</v>
      </c>
      <c r="R80" s="36">
        <f>IF('Pivot Table'!E267=0,"",'Pivot Table'!E267)</f>
        <v>-0.46711077321243899</v>
      </c>
      <c r="S80" s="35">
        <f>IF('Pivot Table'!F267=0,"",'Pivot Table'!F267)</f>
        <v>643916</v>
      </c>
    </row>
    <row r="81" spans="14:19" x14ac:dyDescent="0.25">
      <c r="N81" s="7" t="str">
        <f>IF('Pivot Table'!A268=0,"",'Pivot Table'!A268)</f>
        <v>Transformers: Revenge of the Fallen</v>
      </c>
      <c r="O81" s="7" t="str">
        <f>IF('Pivot Table'!B268=0,"",'Pivot Table'!B268)</f>
        <v>Paramount Pictures</v>
      </c>
      <c r="P81" s="7" t="str">
        <f>IF('Pivot Table'!C268=0,"",'Pivot Table'!C268)</f>
        <v>Action</v>
      </c>
      <c r="Q81" s="35">
        <f>IF('Pivot Table'!D268=0,"",'Pivot Table'!D268)</f>
        <v>7591992</v>
      </c>
      <c r="R81" s="36">
        <f>IF('Pivot Table'!E268=0,"",'Pivot Table'!E268)</f>
        <v>-0.46956274213753002</v>
      </c>
      <c r="S81" s="35">
        <f>IF('Pivot Table'!F268=0,"",'Pivot Table'!F268)</f>
        <v>1084570.2857142857</v>
      </c>
    </row>
    <row r="82" spans="14:19" x14ac:dyDescent="0.25">
      <c r="N82" s="7" t="str">
        <f>IF('Pivot Table'!A269=0,"",'Pivot Table'!A269)</f>
        <v>Grand Total</v>
      </c>
      <c r="O82" s="7" t="str">
        <f>IF('Pivot Table'!B269=0,"",'Pivot Table'!B269)</f>
        <v/>
      </c>
      <c r="P82" s="7" t="str">
        <f>IF('Pivot Table'!C269=0,"",'Pivot Table'!C269)</f>
        <v/>
      </c>
      <c r="Q82" s="35">
        <f>IF('Pivot Table'!D269=0,"",'Pivot Table'!D269)</f>
        <v>15306092</v>
      </c>
      <c r="R82" s="36">
        <f>IF('Pivot Table'!E269=0,"",'Pivot Table'!E269)</f>
        <v>-0.21301260508443476</v>
      </c>
      <c r="S82" s="35">
        <f>IF('Pivot Table'!F269=0,"",'Pivot Table'!F269)</f>
        <v>136661.53571428571</v>
      </c>
    </row>
  </sheetData>
  <mergeCells count="12">
    <mergeCell ref="B1:S3"/>
    <mergeCell ref="B14:S15"/>
    <mergeCell ref="B37:S38"/>
    <mergeCell ref="B59:S60"/>
    <mergeCell ref="S63:S64"/>
    <mergeCell ref="N62:S62"/>
    <mergeCell ref="R5:S5"/>
    <mergeCell ref="N63:N64"/>
    <mergeCell ref="O63:O64"/>
    <mergeCell ref="P63:P64"/>
    <mergeCell ref="Q63:Q64"/>
    <mergeCell ref="R63:R6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workbookViewId="0">
      <selection activeCell="A2" sqref="A2:P12"/>
    </sheetView>
  </sheetViews>
  <sheetFormatPr defaultRowHeight="15" x14ac:dyDescent="0.25"/>
  <cols>
    <col min="1" max="1" width="40.7109375" bestFit="1" customWidth="1"/>
    <col min="2" max="2" width="12.85546875" bestFit="1" customWidth="1"/>
    <col min="3" max="3" width="10.42578125" bestFit="1" customWidth="1"/>
    <col min="4" max="4" width="7" bestFit="1" customWidth="1"/>
    <col min="5" max="5" width="7.140625" bestFit="1" customWidth="1"/>
    <col min="6" max="7" width="7" bestFit="1" customWidth="1"/>
    <col min="8" max="8" width="7.28515625" bestFit="1" customWidth="1"/>
    <col min="9" max="11" width="8" bestFit="1" customWidth="1"/>
    <col min="12" max="12" width="12" bestFit="1" customWidth="1"/>
    <col min="13" max="13" width="7" bestFit="1" customWidth="1"/>
    <col min="14" max="14" width="8" bestFit="1" customWidth="1"/>
    <col min="15" max="15" width="12.7109375" bestFit="1" customWidth="1"/>
    <col min="16" max="16" width="23.140625" bestFit="1" customWidth="1"/>
  </cols>
  <sheetData>
    <row r="1" spans="1:16" x14ac:dyDescent="0.2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25">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25">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25">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25">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25">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25">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25">
      <c r="A8" t="s">
        <v>43</v>
      </c>
      <c r="B8" t="s">
        <v>14</v>
      </c>
      <c r="C8" t="s">
        <v>11</v>
      </c>
      <c r="D8">
        <f>D2-6546</f>
        <v>902305</v>
      </c>
      <c r="E8">
        <f>E2-6547</f>
        <v>947194</v>
      </c>
      <c r="F8">
        <f t="shared" ref="F8:N8" si="0">F2-654</f>
        <v>923712</v>
      </c>
      <c r="G8">
        <f t="shared" si="0"/>
        <v>906922</v>
      </c>
      <c r="H8">
        <f t="shared" si="0"/>
        <v>945117</v>
      </c>
      <c r="I8">
        <f>I2-6548</f>
        <v>1922108</v>
      </c>
      <c r="J8">
        <f t="shared" si="0"/>
        <v>1022377</v>
      </c>
      <c r="K8">
        <f t="shared" si="0"/>
        <v>7591338</v>
      </c>
      <c r="L8">
        <f t="shared" si="0"/>
        <v>1083916.2857142857</v>
      </c>
      <c r="M8">
        <f>M2-6546</f>
        <v>901030</v>
      </c>
      <c r="N8">
        <f t="shared" si="0"/>
        <v>1928002</v>
      </c>
      <c r="O8">
        <v>-0.40130858199799102</v>
      </c>
      <c r="P8" t="s">
        <v>12</v>
      </c>
    </row>
    <row r="9" spans="1:16" x14ac:dyDescent="0.25">
      <c r="A9" t="s">
        <v>44</v>
      </c>
      <c r="B9" t="s">
        <v>14</v>
      </c>
      <c r="C9" t="s">
        <v>11</v>
      </c>
      <c r="D9">
        <f t="shared" ref="D9:D12" si="1">D3-6546</f>
        <v>538405</v>
      </c>
      <c r="E9">
        <f t="shared" ref="E9:E12" si="2">E3-6547</f>
        <v>570089</v>
      </c>
      <c r="F9">
        <f t="shared" ref="F9:H9" si="3">F3-654</f>
        <v>564197</v>
      </c>
      <c r="G9">
        <f t="shared" si="3"/>
        <v>515762</v>
      </c>
      <c r="H9">
        <f t="shared" si="3"/>
        <v>557842</v>
      </c>
      <c r="I9">
        <f t="shared" ref="I9:I12" si="4">I3-6548</f>
        <v>1132518</v>
      </c>
      <c r="J9">
        <f t="shared" ref="J9:L9" si="5">J3-654</f>
        <v>606342</v>
      </c>
      <c r="K9">
        <f t="shared" si="5"/>
        <v>4506758</v>
      </c>
      <c r="L9">
        <f t="shared" si="5"/>
        <v>643262</v>
      </c>
      <c r="M9">
        <f t="shared" ref="M9:M12" si="6">M3-6546</f>
        <v>509870</v>
      </c>
      <c r="N9">
        <f t="shared" ref="N9" si="7">N3-654</f>
        <v>1138412</v>
      </c>
      <c r="O9">
        <v>-0.38839051408800401</v>
      </c>
      <c r="P9" t="s">
        <v>12</v>
      </c>
    </row>
    <row r="10" spans="1:16" x14ac:dyDescent="0.25">
      <c r="A10" t="s">
        <v>45</v>
      </c>
      <c r="B10" t="s">
        <v>14</v>
      </c>
      <c r="C10" t="s">
        <v>11</v>
      </c>
      <c r="D10">
        <f t="shared" si="1"/>
        <v>252765</v>
      </c>
      <c r="E10">
        <f t="shared" si="2"/>
        <v>257064</v>
      </c>
      <c r="F10">
        <f t="shared" ref="F10:H10" si="8">F4-654</f>
        <v>263147</v>
      </c>
      <c r="G10">
        <f t="shared" si="8"/>
        <v>278602</v>
      </c>
      <c r="H10">
        <f t="shared" si="8"/>
        <v>282772</v>
      </c>
      <c r="I10">
        <f t="shared" si="4"/>
        <v>583928</v>
      </c>
      <c r="J10">
        <f t="shared" ref="J10:L10" si="9">J4-654</f>
        <v>300207</v>
      </c>
      <c r="K10">
        <f t="shared" si="9"/>
        <v>2240088</v>
      </c>
      <c r="L10">
        <f t="shared" si="9"/>
        <v>319452</v>
      </c>
      <c r="M10">
        <f t="shared" si="6"/>
        <v>252765</v>
      </c>
      <c r="N10">
        <f t="shared" ref="N10" si="10">N4-654</f>
        <v>589822</v>
      </c>
      <c r="O10">
        <v>-0.37547244617801601</v>
      </c>
      <c r="P10" t="s">
        <v>12</v>
      </c>
    </row>
    <row r="11" spans="1:16" x14ac:dyDescent="0.25">
      <c r="A11" t="s">
        <v>46</v>
      </c>
      <c r="B11" t="s">
        <v>26</v>
      </c>
      <c r="C11" t="s">
        <v>15</v>
      </c>
      <c r="D11">
        <f t="shared" si="1"/>
        <v>75095</v>
      </c>
      <c r="E11">
        <f t="shared" si="2"/>
        <v>80034</v>
      </c>
      <c r="F11">
        <f t="shared" ref="F11:H11" si="11">F5-654</f>
        <v>77437</v>
      </c>
      <c r="G11">
        <f t="shared" si="11"/>
        <v>91422</v>
      </c>
      <c r="H11">
        <f t="shared" si="11"/>
        <v>93727</v>
      </c>
      <c r="I11">
        <f t="shared" si="4"/>
        <v>180708</v>
      </c>
      <c r="J11">
        <f t="shared" ref="J11:L11" si="12">J5-654</f>
        <v>110587</v>
      </c>
      <c r="K11">
        <f t="shared" si="12"/>
        <v>730613</v>
      </c>
      <c r="L11">
        <f t="shared" si="12"/>
        <v>103812.71428571429</v>
      </c>
      <c r="M11">
        <f t="shared" si="6"/>
        <v>71545</v>
      </c>
      <c r="N11">
        <f t="shared" ref="N11" si="13">N5-654</f>
        <v>186602</v>
      </c>
      <c r="O11">
        <v>-0.362554378268028</v>
      </c>
      <c r="P11" t="s">
        <v>20</v>
      </c>
    </row>
    <row r="12" spans="1:16" x14ac:dyDescent="0.25">
      <c r="A12" t="s">
        <v>47</v>
      </c>
      <c r="B12" t="s">
        <v>14</v>
      </c>
      <c r="C12" t="s">
        <v>15</v>
      </c>
      <c r="D12">
        <f t="shared" si="1"/>
        <v>7960</v>
      </c>
      <c r="E12">
        <f t="shared" si="2"/>
        <v>12329</v>
      </c>
      <c r="F12">
        <f t="shared" ref="F12:H12" si="14">F6-654</f>
        <v>7987</v>
      </c>
      <c r="G12">
        <f t="shared" si="14"/>
        <v>4582</v>
      </c>
      <c r="H12">
        <f t="shared" si="14"/>
        <v>4412</v>
      </c>
      <c r="I12">
        <f t="shared" si="4"/>
        <v>-4262</v>
      </c>
      <c r="J12">
        <f t="shared" ref="J12:L12" si="15">J6-654</f>
        <v>662</v>
      </c>
      <c r="K12">
        <f t="shared" si="15"/>
        <v>55273</v>
      </c>
      <c r="L12">
        <f t="shared" si="15"/>
        <v>7335.5714285714284</v>
      </c>
      <c r="M12">
        <f t="shared" si="6"/>
        <v>-5230</v>
      </c>
      <c r="N12">
        <f t="shared" ref="N12" si="16">N6-654</f>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Main Raw Data</vt:lpstr>
      <vt:lpstr>Dashboard</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rajes</cp:lastModifiedBy>
  <dcterms:created xsi:type="dcterms:W3CDTF">2022-01-23T11:02:10Z</dcterms:created>
  <dcterms:modified xsi:type="dcterms:W3CDTF">2023-04-02T06:19:30Z</dcterms:modified>
</cp:coreProperties>
</file>