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dev\Downloads\Lecture 14\"/>
    </mc:Choice>
  </mc:AlternateContent>
  <xr:revisionPtr revIDLastSave="0" documentId="13_ncr:1_{AE4E8656-0731-4950-BD5F-2ACA37DBB575}" xr6:coauthVersionLast="47" xr6:coauthVersionMax="47" xr10:uidLastSave="{00000000-0000-0000-0000-000000000000}"/>
  <bookViews>
    <workbookView xWindow="1740" yWindow="1992" windowWidth="25440" windowHeight="14268" activeTab="3" xr2:uid="{FD9D5568-6055-4541-BE5A-5E5754DA3931}"/>
  </bookViews>
  <sheets>
    <sheet name="Par, inc." sheetId="2" r:id="rId1"/>
    <sheet name="LaRosa" sheetId="5" r:id="rId2"/>
    <sheet name="Hauck finance" sheetId="6" r:id="rId3"/>
    <sheet name="Blokcbuster" sheetId="4" r:id="rId4"/>
  </sheets>
  <definedNames>
    <definedName name="solver_adj" localSheetId="3" hidden="1">Blokcbuster!$B$16:$B$17</definedName>
    <definedName name="solver_adj" localSheetId="2" hidden="1">'Hauck finance'!$B$17:$B$22,'Hauck finance'!$E$26,'Hauck finance'!$B$29:$F$29</definedName>
    <definedName name="solver_cvg" localSheetId="3" hidden="1">0.0001</definedName>
    <definedName name="solver_cvg" localSheetId="2" hidden="1">0.0001</definedName>
    <definedName name="solver_drv" localSheetId="3" hidden="1">1</definedName>
    <definedName name="solver_drv" localSheetId="2" hidden="1">1</definedName>
    <definedName name="solver_eng" localSheetId="3" hidden="1">1</definedName>
    <definedName name="solver_eng" localSheetId="2" hidden="1">1</definedName>
    <definedName name="solver_est" localSheetId="3" hidden="1">1</definedName>
    <definedName name="solver_est" localSheetId="2" hidden="1">1</definedName>
    <definedName name="solver_itr" localSheetId="3" hidden="1">2147483647</definedName>
    <definedName name="solver_itr" localSheetId="2" hidden="1">2147483647</definedName>
    <definedName name="solver_lhs1" localSheetId="3" hidden="1">Blokcbuster!$B$16:$B$17</definedName>
    <definedName name="solver_lhs1" localSheetId="2" hidden="1">'Hauck finance'!$B$17:$B$22</definedName>
    <definedName name="solver_lhs2" localSheetId="3" hidden="1">Blokcbuster!$B$16:$B$17</definedName>
    <definedName name="solver_lhs2" localSheetId="2" hidden="1">'Hauck finance'!$B$29:$F$29</definedName>
    <definedName name="solver_lhs3" localSheetId="2" hidden="1">'Hauck finance'!$E$26</definedName>
    <definedName name="solver_lhs4" localSheetId="2" hidden="1">'Hauck finance'!$E$26</definedName>
    <definedName name="solver_lhs5" localSheetId="2" hidden="1">'Hauck finance'!$E$35</definedName>
    <definedName name="solver_mip" localSheetId="3" hidden="1">2147483647</definedName>
    <definedName name="solver_mip" localSheetId="2" hidden="1">2147483647</definedName>
    <definedName name="solver_mni" localSheetId="3" hidden="1">30</definedName>
    <definedName name="solver_mni" localSheetId="2" hidden="1">30</definedName>
    <definedName name="solver_mrt" localSheetId="3" hidden="1">0.075</definedName>
    <definedName name="solver_mrt" localSheetId="2" hidden="1">0.075</definedName>
    <definedName name="solver_msl" localSheetId="3" hidden="1">1</definedName>
    <definedName name="solver_msl" localSheetId="2" hidden="1">2</definedName>
    <definedName name="solver_neg" localSheetId="3" hidden="1">2</definedName>
    <definedName name="solver_neg" localSheetId="2" hidden="1">2</definedName>
    <definedName name="solver_nod" localSheetId="3" hidden="1">2147483647</definedName>
    <definedName name="solver_nod" localSheetId="2" hidden="1">2147483647</definedName>
    <definedName name="solver_num" localSheetId="3" hidden="1">0</definedName>
    <definedName name="solver_num" localSheetId="2" hidden="1">5</definedName>
    <definedName name="solver_nwt" localSheetId="3" hidden="1">1</definedName>
    <definedName name="solver_nwt" localSheetId="2" hidden="1">1</definedName>
    <definedName name="solver_opt" localSheetId="3" hidden="1">Blokcbuster!$D$37</definedName>
    <definedName name="solver_opt" localSheetId="2" hidden="1">'Hauck finance'!$B$26</definedName>
    <definedName name="solver_pre" localSheetId="3" hidden="1">0.000001</definedName>
    <definedName name="solver_pre" localSheetId="2" hidden="1">0.000001</definedName>
    <definedName name="solver_rbv" localSheetId="3" hidden="1">2</definedName>
    <definedName name="solver_rbv" localSheetId="2" hidden="1">1</definedName>
    <definedName name="solver_rel1" localSheetId="3" hidden="1">1</definedName>
    <definedName name="solver_rel1" localSheetId="2" hidden="1">3</definedName>
    <definedName name="solver_rel2" localSheetId="3" hidden="1">3</definedName>
    <definedName name="solver_rel2" localSheetId="2" hidden="1">2</definedName>
    <definedName name="solver_rel3" localSheetId="2" hidden="1">2</definedName>
    <definedName name="solver_rel4" localSheetId="2" hidden="1">3</definedName>
    <definedName name="solver_rel5" localSheetId="2" hidden="1">2</definedName>
    <definedName name="solver_rhs1" localSheetId="3" hidden="1">1</definedName>
    <definedName name="solver_rhs1" localSheetId="2" hidden="1">0</definedName>
    <definedName name="solver_rhs2" localSheetId="3" hidden="1">-1</definedName>
    <definedName name="solver_rhs2" localSheetId="2" hidden="1">'Hauck finance'!$B$30:$F$30</definedName>
    <definedName name="solver_rhs3" localSheetId="2" hidden="1">'Hauck finance'!$B$35</definedName>
    <definedName name="solver_rhs4" localSheetId="2" hidden="1">'Hauck finance'!$F$26</definedName>
    <definedName name="solver_rhs5" localSheetId="2" hidden="1">1</definedName>
    <definedName name="solver_rlx" localSheetId="3" hidden="1">2</definedName>
    <definedName name="solver_rlx" localSheetId="2" hidden="1">2</definedName>
    <definedName name="solver_rsd" localSheetId="3" hidden="1">0</definedName>
    <definedName name="solver_rsd" localSheetId="2" hidden="1">0</definedName>
    <definedName name="solver_scl" localSheetId="3" hidden="1">1</definedName>
    <definedName name="solver_scl" localSheetId="2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ssz" localSheetId="2" hidden="1">100</definedName>
    <definedName name="solver_tim" localSheetId="3" hidden="1">2147483647</definedName>
    <definedName name="solver_tim" localSheetId="2" hidden="1">2147483647</definedName>
    <definedName name="solver_tol" localSheetId="3" hidden="1">0.01</definedName>
    <definedName name="solver_tol" localSheetId="2" hidden="1">0.01</definedName>
    <definedName name="solver_typ" localSheetId="3" hidden="1">2</definedName>
    <definedName name="solver_typ" localSheetId="2" hidden="1">2</definedName>
    <definedName name="solver_val" localSheetId="3" hidden="1">0</definedName>
    <definedName name="solver_val" localSheetId="2" hidden="1">0</definedName>
    <definedName name="solver_ver" localSheetId="3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4" l="1"/>
  <c r="C12" i="4" s="1"/>
  <c r="C11" i="4" s="1"/>
  <c r="C10" i="4" s="1"/>
  <c r="C9" i="4" s="1"/>
  <c r="C8" i="4" s="1"/>
  <c r="C7" i="4" s="1"/>
  <c r="C6" i="4" s="1"/>
  <c r="C5" i="4" s="1"/>
  <c r="C4" i="4" s="1"/>
  <c r="C3" i="4" s="1"/>
  <c r="C2" i="4" s="1"/>
  <c r="E35" i="6"/>
  <c r="F31" i="6"/>
  <c r="F32" i="6" s="1"/>
  <c r="E31" i="6"/>
  <c r="E32" i="6" s="1"/>
  <c r="D31" i="6"/>
  <c r="D32" i="6" s="1"/>
  <c r="C31" i="6"/>
  <c r="C32" i="6" s="1"/>
  <c r="B31" i="6"/>
  <c r="B32" i="6" s="1"/>
  <c r="F30" i="6"/>
  <c r="E30" i="6"/>
  <c r="D30" i="6"/>
  <c r="C30" i="6"/>
  <c r="B30" i="6"/>
  <c r="F26" i="6"/>
  <c r="C17" i="5"/>
  <c r="B17" i="5"/>
  <c r="D17" i="5" s="1"/>
  <c r="C16" i="5"/>
  <c r="B16" i="5"/>
  <c r="D16" i="5" s="1"/>
  <c r="C15" i="5"/>
  <c r="B15" i="5"/>
  <c r="D15" i="5" s="1"/>
  <c r="C14" i="5"/>
  <c r="B14" i="5"/>
  <c r="D14" i="5" s="1"/>
  <c r="C13" i="5"/>
  <c r="B13" i="5"/>
  <c r="B26" i="2"/>
  <c r="B25" i="2"/>
  <c r="B16" i="2" s="1"/>
  <c r="C22" i="2"/>
  <c r="B22" i="2"/>
  <c r="C21" i="2"/>
  <c r="C20" i="2"/>
  <c r="C19" i="2"/>
  <c r="B19" i="2"/>
  <c r="C7" i="2"/>
  <c r="B21" i="2" s="1"/>
  <c r="C6" i="2"/>
  <c r="B20" i="2" s="1"/>
  <c r="B35" i="6" l="1"/>
  <c r="B18" i="4"/>
  <c r="B26" i="4" s="1"/>
  <c r="B26" i="6"/>
  <c r="D13" i="5"/>
  <c r="D19" i="5"/>
  <c r="C26" i="4" l="1"/>
  <c r="D26" i="4" s="1"/>
  <c r="B32" i="4"/>
  <c r="B28" i="4"/>
  <c r="B30" i="4"/>
  <c r="B31" i="4"/>
  <c r="B27" i="4"/>
  <c r="B29" i="4"/>
  <c r="B34" i="4"/>
  <c r="B24" i="4"/>
  <c r="B23" i="4"/>
  <c r="B25" i="4"/>
  <c r="B33" i="4"/>
  <c r="C33" i="4" l="1"/>
  <c r="D33" i="4" s="1"/>
  <c r="C25" i="4"/>
  <c r="D25" i="4" s="1"/>
  <c r="C23" i="4"/>
  <c r="D23" i="4" s="1"/>
  <c r="C24" i="4"/>
  <c r="D24" i="4" s="1"/>
  <c r="C34" i="4"/>
  <c r="D34" i="4" s="1"/>
  <c r="C29" i="4"/>
  <c r="D29" i="4" s="1"/>
  <c r="C27" i="4"/>
  <c r="D27" i="4" s="1"/>
  <c r="C31" i="4"/>
  <c r="D31" i="4" s="1"/>
  <c r="C30" i="4"/>
  <c r="D30" i="4" s="1"/>
  <c r="C28" i="4"/>
  <c r="D28" i="4" s="1"/>
  <c r="C32" i="4"/>
  <c r="D32" i="4" s="1"/>
  <c r="D37" i="4" l="1"/>
</calcChain>
</file>

<file path=xl/sharedStrings.xml><?xml version="1.0" encoding="utf-8"?>
<sst xmlns="http://schemas.openxmlformats.org/spreadsheetml/2006/main" count="99" uniqueCount="71">
  <si>
    <t>Par, Inc.</t>
  </si>
  <si>
    <t>Parameters</t>
  </si>
  <si>
    <t>Production Time (Hours)</t>
  </si>
  <si>
    <t xml:space="preserve">Time Available </t>
  </si>
  <si>
    <t>Operation</t>
  </si>
  <si>
    <t>Standard</t>
  </si>
  <si>
    <t>Deluxe</t>
  </si>
  <si>
    <t>(Hours)</t>
  </si>
  <si>
    <t>Cutting and Dyeing</t>
  </si>
  <si>
    <t>Sewing</t>
  </si>
  <si>
    <t>Finishing</t>
  </si>
  <si>
    <t>Inspection and Packaging</t>
  </si>
  <si>
    <t>Marginal Cost</t>
  </si>
  <si>
    <t>Model</t>
  </si>
  <si>
    <t>Bags Produced</t>
  </si>
  <si>
    <t xml:space="preserve">   </t>
  </si>
  <si>
    <t>Total Profit</t>
  </si>
  <si>
    <t>Hours Used</t>
  </si>
  <si>
    <t xml:space="preserve"> Hours Available </t>
  </si>
  <si>
    <t>Standard Bag Price Function</t>
  </si>
  <si>
    <t>Deluxe Bag Price Function</t>
  </si>
  <si>
    <t>Cell</t>
  </si>
  <si>
    <t>Week</t>
  </si>
  <si>
    <t>Blockbuster</t>
  </si>
  <si>
    <t>LaRosa Machine Shop</t>
  </si>
  <si>
    <t>x-coordinate</t>
  </si>
  <si>
    <t>y-coordinate</t>
  </si>
  <si>
    <t>Fabrication</t>
  </si>
  <si>
    <t>Paint</t>
  </si>
  <si>
    <t>Subassembly 1</t>
  </si>
  <si>
    <t>Subassembly 2</t>
  </si>
  <si>
    <t>Assembly</t>
  </si>
  <si>
    <t>Station</t>
  </si>
  <si>
    <t>X</t>
  </si>
  <si>
    <t>Y</t>
  </si>
  <si>
    <t>Distance</t>
  </si>
  <si>
    <t xml:space="preserve">Tool Bin </t>
  </si>
  <si>
    <t>Total:</t>
  </si>
  <si>
    <t>Hauck Financial Services - Markowitz Version</t>
  </si>
  <si>
    <t>Planning Scenarios</t>
  </si>
  <si>
    <t>Mutual Fund</t>
  </si>
  <si>
    <t>Year 1</t>
  </si>
  <si>
    <t>Year 2</t>
  </si>
  <si>
    <t>Year 3</t>
  </si>
  <si>
    <t>Year 4</t>
  </si>
  <si>
    <t>Year 5</t>
  </si>
  <si>
    <t>Foreign Stock</t>
  </si>
  <si>
    <t>Intermediate-Term Bond</t>
  </si>
  <si>
    <t>Large-Cap Growth</t>
  </si>
  <si>
    <t>Large-Cap Value</t>
  </si>
  <si>
    <t>Small-Cap Growth</t>
  </si>
  <si>
    <t>Small-Cap Value</t>
  </si>
  <si>
    <t>Required Return</t>
  </si>
  <si>
    <t>Rbar</t>
  </si>
  <si>
    <t>Variance</t>
  </si>
  <si>
    <t>R</t>
  </si>
  <si>
    <t>Scenario Return</t>
  </si>
  <si>
    <t>Deviation From Mean</t>
  </si>
  <si>
    <t>Deviation From Mean Squared</t>
  </si>
  <si>
    <t>Proportion Sum</t>
  </si>
  <si>
    <t>Portfolio Expected Return</t>
  </si>
  <si>
    <t>Cummulative</t>
  </si>
  <si>
    <t>Innovation (p)</t>
  </si>
  <si>
    <t>Imitation (q)</t>
  </si>
  <si>
    <t>Total adopters (m)</t>
  </si>
  <si>
    <t>Forecasts</t>
  </si>
  <si>
    <t>Error</t>
  </si>
  <si>
    <t xml:space="preserve">Week </t>
  </si>
  <si>
    <t>Squared error</t>
  </si>
  <si>
    <t>SSE</t>
  </si>
  <si>
    <t>Sum of Sqaured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</si>
</sst>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000"/>
    <numFmt numFmtId="166" formatCode="0.000"/>
  </numFmts>
  <fonts count="7" x14ac:knownFonts="1">
    <font>
      <sz val="12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165" fontId="2" fillId="2" borderId="1" xfId="0" applyNumberFormat="1" applyFont="1" applyFill="1" applyBorder="1" applyAlignment="1">
      <alignment horizontal="center"/>
    </xf>
    <xf numFmtId="165" fontId="2" fillId="2" borderId="2" xfId="0" applyNumberFormat="1" applyFont="1" applyFill="1" applyBorder="1" applyAlignment="1">
      <alignment horizontal="center"/>
    </xf>
    <xf numFmtId="164" fontId="2" fillId="0" borderId="0" xfId="0" applyNumberFormat="1" applyFont="1"/>
    <xf numFmtId="49" fontId="1" fillId="0" borderId="0" xfId="0" applyNumberFormat="1" applyFont="1" applyAlignment="1">
      <alignment horizontal="center" wrapText="1"/>
    </xf>
    <xf numFmtId="2" fontId="3" fillId="0" borderId="0" xfId="0" applyNumberFormat="1" applyFont="1"/>
    <xf numFmtId="0" fontId="2" fillId="0" borderId="0" xfId="0" applyFont="1" applyAlignment="1">
      <alignment horizontal="center"/>
    </xf>
    <xf numFmtId="4" fontId="2" fillId="0" borderId="0" xfId="0" applyNumberFormat="1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3" xfId="0" applyFont="1" applyBorder="1"/>
    <xf numFmtId="166" fontId="4" fillId="2" borderId="4" xfId="0" applyNumberFormat="1" applyFont="1" applyFill="1" applyBorder="1"/>
    <xf numFmtId="0" fontId="4" fillId="0" borderId="0" xfId="0" applyFont="1" applyProtection="1">
      <protection hidden="1"/>
    </xf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0" borderId="8" xfId="0" applyFont="1" applyBorder="1"/>
    <xf numFmtId="0" fontId="2" fillId="3" borderId="8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DB7BF-D79B-0547-AC00-3E5FEFF1382B}">
  <dimension ref="A1:D29"/>
  <sheetViews>
    <sheetView topLeftCell="A2" workbookViewId="0">
      <selection activeCell="C31" sqref="C31"/>
    </sheetView>
  </sheetViews>
  <sheetFormatPr defaultColWidth="11.19921875" defaultRowHeight="15.6" x14ac:dyDescent="0.3"/>
  <cols>
    <col min="1" max="1" width="24.19921875" bestFit="1" customWidth="1"/>
  </cols>
  <sheetData>
    <row r="1" spans="1:4" x14ac:dyDescent="0.3">
      <c r="A1" s="1" t="s">
        <v>0</v>
      </c>
      <c r="B1" s="2"/>
      <c r="C1" s="2"/>
      <c r="D1" s="2"/>
    </row>
    <row r="2" spans="1:4" x14ac:dyDescent="0.3">
      <c r="A2" s="3" t="s">
        <v>1</v>
      </c>
      <c r="B2" s="29"/>
      <c r="C2" s="29"/>
      <c r="D2" s="2"/>
    </row>
    <row r="3" spans="1:4" x14ac:dyDescent="0.3">
      <c r="A3" s="2"/>
      <c r="B3" s="30" t="s">
        <v>2</v>
      </c>
      <c r="C3" s="30"/>
      <c r="D3" s="3" t="s">
        <v>3</v>
      </c>
    </row>
    <row r="4" spans="1:4" x14ac:dyDescent="0.3">
      <c r="A4" s="1" t="s">
        <v>4</v>
      </c>
      <c r="B4" s="3" t="s">
        <v>5</v>
      </c>
      <c r="C4" s="3" t="s">
        <v>6</v>
      </c>
      <c r="D4" s="3" t="s">
        <v>7</v>
      </c>
    </row>
    <row r="5" spans="1:4" x14ac:dyDescent="0.3">
      <c r="A5" s="4" t="s">
        <v>8</v>
      </c>
      <c r="B5" s="5">
        <v>0.7</v>
      </c>
      <c r="C5" s="5">
        <v>1</v>
      </c>
      <c r="D5" s="6">
        <v>630</v>
      </c>
    </row>
    <row r="6" spans="1:4" x14ac:dyDescent="0.3">
      <c r="A6" s="4" t="s">
        <v>9</v>
      </c>
      <c r="B6" s="5">
        <v>0.5</v>
      </c>
      <c r="C6" s="5">
        <f>5/6</f>
        <v>0.83333333333333337</v>
      </c>
      <c r="D6" s="6">
        <v>600</v>
      </c>
    </row>
    <row r="7" spans="1:4" x14ac:dyDescent="0.3">
      <c r="A7" s="4" t="s">
        <v>10</v>
      </c>
      <c r="B7" s="5">
        <v>1</v>
      </c>
      <c r="C7" s="5">
        <f>2/3</f>
        <v>0.66666666666666663</v>
      </c>
      <c r="D7" s="6">
        <v>708</v>
      </c>
    </row>
    <row r="8" spans="1:4" x14ac:dyDescent="0.3">
      <c r="A8" s="4" t="s">
        <v>11</v>
      </c>
      <c r="B8" s="5">
        <v>0.1</v>
      </c>
      <c r="C8" s="5">
        <v>0.25</v>
      </c>
      <c r="D8" s="6">
        <v>135</v>
      </c>
    </row>
    <row r="9" spans="1:4" x14ac:dyDescent="0.3">
      <c r="A9" s="2" t="s">
        <v>12</v>
      </c>
      <c r="B9" s="7">
        <v>70</v>
      </c>
      <c r="C9" s="7">
        <v>150</v>
      </c>
      <c r="D9" s="2"/>
    </row>
    <row r="10" spans="1:4" x14ac:dyDescent="0.3">
      <c r="A10" s="1"/>
      <c r="B10" s="2"/>
      <c r="C10" s="2"/>
      <c r="D10" s="2"/>
    </row>
    <row r="11" spans="1:4" x14ac:dyDescent="0.3">
      <c r="A11" s="3" t="s">
        <v>13</v>
      </c>
      <c r="B11" s="2"/>
      <c r="C11" s="2"/>
      <c r="D11" s="2"/>
    </row>
    <row r="12" spans="1:4" x14ac:dyDescent="0.3">
      <c r="A12" s="2"/>
      <c r="B12" s="31"/>
      <c r="C12" s="31"/>
      <c r="D12" s="2"/>
    </row>
    <row r="13" spans="1:4" ht="16.2" thickBot="1" x14ac:dyDescent="0.35">
      <c r="A13" s="2"/>
      <c r="B13" s="3" t="s">
        <v>5</v>
      </c>
      <c r="C13" s="3" t="s">
        <v>6</v>
      </c>
      <c r="D13" s="2"/>
    </row>
    <row r="14" spans="1:4" ht="16.2" thickBot="1" x14ac:dyDescent="0.35">
      <c r="A14" s="1" t="s">
        <v>14</v>
      </c>
      <c r="B14" s="8"/>
      <c r="C14" s="9"/>
      <c r="D14" s="2"/>
    </row>
    <row r="15" spans="1:4" x14ac:dyDescent="0.3">
      <c r="A15" s="2"/>
      <c r="B15" s="2" t="s">
        <v>15</v>
      </c>
      <c r="C15" s="2"/>
      <c r="D15" s="2"/>
    </row>
    <row r="16" spans="1:4" x14ac:dyDescent="0.3">
      <c r="A16" s="1" t="s">
        <v>16</v>
      </c>
      <c r="B16" s="10">
        <f>(B25-B9)*B14+(B26-C9)*C14</f>
        <v>0</v>
      </c>
      <c r="C16" s="2"/>
      <c r="D16" s="2"/>
    </row>
    <row r="17" spans="1:4" x14ac:dyDescent="0.3">
      <c r="A17" s="2"/>
      <c r="B17" s="2"/>
      <c r="C17" s="2"/>
      <c r="D17" s="2"/>
    </row>
    <row r="18" spans="1:4" ht="31.2" x14ac:dyDescent="0.3">
      <c r="A18" s="1" t="s">
        <v>4</v>
      </c>
      <c r="B18" s="11" t="s">
        <v>17</v>
      </c>
      <c r="C18" s="11" t="s">
        <v>18</v>
      </c>
      <c r="D18" s="2"/>
    </row>
    <row r="19" spans="1:4" x14ac:dyDescent="0.3">
      <c r="A19" s="4" t="s">
        <v>8</v>
      </c>
      <c r="B19" s="12">
        <f>SUMPRODUCT(B5:C5,$B$14:$C$14)</f>
        <v>0</v>
      </c>
      <c r="C19" s="13">
        <f>D5</f>
        <v>630</v>
      </c>
      <c r="D19" s="2"/>
    </row>
    <row r="20" spans="1:4" x14ac:dyDescent="0.3">
      <c r="A20" s="4" t="s">
        <v>9</v>
      </c>
      <c r="B20" s="12">
        <f t="shared" ref="B20:B22" si="0">SUMPRODUCT(B6:C6,$B$14:$C$14)</f>
        <v>0</v>
      </c>
      <c r="C20" s="13">
        <f>D6</f>
        <v>600</v>
      </c>
      <c r="D20" s="2"/>
    </row>
    <row r="21" spans="1:4" x14ac:dyDescent="0.3">
      <c r="A21" s="4" t="s">
        <v>10</v>
      </c>
      <c r="B21" s="12">
        <f t="shared" si="0"/>
        <v>0</v>
      </c>
      <c r="C21" s="13">
        <f>D7</f>
        <v>708</v>
      </c>
      <c r="D21" s="2"/>
    </row>
    <row r="22" spans="1:4" x14ac:dyDescent="0.3">
      <c r="A22" s="4" t="s">
        <v>11</v>
      </c>
      <c r="B22" s="12">
        <f t="shared" si="0"/>
        <v>0</v>
      </c>
      <c r="C22" s="13">
        <f>D8</f>
        <v>135</v>
      </c>
      <c r="D22" s="2"/>
    </row>
    <row r="23" spans="1:4" x14ac:dyDescent="0.3">
      <c r="A23" s="2"/>
      <c r="B23" s="2"/>
      <c r="C23" s="2"/>
      <c r="D23" s="2"/>
    </row>
    <row r="24" spans="1:4" x14ac:dyDescent="0.3">
      <c r="A24" s="2"/>
      <c r="B24" s="2"/>
      <c r="C24" s="2"/>
      <c r="D24" s="2"/>
    </row>
    <row r="25" spans="1:4" x14ac:dyDescent="0.3">
      <c r="A25" s="2" t="s">
        <v>19</v>
      </c>
      <c r="B25" s="14">
        <f>150-(1/15)*$B$14</f>
        <v>150</v>
      </c>
      <c r="C25" s="2"/>
      <c r="D25" s="2"/>
    </row>
    <row r="26" spans="1:4" x14ac:dyDescent="0.3">
      <c r="A26" s="2" t="s">
        <v>20</v>
      </c>
      <c r="B26" s="14">
        <f>300-(1/5)*$C$14</f>
        <v>300</v>
      </c>
      <c r="C26" s="2"/>
      <c r="D26" s="2"/>
    </row>
    <row r="27" spans="1:4" x14ac:dyDescent="0.3">
      <c r="A27" s="2"/>
      <c r="B27" s="2"/>
      <c r="C27" s="2"/>
      <c r="D27" s="2"/>
    </row>
    <row r="28" spans="1:4" x14ac:dyDescent="0.3">
      <c r="A28" s="2"/>
      <c r="B28" s="2"/>
      <c r="C28" s="2"/>
      <c r="D28" s="2"/>
    </row>
    <row r="29" spans="1:4" x14ac:dyDescent="0.3">
      <c r="A29" s="2"/>
      <c r="B29" s="2"/>
      <c r="C29" s="2"/>
      <c r="D29" s="2"/>
    </row>
  </sheetData>
  <mergeCells count="3">
    <mergeCell ref="B2:C2"/>
    <mergeCell ref="B3:C3"/>
    <mergeCell ref="B12:C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FC058-1F1B-9447-AFCE-4B6E7727AB13}">
  <dimension ref="A1:D19"/>
  <sheetViews>
    <sheetView workbookViewId="0">
      <selection activeCell="F16" sqref="F16"/>
    </sheetView>
  </sheetViews>
  <sheetFormatPr defaultColWidth="11.19921875" defaultRowHeight="15.6" x14ac:dyDescent="0.3"/>
  <sheetData>
    <row r="1" spans="1:4" x14ac:dyDescent="0.3">
      <c r="A1" s="1" t="s">
        <v>24</v>
      </c>
      <c r="B1" s="15"/>
      <c r="C1" s="15"/>
      <c r="D1" s="15"/>
    </row>
    <row r="2" spans="1:4" x14ac:dyDescent="0.3">
      <c r="A2" s="16"/>
      <c r="B2" s="15"/>
      <c r="C2" s="15"/>
      <c r="D2" s="15"/>
    </row>
    <row r="3" spans="1:4" x14ac:dyDescent="0.3">
      <c r="A3" s="16" t="s">
        <v>1</v>
      </c>
      <c r="B3" s="15"/>
      <c r="C3" s="15"/>
      <c r="D3" s="15"/>
    </row>
    <row r="4" spans="1:4" x14ac:dyDescent="0.3">
      <c r="A4" s="15" t="s">
        <v>21</v>
      </c>
      <c r="B4" s="15" t="s">
        <v>25</v>
      </c>
      <c r="C4" s="15" t="s">
        <v>26</v>
      </c>
      <c r="D4" s="15"/>
    </row>
    <row r="5" spans="1:4" x14ac:dyDescent="0.3">
      <c r="A5" s="15" t="s">
        <v>27</v>
      </c>
      <c r="B5" s="15">
        <v>1</v>
      </c>
      <c r="C5" s="15">
        <v>4</v>
      </c>
      <c r="D5" s="15"/>
    </row>
    <row r="6" spans="1:4" x14ac:dyDescent="0.3">
      <c r="A6" s="15" t="s">
        <v>28</v>
      </c>
      <c r="B6" s="15">
        <v>1</v>
      </c>
      <c r="C6" s="15">
        <v>2</v>
      </c>
      <c r="D6" s="15"/>
    </row>
    <row r="7" spans="1:4" x14ac:dyDescent="0.3">
      <c r="A7" s="15" t="s">
        <v>29</v>
      </c>
      <c r="B7" s="15">
        <v>2.5</v>
      </c>
      <c r="C7" s="15">
        <v>2</v>
      </c>
      <c r="D7" s="15"/>
    </row>
    <row r="8" spans="1:4" x14ac:dyDescent="0.3">
      <c r="A8" s="15" t="s">
        <v>30</v>
      </c>
      <c r="B8" s="15">
        <v>3</v>
      </c>
      <c r="C8" s="15">
        <v>5</v>
      </c>
      <c r="D8" s="15"/>
    </row>
    <row r="9" spans="1:4" x14ac:dyDescent="0.3">
      <c r="A9" s="15" t="s">
        <v>31</v>
      </c>
      <c r="B9" s="15">
        <v>4</v>
      </c>
      <c r="C9" s="15">
        <v>4</v>
      </c>
      <c r="D9" s="15"/>
    </row>
    <row r="10" spans="1:4" x14ac:dyDescent="0.3">
      <c r="A10" s="15"/>
      <c r="B10" s="15"/>
      <c r="C10" s="15"/>
      <c r="D10" s="15"/>
    </row>
    <row r="11" spans="1:4" x14ac:dyDescent="0.3">
      <c r="A11" s="16" t="s">
        <v>13</v>
      </c>
      <c r="B11" s="15"/>
      <c r="C11" s="15"/>
      <c r="D11" s="15"/>
    </row>
    <row r="12" spans="1:4" x14ac:dyDescent="0.3">
      <c r="A12" s="17" t="s">
        <v>32</v>
      </c>
      <c r="B12" s="17" t="s">
        <v>33</v>
      </c>
      <c r="C12" s="17" t="s">
        <v>34</v>
      </c>
      <c r="D12" s="15" t="s">
        <v>35</v>
      </c>
    </row>
    <row r="13" spans="1:4" x14ac:dyDescent="0.3">
      <c r="A13" s="15" t="s">
        <v>27</v>
      </c>
      <c r="B13" s="17">
        <f t="shared" ref="B13:C17" si="0">B5</f>
        <v>1</v>
      </c>
      <c r="C13" s="17">
        <f t="shared" si="0"/>
        <v>4</v>
      </c>
      <c r="D13" s="15">
        <f>SQRT( (B13-$B$18)^2 + (C13-$C$18)^2)</f>
        <v>1.3916462869603792</v>
      </c>
    </row>
    <row r="14" spans="1:4" x14ac:dyDescent="0.3">
      <c r="A14" s="15" t="s">
        <v>28</v>
      </c>
      <c r="B14" s="17">
        <f t="shared" si="0"/>
        <v>1</v>
      </c>
      <c r="C14" s="17">
        <f t="shared" si="0"/>
        <v>2</v>
      </c>
      <c r="D14" s="15">
        <f t="shared" ref="D14:D17" si="1">SQRT( (B14-$B$18)^2 + (C14-$C$18)^2)</f>
        <v>1.8253533915902627</v>
      </c>
    </row>
    <row r="15" spans="1:4" x14ac:dyDescent="0.3">
      <c r="A15" s="15" t="s">
        <v>29</v>
      </c>
      <c r="B15" s="17">
        <f t="shared" si="0"/>
        <v>2.5</v>
      </c>
      <c r="C15" s="17">
        <f t="shared" si="0"/>
        <v>2</v>
      </c>
      <c r="D15" s="15">
        <f t="shared" si="1"/>
        <v>1.3755889075737067</v>
      </c>
    </row>
    <row r="16" spans="1:4" x14ac:dyDescent="0.3">
      <c r="A16" s="15" t="s">
        <v>30</v>
      </c>
      <c r="B16" s="17">
        <f t="shared" si="0"/>
        <v>3</v>
      </c>
      <c r="C16" s="17">
        <f t="shared" si="0"/>
        <v>5</v>
      </c>
      <c r="D16" s="15">
        <f t="shared" si="1"/>
        <v>1.8219498798047502</v>
      </c>
    </row>
    <row r="17" spans="1:4" x14ac:dyDescent="0.3">
      <c r="A17" s="18" t="s">
        <v>31</v>
      </c>
      <c r="B17" s="17">
        <f t="shared" si="0"/>
        <v>4</v>
      </c>
      <c r="C17" s="17">
        <f t="shared" si="0"/>
        <v>4</v>
      </c>
      <c r="D17" s="15">
        <f t="shared" si="1"/>
        <v>1.8860909482074582</v>
      </c>
    </row>
    <row r="18" spans="1:4" x14ac:dyDescent="0.3">
      <c r="A18" s="15" t="s">
        <v>36</v>
      </c>
      <c r="B18" s="19">
        <v>2.2298900538500837</v>
      </c>
      <c r="C18" s="19">
        <v>3.3488089040448661</v>
      </c>
      <c r="D18" s="20"/>
    </row>
    <row r="19" spans="1:4" x14ac:dyDescent="0.3">
      <c r="A19" s="15"/>
      <c r="B19" s="15"/>
      <c r="C19" s="17" t="s">
        <v>37</v>
      </c>
      <c r="D19" s="15">
        <f>SUM(D13:D17)</f>
        <v>8.3006294141365569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5E693-4BFE-824C-AA5A-F94841D1CB1E}">
  <dimension ref="A1:G40"/>
  <sheetViews>
    <sheetView topLeftCell="A7" workbookViewId="0">
      <selection activeCell="E38" sqref="E38"/>
    </sheetView>
  </sheetViews>
  <sheetFormatPr defaultColWidth="11.19921875" defaultRowHeight="15.6" x14ac:dyDescent="0.3"/>
  <sheetData>
    <row r="1" spans="1:7" x14ac:dyDescent="0.3">
      <c r="A1" s="1" t="s">
        <v>38</v>
      </c>
      <c r="B1" s="2"/>
      <c r="C1" s="2"/>
      <c r="D1" s="2"/>
      <c r="E1" s="2"/>
      <c r="F1" s="2"/>
      <c r="G1" s="2"/>
    </row>
    <row r="2" spans="1:7" x14ac:dyDescent="0.3">
      <c r="A2" s="1" t="s">
        <v>1</v>
      </c>
      <c r="B2" s="2"/>
      <c r="C2" s="2"/>
      <c r="D2" s="2"/>
      <c r="E2" s="2"/>
      <c r="F2" s="2"/>
      <c r="G2" s="2"/>
    </row>
    <row r="3" spans="1:7" x14ac:dyDescent="0.3">
      <c r="A3" s="2"/>
      <c r="B3" s="32" t="s">
        <v>39</v>
      </c>
      <c r="C3" s="32"/>
      <c r="D3" s="32"/>
      <c r="E3" s="32"/>
      <c r="F3" s="32"/>
      <c r="G3" s="2"/>
    </row>
    <row r="4" spans="1:7" x14ac:dyDescent="0.3">
      <c r="A4" s="13" t="s">
        <v>40</v>
      </c>
      <c r="B4" s="13" t="s">
        <v>41</v>
      </c>
      <c r="C4" s="13" t="s">
        <v>42</v>
      </c>
      <c r="D4" s="13" t="s">
        <v>43</v>
      </c>
      <c r="E4" s="13" t="s">
        <v>44</v>
      </c>
      <c r="F4" s="13" t="s">
        <v>45</v>
      </c>
      <c r="G4" s="2"/>
    </row>
    <row r="5" spans="1:7" x14ac:dyDescent="0.3">
      <c r="A5" s="2" t="s">
        <v>46</v>
      </c>
      <c r="B5" s="2">
        <v>10.06</v>
      </c>
      <c r="C5" s="2">
        <v>13.12</v>
      </c>
      <c r="D5" s="2">
        <v>13.47</v>
      </c>
      <c r="E5" s="2">
        <v>45.42</v>
      </c>
      <c r="F5" s="2">
        <v>-21.93</v>
      </c>
      <c r="G5" s="2"/>
    </row>
    <row r="6" spans="1:7" x14ac:dyDescent="0.3">
      <c r="A6" s="2" t="s">
        <v>47</v>
      </c>
      <c r="B6" s="2">
        <v>17.64</v>
      </c>
      <c r="C6" s="2">
        <v>3.25</v>
      </c>
      <c r="D6" s="2">
        <v>7.51</v>
      </c>
      <c r="E6" s="2">
        <v>-1.33</v>
      </c>
      <c r="F6" s="2">
        <v>7.36</v>
      </c>
      <c r="G6" s="2"/>
    </row>
    <row r="7" spans="1:7" x14ac:dyDescent="0.3">
      <c r="A7" s="2" t="s">
        <v>48</v>
      </c>
      <c r="B7" s="2">
        <v>32.409999999999997</v>
      </c>
      <c r="C7" s="2">
        <v>18.71</v>
      </c>
      <c r="D7" s="2">
        <v>33.28</v>
      </c>
      <c r="E7" s="2">
        <v>41.46</v>
      </c>
      <c r="F7" s="2">
        <v>-23.26</v>
      </c>
      <c r="G7" s="2"/>
    </row>
    <row r="8" spans="1:7" x14ac:dyDescent="0.3">
      <c r="A8" s="2" t="s">
        <v>49</v>
      </c>
      <c r="B8" s="2">
        <v>32.36</v>
      </c>
      <c r="C8" s="2">
        <v>20.61</v>
      </c>
      <c r="D8" s="2">
        <v>12.93</v>
      </c>
      <c r="E8" s="2">
        <v>7.06</v>
      </c>
      <c r="F8" s="2">
        <v>-5.37</v>
      </c>
      <c r="G8" s="2"/>
    </row>
    <row r="9" spans="1:7" x14ac:dyDescent="0.3">
      <c r="A9" s="2" t="s">
        <v>50</v>
      </c>
      <c r="B9" s="2">
        <v>33.44</v>
      </c>
      <c r="C9" s="2">
        <v>19.399999999999999</v>
      </c>
      <c r="D9" s="2">
        <v>3.85</v>
      </c>
      <c r="E9" s="2">
        <v>58.68</v>
      </c>
      <c r="F9" s="2">
        <v>-9.02</v>
      </c>
      <c r="G9" s="2"/>
    </row>
    <row r="10" spans="1:7" x14ac:dyDescent="0.3">
      <c r="A10" s="2" t="s">
        <v>51</v>
      </c>
      <c r="B10" s="2">
        <v>24.56</v>
      </c>
      <c r="C10" s="2">
        <v>25.32</v>
      </c>
      <c r="D10" s="2">
        <v>-6.7</v>
      </c>
      <c r="E10" s="2">
        <v>5.43</v>
      </c>
      <c r="F10" s="2">
        <v>17.309999999999999</v>
      </c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2" t="s">
        <v>52</v>
      </c>
      <c r="B12" s="2">
        <v>10</v>
      </c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x14ac:dyDescent="0.3">
      <c r="A14" s="2"/>
      <c r="B14" s="2"/>
      <c r="C14" s="2"/>
      <c r="D14" s="2"/>
      <c r="E14" s="2"/>
      <c r="F14" s="2"/>
      <c r="G14" s="13"/>
    </row>
    <row r="15" spans="1:7" x14ac:dyDescent="0.3">
      <c r="A15" s="1" t="s">
        <v>13</v>
      </c>
      <c r="B15" s="2"/>
      <c r="C15" s="2"/>
      <c r="D15" s="2"/>
      <c r="E15" s="2"/>
      <c r="F15" s="2"/>
      <c r="G15" s="2"/>
    </row>
    <row r="16" spans="1:7" ht="16.2" thickBot="1" x14ac:dyDescent="0.35">
      <c r="A16" s="3"/>
      <c r="B16" s="2"/>
      <c r="C16" s="2"/>
      <c r="D16" s="2"/>
      <c r="E16" s="2"/>
      <c r="F16" s="2"/>
      <c r="G16" s="2"/>
    </row>
    <row r="17" spans="1:7" x14ac:dyDescent="0.3">
      <c r="A17" s="2" t="s">
        <v>46</v>
      </c>
      <c r="B17" s="21">
        <v>0.15840744835774442</v>
      </c>
      <c r="C17" s="2"/>
      <c r="D17" s="2"/>
      <c r="E17" s="2"/>
      <c r="F17" s="2"/>
      <c r="G17" s="2"/>
    </row>
    <row r="18" spans="1:7" x14ac:dyDescent="0.3">
      <c r="A18" s="2" t="s">
        <v>47</v>
      </c>
      <c r="B18" s="22">
        <v>0.52547951700915574</v>
      </c>
      <c r="C18" s="2"/>
      <c r="D18" s="2"/>
      <c r="E18" s="2"/>
      <c r="F18" s="2"/>
      <c r="G18" s="2"/>
    </row>
    <row r="19" spans="1:7" x14ac:dyDescent="0.3">
      <c r="A19" s="2" t="s">
        <v>48</v>
      </c>
      <c r="B19" s="22">
        <v>4.2065017687344025E-2</v>
      </c>
      <c r="C19" s="2"/>
      <c r="D19" s="2"/>
      <c r="E19" s="2"/>
      <c r="F19" s="2"/>
      <c r="G19" s="2"/>
    </row>
    <row r="20" spans="1:7" x14ac:dyDescent="0.3">
      <c r="A20" s="2" t="s">
        <v>49</v>
      </c>
      <c r="B20" s="22">
        <v>0</v>
      </c>
      <c r="C20" s="2"/>
      <c r="D20" s="2"/>
      <c r="E20" s="2"/>
      <c r="F20" s="2"/>
      <c r="G20" s="2"/>
    </row>
    <row r="21" spans="1:7" x14ac:dyDescent="0.3">
      <c r="A21" s="2" t="s">
        <v>50</v>
      </c>
      <c r="B21" s="22">
        <v>0</v>
      </c>
      <c r="C21" s="2"/>
      <c r="D21" s="2"/>
      <c r="E21" s="2"/>
      <c r="F21" s="2"/>
      <c r="G21" s="2"/>
    </row>
    <row r="22" spans="1:7" ht="16.2" thickBot="1" x14ac:dyDescent="0.35">
      <c r="A22" s="2" t="s">
        <v>51</v>
      </c>
      <c r="B22" s="23">
        <v>0.2740480169457557</v>
      </c>
      <c r="C22" s="2"/>
      <c r="D22" s="2"/>
      <c r="E22" s="2"/>
      <c r="F22" s="2"/>
      <c r="G22" s="2"/>
    </row>
    <row r="23" spans="1:7" x14ac:dyDescent="0.3">
      <c r="A23" s="2"/>
      <c r="B23" s="2"/>
      <c r="C23" s="2"/>
      <c r="D23" s="2"/>
      <c r="E23" s="2"/>
      <c r="F23" s="2"/>
      <c r="G23" s="2"/>
    </row>
    <row r="24" spans="1:7" x14ac:dyDescent="0.3">
      <c r="A24" s="2"/>
      <c r="B24" s="2"/>
      <c r="C24" s="2"/>
      <c r="D24" s="2"/>
      <c r="E24" s="2"/>
      <c r="F24" s="2"/>
      <c r="G24" s="2"/>
    </row>
    <row r="25" spans="1:7" ht="16.2" thickBot="1" x14ac:dyDescent="0.35">
      <c r="A25" s="1"/>
      <c r="B25" s="2"/>
      <c r="C25" s="2"/>
      <c r="D25" s="2"/>
      <c r="E25" s="13" t="s">
        <v>53</v>
      </c>
      <c r="F25" s="2" t="s">
        <v>52</v>
      </c>
      <c r="G25" s="2"/>
    </row>
    <row r="26" spans="1:7" ht="16.2" thickBot="1" x14ac:dyDescent="0.35">
      <c r="A26" s="13" t="s">
        <v>54</v>
      </c>
      <c r="B26" s="24">
        <f>SUM(B32:F32)/COUNT(B32:F32)</f>
        <v>27.13615046488038</v>
      </c>
      <c r="C26" s="2"/>
      <c r="D26" s="2"/>
      <c r="E26" s="25">
        <v>10</v>
      </c>
      <c r="F26" s="2">
        <f>$B$12</f>
        <v>10</v>
      </c>
      <c r="G26" s="2"/>
    </row>
    <row r="27" spans="1:7" x14ac:dyDescent="0.3">
      <c r="A27" s="13"/>
      <c r="B27" s="2"/>
      <c r="C27" s="2"/>
      <c r="D27" s="2"/>
      <c r="E27" s="2"/>
      <c r="F27" s="2"/>
      <c r="G27" s="2"/>
    </row>
    <row r="28" spans="1:7" ht="16.2" thickBot="1" x14ac:dyDescent="0.35">
      <c r="A28" s="13"/>
      <c r="B28" s="13" t="s">
        <v>41</v>
      </c>
      <c r="C28" s="13" t="s">
        <v>42</v>
      </c>
      <c r="D28" s="13" t="s">
        <v>43</v>
      </c>
      <c r="E28" s="13" t="s">
        <v>44</v>
      </c>
      <c r="F28" s="13" t="s">
        <v>45</v>
      </c>
      <c r="G28" s="2"/>
    </row>
    <row r="29" spans="1:7" ht="16.2" thickBot="1" x14ac:dyDescent="0.35">
      <c r="A29" s="13" t="s">
        <v>55</v>
      </c>
      <c r="B29" s="26">
        <v>18.956984160131519</v>
      </c>
      <c r="C29" s="27">
        <v>11.512046394768939</v>
      </c>
      <c r="D29" s="27">
        <v>5.6439014842987847</v>
      </c>
      <c r="E29" s="27">
        <v>9.7280749199029639</v>
      </c>
      <c r="F29" s="28">
        <v>4.1589927878882804</v>
      </c>
      <c r="G29" s="2"/>
    </row>
    <row r="30" spans="1:7" x14ac:dyDescent="0.3">
      <c r="A30" s="13" t="s">
        <v>56</v>
      </c>
      <c r="B30" s="2">
        <f>SUMPRODUCT($B$17:$B$22,B5:B10)</f>
        <v>18.956984129954996</v>
      </c>
      <c r="C30" s="2">
        <f>SUMPRODUCT($B$17:$B$22,C5:C10)</f>
        <v>11.512046422730105</v>
      </c>
      <c r="D30" s="2">
        <f>SUMPRODUCT($B$17:$B$22,D5:D10)</f>
        <v>5.6439015772158223</v>
      </c>
      <c r="E30" s="2">
        <f>SUMPRODUCT($B$17:$B$22,E5:E10)</f>
        <v>9.7280749121193111</v>
      </c>
      <c r="F30" s="2">
        <f>SUMPRODUCT($B$17:$B$22,F5:F10)</f>
        <v>4.1589927646254603</v>
      </c>
      <c r="G30" s="2"/>
    </row>
    <row r="31" spans="1:7" x14ac:dyDescent="0.3">
      <c r="A31" s="13" t="s">
        <v>57</v>
      </c>
      <c r="B31" s="2">
        <f>B29-$E$26</f>
        <v>8.956984160131519</v>
      </c>
      <c r="C31" s="2">
        <f>C29-$E$26</f>
        <v>1.5120463947689391</v>
      </c>
      <c r="D31" s="2">
        <f>D29-$E$26</f>
        <v>-4.3560985157012153</v>
      </c>
      <c r="E31" s="2">
        <f>E29-$E$26</f>
        <v>-0.27192508009703609</v>
      </c>
      <c r="F31" s="2">
        <f>F29-$E$26</f>
        <v>-5.8410072121117196</v>
      </c>
      <c r="G31" s="13"/>
    </row>
    <row r="32" spans="1:7" x14ac:dyDescent="0.3">
      <c r="A32" s="13" t="s">
        <v>58</v>
      </c>
      <c r="B32" s="2">
        <f>B31^2</f>
        <v>80.227565244846929</v>
      </c>
      <c r="C32" s="2">
        <f>C31^2</f>
        <v>2.2862842999337465</v>
      </c>
      <c r="D32" s="2">
        <f>D31^2</f>
        <v>18.975594278494331</v>
      </c>
      <c r="E32" s="2">
        <f>E31^2</f>
        <v>7.3943249185779492E-2</v>
      </c>
      <c r="F32" s="2">
        <f>F31^2</f>
        <v>34.117365251941123</v>
      </c>
      <c r="G32" s="13"/>
    </row>
    <row r="33" spans="1:7" x14ac:dyDescent="0.3">
      <c r="A33" s="13"/>
      <c r="B33" s="2"/>
      <c r="C33" s="2"/>
      <c r="D33" s="2"/>
      <c r="E33" s="2"/>
      <c r="F33" s="2"/>
      <c r="G33" s="2"/>
    </row>
    <row r="34" spans="1:7" x14ac:dyDescent="0.3">
      <c r="A34" s="13"/>
      <c r="B34" s="2"/>
      <c r="C34" s="2"/>
      <c r="D34" s="2"/>
      <c r="E34" s="2" t="s">
        <v>59</v>
      </c>
      <c r="F34" s="2"/>
      <c r="G34" s="2"/>
    </row>
    <row r="35" spans="1:7" x14ac:dyDescent="0.3">
      <c r="A35" s="13" t="s">
        <v>60</v>
      </c>
      <c r="B35" s="13">
        <f>AVERAGE(B30:F30)</f>
        <v>9.9999999613291397</v>
      </c>
      <c r="C35" s="13"/>
      <c r="D35" s="13"/>
      <c r="E35" s="13">
        <f>SUM(B17:B22)</f>
        <v>1</v>
      </c>
      <c r="F35" s="2"/>
      <c r="G35" s="3"/>
    </row>
    <row r="36" spans="1:7" x14ac:dyDescent="0.3">
      <c r="A36" s="2"/>
      <c r="B36" s="2"/>
      <c r="C36" s="2"/>
      <c r="D36" s="2"/>
      <c r="E36" s="2"/>
      <c r="F36" s="2"/>
      <c r="G36" s="2"/>
    </row>
    <row r="37" spans="1:7" x14ac:dyDescent="0.3">
      <c r="A37" s="2"/>
      <c r="B37" s="2"/>
      <c r="C37" s="2"/>
      <c r="D37" s="2"/>
      <c r="E37" s="2"/>
      <c r="F37" s="2"/>
      <c r="G37" s="2"/>
    </row>
    <row r="38" spans="1:7" x14ac:dyDescent="0.3">
      <c r="A38" s="2"/>
      <c r="B38" s="2"/>
      <c r="C38" s="2"/>
      <c r="D38" s="2"/>
      <c r="E38" s="2"/>
      <c r="F38" s="2"/>
      <c r="G38" s="2"/>
    </row>
    <row r="39" spans="1:7" x14ac:dyDescent="0.3">
      <c r="A39" s="2"/>
      <c r="B39" s="2"/>
      <c r="C39" s="2"/>
      <c r="D39" s="2"/>
      <c r="E39" s="2"/>
      <c r="F39" s="2"/>
      <c r="G39" s="2"/>
    </row>
    <row r="40" spans="1:7" x14ac:dyDescent="0.3">
      <c r="A40" s="2"/>
      <c r="B40" s="2"/>
      <c r="C40" s="2"/>
      <c r="D40" s="2"/>
      <c r="E40" s="2"/>
      <c r="F40" s="2"/>
      <c r="G40" s="2"/>
    </row>
  </sheetData>
  <mergeCells count="1">
    <mergeCell ref="B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11F8C-DFE3-4D47-86D5-848111E366CC}">
  <dimension ref="A1:D37"/>
  <sheetViews>
    <sheetView tabSelected="1" zoomScale="85" zoomScaleNormal="85" workbookViewId="0">
      <selection activeCell="H31" sqref="H31"/>
    </sheetView>
  </sheetViews>
  <sheetFormatPr defaultColWidth="11.19921875" defaultRowHeight="15.6" x14ac:dyDescent="0.3"/>
  <cols>
    <col min="1" max="1" width="17.296875" customWidth="1"/>
    <col min="2" max="2" width="13" customWidth="1"/>
    <col min="3" max="3" width="12.19921875" bestFit="1" customWidth="1"/>
    <col min="4" max="4" width="13.3984375" customWidth="1"/>
  </cols>
  <sheetData>
    <row r="1" spans="1:3" x14ac:dyDescent="0.3">
      <c r="A1" s="35" t="s">
        <v>22</v>
      </c>
      <c r="B1" s="35" t="s">
        <v>23</v>
      </c>
      <c r="C1" s="35" t="s">
        <v>61</v>
      </c>
    </row>
    <row r="2" spans="1:3" x14ac:dyDescent="0.3">
      <c r="A2" s="34">
        <v>1</v>
      </c>
      <c r="B2" s="34">
        <v>72.39</v>
      </c>
      <c r="C2">
        <f t="shared" ref="C2:C11" si="0">C3-B3</f>
        <v>72.390000000000015</v>
      </c>
    </row>
    <row r="3" spans="1:3" x14ac:dyDescent="0.3">
      <c r="A3" s="34">
        <v>2</v>
      </c>
      <c r="B3" s="34">
        <v>37.93</v>
      </c>
      <c r="C3">
        <f t="shared" si="0"/>
        <v>110.32000000000001</v>
      </c>
    </row>
    <row r="4" spans="1:3" x14ac:dyDescent="0.3">
      <c r="A4" s="34">
        <v>3</v>
      </c>
      <c r="B4" s="34">
        <v>17.579999999999998</v>
      </c>
      <c r="C4">
        <f t="shared" si="0"/>
        <v>127.9</v>
      </c>
    </row>
    <row r="5" spans="1:3" x14ac:dyDescent="0.3">
      <c r="A5" s="34">
        <v>4</v>
      </c>
      <c r="B5" s="34">
        <v>9.57</v>
      </c>
      <c r="C5">
        <f t="shared" si="0"/>
        <v>137.47</v>
      </c>
    </row>
    <row r="6" spans="1:3" x14ac:dyDescent="0.3">
      <c r="A6" s="34">
        <v>5</v>
      </c>
      <c r="B6" s="34">
        <v>5.39</v>
      </c>
      <c r="C6">
        <f t="shared" si="0"/>
        <v>142.85999999999999</v>
      </c>
    </row>
    <row r="7" spans="1:3" x14ac:dyDescent="0.3">
      <c r="A7" s="34">
        <v>6</v>
      </c>
      <c r="B7" s="34">
        <v>3.13</v>
      </c>
      <c r="C7">
        <f t="shared" si="0"/>
        <v>145.98999999999998</v>
      </c>
    </row>
    <row r="8" spans="1:3" x14ac:dyDescent="0.3">
      <c r="A8" s="34">
        <v>7</v>
      </c>
      <c r="B8" s="34">
        <v>1.62</v>
      </c>
      <c r="C8">
        <f t="shared" si="0"/>
        <v>147.60999999999999</v>
      </c>
    </row>
    <row r="9" spans="1:3" x14ac:dyDescent="0.3">
      <c r="A9" s="34">
        <v>8</v>
      </c>
      <c r="B9" s="34">
        <v>0.87</v>
      </c>
      <c r="C9">
        <f t="shared" si="0"/>
        <v>148.47999999999999</v>
      </c>
    </row>
    <row r="10" spans="1:3" x14ac:dyDescent="0.3">
      <c r="A10" s="34">
        <v>9</v>
      </c>
      <c r="B10" s="34">
        <v>0.61</v>
      </c>
      <c r="C10">
        <f t="shared" si="0"/>
        <v>149.09</v>
      </c>
    </row>
    <row r="11" spans="1:3" x14ac:dyDescent="0.3">
      <c r="A11" s="34">
        <v>10</v>
      </c>
      <c r="B11" s="34">
        <v>0.26</v>
      </c>
      <c r="C11">
        <f t="shared" si="0"/>
        <v>149.35</v>
      </c>
    </row>
    <row r="12" spans="1:3" x14ac:dyDescent="0.3">
      <c r="A12" s="34">
        <v>11</v>
      </c>
      <c r="B12" s="34">
        <v>0.19</v>
      </c>
      <c r="C12">
        <f>C13-B13</f>
        <v>149.54</v>
      </c>
    </row>
    <row r="13" spans="1:3" x14ac:dyDescent="0.3">
      <c r="A13" s="34">
        <v>12</v>
      </c>
      <c r="B13" s="34">
        <v>0.35</v>
      </c>
      <c r="C13">
        <f>SUM(B2:B13)</f>
        <v>149.88999999999999</v>
      </c>
    </row>
    <row r="16" spans="1:3" x14ac:dyDescent="0.3">
      <c r="A16" t="s">
        <v>62</v>
      </c>
      <c r="B16" s="33">
        <v>0.48458907254832778</v>
      </c>
    </row>
    <row r="17" spans="1:4" x14ac:dyDescent="0.3">
      <c r="A17" t="s">
        <v>63</v>
      </c>
      <c r="B17" s="33">
        <v>-2.2717076796723891E-2</v>
      </c>
    </row>
    <row r="18" spans="1:4" x14ac:dyDescent="0.3">
      <c r="A18" t="s">
        <v>64</v>
      </c>
      <c r="B18" s="36">
        <f>C13</f>
        <v>149.88999999999999</v>
      </c>
    </row>
    <row r="22" spans="1:4" x14ac:dyDescent="0.3">
      <c r="A22" t="s">
        <v>67</v>
      </c>
      <c r="B22" t="s">
        <v>65</v>
      </c>
      <c r="C22" t="s">
        <v>66</v>
      </c>
      <c r="D22" t="s">
        <v>68</v>
      </c>
    </row>
    <row r="23" spans="1:4" x14ac:dyDescent="0.3">
      <c r="A23">
        <v>1</v>
      </c>
      <c r="B23">
        <f>B16*B18</f>
        <v>72.63505608426884</v>
      </c>
      <c r="C23">
        <f>B23-B2</f>
        <v>0.24505608426883896</v>
      </c>
      <c r="D23">
        <f>C23^2</f>
        <v>6.0052484437176298E-2</v>
      </c>
    </row>
    <row r="24" spans="1:4" x14ac:dyDescent="0.3">
      <c r="A24">
        <v>2</v>
      </c>
      <c r="B24">
        <f>($B$16+$B$17*(C2/$B$18))*($B$18-C2)</f>
        <v>36.705376838741302</v>
      </c>
      <c r="C24">
        <f t="shared" ref="C24:C34" si="1">B24-B3</f>
        <v>-1.2246231612586982</v>
      </c>
      <c r="D24">
        <f t="shared" ref="D24:D34" si="2">C24^2</f>
        <v>1.4997018870912475</v>
      </c>
    </row>
    <row r="25" spans="1:4" x14ac:dyDescent="0.3">
      <c r="A25">
        <v>3</v>
      </c>
      <c r="B25">
        <f>($B$16+$B$17*(C3/$B$18))*($B$18-C3)</f>
        <v>18.513582603030127</v>
      </c>
      <c r="C25">
        <f t="shared" si="1"/>
        <v>0.93358260303012841</v>
      </c>
      <c r="D25">
        <f t="shared" si="2"/>
        <v>0.8715764766805103</v>
      </c>
    </row>
    <row r="26" spans="1:4" x14ac:dyDescent="0.3">
      <c r="A26">
        <v>4</v>
      </c>
      <c r="B26">
        <f>($B$16+$B$17*(C4/$B$18))*($B$18-C4)</f>
        <v>10.22985274363648</v>
      </c>
      <c r="C26">
        <f t="shared" si="1"/>
        <v>0.65985274363647939</v>
      </c>
      <c r="D26">
        <f t="shared" si="2"/>
        <v>0.43540564328458942</v>
      </c>
    </row>
    <row r="27" spans="1:4" x14ac:dyDescent="0.3">
      <c r="A27">
        <v>5</v>
      </c>
      <c r="B27">
        <f>($B$16+$B$17*(C5/$B$18))*($B$18-C5)</f>
        <v>5.7598290282862603</v>
      </c>
      <c r="C27">
        <f t="shared" si="1"/>
        <v>0.36982902828626063</v>
      </c>
      <c r="D27">
        <f t="shared" si="2"/>
        <v>0.13677351016315978</v>
      </c>
    </row>
    <row r="28" spans="1:4" x14ac:dyDescent="0.3">
      <c r="A28">
        <v>6</v>
      </c>
      <c r="B28">
        <f>($B$16+$B$17*(C6/$B$18))*($B$18-C6)</f>
        <v>3.2544502787805381</v>
      </c>
      <c r="C28">
        <f t="shared" si="1"/>
        <v>0.12445027878053816</v>
      </c>
      <c r="D28">
        <f t="shared" si="2"/>
        <v>1.5487871888553667E-2</v>
      </c>
    </row>
    <row r="29" spans="1:4" x14ac:dyDescent="0.3">
      <c r="A29">
        <v>7</v>
      </c>
      <c r="B29">
        <f>($B$16+$B$17*(C7/$B$18))*($B$18-C7)</f>
        <v>1.8036059854999626</v>
      </c>
      <c r="C29">
        <f t="shared" si="1"/>
        <v>0.18360598549996254</v>
      </c>
      <c r="D29">
        <f t="shared" si="2"/>
        <v>3.3711157911412458E-2</v>
      </c>
    </row>
    <row r="30" spans="1:4" x14ac:dyDescent="0.3">
      <c r="A30">
        <v>8</v>
      </c>
      <c r="B30">
        <f>($B$16+$B$17*(C8/$B$18))*($B$18-C8)</f>
        <v>1.0538560110916952</v>
      </c>
      <c r="C30">
        <f t="shared" si="1"/>
        <v>0.18385601109169525</v>
      </c>
      <c r="D30">
        <f t="shared" si="2"/>
        <v>3.3803032814549563E-2</v>
      </c>
    </row>
    <row r="31" spans="1:4" x14ac:dyDescent="0.3">
      <c r="A31">
        <v>9</v>
      </c>
      <c r="B31">
        <f>($B$16+$B$17*(C9/$B$18))*($B$18-C9)</f>
        <v>0.65154082710856287</v>
      </c>
      <c r="C31">
        <f t="shared" si="1"/>
        <v>4.1540827108562883E-2</v>
      </c>
      <c r="D31">
        <f t="shared" si="2"/>
        <v>1.7256403168635129E-3</v>
      </c>
    </row>
    <row r="32" spans="1:4" x14ac:dyDescent="0.3">
      <c r="A32">
        <v>10</v>
      </c>
      <c r="B32">
        <f>($B$16+$B$17*(C10/$B$18))*($B$18-C10)</f>
        <v>0.36959459392698008</v>
      </c>
      <c r="C32">
        <f t="shared" si="1"/>
        <v>0.10959459392698007</v>
      </c>
      <c r="D32">
        <f t="shared" si="2"/>
        <v>1.2010975018019655E-2</v>
      </c>
    </row>
    <row r="33" spans="1:4" x14ac:dyDescent="0.3">
      <c r="A33">
        <v>11</v>
      </c>
      <c r="B33">
        <f>($B$16+$B$17*(C11/$B$18))*($B$18-C11)</f>
        <v>0.24945507211238671</v>
      </c>
      <c r="C33">
        <f t="shared" si="1"/>
        <v>5.9455072112386709E-2</v>
      </c>
      <c r="D33">
        <f t="shared" si="2"/>
        <v>3.5349055998891037E-3</v>
      </c>
    </row>
    <row r="34" spans="1:4" x14ac:dyDescent="0.3">
      <c r="A34">
        <v>12</v>
      </c>
      <c r="B34">
        <f>($B$16+$B$17*(C12/$B$18))*($B$18-C12)</f>
        <v>0.16167376440743192</v>
      </c>
      <c r="C34">
        <f t="shared" si="1"/>
        <v>-0.18832623559256806</v>
      </c>
      <c r="D34">
        <f t="shared" si="2"/>
        <v>3.5466771012467445E-2</v>
      </c>
    </row>
    <row r="37" spans="1:4" x14ac:dyDescent="0.3">
      <c r="A37" s="37" t="s">
        <v>70</v>
      </c>
      <c r="B37" s="37"/>
      <c r="C37" t="s">
        <v>69</v>
      </c>
      <c r="D37" s="33">
        <f>SUM(D23:D34)</f>
        <v>3.1392503562184393</v>
      </c>
    </row>
  </sheetData>
  <mergeCells count="1">
    <mergeCell ref="A37:B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Par, inc.</vt:lpstr>
      <vt:lpstr>LaRosa</vt:lpstr>
      <vt:lpstr>Hauck finance</vt:lpstr>
      <vt:lpstr>Blokcbuster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Gude Vinayaka</dc:creator>
  <cp:lastModifiedBy>Gude Vinayaka</cp:lastModifiedBy>
  <dcterms:created xsi:type="dcterms:W3CDTF">2022-04-19T21:31:06Z</dcterms:created>
  <dcterms:modified xsi:type="dcterms:W3CDTF">2022-04-20T17:35:21Z</dcterms:modified>
</cp:coreProperties>
</file>