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511\Week 5\"/>
    </mc:Choice>
  </mc:AlternateContent>
  <xr:revisionPtr revIDLastSave="0" documentId="13_ncr:1_{FCFDBF3C-ABAA-49ED-A1C3-CE8583B8DE38}" xr6:coauthVersionLast="46" xr6:coauthVersionMax="46" xr10:uidLastSave="{00000000-0000-0000-0000-000000000000}"/>
  <bookViews>
    <workbookView xWindow="1950" yWindow="75" windowWidth="25365" windowHeight="14910" firstSheet="3" activeTab="8" xr2:uid="{00000000-000D-0000-FFFF-FFFF00000000}"/>
  </bookViews>
  <sheets>
    <sheet name="Conditional Probability" sheetId="1" r:id="rId1"/>
    <sheet name="Bayes theorem" sheetId="2" r:id="rId2"/>
    <sheet name="Discrete prob dist" sheetId="3" r:id="rId3"/>
    <sheet name="Binomial prob dist" sheetId="4" r:id="rId4"/>
    <sheet name="Poisson prob dist" sheetId="5" r:id="rId5"/>
    <sheet name="Uniform dist" sheetId="6" r:id="rId6"/>
    <sheet name="traingular dist" sheetId="9" r:id="rId7"/>
    <sheet name="Normal dist." sheetId="7" r:id="rId8"/>
    <sheet name="Exponential dist." sheetId="8" r:id="rId9"/>
  </sheets>
  <calcPr calcId="191029"/>
  <pivotCaches>
    <pivotCache cacheId="1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8" l="1"/>
  <c r="B5" i="8"/>
  <c r="C13" i="7"/>
  <c r="B6" i="7"/>
  <c r="B7" i="7"/>
  <c r="B8" i="7"/>
  <c r="B9" i="7"/>
  <c r="B10" i="7"/>
  <c r="B11" i="7"/>
  <c r="B12" i="7"/>
  <c r="B13" i="7"/>
  <c r="B14" i="7"/>
  <c r="B15" i="7"/>
  <c r="B5" i="7"/>
  <c r="B10" i="9"/>
  <c r="B8" i="9"/>
  <c r="B11" i="6"/>
  <c r="B10" i="6"/>
  <c r="B9" i="6"/>
  <c r="B7" i="6"/>
  <c r="B5" i="6"/>
  <c r="B9" i="5"/>
  <c r="C9" i="5"/>
  <c r="C6" i="5"/>
  <c r="C7" i="5"/>
  <c r="C8" i="5"/>
  <c r="C5" i="5"/>
  <c r="B6" i="5"/>
  <c r="B7" i="5"/>
  <c r="B8" i="5"/>
  <c r="B5" i="5"/>
  <c r="C6" i="4"/>
  <c r="C7" i="4"/>
  <c r="C8" i="4"/>
  <c r="C5" i="4"/>
  <c r="B6" i="4"/>
  <c r="B7" i="4"/>
  <c r="B8" i="4"/>
  <c r="B5" i="4"/>
  <c r="B9" i="3"/>
  <c r="B8" i="3"/>
  <c r="B5" i="3"/>
  <c r="C5" i="3"/>
  <c r="D5" i="3"/>
  <c r="B7" i="3"/>
  <c r="C4" i="3"/>
  <c r="D4" i="3"/>
  <c r="B4" i="3"/>
  <c r="E3" i="3"/>
  <c r="B11" i="2"/>
  <c r="B8" i="2"/>
  <c r="F28" i="1"/>
  <c r="F24" i="1"/>
  <c r="F18" i="1"/>
  <c r="G18" i="1"/>
  <c r="H18" i="1"/>
  <c r="F17" i="1"/>
  <c r="G17" i="1"/>
  <c r="H17" i="1"/>
  <c r="G16" i="1"/>
  <c r="H16" i="1"/>
  <c r="F16" i="1"/>
</calcChain>
</file>

<file path=xl/sharedStrings.xml><?xml version="1.0" encoding="utf-8"?>
<sst xmlns="http://schemas.openxmlformats.org/spreadsheetml/2006/main" count="118" uniqueCount="50">
  <si>
    <t>Single</t>
  </si>
  <si>
    <t>Married</t>
  </si>
  <si>
    <t>Yes</t>
  </si>
  <si>
    <t>No</t>
  </si>
  <si>
    <t>Martial Status</t>
  </si>
  <si>
    <t>Default on loan</t>
  </si>
  <si>
    <t>Row Labels</t>
  </si>
  <si>
    <t>Grand Total</t>
  </si>
  <si>
    <t>Column Labels</t>
  </si>
  <si>
    <t>Count of No</t>
  </si>
  <si>
    <t>Prior probabilities</t>
  </si>
  <si>
    <t>Number of observations</t>
  </si>
  <si>
    <t>f(x)</t>
  </si>
  <si>
    <t>Payments made in an year</t>
  </si>
  <si>
    <t>No of trials (n)</t>
  </si>
  <si>
    <t>Prob. Of success (p)</t>
  </si>
  <si>
    <t>x</t>
  </si>
  <si>
    <t>Cummulative probability</t>
  </si>
  <si>
    <t>expected mean</t>
  </si>
  <si>
    <t>Min (a)</t>
  </si>
  <si>
    <t>Max (b)</t>
  </si>
  <si>
    <t>Mode (m)</t>
  </si>
  <si>
    <t>Enrollment</t>
  </si>
  <si>
    <t>mean</t>
  </si>
  <si>
    <t>Stdev</t>
  </si>
  <si>
    <t>Mean</t>
  </si>
  <si>
    <t>Waiting time in ER</t>
  </si>
  <si>
    <t>P(No/Married)</t>
  </si>
  <si>
    <t>P(No ^ Married)/ P(Married)</t>
  </si>
  <si>
    <t>P(Yes/ Single)</t>
  </si>
  <si>
    <t>P(yes ^ single)/P(Single)</t>
  </si>
  <si>
    <t>Supplier 2, P(2)</t>
  </si>
  <si>
    <t>% Good parts (G)</t>
  </si>
  <si>
    <t>% Bad parts (B)</t>
  </si>
  <si>
    <t>Supplier 1 (1)</t>
  </si>
  <si>
    <t>Supplier 2 (2)</t>
  </si>
  <si>
    <t>Supplier 1, P(1)</t>
  </si>
  <si>
    <t>P(1^G)</t>
  </si>
  <si>
    <t>P(G/1) * P(1)</t>
  </si>
  <si>
    <t>P(1/G)</t>
  </si>
  <si>
    <t>P(1)*P(G/1)/(P(1)*P(G/1) + P(2)*P(G/2))</t>
  </si>
  <si>
    <t>Expected value</t>
  </si>
  <si>
    <t>Variance</t>
  </si>
  <si>
    <t>Flight Time</t>
  </si>
  <si>
    <t>P(x &lt; =130)</t>
  </si>
  <si>
    <t>P(x&lt;=30)</t>
  </si>
  <si>
    <t>Time spent on Youtube/ day</t>
  </si>
  <si>
    <t>p(x&lt;=7) - p(x&lt;=5)</t>
  </si>
  <si>
    <t>p(5&lt;x&lt;7)</t>
  </si>
  <si>
    <t>p(x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</si>
</sst>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/>
    <xf numFmtId="0" fontId="1" fillId="3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dist.'!$A$5:$A$15</c:f>
              <c:numCache>
                <c:formatCode>General</c:formatCode>
                <c:ptCount val="1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</c:numCache>
            </c:numRef>
          </c:xVal>
          <c:yVal>
            <c:numRef>
              <c:f>'Normal dist.'!$B$5:$B$15</c:f>
              <c:numCache>
                <c:formatCode>General</c:formatCode>
                <c:ptCount val="11"/>
                <c:pt idx="0">
                  <c:v>1.752830049356854E-2</c:v>
                </c:pt>
                <c:pt idx="1">
                  <c:v>5.3990966513188063E-2</c:v>
                </c:pt>
                <c:pt idx="2">
                  <c:v>0.12951759566589174</c:v>
                </c:pt>
                <c:pt idx="3">
                  <c:v>0.24197072451914337</c:v>
                </c:pt>
                <c:pt idx="4">
                  <c:v>0.35206532676429952</c:v>
                </c:pt>
                <c:pt idx="5">
                  <c:v>0.3989422804014327</c:v>
                </c:pt>
                <c:pt idx="6">
                  <c:v>0.35206532676429952</c:v>
                </c:pt>
                <c:pt idx="7">
                  <c:v>0.24197072451914337</c:v>
                </c:pt>
                <c:pt idx="8">
                  <c:v>0.12951759566589174</c:v>
                </c:pt>
                <c:pt idx="9">
                  <c:v>5.3990966513188063E-2</c:v>
                </c:pt>
                <c:pt idx="10">
                  <c:v>1.752830049356854E-2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B5-419B-83D1-AC94AF96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353072"/>
        <c:axId val="539350776"/>
      </c:scatterChart>
      <c:valAx>
        <c:axId val="53935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50776"/>
        <c:crosses val="autoZero"/>
        <c:crossBetween val="midCat"/>
      </c:valAx>
      <c:valAx>
        <c:axId val="53935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5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333376</xdr:colOff>
      <xdr:row>2</xdr:row>
      <xdr:rowOff>109421</xdr:rowOff>
    </xdr:from>
    <xdr:to>
      <xdr:col>12</xdr:col>
      <xdr:colOff>26718</xdr:colOff>
      <xdr:row>16</xdr:row>
      <xdr:rowOff>169359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BC5CF-3942-41E2-8F52-070F88F9D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 Gude" refreshedDate="44463.498345370368" createdVersion="6" refreshedVersion="6" minRefreshableVersion="3" recordCount="25" xr:uid="{A3884295-7B2A-4A68-BA34-E717205CEC7C}">
  <cacheSource type="worksheet">
    <worksheetSource ref="A1:C26" sheet="Conditional Probability"/>
  </cacheSource>
  <cacheFields count="3">
    <cacheField name="No" numFmtId="0">
      <sharedItems containsSemiMixedTypes="0" containsString="0" containsNumber="1" containsInteger="1" minValue="1" maxValue="25"/>
    </cacheField>
    <cacheField name="Martial Status" numFmtId="0">
      <sharedItems count="2">
        <s v="Single"/>
        <s v="Married"/>
      </sharedItems>
    </cacheField>
    <cacheField name="Default on loa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x v="0"/>
    <x v="0"/>
  </r>
  <r>
    <n v="2"/>
    <x v="1"/>
    <x v="1"/>
  </r>
  <r>
    <n v="3"/>
    <x v="0"/>
    <x v="0"/>
  </r>
  <r>
    <n v="4"/>
    <x v="0"/>
    <x v="0"/>
  </r>
  <r>
    <n v="5"/>
    <x v="1"/>
    <x v="1"/>
  </r>
  <r>
    <n v="6"/>
    <x v="1"/>
    <x v="0"/>
  </r>
  <r>
    <n v="7"/>
    <x v="1"/>
    <x v="1"/>
  </r>
  <r>
    <n v="8"/>
    <x v="0"/>
    <x v="1"/>
  </r>
  <r>
    <n v="9"/>
    <x v="1"/>
    <x v="0"/>
  </r>
  <r>
    <n v="10"/>
    <x v="0"/>
    <x v="1"/>
  </r>
  <r>
    <n v="11"/>
    <x v="1"/>
    <x v="0"/>
  </r>
  <r>
    <n v="12"/>
    <x v="1"/>
    <x v="1"/>
  </r>
  <r>
    <n v="13"/>
    <x v="0"/>
    <x v="1"/>
  </r>
  <r>
    <n v="14"/>
    <x v="1"/>
    <x v="1"/>
  </r>
  <r>
    <n v="15"/>
    <x v="1"/>
    <x v="1"/>
  </r>
  <r>
    <n v="16"/>
    <x v="0"/>
    <x v="1"/>
  </r>
  <r>
    <n v="17"/>
    <x v="0"/>
    <x v="0"/>
  </r>
  <r>
    <n v="18"/>
    <x v="0"/>
    <x v="0"/>
  </r>
  <r>
    <n v="19"/>
    <x v="0"/>
    <x v="1"/>
  </r>
  <r>
    <n v="20"/>
    <x v="1"/>
    <x v="1"/>
  </r>
  <r>
    <n v="21"/>
    <x v="1"/>
    <x v="0"/>
  </r>
  <r>
    <n v="22"/>
    <x v="0"/>
    <x v="1"/>
  </r>
  <r>
    <n v="23"/>
    <x v="0"/>
    <x v="0"/>
  </r>
  <r>
    <n v="24"/>
    <x v="0"/>
    <x v="0"/>
  </r>
  <r>
    <n v="2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C84B9-D3A9-4778-967F-A51CBEFCDFA9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H6" firstHeaderRow="1" firstDataRow="2" firstDataCol="1"/>
  <pivotFields count="3"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121" workbookViewId="0">
      <selection activeCell="F28" sqref="F28"/>
    </sheetView>
  </sheetViews>
  <sheetFormatPr defaultRowHeight="15" x14ac:dyDescent="0.25"/>
  <cols>
    <col min="1" max="1" width="8" customWidth="1"/>
    <col min="2" max="2" width="14.140625" customWidth="1"/>
    <col min="3" max="3" width="16" customWidth="1"/>
    <col min="5" max="5" width="14.140625" customWidth="1"/>
    <col min="6" max="6" width="16.28515625" bestFit="1" customWidth="1"/>
    <col min="7" max="7" width="14" customWidth="1"/>
    <col min="8" max="8" width="11.42578125" bestFit="1" customWidth="1"/>
  </cols>
  <sheetData>
    <row r="1" spans="1:8" x14ac:dyDescent="0.25">
      <c r="A1" s="15" t="s">
        <v>3</v>
      </c>
      <c r="B1" s="15" t="s">
        <v>4</v>
      </c>
      <c r="C1" s="15" t="s">
        <v>5</v>
      </c>
    </row>
    <row r="2" spans="1:8" x14ac:dyDescent="0.25">
      <c r="A2" s="16">
        <v>1</v>
      </c>
      <c r="B2" s="16" t="s">
        <v>0</v>
      </c>
      <c r="C2" s="16" t="s">
        <v>2</v>
      </c>
      <c r="E2" s="6" t="s">
        <v>9</v>
      </c>
      <c r="F2" s="6" t="s">
        <v>8</v>
      </c>
    </row>
    <row r="3" spans="1:8" x14ac:dyDescent="0.25">
      <c r="A3" s="16">
        <v>2</v>
      </c>
      <c r="B3" s="16" t="s">
        <v>1</v>
      </c>
      <c r="C3" s="16" t="s">
        <v>3</v>
      </c>
      <c r="E3" s="6" t="s">
        <v>6</v>
      </c>
      <c r="F3" t="s">
        <v>3</v>
      </c>
      <c r="G3" t="s">
        <v>2</v>
      </c>
      <c r="H3" t="s">
        <v>7</v>
      </c>
    </row>
    <row r="4" spans="1:8" x14ac:dyDescent="0.25">
      <c r="A4" s="16">
        <v>3</v>
      </c>
      <c r="B4" s="16" t="s">
        <v>0</v>
      </c>
      <c r="C4" s="16" t="s">
        <v>2</v>
      </c>
      <c r="E4" s="7" t="s">
        <v>1</v>
      </c>
      <c r="F4" s="5">
        <v>8</v>
      </c>
      <c r="G4" s="5">
        <v>4</v>
      </c>
      <c r="H4" s="5">
        <v>12</v>
      </c>
    </row>
    <row r="5" spans="1:8" x14ac:dyDescent="0.25">
      <c r="A5" s="16">
        <v>4</v>
      </c>
      <c r="B5" s="16" t="s">
        <v>0</v>
      </c>
      <c r="C5" s="16" t="s">
        <v>2</v>
      </c>
      <c r="E5" s="7" t="s">
        <v>0</v>
      </c>
      <c r="F5" s="5">
        <v>6</v>
      </c>
      <c r="G5" s="5">
        <v>7</v>
      </c>
      <c r="H5" s="5">
        <v>13</v>
      </c>
    </row>
    <row r="6" spans="1:8" x14ac:dyDescent="0.25">
      <c r="A6" s="16">
        <v>5</v>
      </c>
      <c r="B6" s="16" t="s">
        <v>1</v>
      </c>
      <c r="C6" s="16" t="s">
        <v>3</v>
      </c>
      <c r="E6" s="7" t="s">
        <v>7</v>
      </c>
      <c r="F6" s="5">
        <v>14</v>
      </c>
      <c r="G6" s="5">
        <v>11</v>
      </c>
      <c r="H6" s="5">
        <v>25</v>
      </c>
    </row>
    <row r="7" spans="1:8" x14ac:dyDescent="0.25">
      <c r="A7" s="16">
        <v>6</v>
      </c>
      <c r="B7" s="16" t="s">
        <v>1</v>
      </c>
      <c r="C7" s="16" t="s">
        <v>2</v>
      </c>
    </row>
    <row r="8" spans="1:8" x14ac:dyDescent="0.25">
      <c r="A8" s="16">
        <v>7</v>
      </c>
      <c r="B8" s="16" t="s">
        <v>1</v>
      </c>
      <c r="C8" s="16" t="s">
        <v>3</v>
      </c>
    </row>
    <row r="9" spans="1:8" x14ac:dyDescent="0.25">
      <c r="A9" s="16">
        <v>8</v>
      </c>
      <c r="B9" s="16" t="s">
        <v>0</v>
      </c>
      <c r="C9" s="16" t="s">
        <v>3</v>
      </c>
      <c r="F9" s="5">
        <v>8</v>
      </c>
      <c r="G9" s="5">
        <v>4</v>
      </c>
      <c r="H9" s="5">
        <v>12</v>
      </c>
    </row>
    <row r="10" spans="1:8" x14ac:dyDescent="0.25">
      <c r="A10" s="16">
        <v>9</v>
      </c>
      <c r="B10" s="16" t="s">
        <v>1</v>
      </c>
      <c r="C10" s="16" t="s">
        <v>2</v>
      </c>
      <c r="F10" s="5">
        <v>6</v>
      </c>
      <c r="G10" s="5">
        <v>7</v>
      </c>
      <c r="H10" s="5">
        <v>13</v>
      </c>
    </row>
    <row r="11" spans="1:8" x14ac:dyDescent="0.25">
      <c r="A11" s="16">
        <v>10</v>
      </c>
      <c r="B11" s="16" t="s">
        <v>0</v>
      </c>
      <c r="C11" s="16" t="s">
        <v>3</v>
      </c>
      <c r="F11" s="17">
        <v>14</v>
      </c>
      <c r="G11" s="17">
        <v>11</v>
      </c>
      <c r="H11" s="17">
        <v>25</v>
      </c>
    </row>
    <row r="12" spans="1:8" x14ac:dyDescent="0.25">
      <c r="A12" s="16">
        <v>11</v>
      </c>
      <c r="B12" s="16" t="s">
        <v>1</v>
      </c>
      <c r="C12" s="16" t="s">
        <v>2</v>
      </c>
    </row>
    <row r="13" spans="1:8" x14ac:dyDescent="0.25">
      <c r="A13" s="16">
        <v>12</v>
      </c>
      <c r="B13" s="16" t="s">
        <v>1</v>
      </c>
      <c r="C13" s="16" t="s">
        <v>3</v>
      </c>
    </row>
    <row r="14" spans="1:8" x14ac:dyDescent="0.25">
      <c r="A14" s="16">
        <v>13</v>
      </c>
      <c r="B14" s="16" t="s">
        <v>0</v>
      </c>
      <c r="C14" s="16" t="s">
        <v>3</v>
      </c>
    </row>
    <row r="15" spans="1:8" x14ac:dyDescent="0.25">
      <c r="A15" s="16">
        <v>14</v>
      </c>
      <c r="B15" s="16" t="s">
        <v>1</v>
      </c>
      <c r="C15" s="16" t="s">
        <v>3</v>
      </c>
      <c r="E15" s="8"/>
      <c r="F15" s="8" t="s">
        <v>3</v>
      </c>
      <c r="G15" s="8" t="s">
        <v>2</v>
      </c>
      <c r="H15" s="8"/>
    </row>
    <row r="16" spans="1:8" x14ac:dyDescent="0.25">
      <c r="A16" s="16">
        <v>15</v>
      </c>
      <c r="B16" s="16" t="s">
        <v>1</v>
      </c>
      <c r="C16" s="16" t="s">
        <v>3</v>
      </c>
      <c r="E16" s="8" t="s">
        <v>1</v>
      </c>
      <c r="F16" s="8">
        <f>F9/25</f>
        <v>0.32</v>
      </c>
      <c r="G16" s="8">
        <f>G9/25</f>
        <v>0.16</v>
      </c>
      <c r="H16" s="18">
        <f>H9/25</f>
        <v>0.48</v>
      </c>
    </row>
    <row r="17" spans="1:8" x14ac:dyDescent="0.25">
      <c r="A17" s="16">
        <v>16</v>
      </c>
      <c r="B17" s="16" t="s">
        <v>0</v>
      </c>
      <c r="C17" s="16" t="s">
        <v>3</v>
      </c>
      <c r="E17" s="8" t="s">
        <v>0</v>
      </c>
      <c r="F17" s="8">
        <f>F10/25</f>
        <v>0.24</v>
      </c>
      <c r="G17" s="8">
        <f>G10/25</f>
        <v>0.28000000000000003</v>
      </c>
      <c r="H17" s="18">
        <f>H10/25</f>
        <v>0.52</v>
      </c>
    </row>
    <row r="18" spans="1:8" x14ac:dyDescent="0.25">
      <c r="A18" s="16">
        <v>17</v>
      </c>
      <c r="B18" s="16" t="s">
        <v>0</v>
      </c>
      <c r="C18" s="16" t="s">
        <v>2</v>
      </c>
      <c r="E18" s="8"/>
      <c r="F18" s="18">
        <f>F11/25</f>
        <v>0.56000000000000005</v>
      </c>
      <c r="G18" s="18">
        <f>G11/25</f>
        <v>0.44</v>
      </c>
      <c r="H18" s="8">
        <f>H11/25</f>
        <v>1</v>
      </c>
    </row>
    <row r="19" spans="1:8" x14ac:dyDescent="0.25">
      <c r="A19" s="16">
        <v>18</v>
      </c>
      <c r="B19" s="16" t="s">
        <v>0</v>
      </c>
      <c r="C19" s="16" t="s">
        <v>2</v>
      </c>
    </row>
    <row r="20" spans="1:8" x14ac:dyDescent="0.25">
      <c r="A20" s="16">
        <v>19</v>
      </c>
      <c r="B20" s="16" t="s">
        <v>0</v>
      </c>
      <c r="C20" s="16" t="s">
        <v>3</v>
      </c>
    </row>
    <row r="21" spans="1:8" x14ac:dyDescent="0.25">
      <c r="A21" s="16">
        <v>20</v>
      </c>
      <c r="B21" s="16" t="s">
        <v>1</v>
      </c>
      <c r="C21" s="16" t="s">
        <v>3</v>
      </c>
    </row>
    <row r="22" spans="1:8" x14ac:dyDescent="0.25">
      <c r="A22" s="16">
        <v>21</v>
      </c>
      <c r="B22" s="16" t="s">
        <v>1</v>
      </c>
      <c r="C22" s="16" t="s">
        <v>2</v>
      </c>
      <c r="E22" t="s">
        <v>27</v>
      </c>
      <c r="F22" s="19" t="s">
        <v>28</v>
      </c>
      <c r="G22" s="19"/>
    </row>
    <row r="23" spans="1:8" x14ac:dyDescent="0.25">
      <c r="A23" s="16">
        <v>22</v>
      </c>
      <c r="B23" s="16" t="s">
        <v>0</v>
      </c>
      <c r="C23" s="16" t="s">
        <v>3</v>
      </c>
    </row>
    <row r="24" spans="1:8" x14ac:dyDescent="0.25">
      <c r="A24" s="16">
        <v>23</v>
      </c>
      <c r="B24" s="16" t="s">
        <v>0</v>
      </c>
      <c r="C24" s="16" t="s">
        <v>2</v>
      </c>
      <c r="F24">
        <f>0.32/0.48</f>
        <v>0.66666666666666674</v>
      </c>
    </row>
    <row r="25" spans="1:8" x14ac:dyDescent="0.25">
      <c r="A25" s="16">
        <v>24</v>
      </c>
      <c r="B25" s="16" t="s">
        <v>0</v>
      </c>
      <c r="C25" s="16" t="s">
        <v>2</v>
      </c>
    </row>
    <row r="26" spans="1:8" x14ac:dyDescent="0.25">
      <c r="A26" s="16">
        <v>25</v>
      </c>
      <c r="B26" s="16" t="s">
        <v>1</v>
      </c>
      <c r="C26" s="16" t="s">
        <v>3</v>
      </c>
      <c r="E26" t="s">
        <v>29</v>
      </c>
      <c r="F26" s="19" t="s">
        <v>30</v>
      </c>
      <c r="G26" s="19"/>
    </row>
    <row r="28" spans="1:8" x14ac:dyDescent="0.25">
      <c r="F28">
        <f>0.28/0.52</f>
        <v>0.53846153846153855</v>
      </c>
    </row>
  </sheetData>
  <mergeCells count="2">
    <mergeCell ref="F22:G22"/>
    <mergeCell ref="F26:G26"/>
  </mergeCell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3096-DC42-4F93-AF7A-E02082DDC642}">
  <dimension ref="A1:F11"/>
  <sheetViews>
    <sheetView zoomScale="140" workbookViewId="0">
      <selection activeCell="E14" sqref="E14"/>
    </sheetView>
  </sheetViews>
  <sheetFormatPr defaultRowHeight="15" x14ac:dyDescent="0.25"/>
  <cols>
    <col min="1" max="1" width="17" customWidth="1"/>
    <col min="2" max="2" width="11.28515625" customWidth="1"/>
    <col min="3" max="3" width="10.140625" customWidth="1"/>
    <col min="5" max="5" width="18.7109375" customWidth="1"/>
  </cols>
  <sheetData>
    <row r="1" spans="1:6" ht="30" x14ac:dyDescent="0.25">
      <c r="A1" s="8"/>
      <c r="B1" s="20" t="s">
        <v>32</v>
      </c>
      <c r="C1" s="20" t="s">
        <v>33</v>
      </c>
      <c r="E1" s="10" t="s">
        <v>10</v>
      </c>
      <c r="F1" s="10"/>
    </row>
    <row r="2" spans="1:6" x14ac:dyDescent="0.25">
      <c r="A2" s="8" t="s">
        <v>34</v>
      </c>
      <c r="B2" s="11">
        <v>98</v>
      </c>
      <c r="C2" s="11">
        <v>2</v>
      </c>
      <c r="E2" s="11" t="s">
        <v>36</v>
      </c>
      <c r="F2" s="12">
        <v>0.65</v>
      </c>
    </row>
    <row r="3" spans="1:6" x14ac:dyDescent="0.25">
      <c r="A3" s="8" t="s">
        <v>35</v>
      </c>
      <c r="B3" s="11">
        <v>95</v>
      </c>
      <c r="C3" s="11">
        <v>5</v>
      </c>
      <c r="E3" s="11" t="s">
        <v>31</v>
      </c>
      <c r="F3" s="12">
        <v>0.35</v>
      </c>
    </row>
    <row r="7" spans="1:6" x14ac:dyDescent="0.25">
      <c r="A7" t="s">
        <v>37</v>
      </c>
      <c r="B7" t="s">
        <v>38</v>
      </c>
    </row>
    <row r="8" spans="1:6" x14ac:dyDescent="0.25">
      <c r="B8" s="1">
        <f>0.98 * 0.65</f>
        <v>0.63700000000000001</v>
      </c>
    </row>
    <row r="10" spans="1:6" x14ac:dyDescent="0.25">
      <c r="A10" t="s">
        <v>39</v>
      </c>
      <c r="B10" t="s">
        <v>40</v>
      </c>
    </row>
    <row r="11" spans="1:6" x14ac:dyDescent="0.25">
      <c r="B11">
        <f>0.65*0.98/ ((0.65*0.98) + (0.35*0.95))</f>
        <v>0.65703971119133575</v>
      </c>
    </row>
  </sheetData>
  <mergeCells count="1"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EB90-95A6-4B86-99D5-3702DEEA5514}">
  <dimension ref="A1:E9"/>
  <sheetViews>
    <sheetView workbookViewId="0">
      <selection activeCell="D14" sqref="D14"/>
    </sheetView>
  </sheetViews>
  <sheetFormatPr defaultRowHeight="15" x14ac:dyDescent="0.25"/>
  <cols>
    <col min="1" max="1" width="22.5703125" customWidth="1"/>
  </cols>
  <sheetData>
    <row r="1" spans="1:5" x14ac:dyDescent="0.25">
      <c r="A1" s="1"/>
      <c r="B1" s="9" t="s">
        <v>13</v>
      </c>
      <c r="C1" s="9"/>
      <c r="D1" s="9"/>
    </row>
    <row r="2" spans="1:5" x14ac:dyDescent="0.25">
      <c r="A2" s="1"/>
      <c r="B2" s="8">
        <v>4</v>
      </c>
      <c r="C2" s="8">
        <v>12</v>
      </c>
      <c r="D2" s="8">
        <v>24</v>
      </c>
    </row>
    <row r="3" spans="1:5" x14ac:dyDescent="0.25">
      <c r="A3" s="8" t="s">
        <v>11</v>
      </c>
      <c r="B3" s="12">
        <v>45</v>
      </c>
      <c r="C3" s="12">
        <v>180</v>
      </c>
      <c r="D3" s="12">
        <v>75</v>
      </c>
      <c r="E3">
        <f>SUM(B3:D3)</f>
        <v>300</v>
      </c>
    </row>
    <row r="4" spans="1:5" x14ac:dyDescent="0.25">
      <c r="A4" s="8" t="s">
        <v>12</v>
      </c>
      <c r="B4" s="12">
        <f>B3/$E$3</f>
        <v>0.15</v>
      </c>
      <c r="C4" s="12">
        <f t="shared" ref="C4:D4" si="0">C3/$E$3</f>
        <v>0.6</v>
      </c>
      <c r="D4" s="12">
        <f t="shared" si="0"/>
        <v>0.25</v>
      </c>
    </row>
    <row r="5" spans="1:5" x14ac:dyDescent="0.25">
      <c r="A5" s="8"/>
      <c r="B5" s="21">
        <f>(B2-$B$7)^2</f>
        <v>96.039999999999978</v>
      </c>
      <c r="C5" s="21">
        <f t="shared" ref="C5:D5" si="1">(C2-$B$7)^2</f>
        <v>3.2399999999999962</v>
      </c>
      <c r="D5" s="21">
        <f t="shared" si="1"/>
        <v>104.04000000000002</v>
      </c>
    </row>
    <row r="7" spans="1:5" x14ac:dyDescent="0.25">
      <c r="A7" s="8" t="s">
        <v>41</v>
      </c>
      <c r="B7" s="1">
        <f>SUMPRODUCT(B4:D4,B2:D2)</f>
        <v>13.799999999999999</v>
      </c>
    </row>
    <row r="8" spans="1:5" x14ac:dyDescent="0.25">
      <c r="A8" s="8" t="s">
        <v>42</v>
      </c>
      <c r="B8" s="1">
        <f>SUMPRODUCT(B5:D5,B4:D4)</f>
        <v>42.36</v>
      </c>
    </row>
    <row r="9" spans="1:5" x14ac:dyDescent="0.25">
      <c r="A9" s="22" t="s">
        <v>24</v>
      </c>
      <c r="B9">
        <f>SQRT(B8)</f>
        <v>6.508456038109192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9DFA-E2EF-4153-B951-8E6E5FDF2341}">
  <dimension ref="A1:C8"/>
  <sheetViews>
    <sheetView workbookViewId="0">
      <selection activeCell="A4" sqref="A4:C4"/>
    </sheetView>
  </sheetViews>
  <sheetFormatPr defaultRowHeight="15" x14ac:dyDescent="0.25"/>
  <cols>
    <col min="1" max="1" width="21" customWidth="1"/>
    <col min="3" max="3" width="26" customWidth="1"/>
  </cols>
  <sheetData>
    <row r="1" spans="1:3" x14ac:dyDescent="0.25">
      <c r="A1" s="1" t="s">
        <v>14</v>
      </c>
      <c r="B1" s="1">
        <v>3</v>
      </c>
    </row>
    <row r="2" spans="1:3" x14ac:dyDescent="0.25">
      <c r="A2" s="1" t="s">
        <v>15</v>
      </c>
      <c r="B2" s="1">
        <v>0.3</v>
      </c>
    </row>
    <row r="4" spans="1:3" x14ac:dyDescent="0.25">
      <c r="A4" s="3" t="s">
        <v>16</v>
      </c>
      <c r="B4" s="3" t="s">
        <v>12</v>
      </c>
      <c r="C4" s="3" t="s">
        <v>17</v>
      </c>
    </row>
    <row r="5" spans="1:3" x14ac:dyDescent="0.25">
      <c r="A5" s="2">
        <v>0</v>
      </c>
      <c r="B5" s="2">
        <f>_xlfn.BINOM.DIST(A5,$B$1,$B$2,FALSE)</f>
        <v>0.34300000000000003</v>
      </c>
      <c r="C5" s="2">
        <f>_xlfn.BINOM.DIST(A5,$B$1,$B$2, TRUE)</f>
        <v>0.34300000000000003</v>
      </c>
    </row>
    <row r="6" spans="1:3" x14ac:dyDescent="0.25">
      <c r="A6" s="2">
        <v>1</v>
      </c>
      <c r="B6" s="2">
        <f t="shared" ref="B6:B8" si="0">_xlfn.BINOM.DIST(A6,$B$1,$B$2,FALSE)</f>
        <v>0.441</v>
      </c>
      <c r="C6" s="2">
        <f t="shared" ref="C6:C8" si="1">_xlfn.BINOM.DIST(A6,$B$1,$B$2, TRUE)</f>
        <v>0.78400000000000003</v>
      </c>
    </row>
    <row r="7" spans="1:3" x14ac:dyDescent="0.25">
      <c r="A7" s="2">
        <v>2</v>
      </c>
      <c r="B7" s="2">
        <f t="shared" si="0"/>
        <v>0.18900000000000008</v>
      </c>
      <c r="C7" s="2">
        <f t="shared" si="1"/>
        <v>0.97300000000000009</v>
      </c>
    </row>
    <row r="8" spans="1:3" x14ac:dyDescent="0.25">
      <c r="A8" s="2">
        <v>3</v>
      </c>
      <c r="B8" s="2">
        <f t="shared" si="0"/>
        <v>2.6999999999999982E-2</v>
      </c>
      <c r="C8" s="2">
        <f t="shared" si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3B5-D934-457D-8589-FAB1289A3878}">
  <dimension ref="A1:C10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2" max="2" width="22" customWidth="1"/>
    <col min="3" max="3" width="26.42578125" customWidth="1"/>
  </cols>
  <sheetData>
    <row r="1" spans="1:3" x14ac:dyDescent="0.25">
      <c r="A1" s="8" t="s">
        <v>18</v>
      </c>
      <c r="B1" s="8">
        <v>10</v>
      </c>
    </row>
    <row r="4" spans="1:3" x14ac:dyDescent="0.25">
      <c r="A4" s="3" t="s">
        <v>16</v>
      </c>
      <c r="B4" s="3" t="s">
        <v>12</v>
      </c>
      <c r="C4" s="3" t="s">
        <v>17</v>
      </c>
    </row>
    <row r="5" spans="1:3" x14ac:dyDescent="0.25">
      <c r="A5" s="1">
        <v>0</v>
      </c>
      <c r="B5" s="1">
        <f>_xlfn.POISSON.DIST(A5,$B$1,FALSE)</f>
        <v>4.5399929762484854E-5</v>
      </c>
      <c r="C5" s="1">
        <f>_xlfn.POISSON.DIST(A5,$B$1, TRUE)</f>
        <v>4.5399929762484854E-5</v>
      </c>
    </row>
    <row r="6" spans="1:3" x14ac:dyDescent="0.25">
      <c r="A6" s="1">
        <v>1</v>
      </c>
      <c r="B6" s="1">
        <f t="shared" ref="B6:B9" si="0">_xlfn.POISSON.DIST(A6,$B$1,FALSE)</f>
        <v>4.5399929762484861E-4</v>
      </c>
      <c r="C6" s="1">
        <f t="shared" ref="C6:C9" si="1">_xlfn.POISSON.DIST(A6,$B$1, TRUE)</f>
        <v>4.9939922738733344E-4</v>
      </c>
    </row>
    <row r="7" spans="1:3" x14ac:dyDescent="0.25">
      <c r="A7" s="1">
        <v>2</v>
      </c>
      <c r="B7" s="1">
        <f t="shared" si="0"/>
        <v>2.2699964881242444E-3</v>
      </c>
      <c r="C7" s="1">
        <f t="shared" si="1"/>
        <v>2.7693957155115762E-3</v>
      </c>
    </row>
    <row r="8" spans="1:3" x14ac:dyDescent="0.25">
      <c r="A8" s="1">
        <v>3</v>
      </c>
      <c r="B8" s="1">
        <f t="shared" si="0"/>
        <v>7.5666549604141483E-3</v>
      </c>
      <c r="C8" s="1">
        <f t="shared" si="1"/>
        <v>1.0336050675925718E-2</v>
      </c>
    </row>
    <row r="9" spans="1:3" x14ac:dyDescent="0.25">
      <c r="A9" s="23">
        <v>20</v>
      </c>
      <c r="B9" s="23">
        <f t="shared" si="0"/>
        <v>1.8660813139987594E-3</v>
      </c>
      <c r="C9" s="23">
        <f t="shared" si="1"/>
        <v>0.99841173933814198</v>
      </c>
    </row>
    <row r="10" spans="1:3" x14ac:dyDescent="0.25">
      <c r="A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FCD4-081E-4D22-8F6C-F088ECC29FB7}">
  <dimension ref="A1:B11"/>
  <sheetViews>
    <sheetView topLeftCell="A28" zoomScale="127" workbookViewId="0">
      <selection activeCell="A40" sqref="A40:B43"/>
    </sheetView>
  </sheetViews>
  <sheetFormatPr defaultRowHeight="15" x14ac:dyDescent="0.25"/>
  <cols>
    <col min="1" max="1" width="14.85546875" customWidth="1"/>
  </cols>
  <sheetData>
    <row r="1" spans="1:2" x14ac:dyDescent="0.25">
      <c r="A1" s="10" t="s">
        <v>43</v>
      </c>
      <c r="B1" s="10"/>
    </row>
    <row r="2" spans="1:2" x14ac:dyDescent="0.25">
      <c r="A2" s="13" t="s">
        <v>19</v>
      </c>
      <c r="B2" s="13">
        <v>120</v>
      </c>
    </row>
    <row r="3" spans="1:2" x14ac:dyDescent="0.25">
      <c r="A3" s="13" t="s">
        <v>20</v>
      </c>
      <c r="B3" s="13">
        <v>140</v>
      </c>
    </row>
    <row r="5" spans="1:2" x14ac:dyDescent="0.25">
      <c r="A5" t="s">
        <v>12</v>
      </c>
      <c r="B5">
        <f xml:space="preserve"> 1/(B3-B2)</f>
        <v>0.05</v>
      </c>
    </row>
    <row r="7" spans="1:2" x14ac:dyDescent="0.25">
      <c r="A7" t="s">
        <v>44</v>
      </c>
      <c r="B7">
        <f>B5*(130-B2)</f>
        <v>0.5</v>
      </c>
    </row>
    <row r="9" spans="1:2" x14ac:dyDescent="0.25">
      <c r="A9" t="s">
        <v>41</v>
      </c>
      <c r="B9">
        <f>(B2+B3)/2</f>
        <v>130</v>
      </c>
    </row>
    <row r="10" spans="1:2" x14ac:dyDescent="0.25">
      <c r="A10" t="s">
        <v>42</v>
      </c>
      <c r="B10">
        <f>(B3-B2)^2/12</f>
        <v>33.333333333333336</v>
      </c>
    </row>
    <row r="11" spans="1:2" x14ac:dyDescent="0.25">
      <c r="A11" t="s">
        <v>24</v>
      </c>
      <c r="B11">
        <f>SQRT(B10)</f>
        <v>5.7735026918962582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BE1-F100-4067-BAE5-890EF367088C}">
  <dimension ref="A1:B10"/>
  <sheetViews>
    <sheetView zoomScale="143" workbookViewId="0">
      <selection activeCell="B10" sqref="B10"/>
    </sheetView>
  </sheetViews>
  <sheetFormatPr defaultRowHeight="15" x14ac:dyDescent="0.25"/>
  <cols>
    <col min="1" max="1" width="11.42578125" customWidth="1"/>
  </cols>
  <sheetData>
    <row r="1" spans="1:2" x14ac:dyDescent="0.25">
      <c r="A1" s="10" t="s">
        <v>22</v>
      </c>
      <c r="B1" s="10"/>
    </row>
    <row r="2" spans="1:2" x14ac:dyDescent="0.25">
      <c r="A2" s="13" t="s">
        <v>19</v>
      </c>
      <c r="B2" s="13">
        <v>20</v>
      </c>
    </row>
    <row r="3" spans="1:2" x14ac:dyDescent="0.25">
      <c r="A3" s="13" t="s">
        <v>20</v>
      </c>
      <c r="B3" s="13">
        <v>45</v>
      </c>
    </row>
    <row r="4" spans="1:2" x14ac:dyDescent="0.25">
      <c r="A4" s="13" t="s">
        <v>21</v>
      </c>
      <c r="B4" s="13">
        <v>35</v>
      </c>
    </row>
    <row r="7" spans="1:2" x14ac:dyDescent="0.25">
      <c r="A7" t="s">
        <v>12</v>
      </c>
    </row>
    <row r="8" spans="1:2" x14ac:dyDescent="0.25">
      <c r="A8">
        <v>30</v>
      </c>
      <c r="B8">
        <f>(2*(A8-B2))/((B3-B2)*(B4-B2))</f>
        <v>5.3333333333333337E-2</v>
      </c>
    </row>
    <row r="10" spans="1:2" x14ac:dyDescent="0.25">
      <c r="A10" t="s">
        <v>45</v>
      </c>
      <c r="B10">
        <f xml:space="preserve"> ((A8-B2)^2)/((B3-B2)*(B4-B2))</f>
        <v>0.26666666666666666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0106-FA34-49E8-B49E-AC4263F9159F}">
  <dimension ref="A1:C17"/>
  <sheetViews>
    <sheetView zoomScale="164" workbookViewId="0">
      <selection activeCell="B18" sqref="B18"/>
    </sheetView>
  </sheetViews>
  <sheetFormatPr defaultRowHeight="15" x14ac:dyDescent="0.25"/>
  <cols>
    <col min="1" max="1" width="13" customWidth="1"/>
    <col min="2" max="2" width="15.42578125" customWidth="1"/>
  </cols>
  <sheetData>
    <row r="1" spans="1:3" x14ac:dyDescent="0.25">
      <c r="A1" s="14" t="s">
        <v>46</v>
      </c>
      <c r="B1" s="14"/>
    </row>
    <row r="2" spans="1:3" x14ac:dyDescent="0.25">
      <c r="A2" s="4" t="s">
        <v>23</v>
      </c>
      <c r="B2" s="4">
        <v>5.5</v>
      </c>
    </row>
    <row r="3" spans="1:3" x14ac:dyDescent="0.25">
      <c r="A3" s="4" t="s">
        <v>24</v>
      </c>
      <c r="B3" s="4">
        <v>1</v>
      </c>
    </row>
    <row r="5" spans="1:3" x14ac:dyDescent="0.25">
      <c r="A5">
        <v>3</v>
      </c>
      <c r="B5">
        <f>_xlfn.NORM.DIST(A5,$B$2,$B$3,FALSE)</f>
        <v>1.752830049356854E-2</v>
      </c>
    </row>
    <row r="6" spans="1:3" x14ac:dyDescent="0.25">
      <c r="A6">
        <v>3.5</v>
      </c>
      <c r="B6">
        <f t="shared" ref="B6:B15" si="0">_xlfn.NORM.DIST(A6,$B$2,$B$3,FALSE)</f>
        <v>5.3990966513188063E-2</v>
      </c>
    </row>
    <row r="7" spans="1:3" x14ac:dyDescent="0.25">
      <c r="A7">
        <v>4</v>
      </c>
      <c r="B7">
        <f t="shared" si="0"/>
        <v>0.12951759566589174</v>
      </c>
    </row>
    <row r="8" spans="1:3" x14ac:dyDescent="0.25">
      <c r="A8">
        <v>4.5</v>
      </c>
      <c r="B8">
        <f t="shared" si="0"/>
        <v>0.24197072451914337</v>
      </c>
    </row>
    <row r="9" spans="1:3" x14ac:dyDescent="0.25">
      <c r="A9">
        <v>5</v>
      </c>
      <c r="B9">
        <f t="shared" si="0"/>
        <v>0.35206532676429952</v>
      </c>
    </row>
    <row r="10" spans="1:3" x14ac:dyDescent="0.25">
      <c r="A10">
        <v>5.5</v>
      </c>
      <c r="B10">
        <f t="shared" si="0"/>
        <v>0.3989422804014327</v>
      </c>
    </row>
    <row r="11" spans="1:3" x14ac:dyDescent="0.25">
      <c r="A11">
        <v>6</v>
      </c>
      <c r="B11">
        <f t="shared" si="0"/>
        <v>0.35206532676429952</v>
      </c>
    </row>
    <row r="12" spans="1:3" x14ac:dyDescent="0.25">
      <c r="A12">
        <v>6.5</v>
      </c>
      <c r="B12">
        <f t="shared" si="0"/>
        <v>0.24197072451914337</v>
      </c>
    </row>
    <row r="13" spans="1:3" x14ac:dyDescent="0.25">
      <c r="A13">
        <v>7</v>
      </c>
      <c r="B13">
        <f t="shared" si="0"/>
        <v>0.12951759566589174</v>
      </c>
      <c r="C13">
        <f>_xlfn.NORM.DIST(A13,B2,B3,TRUE)</f>
        <v>0.93319279873114191</v>
      </c>
    </row>
    <row r="14" spans="1:3" x14ac:dyDescent="0.25">
      <c r="A14">
        <v>7.5</v>
      </c>
      <c r="B14">
        <f t="shared" si="0"/>
        <v>5.3990966513188063E-2</v>
      </c>
    </row>
    <row r="15" spans="1:3" x14ac:dyDescent="0.25">
      <c r="A15">
        <v>8</v>
      </c>
      <c r="B15">
        <f t="shared" si="0"/>
        <v>1.752830049356854E-2</v>
      </c>
    </row>
    <row r="17" spans="1:2" x14ac:dyDescent="0.25">
      <c r="A17" t="s">
        <v>48</v>
      </c>
      <c r="B17" t="s">
        <v>47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1299-5A3F-4C1E-B3F8-0D0527EC609C}">
  <dimension ref="A1:C5"/>
  <sheetViews>
    <sheetView tabSelected="1" zoomScale="176" workbookViewId="0">
      <selection activeCell="D6" sqref="D6"/>
    </sheetView>
  </sheetViews>
  <sheetFormatPr defaultRowHeight="15" x14ac:dyDescent="0.25"/>
  <cols>
    <col min="1" max="1" width="14.42578125" customWidth="1"/>
    <col min="2" max="2" width="9.42578125" customWidth="1"/>
  </cols>
  <sheetData>
    <row r="1" spans="1:3" x14ac:dyDescent="0.25">
      <c r="A1" s="14" t="s">
        <v>26</v>
      </c>
      <c r="B1" s="14"/>
    </row>
    <row r="2" spans="1:3" x14ac:dyDescent="0.25">
      <c r="A2" s="4" t="s">
        <v>25</v>
      </c>
      <c r="B2" s="4">
        <v>15</v>
      </c>
    </row>
    <row r="5" spans="1:3" x14ac:dyDescent="0.25">
      <c r="A5" t="s">
        <v>49</v>
      </c>
      <c r="B5">
        <f>_xlfn.EXPON.DIST(10,1/B2,FALSE)</f>
        <v>3.4227807935506137E-2</v>
      </c>
      <c r="C5">
        <f>_xlfn.EXPON.DIST(10,1/B2,TRUE)</f>
        <v>0.48658288096740798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Conditional Probability</vt:lpstr>
      <vt:lpstr>Bayes theorem</vt:lpstr>
      <vt:lpstr>Discrete prob dist</vt:lpstr>
      <vt:lpstr>Binomial prob dist</vt:lpstr>
      <vt:lpstr>Poisson prob dist</vt:lpstr>
      <vt:lpstr>Uniform dist</vt:lpstr>
      <vt:lpstr>traingular dist</vt:lpstr>
      <vt:lpstr>Normal dist.</vt:lpstr>
      <vt:lpstr>Exponential dist.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Gude</dc:creator>
  <cp:lastModifiedBy>Hari Gude</cp:lastModifiedBy>
  <dcterms:created xsi:type="dcterms:W3CDTF">2015-06-05T18:17:20Z</dcterms:created>
  <dcterms:modified xsi:type="dcterms:W3CDTF">2021-09-24T18:46:19Z</dcterms:modified>
</cp:coreProperties>
</file>