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n-26\Data\"/>
    </mc:Choice>
  </mc:AlternateContent>
  <xr:revisionPtr revIDLastSave="0" documentId="13_ncr:1_{B11CCD0C-87CF-4E62-B58C-91D50BF809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ck Munger" sheetId="19" r:id="rId1"/>
    <sheet name="Pending Recoveries" sheetId="20" r:id="rId2"/>
    <sheet name="Issue" sheetId="2" r:id="rId3"/>
    <sheet name="Pending Consumption" sheetId="17" r:id="rId4"/>
    <sheet name="Purchase" sheetId="1" r:id="rId5"/>
    <sheet name="Godown" sheetId="5" r:id="rId6"/>
    <sheet name="Vendor" sheetId="4" r:id="rId7"/>
    <sheet name="Item" sheetId="3" r:id="rId8"/>
  </sheets>
  <externalReferences>
    <externalReference r:id="rId9"/>
  </externalReferences>
  <definedNames>
    <definedName name="_xlnm._FilterDatabase" localSheetId="3" hidden="1">'Pending Consumption'!$A$1:$F$385</definedName>
    <definedName name="_xlnm._FilterDatabase" localSheetId="1" hidden="1">'Pending Recoveries'!$H$3:$AD$833</definedName>
    <definedName name="_xlcn.WorksheetConnection_ConsumableReportBR25_26.xlsxTable21" hidden="1">Table2[]</definedName>
    <definedName name="_xlcn.WorksheetConnection_ConsumableReportBR25_26.xlsxTable31" hidden="1">Table3[]</definedName>
    <definedName name="_xlcn.WorksheetConnection_ConsumableReportBR25_26.xlsxTable41" hidden="1">Table4[]</definedName>
    <definedName name="_xlcn.WorksheetConnection_ConsumableReportBR25_26.xlsxTable51" hidden="1">Table5[]</definedName>
    <definedName name="ExternalData_5" localSheetId="0" hidden="1">'Stock Munger'!$A$1:$K$97</definedName>
    <definedName name="_xlnm.Print_Area" localSheetId="7">Table2[[#All],[Item Name]:[diff]]</definedName>
    <definedName name="Purchase">Table3[]</definedName>
  </definedNames>
  <calcPr calcId="191029"/>
  <pivotCaches>
    <pivotCache cacheId="1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Consumable Report BR 25_26.xlsx!Table5"/>
          <x15:modelTable id="Table4" name="Table4" connection="WorksheetConnection_Consumable Report BR 25_26.xlsx!Table4"/>
          <x15:modelTable id="Table3" name="Table3" connection="WorksheetConnection_Consumable Report BR 25_26.xlsx!Table3"/>
          <x15:modelTable id="Table2" name="Table2" connection="WorksheetConnection_Consumable Report BR 25_26.xlsx!Table2"/>
        </x15:modelTables>
        <x15:modelRelationships>
          <x15:modelRelationship fromTable="Table4" fromColumn="Item Name" toTable="Table2" toColumn="Item Name"/>
          <x15:modelRelationship fromTable="Table3" fromColumn="Item Name" toTable="Table2" toColumn="Item 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11" i="20" l="1"/>
  <c r="AA811" i="20" s="1"/>
  <c r="N812" i="20"/>
  <c r="N813" i="20"/>
  <c r="N814" i="20"/>
  <c r="AA814" i="20" s="1"/>
  <c r="AD814" i="20" s="1"/>
  <c r="N815" i="20"/>
  <c r="AA815" i="20" s="1"/>
  <c r="AD815" i="20" s="1"/>
  <c r="N816" i="20"/>
  <c r="AA816" i="20" s="1"/>
  <c r="AD816" i="20" s="1"/>
  <c r="N817" i="20"/>
  <c r="AA817" i="20" s="1"/>
  <c r="AD817" i="20" s="1"/>
  <c r="N818" i="20"/>
  <c r="AA818" i="20" s="1"/>
  <c r="N819" i="20"/>
  <c r="AA819" i="20" s="1"/>
  <c r="N820" i="20"/>
  <c r="AA820" i="20" s="1"/>
  <c r="AD820" i="20" s="1"/>
  <c r="N821" i="20"/>
  <c r="AA821" i="20" s="1"/>
  <c r="AD821" i="20" s="1"/>
  <c r="N822" i="20"/>
  <c r="AA822" i="20" s="1"/>
  <c r="AD822" i="20" s="1"/>
  <c r="N823" i="20"/>
  <c r="AA823" i="20" s="1"/>
  <c r="N824" i="20"/>
  <c r="N825" i="20"/>
  <c r="N826" i="20"/>
  <c r="N827" i="20"/>
  <c r="N828" i="20"/>
  <c r="N829" i="20"/>
  <c r="N830" i="20"/>
  <c r="AA830" i="20" s="1"/>
  <c r="N831" i="20"/>
  <c r="AA831" i="20" s="1"/>
  <c r="N832" i="20"/>
  <c r="AA832" i="20" s="1"/>
  <c r="AD832" i="20" s="1"/>
  <c r="AE811" i="20"/>
  <c r="AD812" i="20"/>
  <c r="AE820" i="20"/>
  <c r="AE821" i="20"/>
  <c r="AE822" i="20"/>
  <c r="AE823" i="20"/>
  <c r="AE832" i="20"/>
  <c r="AA812" i="20"/>
  <c r="AA813" i="20"/>
  <c r="AD813" i="20" s="1"/>
  <c r="AA824" i="20"/>
  <c r="AD824" i="20" s="1"/>
  <c r="AA825" i="20"/>
  <c r="AA826" i="20"/>
  <c r="AA827" i="20"/>
  <c r="AA828" i="20"/>
  <c r="AA829" i="20"/>
  <c r="AB833" i="20"/>
  <c r="Z833" i="20"/>
  <c r="Y833" i="20"/>
  <c r="X833" i="20"/>
  <c r="W833" i="20"/>
  <c r="V833" i="20"/>
  <c r="U833" i="20"/>
  <c r="T833" i="20"/>
  <c r="S833" i="20"/>
  <c r="R833" i="20"/>
  <c r="Q833" i="20"/>
  <c r="P833" i="20"/>
  <c r="O833" i="20"/>
  <c r="M833" i="20"/>
  <c r="L833" i="20"/>
  <c r="K833" i="20"/>
  <c r="AC811" i="20"/>
  <c r="AC812" i="20"/>
  <c r="AE812" i="20" s="1"/>
  <c r="AC813" i="20"/>
  <c r="AE813" i="20" s="1"/>
  <c r="AC814" i="20"/>
  <c r="AE814" i="20" s="1"/>
  <c r="AC815" i="20"/>
  <c r="AE815" i="20" s="1"/>
  <c r="AC816" i="20"/>
  <c r="AE816" i="20" s="1"/>
  <c r="AC817" i="20"/>
  <c r="AE817" i="20" s="1"/>
  <c r="AC818" i="20"/>
  <c r="AE818" i="20" s="1"/>
  <c r="AC819" i="20"/>
  <c r="AE819" i="20" s="1"/>
  <c r="AC820" i="20"/>
  <c r="AC821" i="20"/>
  <c r="AC822" i="20"/>
  <c r="AC823" i="20"/>
  <c r="AC824" i="20"/>
  <c r="AE824" i="20" s="1"/>
  <c r="AC825" i="20"/>
  <c r="AE825" i="20" s="1"/>
  <c r="AC826" i="20"/>
  <c r="AE826" i="20" s="1"/>
  <c r="AC827" i="20"/>
  <c r="AE827" i="20" s="1"/>
  <c r="AC828" i="20"/>
  <c r="AE828" i="20" s="1"/>
  <c r="AC829" i="20"/>
  <c r="AE829" i="20" s="1"/>
  <c r="AC830" i="20"/>
  <c r="AE830" i="20" s="1"/>
  <c r="AC831" i="20"/>
  <c r="AE831" i="20" s="1"/>
  <c r="AC832" i="20"/>
  <c r="AC810" i="20"/>
  <c r="AC809" i="20"/>
  <c r="AC808" i="20"/>
  <c r="AC807" i="20"/>
  <c r="AC806" i="20"/>
  <c r="AC805" i="20"/>
  <c r="AC804" i="20"/>
  <c r="AC803" i="20"/>
  <c r="AC802" i="20"/>
  <c r="AC801" i="20"/>
  <c r="AC800" i="20"/>
  <c r="AC799" i="20"/>
  <c r="AC798" i="20"/>
  <c r="AC797" i="20"/>
  <c r="AC796" i="20"/>
  <c r="AC795" i="20"/>
  <c r="AC794" i="20"/>
  <c r="AC793" i="20"/>
  <c r="AC792" i="20"/>
  <c r="AC791" i="20"/>
  <c r="AC790" i="20"/>
  <c r="AC789" i="20"/>
  <c r="AC788" i="20"/>
  <c r="AC787" i="20"/>
  <c r="AC786" i="20"/>
  <c r="AC785" i="20"/>
  <c r="AC784" i="20"/>
  <c r="AC783" i="20"/>
  <c r="AC782" i="20"/>
  <c r="AC781" i="20"/>
  <c r="AC780" i="20"/>
  <c r="AC779" i="20"/>
  <c r="AC778" i="20"/>
  <c r="AC777" i="20"/>
  <c r="AC776" i="20"/>
  <c r="AC775" i="20"/>
  <c r="AC774" i="20"/>
  <c r="AC773" i="20"/>
  <c r="AC772" i="20"/>
  <c r="AC771" i="20"/>
  <c r="AC770" i="20"/>
  <c r="AC769" i="20"/>
  <c r="AC768" i="20"/>
  <c r="AC767" i="20"/>
  <c r="AC766" i="20"/>
  <c r="AC765" i="20"/>
  <c r="AC764" i="20"/>
  <c r="AC763" i="20"/>
  <c r="AC762" i="20"/>
  <c r="AC761" i="20"/>
  <c r="AC760" i="20"/>
  <c r="AC759" i="20"/>
  <c r="AC758" i="20"/>
  <c r="AC757" i="20"/>
  <c r="AC756" i="20"/>
  <c r="AC755" i="20"/>
  <c r="AC754" i="20"/>
  <c r="AC753" i="20"/>
  <c r="AC752" i="20"/>
  <c r="AC751" i="20"/>
  <c r="AC750" i="20"/>
  <c r="AC749" i="20"/>
  <c r="AC748" i="20"/>
  <c r="AC747" i="20"/>
  <c r="AC746" i="20"/>
  <c r="AC745" i="20"/>
  <c r="AC744" i="20"/>
  <c r="AC743" i="20"/>
  <c r="AC742" i="20"/>
  <c r="AC741" i="20"/>
  <c r="AC740" i="20"/>
  <c r="AC739" i="20"/>
  <c r="AC738" i="20"/>
  <c r="AC737" i="20"/>
  <c r="AC736" i="20"/>
  <c r="AC735" i="20"/>
  <c r="AC734" i="20"/>
  <c r="AC733" i="20"/>
  <c r="AC732" i="20"/>
  <c r="AC731" i="20"/>
  <c r="AC730" i="20"/>
  <c r="AC729" i="20"/>
  <c r="AC728" i="20"/>
  <c r="AC727" i="20"/>
  <c r="AC726" i="20"/>
  <c r="AC725" i="20"/>
  <c r="AC724" i="20"/>
  <c r="AC723" i="20"/>
  <c r="AC722" i="20"/>
  <c r="AC721" i="20"/>
  <c r="AC720" i="20"/>
  <c r="AC719" i="20"/>
  <c r="AC718" i="20"/>
  <c r="AC717" i="20"/>
  <c r="AC716" i="20"/>
  <c r="AC715" i="20"/>
  <c r="AC714" i="20"/>
  <c r="AC713" i="20"/>
  <c r="AC712" i="20"/>
  <c r="AC711" i="20"/>
  <c r="AC710" i="20"/>
  <c r="AC709" i="20"/>
  <c r="AC708" i="20"/>
  <c r="AC707" i="20"/>
  <c r="AC706" i="20"/>
  <c r="AC705" i="20"/>
  <c r="AC704" i="20"/>
  <c r="AC703" i="20"/>
  <c r="AC702" i="20"/>
  <c r="AC701" i="20"/>
  <c r="AC700" i="20"/>
  <c r="AC699" i="20"/>
  <c r="AC698" i="20"/>
  <c r="AC697" i="20"/>
  <c r="AC696" i="20"/>
  <c r="AC695" i="20"/>
  <c r="AC694" i="20"/>
  <c r="AC693" i="20"/>
  <c r="AC692" i="20"/>
  <c r="AC691" i="20"/>
  <c r="AC690" i="20"/>
  <c r="AC689" i="20"/>
  <c r="AC688" i="20"/>
  <c r="AC687" i="20"/>
  <c r="AC686" i="20"/>
  <c r="AC685" i="20"/>
  <c r="AC684" i="20"/>
  <c r="AC683" i="20"/>
  <c r="AC682" i="20"/>
  <c r="AC681" i="20"/>
  <c r="AC680" i="20"/>
  <c r="AC679" i="20"/>
  <c r="AC678" i="20"/>
  <c r="AC677" i="20"/>
  <c r="AC676" i="20"/>
  <c r="AC675" i="20"/>
  <c r="AC674" i="20"/>
  <c r="AC673" i="20"/>
  <c r="AC672" i="20"/>
  <c r="AC671" i="20"/>
  <c r="AC670" i="20"/>
  <c r="AC669" i="20"/>
  <c r="AC668" i="20"/>
  <c r="AC667" i="20"/>
  <c r="AC666" i="20"/>
  <c r="AC665" i="20"/>
  <c r="AC664" i="20"/>
  <c r="AC663" i="20"/>
  <c r="AC662" i="20"/>
  <c r="AC661" i="20"/>
  <c r="AC660" i="20"/>
  <c r="AC659" i="20"/>
  <c r="AC658" i="20"/>
  <c r="AC657" i="20"/>
  <c r="AC656" i="20"/>
  <c r="AC655" i="20"/>
  <c r="AC654" i="20"/>
  <c r="AC653" i="20"/>
  <c r="AC652" i="20"/>
  <c r="AC651" i="20"/>
  <c r="AC650" i="20"/>
  <c r="AC649" i="20"/>
  <c r="AC648" i="20"/>
  <c r="AC647" i="20"/>
  <c r="AC646" i="20"/>
  <c r="AC645" i="20"/>
  <c r="AC644" i="20"/>
  <c r="AC643" i="20"/>
  <c r="AC642" i="20"/>
  <c r="AC641" i="20"/>
  <c r="AC640" i="20"/>
  <c r="AC639" i="20"/>
  <c r="AC638" i="20"/>
  <c r="AC637" i="20"/>
  <c r="AC636" i="20"/>
  <c r="AC635" i="20"/>
  <c r="AC634" i="20"/>
  <c r="AC633" i="20"/>
  <c r="AC632" i="20"/>
  <c r="AC631" i="20"/>
  <c r="AC630" i="20"/>
  <c r="AC629" i="20"/>
  <c r="AC628" i="20"/>
  <c r="AC627" i="20"/>
  <c r="AC626" i="20"/>
  <c r="AC625" i="20"/>
  <c r="AC624" i="20"/>
  <c r="AC623" i="20"/>
  <c r="AC622" i="20"/>
  <c r="AC621" i="20"/>
  <c r="AC620" i="20"/>
  <c r="AC619" i="20"/>
  <c r="AC618" i="20"/>
  <c r="AC617" i="20"/>
  <c r="AC616" i="20"/>
  <c r="AC615" i="20"/>
  <c r="AC614" i="20"/>
  <c r="AC613" i="20"/>
  <c r="AC612" i="20"/>
  <c r="AC611" i="20"/>
  <c r="AC610" i="20"/>
  <c r="AC609" i="20"/>
  <c r="AC608" i="20"/>
  <c r="AC607" i="20"/>
  <c r="AC606" i="20"/>
  <c r="AC605" i="20"/>
  <c r="AC604" i="20"/>
  <c r="AC603" i="20"/>
  <c r="AC602" i="20"/>
  <c r="AC601" i="20"/>
  <c r="AC600" i="20"/>
  <c r="AC599" i="20"/>
  <c r="AC598" i="20"/>
  <c r="AC597" i="20"/>
  <c r="AC596" i="20"/>
  <c r="AC595" i="20"/>
  <c r="AC594" i="20"/>
  <c r="AC593" i="20"/>
  <c r="AC592" i="20"/>
  <c r="AC591" i="20"/>
  <c r="AC590" i="20"/>
  <c r="AC589" i="20"/>
  <c r="AC588" i="20"/>
  <c r="AC587" i="20"/>
  <c r="AC586" i="20"/>
  <c r="AC585" i="20"/>
  <c r="AC584" i="20"/>
  <c r="AC583" i="20"/>
  <c r="AC582" i="20"/>
  <c r="AC581" i="20"/>
  <c r="AC580" i="20"/>
  <c r="AC579" i="20"/>
  <c r="AC578" i="20"/>
  <c r="AC577" i="20"/>
  <c r="AC576" i="20"/>
  <c r="AC575" i="20"/>
  <c r="AC574" i="20"/>
  <c r="AC573" i="20"/>
  <c r="AC572" i="20"/>
  <c r="AC571" i="20"/>
  <c r="AC570" i="20"/>
  <c r="AC569" i="20"/>
  <c r="AC568" i="20"/>
  <c r="AC567" i="20"/>
  <c r="AC566" i="20"/>
  <c r="AC565" i="20"/>
  <c r="AC564" i="20"/>
  <c r="AC563" i="20"/>
  <c r="AC562" i="20"/>
  <c r="AC561" i="20"/>
  <c r="AC560" i="20"/>
  <c r="AC559" i="20"/>
  <c r="AC558" i="20"/>
  <c r="AC557" i="20"/>
  <c r="AC556" i="20"/>
  <c r="AC555" i="20"/>
  <c r="AC554" i="20"/>
  <c r="AC553" i="20"/>
  <c r="AC552" i="20"/>
  <c r="AC551" i="20"/>
  <c r="AC550" i="20"/>
  <c r="AC549" i="20"/>
  <c r="AC548" i="20"/>
  <c r="AC547" i="20"/>
  <c r="AC546" i="20"/>
  <c r="AC545" i="20"/>
  <c r="AC544" i="20"/>
  <c r="AC543" i="20"/>
  <c r="AC542" i="20"/>
  <c r="AC541" i="20"/>
  <c r="AC540" i="20"/>
  <c r="AC539" i="20"/>
  <c r="AC538" i="20"/>
  <c r="AC537" i="20"/>
  <c r="AC536" i="20"/>
  <c r="AC535" i="20"/>
  <c r="AC534" i="20"/>
  <c r="AC533" i="20"/>
  <c r="AC532" i="20"/>
  <c r="AC531" i="20"/>
  <c r="AC530" i="20"/>
  <c r="AC529" i="20"/>
  <c r="AC528" i="20"/>
  <c r="AC527" i="20"/>
  <c r="AC526" i="20"/>
  <c r="AC525" i="20"/>
  <c r="AC524" i="20"/>
  <c r="AC523" i="20"/>
  <c r="AC522" i="20"/>
  <c r="AC521" i="20"/>
  <c r="AC520" i="20"/>
  <c r="AC519" i="20"/>
  <c r="AC518" i="20"/>
  <c r="AC517" i="20"/>
  <c r="AC516" i="20"/>
  <c r="AC515" i="20"/>
  <c r="AC514" i="20"/>
  <c r="AC513" i="20"/>
  <c r="AC512" i="20"/>
  <c r="AC511" i="20"/>
  <c r="AC510" i="20"/>
  <c r="AC509" i="20"/>
  <c r="AC508" i="20"/>
  <c r="AC507" i="20"/>
  <c r="AC506" i="20"/>
  <c r="AC505" i="20"/>
  <c r="AC504" i="20"/>
  <c r="AC503" i="20"/>
  <c r="AC502" i="20"/>
  <c r="AC501" i="20"/>
  <c r="AC500" i="20"/>
  <c r="AC499" i="20"/>
  <c r="AC498" i="20"/>
  <c r="AC497" i="20"/>
  <c r="AC496" i="20"/>
  <c r="AC495" i="20"/>
  <c r="AC494" i="20"/>
  <c r="AC493" i="20"/>
  <c r="AC492" i="20"/>
  <c r="AC491" i="20"/>
  <c r="AC490" i="20"/>
  <c r="AC489" i="20"/>
  <c r="AC488" i="20"/>
  <c r="AC487" i="20"/>
  <c r="AC486" i="20"/>
  <c r="AC485" i="20"/>
  <c r="AC484" i="20"/>
  <c r="AC483" i="20"/>
  <c r="AC482" i="20"/>
  <c r="AC481" i="20"/>
  <c r="AC480" i="20"/>
  <c r="AC479" i="20"/>
  <c r="AC478" i="20"/>
  <c r="AC477" i="20"/>
  <c r="AC476" i="20"/>
  <c r="AC475" i="20"/>
  <c r="AC474" i="20"/>
  <c r="AC473" i="20"/>
  <c r="AC472" i="20"/>
  <c r="AC471" i="20"/>
  <c r="AC470" i="20"/>
  <c r="AC469" i="20"/>
  <c r="AC468" i="20"/>
  <c r="AC467" i="20"/>
  <c r="AC466" i="20"/>
  <c r="AC465" i="20"/>
  <c r="AC464" i="20"/>
  <c r="AC463" i="20"/>
  <c r="AC462" i="20"/>
  <c r="AC461" i="20"/>
  <c r="AC460" i="20"/>
  <c r="AC459" i="20"/>
  <c r="AC458" i="20"/>
  <c r="AC457" i="20"/>
  <c r="AC456" i="20"/>
  <c r="AC455" i="20"/>
  <c r="AC454" i="20"/>
  <c r="AC453" i="20"/>
  <c r="AC452" i="20"/>
  <c r="AC451" i="20"/>
  <c r="AC450" i="20"/>
  <c r="AC449" i="20"/>
  <c r="AC448" i="20"/>
  <c r="AC447" i="20"/>
  <c r="AC446" i="20"/>
  <c r="AC445" i="20"/>
  <c r="AC444" i="20"/>
  <c r="AC443" i="20"/>
  <c r="AC442" i="20"/>
  <c r="AC441" i="20"/>
  <c r="AC440" i="20"/>
  <c r="AC439" i="20"/>
  <c r="AC438" i="20"/>
  <c r="AC437" i="20"/>
  <c r="AC436" i="20"/>
  <c r="AC435" i="20"/>
  <c r="AC434" i="20"/>
  <c r="AC433" i="20"/>
  <c r="AC432" i="20"/>
  <c r="AC431" i="20"/>
  <c r="AC430" i="20"/>
  <c r="AC429" i="20"/>
  <c r="AC428" i="20"/>
  <c r="AC427" i="20"/>
  <c r="AC426" i="20"/>
  <c r="AC425" i="20"/>
  <c r="AC424" i="20"/>
  <c r="AC423" i="20"/>
  <c r="AC422" i="20"/>
  <c r="AC421" i="20"/>
  <c r="AC420" i="20"/>
  <c r="AC419" i="20"/>
  <c r="AC418" i="20"/>
  <c r="AC417" i="20"/>
  <c r="AC416" i="20"/>
  <c r="AC415" i="20"/>
  <c r="AC414" i="20"/>
  <c r="AC413" i="20"/>
  <c r="AC412" i="20"/>
  <c r="AC411" i="20"/>
  <c r="AC410" i="20"/>
  <c r="AC409" i="20"/>
  <c r="AC408" i="20"/>
  <c r="AC407" i="20"/>
  <c r="AC406" i="20"/>
  <c r="AC405" i="20"/>
  <c r="AC404" i="20"/>
  <c r="AC403" i="20"/>
  <c r="AC402" i="20"/>
  <c r="AC401" i="20"/>
  <c r="AC400" i="20"/>
  <c r="AC399" i="20"/>
  <c r="AC398" i="20"/>
  <c r="AC397" i="20"/>
  <c r="AC396" i="20"/>
  <c r="AC395" i="20"/>
  <c r="AC394" i="20"/>
  <c r="AC393" i="20"/>
  <c r="AC392" i="20"/>
  <c r="AC391" i="20"/>
  <c r="AC390" i="20"/>
  <c r="AC389" i="20"/>
  <c r="AC388" i="20"/>
  <c r="AC387" i="20"/>
  <c r="AC386" i="20"/>
  <c r="AC385" i="20"/>
  <c r="AC384" i="20"/>
  <c r="AC383" i="20"/>
  <c r="AC382" i="20"/>
  <c r="AC381" i="20"/>
  <c r="AC380" i="20"/>
  <c r="AC379" i="20"/>
  <c r="AC378" i="20"/>
  <c r="AC377" i="20"/>
  <c r="AC376" i="20"/>
  <c r="AC375" i="20"/>
  <c r="AC374" i="20"/>
  <c r="AC373" i="20"/>
  <c r="AC372" i="20"/>
  <c r="AC371" i="20"/>
  <c r="AC370" i="20"/>
  <c r="AC369" i="20"/>
  <c r="AC368" i="20"/>
  <c r="AC367" i="20"/>
  <c r="AC366" i="20"/>
  <c r="AC365" i="20"/>
  <c r="AC364" i="20"/>
  <c r="AC363" i="20"/>
  <c r="AC362" i="20"/>
  <c r="AC361" i="20"/>
  <c r="AC360" i="20"/>
  <c r="AC359" i="20"/>
  <c r="AC358" i="20"/>
  <c r="AC357" i="20"/>
  <c r="AC356" i="20"/>
  <c r="AC355" i="20"/>
  <c r="AC354" i="20"/>
  <c r="AC353" i="20"/>
  <c r="AC352" i="20"/>
  <c r="AC351" i="20"/>
  <c r="AC350" i="20"/>
  <c r="AC349" i="20"/>
  <c r="AC348" i="20"/>
  <c r="AC347" i="20"/>
  <c r="AC346" i="20"/>
  <c r="AC345" i="20"/>
  <c r="AC344" i="20"/>
  <c r="AC343" i="20"/>
  <c r="AC342" i="20"/>
  <c r="AC341" i="20"/>
  <c r="AC340" i="20"/>
  <c r="AC339" i="20"/>
  <c r="AC338" i="20"/>
  <c r="AC337" i="20"/>
  <c r="AC336" i="20"/>
  <c r="AC335" i="20"/>
  <c r="AC334" i="20"/>
  <c r="AC333" i="20"/>
  <c r="AC332" i="20"/>
  <c r="AC331" i="20"/>
  <c r="AC330" i="20"/>
  <c r="AC329" i="20"/>
  <c r="AC328" i="20"/>
  <c r="AC327" i="20"/>
  <c r="AC326" i="20"/>
  <c r="AC325" i="20"/>
  <c r="AC324" i="20"/>
  <c r="AC323" i="20"/>
  <c r="AC322" i="20"/>
  <c r="AC321" i="20"/>
  <c r="AC320" i="20"/>
  <c r="AC319" i="20"/>
  <c r="AC318" i="20"/>
  <c r="AC317" i="20"/>
  <c r="AC316" i="20"/>
  <c r="AC315" i="20"/>
  <c r="AC314" i="20"/>
  <c r="AC313" i="20"/>
  <c r="AC312" i="20"/>
  <c r="AC311" i="20"/>
  <c r="AC310" i="20"/>
  <c r="AC309" i="20"/>
  <c r="AC308" i="20"/>
  <c r="AC307" i="20"/>
  <c r="AC306" i="20"/>
  <c r="AC305" i="20"/>
  <c r="AC304" i="20"/>
  <c r="AC303" i="20"/>
  <c r="AC302" i="20"/>
  <c r="AC301" i="20"/>
  <c r="AC300" i="20"/>
  <c r="AC299" i="20"/>
  <c r="AC298" i="20"/>
  <c r="AC297" i="20"/>
  <c r="AC296" i="20"/>
  <c r="AC295" i="20"/>
  <c r="AC294" i="20"/>
  <c r="AC293" i="20"/>
  <c r="AC292" i="20"/>
  <c r="AC291" i="20"/>
  <c r="AC290" i="20"/>
  <c r="AC289" i="20"/>
  <c r="AC288" i="20"/>
  <c r="AC287" i="20"/>
  <c r="AC286" i="20"/>
  <c r="AC285" i="20"/>
  <c r="AC284" i="20"/>
  <c r="AC283" i="20"/>
  <c r="AC282" i="20"/>
  <c r="AC281" i="20"/>
  <c r="AC280" i="20"/>
  <c r="AC279" i="20"/>
  <c r="AC278" i="20"/>
  <c r="AC277" i="20"/>
  <c r="AC276" i="20"/>
  <c r="AC275" i="20"/>
  <c r="AC274" i="20"/>
  <c r="AC273" i="20"/>
  <c r="AC272" i="20"/>
  <c r="AC271" i="20"/>
  <c r="AC270" i="20"/>
  <c r="AC269" i="20"/>
  <c r="AC268" i="20"/>
  <c r="AC267" i="20"/>
  <c r="AC266" i="20"/>
  <c r="AC265" i="20"/>
  <c r="AC264" i="20"/>
  <c r="AC263" i="20"/>
  <c r="AC262" i="20"/>
  <c r="AC261" i="20"/>
  <c r="AC260" i="20"/>
  <c r="AC259" i="20"/>
  <c r="AC258" i="20"/>
  <c r="AC257" i="20"/>
  <c r="AC256" i="20"/>
  <c r="AC255" i="20"/>
  <c r="AC254" i="20"/>
  <c r="AC253" i="20"/>
  <c r="AC252" i="20"/>
  <c r="AC251" i="20"/>
  <c r="AC250" i="20"/>
  <c r="AC249" i="20"/>
  <c r="AC248" i="20"/>
  <c r="AC247" i="20"/>
  <c r="AC246" i="20"/>
  <c r="AC245" i="20"/>
  <c r="AC244" i="20"/>
  <c r="AC243" i="20"/>
  <c r="AC242" i="20"/>
  <c r="AC241" i="20"/>
  <c r="AC240" i="20"/>
  <c r="AC239" i="20"/>
  <c r="AC238" i="20"/>
  <c r="AC237" i="20"/>
  <c r="AC236" i="20"/>
  <c r="AC235" i="20"/>
  <c r="AC234" i="20"/>
  <c r="AC233" i="20"/>
  <c r="AC232" i="20"/>
  <c r="AC231" i="20"/>
  <c r="AC230" i="20"/>
  <c r="AC229" i="20"/>
  <c r="AC228" i="20"/>
  <c r="AC227" i="20"/>
  <c r="AC226" i="20"/>
  <c r="AC225" i="20"/>
  <c r="AC224" i="20"/>
  <c r="AC223" i="20"/>
  <c r="AC222" i="20"/>
  <c r="AC221" i="20"/>
  <c r="AC220" i="20"/>
  <c r="AC219" i="20"/>
  <c r="AC218" i="20"/>
  <c r="AC217" i="20"/>
  <c r="AC216" i="20"/>
  <c r="AC215" i="20"/>
  <c r="AC214" i="20"/>
  <c r="AC213" i="20"/>
  <c r="AC212" i="20"/>
  <c r="AC211" i="20"/>
  <c r="AC210" i="20"/>
  <c r="AC209" i="20"/>
  <c r="AC208" i="20"/>
  <c r="AC207" i="20"/>
  <c r="AC206" i="20"/>
  <c r="AC205" i="20"/>
  <c r="AC204" i="20"/>
  <c r="AC203" i="20"/>
  <c r="AC202" i="20"/>
  <c r="AC201" i="20"/>
  <c r="AC200" i="20"/>
  <c r="AC199" i="20"/>
  <c r="AC198" i="20"/>
  <c r="AC197" i="20"/>
  <c r="AC196" i="20"/>
  <c r="AC195" i="20"/>
  <c r="AC194" i="20"/>
  <c r="AC193" i="20"/>
  <c r="AC192" i="20"/>
  <c r="AC191" i="20"/>
  <c r="AC190" i="20"/>
  <c r="AC189" i="20"/>
  <c r="AC188" i="20"/>
  <c r="AC187" i="20"/>
  <c r="AC186" i="20"/>
  <c r="AC185" i="20"/>
  <c r="AC184" i="20"/>
  <c r="AC183" i="20"/>
  <c r="AC182" i="20"/>
  <c r="AC181" i="20"/>
  <c r="AC180" i="20"/>
  <c r="AC179" i="20"/>
  <c r="AC178" i="20"/>
  <c r="AC177" i="20"/>
  <c r="AC176" i="20"/>
  <c r="AC175" i="20"/>
  <c r="AC174" i="20"/>
  <c r="AC173" i="20"/>
  <c r="AC172" i="20"/>
  <c r="AC171" i="20"/>
  <c r="AC170" i="20"/>
  <c r="AC169" i="20"/>
  <c r="AC168" i="20"/>
  <c r="AC167" i="20"/>
  <c r="AC166" i="20"/>
  <c r="AC165" i="20"/>
  <c r="AC164" i="20"/>
  <c r="AC163" i="20"/>
  <c r="AC162" i="20"/>
  <c r="AC161" i="20"/>
  <c r="AC160" i="20"/>
  <c r="AC159" i="20"/>
  <c r="AC158" i="20"/>
  <c r="AC157" i="20"/>
  <c r="AC156" i="20"/>
  <c r="AC155" i="20"/>
  <c r="AC154" i="20"/>
  <c r="AC153" i="20"/>
  <c r="AC152" i="20"/>
  <c r="AC151" i="20"/>
  <c r="AC150" i="20"/>
  <c r="AC149" i="20"/>
  <c r="AC148" i="20"/>
  <c r="AC147" i="20"/>
  <c r="AC146" i="20"/>
  <c r="AC145" i="20"/>
  <c r="AC144" i="20"/>
  <c r="AC143" i="20"/>
  <c r="AC142" i="20"/>
  <c r="AC141" i="20"/>
  <c r="AC140" i="20"/>
  <c r="AC139" i="20"/>
  <c r="AC138" i="20"/>
  <c r="AC137" i="20"/>
  <c r="AC136" i="20"/>
  <c r="AC135" i="20"/>
  <c r="AC134" i="20"/>
  <c r="AC133" i="20"/>
  <c r="AC132" i="20"/>
  <c r="AC131" i="20"/>
  <c r="AC130" i="20"/>
  <c r="AC129" i="20"/>
  <c r="AC128" i="20"/>
  <c r="AC127" i="20"/>
  <c r="AC126" i="20"/>
  <c r="AC125" i="20"/>
  <c r="AC124" i="20"/>
  <c r="AC123" i="20"/>
  <c r="AC122" i="20"/>
  <c r="AC121" i="20"/>
  <c r="AC120" i="20"/>
  <c r="AC119" i="20"/>
  <c r="AC118" i="20"/>
  <c r="AC117" i="20"/>
  <c r="AC116" i="20"/>
  <c r="AC115" i="20"/>
  <c r="AC114" i="20"/>
  <c r="AC113" i="20"/>
  <c r="AC112" i="20"/>
  <c r="AC111" i="20"/>
  <c r="AC110" i="20"/>
  <c r="AC109" i="20"/>
  <c r="AC108" i="20"/>
  <c r="AC107" i="20"/>
  <c r="AC106" i="20"/>
  <c r="AC105" i="20"/>
  <c r="AC104" i="20"/>
  <c r="AC103" i="20"/>
  <c r="AC102" i="20"/>
  <c r="AC101" i="20"/>
  <c r="AC100" i="20"/>
  <c r="AC99" i="20"/>
  <c r="AC98" i="20"/>
  <c r="AC97" i="20"/>
  <c r="AC96" i="20"/>
  <c r="AC95" i="20"/>
  <c r="AC94" i="20"/>
  <c r="AC93" i="20"/>
  <c r="AC92" i="20"/>
  <c r="AC91" i="20"/>
  <c r="AC90" i="20"/>
  <c r="AC89" i="20"/>
  <c r="AC88" i="20"/>
  <c r="AC87" i="20"/>
  <c r="AC86" i="20"/>
  <c r="AC85" i="20"/>
  <c r="AC84" i="20"/>
  <c r="AC83" i="20"/>
  <c r="AC82" i="20"/>
  <c r="AC81" i="20"/>
  <c r="AC80" i="20"/>
  <c r="AC79" i="20"/>
  <c r="AC78" i="20"/>
  <c r="AC77" i="20"/>
  <c r="AC76" i="20"/>
  <c r="AC75" i="20"/>
  <c r="AC74" i="20"/>
  <c r="AC73" i="20"/>
  <c r="AC72" i="20"/>
  <c r="AC71" i="20"/>
  <c r="AC70" i="20"/>
  <c r="AC69" i="20"/>
  <c r="AC68" i="20"/>
  <c r="AC67" i="20"/>
  <c r="AC66" i="20"/>
  <c r="AC65" i="20"/>
  <c r="AC64" i="20"/>
  <c r="AC63" i="20"/>
  <c r="AC62" i="20"/>
  <c r="AC61" i="20"/>
  <c r="AC60" i="20"/>
  <c r="AC59" i="20"/>
  <c r="AC58" i="20"/>
  <c r="AC57" i="20"/>
  <c r="AC56" i="20"/>
  <c r="AC55" i="20"/>
  <c r="AC54" i="20"/>
  <c r="AC53" i="20"/>
  <c r="AC52" i="20"/>
  <c r="AC51" i="20"/>
  <c r="AC50" i="20"/>
  <c r="AC49" i="20"/>
  <c r="AC48" i="20"/>
  <c r="AC47" i="20"/>
  <c r="AC46" i="20"/>
  <c r="AC45" i="20"/>
  <c r="AC44" i="20"/>
  <c r="AC43" i="20"/>
  <c r="AC42" i="20"/>
  <c r="AC41" i="20"/>
  <c r="AC40" i="20"/>
  <c r="AC39" i="20"/>
  <c r="AC38" i="20"/>
  <c r="AC37" i="20"/>
  <c r="AC36" i="20"/>
  <c r="AC35" i="20"/>
  <c r="AC34" i="20"/>
  <c r="AC33" i="20"/>
  <c r="AC32" i="20"/>
  <c r="AC31" i="20"/>
  <c r="AC30" i="20"/>
  <c r="AC29" i="20"/>
  <c r="AC28" i="20"/>
  <c r="AC27" i="20"/>
  <c r="AC26" i="20"/>
  <c r="AC25" i="20"/>
  <c r="AC24" i="20"/>
  <c r="AC23" i="20"/>
  <c r="AC22" i="20"/>
  <c r="AC21" i="20"/>
  <c r="AC20" i="20"/>
  <c r="AC19" i="20"/>
  <c r="AC18" i="20"/>
  <c r="AC17" i="20"/>
  <c r="AC16" i="20"/>
  <c r="AC15" i="20"/>
  <c r="AC14" i="20"/>
  <c r="AC13" i="20"/>
  <c r="AC12" i="20"/>
  <c r="AC11" i="20"/>
  <c r="AC10" i="20"/>
  <c r="AC9" i="20"/>
  <c r="AC833" i="20" s="1"/>
  <c r="AC8" i="20"/>
  <c r="AC7" i="20"/>
  <c r="AC6" i="20"/>
  <c r="AC5" i="20"/>
  <c r="AC4" i="20"/>
  <c r="AD825" i="20" l="1"/>
  <c r="AD829" i="20"/>
  <c r="AD828" i="20"/>
  <c r="AD831" i="20"/>
  <c r="AD819" i="20"/>
  <c r="AD827" i="20"/>
  <c r="AD830" i="20"/>
  <c r="AD818" i="20"/>
  <c r="AD826" i="20"/>
  <c r="AD823" i="20"/>
  <c r="AD811" i="20"/>
  <c r="AE788" i="20"/>
  <c r="AE789" i="20"/>
  <c r="AE790" i="20"/>
  <c r="AE791" i="20"/>
  <c r="AE792" i="20"/>
  <c r="AE793" i="20"/>
  <c r="AE794" i="20"/>
  <c r="AE795" i="20"/>
  <c r="AE796" i="20"/>
  <c r="AE797" i="20"/>
  <c r="AE798" i="20"/>
  <c r="AE799" i="20"/>
  <c r="AE800" i="20"/>
  <c r="AE801" i="20"/>
  <c r="AE802" i="20"/>
  <c r="AE803" i="20"/>
  <c r="AE804" i="20"/>
  <c r="AE805" i="20"/>
  <c r="AE806" i="20"/>
  <c r="AE807" i="20"/>
  <c r="AE808" i="20"/>
  <c r="AE809" i="20"/>
  <c r="AE810" i="20"/>
  <c r="M838" i="20"/>
  <c r="N789" i="20"/>
  <c r="AA789" i="20" s="1"/>
  <c r="AD789" i="20" s="1"/>
  <c r="N790" i="20"/>
  <c r="AA790" i="20" s="1"/>
  <c r="AD790" i="20" s="1"/>
  <c r="N791" i="20"/>
  <c r="AA791" i="20" s="1"/>
  <c r="AD791" i="20" s="1"/>
  <c r="N792" i="20"/>
  <c r="AA792" i="20" s="1"/>
  <c r="AD792" i="20" s="1"/>
  <c r="N793" i="20"/>
  <c r="AA793" i="20" s="1"/>
  <c r="AD793" i="20" s="1"/>
  <c r="N794" i="20"/>
  <c r="AA794" i="20" s="1"/>
  <c r="AD794" i="20" s="1"/>
  <c r="N795" i="20"/>
  <c r="AA795" i="20" s="1"/>
  <c r="AD795" i="20" s="1"/>
  <c r="N796" i="20"/>
  <c r="AA796" i="20" s="1"/>
  <c r="AD796" i="20" s="1"/>
  <c r="N797" i="20"/>
  <c r="AA797" i="20" s="1"/>
  <c r="AD797" i="20" s="1"/>
  <c r="N798" i="20"/>
  <c r="AA798" i="20" s="1"/>
  <c r="AD798" i="20" s="1"/>
  <c r="N799" i="20"/>
  <c r="AA799" i="20" s="1"/>
  <c r="AD799" i="20" s="1"/>
  <c r="N800" i="20"/>
  <c r="AA800" i="20" s="1"/>
  <c r="AD800" i="20" s="1"/>
  <c r="N801" i="20"/>
  <c r="AA801" i="20" s="1"/>
  <c r="AD801" i="20" s="1"/>
  <c r="N802" i="20"/>
  <c r="AA802" i="20" s="1"/>
  <c r="AD802" i="20" s="1"/>
  <c r="N803" i="20"/>
  <c r="AA803" i="20" s="1"/>
  <c r="AD803" i="20" s="1"/>
  <c r="N804" i="20"/>
  <c r="AA804" i="20" s="1"/>
  <c r="AD804" i="20" s="1"/>
  <c r="N805" i="20"/>
  <c r="AA805" i="20" s="1"/>
  <c r="AD805" i="20" s="1"/>
  <c r="N806" i="20"/>
  <c r="AA806" i="20" s="1"/>
  <c r="AD806" i="20" s="1"/>
  <c r="N807" i="20"/>
  <c r="AA807" i="20" s="1"/>
  <c r="AD807" i="20" s="1"/>
  <c r="N808" i="20"/>
  <c r="AA808" i="20" s="1"/>
  <c r="AD808" i="20" s="1"/>
  <c r="N809" i="20"/>
  <c r="AA809" i="20" s="1"/>
  <c r="AD809" i="20" s="1"/>
  <c r="N810" i="20"/>
  <c r="AA810" i="20" s="1"/>
  <c r="AD810" i="20" s="1"/>
  <c r="AE782" i="20"/>
  <c r="AE781" i="20"/>
  <c r="AE780" i="20"/>
  <c r="AE778" i="20"/>
  <c r="AE777" i="20"/>
  <c r="AE776" i="20"/>
  <c r="AE775" i="20"/>
  <c r="AE773" i="20"/>
  <c r="AE769" i="20"/>
  <c r="AE766" i="20"/>
  <c r="AE765" i="20"/>
  <c r="AE764" i="20"/>
  <c r="AE763" i="20"/>
  <c r="AE762" i="20"/>
  <c r="AE758" i="20"/>
  <c r="AE754" i="20"/>
  <c r="AE753" i="20"/>
  <c r="AE752" i="20"/>
  <c r="AE750" i="20"/>
  <c r="AE749" i="20"/>
  <c r="AE748" i="20"/>
  <c r="AE747" i="20"/>
  <c r="AE742" i="20"/>
  <c r="AE741" i="20"/>
  <c r="AE740" i="20"/>
  <c r="AE733" i="20"/>
  <c r="AE732" i="20"/>
  <c r="AE730" i="20"/>
  <c r="AE729" i="20"/>
  <c r="AE728" i="20"/>
  <c r="AE727" i="20"/>
  <c r="AE725" i="20"/>
  <c r="AE718" i="20"/>
  <c r="AE717" i="20"/>
  <c r="AE716" i="20"/>
  <c r="AE714" i="20"/>
  <c r="AE710" i="20"/>
  <c r="AE704" i="20"/>
  <c r="AE703" i="20"/>
  <c r="AE702" i="20"/>
  <c r="AE701" i="20"/>
  <c r="AE700" i="20"/>
  <c r="AE699" i="20"/>
  <c r="AE694" i="20"/>
  <c r="AE692" i="20"/>
  <c r="AE685" i="20"/>
  <c r="AE682" i="20"/>
  <c r="AE681" i="20"/>
  <c r="AE680" i="20"/>
  <c r="AE679" i="20"/>
  <c r="AE677" i="20"/>
  <c r="AE675" i="20"/>
  <c r="AE670" i="20"/>
  <c r="AE669" i="20"/>
  <c r="AE668" i="20"/>
  <c r="AE667" i="20"/>
  <c r="AE666" i="20"/>
  <c r="AE662" i="20"/>
  <c r="AE660" i="20"/>
  <c r="AE656" i="20"/>
  <c r="AE655" i="20"/>
  <c r="AE654" i="20"/>
  <c r="AE653" i="20"/>
  <c r="AE652" i="20"/>
  <c r="AE651" i="20"/>
  <c r="AE649" i="20"/>
  <c r="AE645" i="20"/>
  <c r="AE638" i="20"/>
  <c r="AE636" i="20"/>
  <c r="AE635" i="20"/>
  <c r="AE634" i="20"/>
  <c r="AE633" i="20"/>
  <c r="AE629" i="20"/>
  <c r="AE627" i="20"/>
  <c r="AE624" i="20"/>
  <c r="AE621" i="20"/>
  <c r="AE620" i="20"/>
  <c r="AE619" i="20"/>
  <c r="AE616" i="20"/>
  <c r="AE615" i="20"/>
  <c r="AE614" i="20"/>
  <c r="AE613" i="20"/>
  <c r="AE612" i="20"/>
  <c r="AE609" i="20"/>
  <c r="AE608" i="20"/>
  <c r="AE602" i="20"/>
  <c r="AE601" i="20"/>
  <c r="AE600" i="20"/>
  <c r="AE599" i="20"/>
  <c r="AE597" i="20"/>
  <c r="AE593" i="20"/>
  <c r="AE588" i="20"/>
  <c r="AE586" i="20"/>
  <c r="AE585" i="20"/>
  <c r="AE580" i="20"/>
  <c r="AE579" i="20"/>
  <c r="AE578" i="20"/>
  <c r="AE577" i="20"/>
  <c r="AE576" i="20"/>
  <c r="AE574" i="20"/>
  <c r="AE573" i="20"/>
  <c r="AE572" i="20"/>
  <c r="AE566" i="20"/>
  <c r="AE564" i="20"/>
  <c r="AE563" i="20"/>
  <c r="AE561" i="20"/>
  <c r="AE559" i="20"/>
  <c r="AE557" i="20"/>
  <c r="AE552" i="20"/>
  <c r="AE549" i="20"/>
  <c r="AE544" i="20"/>
  <c r="AE543" i="20"/>
  <c r="AE542" i="20"/>
  <c r="AE541" i="20"/>
  <c r="AE538" i="20"/>
  <c r="AE537" i="20"/>
  <c r="AE530" i="20"/>
  <c r="AE528" i="20"/>
  <c r="AE527" i="20"/>
  <c r="AE526" i="20"/>
  <c r="AE525" i="20"/>
  <c r="AE524" i="20"/>
  <c r="AE523" i="20"/>
  <c r="AE521" i="20"/>
  <c r="AE513" i="20"/>
  <c r="AE512" i="20"/>
  <c r="AE511" i="20"/>
  <c r="AE508" i="20"/>
  <c r="AE507" i="20"/>
  <c r="AE506" i="20"/>
  <c r="AE505" i="20"/>
  <c r="AE504" i="20"/>
  <c r="AE501" i="20"/>
  <c r="AE492" i="20"/>
  <c r="AE491" i="20"/>
  <c r="AE489" i="20"/>
  <c r="AE485" i="20"/>
  <c r="AE483" i="20"/>
  <c r="AE480" i="20"/>
  <c r="AE478" i="20"/>
  <c r="AE477" i="20"/>
  <c r="AE476" i="20"/>
  <c r="AE472" i="20"/>
  <c r="AE471" i="20"/>
  <c r="AE470" i="20"/>
  <c r="AE469" i="20"/>
  <c r="AE465" i="20"/>
  <c r="AE464" i="20"/>
  <c r="AE458" i="20"/>
  <c r="AE456" i="20"/>
  <c r="AE455" i="20"/>
  <c r="AE453" i="20"/>
  <c r="AE449" i="20"/>
  <c r="AE445" i="20"/>
  <c r="AE441" i="20"/>
  <c r="AE436" i="20"/>
  <c r="AE435" i="20"/>
  <c r="AE434" i="20"/>
  <c r="AE433" i="20"/>
  <c r="AE429" i="20"/>
  <c r="AE422" i="20"/>
  <c r="AE419" i="20"/>
  <c r="AE418" i="20"/>
  <c r="AE417" i="20"/>
  <c r="AE416" i="20"/>
  <c r="AE415" i="20"/>
  <c r="AE413" i="20"/>
  <c r="AE405" i="20"/>
  <c r="AE400" i="20"/>
  <c r="AE399" i="20"/>
  <c r="AE398" i="20"/>
  <c r="AE397" i="20"/>
  <c r="AE396" i="20"/>
  <c r="AE393" i="20"/>
  <c r="AE386" i="20"/>
  <c r="AE384" i="20"/>
  <c r="AE383" i="20"/>
  <c r="AE382" i="20"/>
  <c r="AE381" i="20"/>
  <c r="AE371" i="20"/>
  <c r="AE370" i="20"/>
  <c r="AE369" i="20"/>
  <c r="AE368" i="20"/>
  <c r="AE367" i="20"/>
  <c r="AE365" i="20"/>
  <c r="AE364" i="20"/>
  <c r="AE363" i="20"/>
  <c r="AE358" i="20"/>
  <c r="AE357" i="20"/>
  <c r="AE353" i="20"/>
  <c r="AE351" i="20"/>
  <c r="AE350" i="20"/>
  <c r="AE346" i="20"/>
  <c r="AE345" i="20"/>
  <c r="AE338" i="20"/>
  <c r="AE336" i="20"/>
  <c r="AE335" i="20"/>
  <c r="AE334" i="20"/>
  <c r="AE333" i="20"/>
  <c r="AE323" i="20"/>
  <c r="AE322" i="20"/>
  <c r="AE321" i="20"/>
  <c r="AE317" i="20"/>
  <c r="AE316" i="20"/>
  <c r="AE315" i="20"/>
  <c r="AE310" i="20"/>
  <c r="AE305" i="20"/>
  <c r="AE303" i="20"/>
  <c r="AE302" i="20"/>
  <c r="AE301" i="20"/>
  <c r="AE300" i="20"/>
  <c r="AE298" i="20"/>
  <c r="AE297" i="20"/>
  <c r="AE291" i="20"/>
  <c r="AE290" i="20"/>
  <c r="AE288" i="20"/>
  <c r="AE287" i="20"/>
  <c r="AE286" i="20"/>
  <c r="AE285" i="20"/>
  <c r="AE283" i="20"/>
  <c r="AE276" i="20"/>
  <c r="AE275" i="20"/>
  <c r="AE274" i="20"/>
  <c r="AE273" i="20"/>
  <c r="AE269" i="20"/>
  <c r="AE268" i="20"/>
  <c r="AE267" i="20"/>
  <c r="AE262" i="20"/>
  <c r="AE257" i="20"/>
  <c r="AE255" i="20"/>
  <c r="AE254" i="20"/>
  <c r="AE253" i="20"/>
  <c r="AE250" i="20"/>
  <c r="AE249" i="20"/>
  <c r="AE242" i="20"/>
  <c r="AE240" i="20"/>
  <c r="AE239" i="20"/>
  <c r="AE238" i="20"/>
  <c r="AE237" i="20"/>
  <c r="AE227" i="20"/>
  <c r="AE226" i="20"/>
  <c r="AE225" i="20"/>
  <c r="AE221" i="20"/>
  <c r="AE220" i="20"/>
  <c r="AE219" i="20"/>
  <c r="AE214" i="20"/>
  <c r="AE213" i="20"/>
  <c r="AE209" i="20"/>
  <c r="AE207" i="20"/>
  <c r="AE206" i="20"/>
  <c r="AE205" i="20"/>
  <c r="AE204" i="20"/>
  <c r="AE202" i="20"/>
  <c r="AE201" i="20"/>
  <c r="AE194" i="20"/>
  <c r="AE192" i="20"/>
  <c r="AE191" i="20"/>
  <c r="AE190" i="20"/>
  <c r="AE189" i="20"/>
  <c r="AE179" i="20"/>
  <c r="AE178" i="20"/>
  <c r="AE177" i="20"/>
  <c r="AE173" i="20"/>
  <c r="AE172" i="20"/>
  <c r="AE171" i="20"/>
  <c r="AE166" i="20"/>
  <c r="AE161" i="20"/>
  <c r="AE159" i="20"/>
  <c r="AE158" i="20"/>
  <c r="AE154" i="20"/>
  <c r="AE153" i="20"/>
  <c r="AE146" i="20"/>
  <c r="AE144" i="20"/>
  <c r="AE143" i="20"/>
  <c r="AE142" i="20"/>
  <c r="AE141" i="20"/>
  <c r="AE131" i="20"/>
  <c r="AE130" i="20"/>
  <c r="AE129" i="20"/>
  <c r="AE125" i="20"/>
  <c r="AE124" i="20"/>
  <c r="AE123" i="20"/>
  <c r="AE118" i="20"/>
  <c r="AE113" i="20"/>
  <c r="AE111" i="20"/>
  <c r="AE110" i="20"/>
  <c r="AE109" i="20"/>
  <c r="AE108" i="20"/>
  <c r="AE106" i="20"/>
  <c r="AE105" i="20"/>
  <c r="AE98" i="20"/>
  <c r="AE96" i="20"/>
  <c r="AE95" i="20"/>
  <c r="AE94" i="20"/>
  <c r="AE93" i="20"/>
  <c r="AE83" i="20"/>
  <c r="AE82" i="20"/>
  <c r="AE81" i="20"/>
  <c r="AE77" i="20"/>
  <c r="AE76" i="20"/>
  <c r="AE75" i="20"/>
  <c r="AE70" i="20"/>
  <c r="AE65" i="20"/>
  <c r="AE63" i="20"/>
  <c r="AE62" i="20"/>
  <c r="AE61" i="20"/>
  <c r="AE60" i="20"/>
  <c r="AE57" i="20"/>
  <c r="AE50" i="20"/>
  <c r="AE48" i="20"/>
  <c r="AE47" i="20"/>
  <c r="AE46" i="20"/>
  <c r="AE45" i="20"/>
  <c r="AE35" i="20"/>
  <c r="AE34" i="20"/>
  <c r="AE33" i="20"/>
  <c r="AE29" i="20"/>
  <c r="AE28" i="20"/>
  <c r="AE27" i="20"/>
  <c r="AE22" i="20"/>
  <c r="AE17" i="20"/>
  <c r="AE15" i="20"/>
  <c r="AE14" i="20"/>
  <c r="AE13" i="20"/>
  <c r="AE12" i="20"/>
  <c r="AE9" i="20"/>
  <c r="AE261" i="20" l="1"/>
  <c r="AE309" i="20"/>
  <c r="AE657" i="20"/>
  <c r="AE705" i="20"/>
  <c r="AE11" i="20"/>
  <c r="AE251" i="20"/>
  <c r="AE395" i="20"/>
  <c r="AE443" i="20"/>
  <c r="AE683" i="20"/>
  <c r="AE767" i="20"/>
  <c r="AE36" i="20"/>
  <c r="AE84" i="20"/>
  <c r="AE587" i="20"/>
  <c r="AE731" i="20"/>
  <c r="AE779" i="20"/>
  <c r="AE10" i="20"/>
  <c r="AE58" i="20"/>
  <c r="AE394" i="20"/>
  <c r="AE430" i="20"/>
  <c r="AE442" i="20"/>
  <c r="AE490" i="20"/>
  <c r="AE514" i="20"/>
  <c r="AE562" i="20"/>
  <c r="AE610" i="20"/>
  <c r="AE658" i="20"/>
  <c r="AE706" i="20"/>
  <c r="AE693" i="20"/>
  <c r="AE622" i="20"/>
  <c r="AE539" i="20"/>
  <c r="AE466" i="20"/>
  <c r="AE59" i="20"/>
  <c r="AE708" i="20"/>
  <c r="AE157" i="20"/>
  <c r="AE99" i="20"/>
  <c r="AE195" i="20"/>
  <c r="AE723" i="20"/>
  <c r="AE252" i="20"/>
  <c r="AE372" i="20"/>
  <c r="AE468" i="20"/>
  <c r="AE516" i="20"/>
  <c r="AE684" i="20"/>
  <c r="AE637" i="20"/>
  <c r="AE768" i="20"/>
  <c r="AE444" i="20"/>
  <c r="AE756" i="20"/>
  <c r="AE589" i="20"/>
  <c r="AE540" i="20"/>
  <c r="AE147" i="20"/>
  <c r="AE475" i="20"/>
  <c r="AE560" i="20"/>
  <c r="AE428" i="20"/>
  <c r="AE52" i="20"/>
  <c r="AE136" i="20"/>
  <c r="AE244" i="20"/>
  <c r="AE328" i="20"/>
  <c r="AE412" i="20"/>
  <c r="AE676" i="20"/>
  <c r="AE760" i="20"/>
  <c r="AE772" i="20"/>
  <c r="AE784" i="20"/>
  <c r="AE16" i="20"/>
  <c r="AE112" i="20"/>
  <c r="AE196" i="20"/>
  <c r="AE280" i="20"/>
  <c r="AE388" i="20"/>
  <c r="AE484" i="20"/>
  <c r="AE568" i="20"/>
  <c r="AE712" i="20"/>
  <c r="AE5" i="20"/>
  <c r="AE89" i="20"/>
  <c r="AE149" i="20"/>
  <c r="AE233" i="20"/>
  <c r="AE389" i="20"/>
  <c r="AE473" i="20"/>
  <c r="AE605" i="20"/>
  <c r="AE689" i="20"/>
  <c r="AE713" i="20"/>
  <c r="AE737" i="20"/>
  <c r="AE761" i="20"/>
  <c r="AE785" i="20"/>
  <c r="AE184" i="20"/>
  <c r="AE256" i="20"/>
  <c r="AE340" i="20"/>
  <c r="AE424" i="20"/>
  <c r="AE664" i="20"/>
  <c r="AE329" i="20"/>
  <c r="AE437" i="20"/>
  <c r="AE545" i="20"/>
  <c r="AE665" i="20"/>
  <c r="AE54" i="20"/>
  <c r="AE102" i="20"/>
  <c r="AE114" i="20"/>
  <c r="AE126" i="20"/>
  <c r="AE138" i="20"/>
  <c r="AE150" i="20"/>
  <c r="AE162" i="20"/>
  <c r="AE174" i="20"/>
  <c r="AE186" i="20"/>
  <c r="AE198" i="20"/>
  <c r="AE210" i="20"/>
  <c r="AE222" i="20"/>
  <c r="AE234" i="20"/>
  <c r="AE246" i="20"/>
  <c r="AE258" i="20"/>
  <c r="AE270" i="20"/>
  <c r="AE282" i="20"/>
  <c r="AE294" i="20"/>
  <c r="AE306" i="20"/>
  <c r="AE318" i="20"/>
  <c r="AE330" i="20"/>
  <c r="AE342" i="20"/>
  <c r="AE354" i="20"/>
  <c r="AE366" i="20"/>
  <c r="AE378" i="20"/>
  <c r="AE390" i="20"/>
  <c r="AE402" i="20"/>
  <c r="AE414" i="20"/>
  <c r="AE426" i="20"/>
  <c r="AE438" i="20"/>
  <c r="AE450" i="20"/>
  <c r="AE462" i="20"/>
  <c r="AE474" i="20"/>
  <c r="AE486" i="20"/>
  <c r="AE498" i="20"/>
  <c r="AE510" i="20"/>
  <c r="AE522" i="20"/>
  <c r="AE534" i="20"/>
  <c r="AE546" i="20"/>
  <c r="AE558" i="20"/>
  <c r="AE570" i="20"/>
  <c r="AE582" i="20"/>
  <c r="AE594" i="20"/>
  <c r="AE606" i="20"/>
  <c r="AE618" i="20"/>
  <c r="AE630" i="20"/>
  <c r="AE331" i="20"/>
  <c r="AE156" i="20"/>
  <c r="AE107" i="20"/>
  <c r="AE64" i="20"/>
  <c r="AE160" i="20"/>
  <c r="AE556" i="20"/>
  <c r="AE688" i="20"/>
  <c r="AE101" i="20"/>
  <c r="AE197" i="20"/>
  <c r="AE425" i="20"/>
  <c r="AE533" i="20"/>
  <c r="AE42" i="20"/>
  <c r="AE7" i="20"/>
  <c r="AE103" i="20"/>
  <c r="AE115" i="20"/>
  <c r="AE151" i="20"/>
  <c r="AE163" i="20"/>
  <c r="AE199" i="20"/>
  <c r="AE211" i="20"/>
  <c r="AE247" i="20"/>
  <c r="AE259" i="20"/>
  <c r="AE295" i="20"/>
  <c r="AE307" i="20"/>
  <c r="AE343" i="20"/>
  <c r="AE355" i="20"/>
  <c r="AE391" i="20"/>
  <c r="AE403" i="20"/>
  <c r="AE439" i="20"/>
  <c r="AE451" i="20"/>
  <c r="AE487" i="20"/>
  <c r="AE499" i="20"/>
  <c r="AE535" i="20"/>
  <c r="AE547" i="20"/>
  <c r="AE583" i="20"/>
  <c r="AE595" i="20"/>
  <c r="AE631" i="20"/>
  <c r="AE643" i="20"/>
  <c r="AE691" i="20"/>
  <c r="AE739" i="20"/>
  <c r="AE787" i="20"/>
  <c r="AE686" i="20"/>
  <c r="AE324" i="20"/>
  <c r="AE243" i="20"/>
  <c r="AE203" i="20"/>
  <c r="AE155" i="20"/>
  <c r="AE51" i="20"/>
  <c r="AE100" i="20"/>
  <c r="AE232" i="20"/>
  <c r="AE460" i="20"/>
  <c r="AE496" i="20"/>
  <c r="AE628" i="20"/>
  <c r="AE53" i="20"/>
  <c r="AE137" i="20"/>
  <c r="AE293" i="20"/>
  <c r="AE401" i="20"/>
  <c r="AE461" i="20"/>
  <c r="AE641" i="20"/>
  <c r="AE30" i="20"/>
  <c r="AE90" i="20"/>
  <c r="AE55" i="20"/>
  <c r="AE43" i="20"/>
  <c r="AE91" i="20"/>
  <c r="AE319" i="20"/>
  <c r="AE235" i="20"/>
  <c r="AE139" i="20"/>
  <c r="AE23" i="20"/>
  <c r="AE71" i="20"/>
  <c r="AE119" i="20"/>
  <c r="AE167" i="20"/>
  <c r="AE215" i="20"/>
  <c r="AE263" i="20"/>
  <c r="AE311" i="20"/>
  <c r="AE359" i="20"/>
  <c r="AE407" i="20"/>
  <c r="AE431" i="20"/>
  <c r="AE467" i="20"/>
  <c r="AE479" i="20"/>
  <c r="AE503" i="20"/>
  <c r="AE515" i="20"/>
  <c r="AE551" i="20"/>
  <c r="AE575" i="20"/>
  <c r="AE611" i="20"/>
  <c r="AE623" i="20"/>
  <c r="AE647" i="20"/>
  <c r="AE494" i="20"/>
  <c r="AE349" i="20"/>
  <c r="AE228" i="20"/>
  <c r="AE187" i="20"/>
  <c r="AE132" i="20"/>
  <c r="AE24" i="20"/>
  <c r="AE72" i="20"/>
  <c r="AE168" i="20"/>
  <c r="AE216" i="20"/>
  <c r="AE264" i="20"/>
  <c r="AE312" i="20"/>
  <c r="AE360" i="20"/>
  <c r="AE408" i="20"/>
  <c r="AE432" i="20"/>
  <c r="AE715" i="20"/>
  <c r="AE571" i="20"/>
  <c r="AE531" i="20"/>
  <c r="AE493" i="20"/>
  <c r="AE427" i="20"/>
  <c r="AE387" i="20"/>
  <c r="AE348" i="20"/>
  <c r="AE271" i="20"/>
  <c r="AE180" i="20"/>
  <c r="AE31" i="20"/>
  <c r="AE40" i="20"/>
  <c r="AE208" i="20"/>
  <c r="AE292" i="20"/>
  <c r="AE352" i="20"/>
  <c r="AE532" i="20"/>
  <c r="AE604" i="20"/>
  <c r="AE640" i="20"/>
  <c r="AE724" i="20"/>
  <c r="AE281" i="20"/>
  <c r="AE341" i="20"/>
  <c r="AE497" i="20"/>
  <c r="AE569" i="20"/>
  <c r="AE18" i="20"/>
  <c r="AE66" i="20"/>
  <c r="AE67" i="20"/>
  <c r="AE120" i="20"/>
  <c r="AE25" i="20"/>
  <c r="AE37" i="20"/>
  <c r="AE49" i="20"/>
  <c r="AE73" i="20"/>
  <c r="AE85" i="20"/>
  <c r="AE97" i="20"/>
  <c r="AE121" i="20"/>
  <c r="AE133" i="20"/>
  <c r="AE145" i="20"/>
  <c r="AE169" i="20"/>
  <c r="AE181" i="20"/>
  <c r="AE193" i="20"/>
  <c r="AE217" i="20"/>
  <c r="AE229" i="20"/>
  <c r="AE241" i="20"/>
  <c r="AE265" i="20"/>
  <c r="AE277" i="20"/>
  <c r="AE289" i="20"/>
  <c r="AE313" i="20"/>
  <c r="AE325" i="20"/>
  <c r="AE337" i="20"/>
  <c r="AE361" i="20"/>
  <c r="AE373" i="20"/>
  <c r="AE385" i="20"/>
  <c r="AE409" i="20"/>
  <c r="AE421" i="20"/>
  <c r="AE457" i="20"/>
  <c r="AE481" i="20"/>
  <c r="AE517" i="20"/>
  <c r="AE529" i="20"/>
  <c r="AE553" i="20"/>
  <c r="AE565" i="20"/>
  <c r="AE771" i="20"/>
  <c r="AE751" i="20"/>
  <c r="AE607" i="20"/>
  <c r="AE463" i="20"/>
  <c r="AE420" i="20"/>
  <c r="AE347" i="20"/>
  <c r="AE79" i="20"/>
  <c r="AE41" i="20"/>
  <c r="AE86" i="20"/>
  <c r="AE134" i="20"/>
  <c r="AE182" i="20"/>
  <c r="AE218" i="20"/>
  <c r="AE230" i="20"/>
  <c r="AE266" i="20"/>
  <c r="AE278" i="20"/>
  <c r="AE314" i="20"/>
  <c r="AE326" i="20"/>
  <c r="AE362" i="20"/>
  <c r="AE374" i="20"/>
  <c r="AE410" i="20"/>
  <c r="AE482" i="20"/>
  <c r="AE518" i="20"/>
  <c r="AE554" i="20"/>
  <c r="AE626" i="20"/>
  <c r="AE650" i="20"/>
  <c r="AE674" i="20"/>
  <c r="AE698" i="20"/>
  <c r="AE722" i="20"/>
  <c r="AE746" i="20"/>
  <c r="AE770" i="20"/>
  <c r="AE223" i="20"/>
  <c r="AE127" i="20"/>
  <c r="AE4" i="20"/>
  <c r="AE88" i="20"/>
  <c r="AE148" i="20"/>
  <c r="AE304" i="20"/>
  <c r="AE376" i="20"/>
  <c r="AE448" i="20"/>
  <c r="AE520" i="20"/>
  <c r="AE592" i="20"/>
  <c r="AE736" i="20"/>
  <c r="AE185" i="20"/>
  <c r="AE245" i="20"/>
  <c r="AE377" i="20"/>
  <c r="AE509" i="20"/>
  <c r="AE581" i="20"/>
  <c r="AE617" i="20"/>
  <c r="AE6" i="20"/>
  <c r="AE78" i="20"/>
  <c r="AE19" i="20"/>
  <c r="AE26" i="20"/>
  <c r="AE38" i="20"/>
  <c r="AE74" i="20"/>
  <c r="AE122" i="20"/>
  <c r="AE170" i="20"/>
  <c r="AE39" i="20"/>
  <c r="AE87" i="20"/>
  <c r="AE135" i="20"/>
  <c r="AE183" i="20"/>
  <c r="AE231" i="20"/>
  <c r="AE279" i="20"/>
  <c r="AE327" i="20"/>
  <c r="AE375" i="20"/>
  <c r="AE411" i="20"/>
  <c r="AE423" i="20"/>
  <c r="AE447" i="20"/>
  <c r="AE459" i="20"/>
  <c r="AE495" i="20"/>
  <c r="AE519" i="20"/>
  <c r="AE555" i="20"/>
  <c r="AE567" i="20"/>
  <c r="AE591" i="20"/>
  <c r="AE603" i="20"/>
  <c r="AE639" i="20"/>
  <c r="AE663" i="20"/>
  <c r="AE687" i="20"/>
  <c r="AE711" i="20"/>
  <c r="AE735" i="20"/>
  <c r="AE759" i="20"/>
  <c r="AE783" i="20"/>
  <c r="AE734" i="20"/>
  <c r="AE590" i="20"/>
  <c r="AE446" i="20"/>
  <c r="AE379" i="20"/>
  <c r="AE339" i="20"/>
  <c r="AE299" i="20"/>
  <c r="AE175" i="20"/>
  <c r="AE659" i="20"/>
  <c r="AE695" i="20"/>
  <c r="AE707" i="20"/>
  <c r="AE743" i="20"/>
  <c r="AE755" i="20"/>
  <c r="AE165" i="20"/>
  <c r="AE117" i="20"/>
  <c r="AE69" i="20"/>
  <c r="AE21" i="20"/>
  <c r="AE648" i="20"/>
  <c r="AE696" i="20"/>
  <c r="AE744" i="20"/>
  <c r="AE661" i="20"/>
  <c r="AE709" i="20"/>
  <c r="AE380" i="20"/>
  <c r="AE332" i="20"/>
  <c r="AE284" i="20"/>
  <c r="AE236" i="20"/>
  <c r="AE188" i="20"/>
  <c r="AE140" i="20"/>
  <c r="AE92" i="20"/>
  <c r="AE44" i="20"/>
  <c r="AE642" i="20"/>
  <c r="AE678" i="20"/>
  <c r="AE690" i="20"/>
  <c r="AE726" i="20"/>
  <c r="AE738" i="20"/>
  <c r="AE774" i="20"/>
  <c r="AE786" i="20"/>
  <c r="AE320" i="20"/>
  <c r="AE272" i="20"/>
  <c r="AE224" i="20"/>
  <c r="AE176" i="20"/>
  <c r="AE128" i="20"/>
  <c r="AE80" i="20"/>
  <c r="AE32" i="20"/>
  <c r="AE344" i="20"/>
  <c r="AE356" i="20"/>
  <c r="AE392" i="20"/>
  <c r="AE404" i="20"/>
  <c r="AE440" i="20"/>
  <c r="AE452" i="20"/>
  <c r="AE488" i="20"/>
  <c r="AE500" i="20"/>
  <c r="AE536" i="20"/>
  <c r="AE548" i="20"/>
  <c r="AE584" i="20"/>
  <c r="AE596" i="20"/>
  <c r="AE632" i="20"/>
  <c r="AE644" i="20"/>
  <c r="AE721" i="20"/>
  <c r="AE673" i="20"/>
  <c r="AE625" i="20"/>
  <c r="AE20" i="20"/>
  <c r="AE56" i="20"/>
  <c r="AE104" i="20"/>
  <c r="AE152" i="20"/>
  <c r="AE200" i="20"/>
  <c r="AE212" i="20"/>
  <c r="AE260" i="20"/>
  <c r="AE308" i="20"/>
  <c r="AE720" i="20"/>
  <c r="AE672" i="20"/>
  <c r="AE8" i="20"/>
  <c r="AE68" i="20"/>
  <c r="AE116" i="20"/>
  <c r="AE164" i="20"/>
  <c r="AE248" i="20"/>
  <c r="AE296" i="20"/>
  <c r="AE406" i="20"/>
  <c r="AE454" i="20"/>
  <c r="AE502" i="20"/>
  <c r="AE550" i="20"/>
  <c r="AE598" i="20"/>
  <c r="AE646" i="20"/>
  <c r="AE745" i="20"/>
  <c r="AE719" i="20"/>
  <c r="AE697" i="20"/>
  <c r="AE671" i="20"/>
  <c r="AE757" i="20"/>
  <c r="AE833" i="20" l="1"/>
  <c r="M849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AA766" i="20" s="1"/>
  <c r="AD766" i="20" s="1"/>
  <c r="N767" i="20"/>
  <c r="N768" i="20"/>
  <c r="AA768" i="20" s="1"/>
  <c r="AD768" i="20" s="1"/>
  <c r="N769" i="20"/>
  <c r="N770" i="20"/>
  <c r="AA770" i="20" s="1"/>
  <c r="AD770" i="20" s="1"/>
  <c r="N771" i="20"/>
  <c r="N772" i="20"/>
  <c r="AA772" i="20" s="1"/>
  <c r="AD772" i="20" s="1"/>
  <c r="N773" i="20"/>
  <c r="N774" i="20"/>
  <c r="AA774" i="20" s="1"/>
  <c r="AD774" i="20" s="1"/>
  <c r="N775" i="20"/>
  <c r="AA775" i="20" s="1"/>
  <c r="AD775" i="20" s="1"/>
  <c r="N776" i="20"/>
  <c r="AA776" i="20" s="1"/>
  <c r="AD776" i="20" s="1"/>
  <c r="N777" i="20"/>
  <c r="N778" i="20"/>
  <c r="AA778" i="20" s="1"/>
  <c r="AD778" i="20" s="1"/>
  <c r="N779" i="20"/>
  <c r="N780" i="20"/>
  <c r="N781" i="20"/>
  <c r="N782" i="20"/>
  <c r="AA782" i="20" s="1"/>
  <c r="AD782" i="20" s="1"/>
  <c r="N783" i="20"/>
  <c r="N784" i="20"/>
  <c r="AA784" i="20" s="1"/>
  <c r="AD784" i="20" s="1"/>
  <c r="N785" i="20"/>
  <c r="N786" i="20"/>
  <c r="AA786" i="20" s="1"/>
  <c r="AD786" i="20" s="1"/>
  <c r="N787" i="20"/>
  <c r="AA787" i="20" s="1"/>
  <c r="AD787" i="20" s="1"/>
  <c r="N788" i="20"/>
  <c r="AA777" i="20" l="1"/>
  <c r="AD777" i="20" s="1"/>
  <c r="AA785" i="20"/>
  <c r="AD785" i="20" s="1"/>
  <c r="AA773" i="20"/>
  <c r="AD773" i="20" s="1"/>
  <c r="AA783" i="20"/>
  <c r="AD783" i="20" s="1"/>
  <c r="AA771" i="20"/>
  <c r="AD771" i="20" s="1"/>
  <c r="AA780" i="20"/>
  <c r="AD780" i="20" s="1"/>
  <c r="AA781" i="20"/>
  <c r="AD781" i="20" s="1"/>
  <c r="AA769" i="20"/>
  <c r="AD769" i="20" s="1"/>
  <c r="AA779" i="20"/>
  <c r="AD779" i="20" s="1"/>
  <c r="AA767" i="20"/>
  <c r="AD767" i="20" s="1"/>
  <c r="N849" i="20"/>
  <c r="N4" i="20"/>
  <c r="N833" i="20" s="1"/>
  <c r="AA760" i="20" l="1"/>
  <c r="AD760" i="20" s="1"/>
  <c r="AA765" i="20"/>
  <c r="AD765" i="20" s="1"/>
  <c r="AA764" i="20"/>
  <c r="AD764" i="20" s="1"/>
  <c r="AA763" i="20"/>
  <c r="AD763" i="20" s="1"/>
  <c r="AA762" i="20"/>
  <c r="AD762" i="20" s="1"/>
  <c r="AA788" i="20"/>
  <c r="AD788" i="20" s="1"/>
  <c r="AA761" i="20"/>
  <c r="AD761" i="20" s="1"/>
  <c r="AA757" i="20"/>
  <c r="AD757" i="20" s="1"/>
  <c r="AA756" i="20"/>
  <c r="AD756" i="20" s="1"/>
  <c r="AA753" i="20"/>
  <c r="AD753" i="20" s="1"/>
  <c r="AA752" i="20"/>
  <c r="AD752" i="20" s="1"/>
  <c r="AA758" i="20"/>
  <c r="AD758" i="20" s="1"/>
  <c r="AA754" i="20"/>
  <c r="AD754" i="20" s="1"/>
  <c r="AA755" i="20"/>
  <c r="AD755" i="20" s="1"/>
  <c r="AA751" i="20"/>
  <c r="AD751" i="20" s="1"/>
  <c r="AA728" i="20" l="1"/>
  <c r="AD728" i="20" s="1"/>
  <c r="AA729" i="20"/>
  <c r="AD729" i="20" s="1"/>
  <c r="AA730" i="20"/>
  <c r="AD730" i="20" s="1"/>
  <c r="AA731" i="20"/>
  <c r="AD731" i="20" s="1"/>
  <c r="AA732" i="20"/>
  <c r="AD732" i="20" s="1"/>
  <c r="AA733" i="20"/>
  <c r="AD733" i="20" s="1"/>
  <c r="AA734" i="20"/>
  <c r="AD734" i="20" s="1"/>
  <c r="AA735" i="20"/>
  <c r="AD735" i="20" s="1"/>
  <c r="AA736" i="20"/>
  <c r="AD736" i="20" s="1"/>
  <c r="AA737" i="20"/>
  <c r="AD737" i="20" s="1"/>
  <c r="AA738" i="20"/>
  <c r="AD738" i="20" s="1"/>
  <c r="AA739" i="20"/>
  <c r="AD739" i="20" s="1"/>
  <c r="AA740" i="20"/>
  <c r="AD740" i="20" s="1"/>
  <c r="AA741" i="20"/>
  <c r="AD741" i="20" s="1"/>
  <c r="AA742" i="20"/>
  <c r="AD742" i="20" s="1"/>
  <c r="AA743" i="20"/>
  <c r="AD743" i="20" s="1"/>
  <c r="AA744" i="20"/>
  <c r="AD744" i="20" s="1"/>
  <c r="AA745" i="20"/>
  <c r="AD745" i="20" s="1"/>
  <c r="AA746" i="20"/>
  <c r="AD746" i="20" s="1"/>
  <c r="AA747" i="20"/>
  <c r="AD747" i="20" s="1"/>
  <c r="AA748" i="20"/>
  <c r="AD748" i="20" s="1"/>
  <c r="AA749" i="20"/>
  <c r="AD749" i="20" s="1"/>
  <c r="AA750" i="20"/>
  <c r="AD750" i="20" s="1"/>
  <c r="AA759" i="20"/>
  <c r="AD759" i="20" s="1"/>
  <c r="AA727" i="20"/>
  <c r="AD727" i="20" s="1"/>
  <c r="AA710" i="20" l="1"/>
  <c r="AD710" i="20" s="1"/>
  <c r="AA711" i="20"/>
  <c r="AD711" i="20" s="1"/>
  <c r="AA712" i="20"/>
  <c r="AD712" i="20" s="1"/>
  <c r="AA713" i="20"/>
  <c r="AD713" i="20" s="1"/>
  <c r="AA714" i="20"/>
  <c r="AD714" i="20" s="1"/>
  <c r="AA715" i="20"/>
  <c r="AD715" i="20" s="1"/>
  <c r="AA716" i="20"/>
  <c r="AD716" i="20" s="1"/>
  <c r="AA717" i="20"/>
  <c r="AD717" i="20" s="1"/>
  <c r="AA718" i="20"/>
  <c r="AD718" i="20" s="1"/>
  <c r="AA719" i="20"/>
  <c r="AD719" i="20" s="1"/>
  <c r="AA720" i="20"/>
  <c r="AD720" i="20" s="1"/>
  <c r="AA721" i="20"/>
  <c r="AD721" i="20" s="1"/>
  <c r="AA722" i="20"/>
  <c r="AD722" i="20" s="1"/>
  <c r="AA723" i="20"/>
  <c r="AD723" i="20" s="1"/>
  <c r="AA724" i="20"/>
  <c r="AD724" i="20" s="1"/>
  <c r="AA725" i="20"/>
  <c r="AD725" i="20" s="1"/>
  <c r="AA726" i="20"/>
  <c r="AD726" i="20" s="1"/>
  <c r="AA682" i="20" l="1"/>
  <c r="AD682" i="20" s="1"/>
  <c r="AA683" i="20"/>
  <c r="AD683" i="20" s="1"/>
  <c r="AA684" i="20"/>
  <c r="AD684" i="20" s="1"/>
  <c r="AA686" i="20"/>
  <c r="AD686" i="20" s="1"/>
  <c r="AA687" i="20"/>
  <c r="AD687" i="20" s="1"/>
  <c r="AA688" i="20"/>
  <c r="AD688" i="20" s="1"/>
  <c r="AA689" i="20"/>
  <c r="AD689" i="20" s="1"/>
  <c r="AA690" i="20"/>
  <c r="AD690" i="20" s="1"/>
  <c r="AA691" i="20"/>
  <c r="AD691" i="20" s="1"/>
  <c r="AA692" i="20"/>
  <c r="AD692" i="20" s="1"/>
  <c r="AA693" i="20"/>
  <c r="AD693" i="20" s="1"/>
  <c r="AA694" i="20"/>
  <c r="AD694" i="20" s="1"/>
  <c r="AA695" i="20"/>
  <c r="AD695" i="20" s="1"/>
  <c r="AA696" i="20"/>
  <c r="AD696" i="20" s="1"/>
  <c r="AA697" i="20"/>
  <c r="AD697" i="20" s="1"/>
  <c r="AA698" i="20"/>
  <c r="AD698" i="20" s="1"/>
  <c r="AA699" i="20"/>
  <c r="AD699" i="20" s="1"/>
  <c r="AA700" i="20"/>
  <c r="AD700" i="20" s="1"/>
  <c r="AA701" i="20"/>
  <c r="AD701" i="20" s="1"/>
  <c r="AA702" i="20"/>
  <c r="AD702" i="20" s="1"/>
  <c r="AA703" i="20"/>
  <c r="AD703" i="20" s="1"/>
  <c r="AA704" i="20"/>
  <c r="AD704" i="20" s="1"/>
  <c r="AA705" i="20"/>
  <c r="AD705" i="20" s="1"/>
  <c r="AA706" i="20"/>
  <c r="AD706" i="20" s="1"/>
  <c r="AA707" i="20"/>
  <c r="AD707" i="20" s="1"/>
  <c r="AA708" i="20"/>
  <c r="AD708" i="20" s="1"/>
  <c r="AA709" i="20"/>
  <c r="AD709" i="20" s="1"/>
  <c r="AA685" i="20" l="1"/>
  <c r="AD685" i="20" s="1"/>
  <c r="AA8" i="20" l="1"/>
  <c r="AD8" i="20" s="1"/>
  <c r="AA631" i="20" l="1"/>
  <c r="AD631" i="20" s="1"/>
  <c r="AA632" i="20"/>
  <c r="AD632" i="20" s="1"/>
  <c r="AA633" i="20"/>
  <c r="AD633" i="20" s="1"/>
  <c r="AA634" i="20"/>
  <c r="AD634" i="20" s="1"/>
  <c r="AA635" i="20"/>
  <c r="AD635" i="20" s="1"/>
  <c r="AA636" i="20"/>
  <c r="AD636" i="20" s="1"/>
  <c r="AA637" i="20"/>
  <c r="AD637" i="20" s="1"/>
  <c r="AA638" i="20"/>
  <c r="AD638" i="20" s="1"/>
  <c r="AA639" i="20"/>
  <c r="AD639" i="20" s="1"/>
  <c r="AA640" i="20"/>
  <c r="AD640" i="20" s="1"/>
  <c r="AA641" i="20"/>
  <c r="AD641" i="20" s="1"/>
  <c r="AA642" i="20"/>
  <c r="AD642" i="20" s="1"/>
  <c r="AA643" i="20"/>
  <c r="AD643" i="20" s="1"/>
  <c r="AA644" i="20"/>
  <c r="AD644" i="20" s="1"/>
  <c r="AA645" i="20"/>
  <c r="AD645" i="20" s="1"/>
  <c r="AA646" i="20"/>
  <c r="AD646" i="20" s="1"/>
  <c r="AA647" i="20"/>
  <c r="AD647" i="20" s="1"/>
  <c r="AA648" i="20"/>
  <c r="AD648" i="20" s="1"/>
  <c r="AA649" i="20"/>
  <c r="AD649" i="20" s="1"/>
  <c r="AA650" i="20"/>
  <c r="AD650" i="20" s="1"/>
  <c r="AA651" i="20"/>
  <c r="AD651" i="20" s="1"/>
  <c r="AA652" i="20"/>
  <c r="AD652" i="20" s="1"/>
  <c r="AA653" i="20"/>
  <c r="AD653" i="20" s="1"/>
  <c r="AA654" i="20"/>
  <c r="AD654" i="20" s="1"/>
  <c r="AA655" i="20"/>
  <c r="AD655" i="20" s="1"/>
  <c r="AA656" i="20"/>
  <c r="AD656" i="20" s="1"/>
  <c r="AA657" i="20"/>
  <c r="AD657" i="20" s="1"/>
  <c r="AA658" i="20"/>
  <c r="AD658" i="20" s="1"/>
  <c r="AA659" i="20"/>
  <c r="AD659" i="20" s="1"/>
  <c r="AA660" i="20"/>
  <c r="AD660" i="20" s="1"/>
  <c r="AA661" i="20"/>
  <c r="AD661" i="20" s="1"/>
  <c r="AA662" i="20"/>
  <c r="AD662" i="20" s="1"/>
  <c r="AA663" i="20"/>
  <c r="AD663" i="20" s="1"/>
  <c r="AA664" i="20"/>
  <c r="AD664" i="20" s="1"/>
  <c r="AA665" i="20"/>
  <c r="AD665" i="20" s="1"/>
  <c r="AA666" i="20"/>
  <c r="AD666" i="20" s="1"/>
  <c r="AA667" i="20"/>
  <c r="AD667" i="20" s="1"/>
  <c r="AA668" i="20"/>
  <c r="AD668" i="20" s="1"/>
  <c r="AA669" i="20"/>
  <c r="AD669" i="20" s="1"/>
  <c r="AA670" i="20"/>
  <c r="AD670" i="20" s="1"/>
  <c r="AA671" i="20"/>
  <c r="AD671" i="20" s="1"/>
  <c r="AA672" i="20"/>
  <c r="AD672" i="20" s="1"/>
  <c r="AA673" i="20"/>
  <c r="AD673" i="20" s="1"/>
  <c r="AA674" i="20"/>
  <c r="AD674" i="20" s="1"/>
  <c r="AA675" i="20"/>
  <c r="AD675" i="20" s="1"/>
  <c r="AA676" i="20"/>
  <c r="AD676" i="20" s="1"/>
  <c r="AA677" i="20"/>
  <c r="AD677" i="20" s="1"/>
  <c r="AA678" i="20"/>
  <c r="AD678" i="20" s="1"/>
  <c r="AA679" i="20"/>
  <c r="AD679" i="20" s="1"/>
  <c r="AA680" i="20"/>
  <c r="AD680" i="20" s="1"/>
  <c r="AA681" i="20"/>
  <c r="AD681" i="20" s="1"/>
  <c r="AA625" i="20" l="1"/>
  <c r="AD625" i="20" s="1"/>
  <c r="AA221" i="20" l="1"/>
  <c r="AD221" i="20" s="1"/>
  <c r="AA89" i="20"/>
  <c r="AD89" i="20" s="1"/>
  <c r="AA128" i="20"/>
  <c r="AD128" i="20" s="1"/>
  <c r="AA7" i="20"/>
  <c r="AD7" i="20" s="1"/>
  <c r="AA151" i="20"/>
  <c r="AD151" i="20" s="1"/>
  <c r="AA228" i="20"/>
  <c r="AD228" i="20" s="1"/>
  <c r="AA42" i="20"/>
  <c r="AD42" i="20" s="1"/>
  <c r="AA215" i="20"/>
  <c r="AD215" i="20" s="1"/>
  <c r="AA107" i="20"/>
  <c r="AD107" i="20" s="1"/>
  <c r="AA214" i="20"/>
  <c r="AD214" i="20" s="1"/>
  <c r="AA94" i="20"/>
  <c r="AD94" i="20" s="1"/>
  <c r="AA145" i="20"/>
  <c r="AD145" i="20" s="1"/>
  <c r="AA146" i="20"/>
  <c r="AD146" i="20" s="1"/>
  <c r="AA218" i="20"/>
  <c r="AD218" i="20" s="1"/>
  <c r="AA242" i="20"/>
  <c r="AD242" i="20" s="1"/>
  <c r="AA120" i="20"/>
  <c r="AD120" i="20" s="1"/>
  <c r="AA148" i="20"/>
  <c r="AD148" i="20" s="1"/>
  <c r="AA4" i="20"/>
  <c r="AD4" i="20" l="1"/>
  <c r="AA301" i="20"/>
  <c r="AD301" i="20" s="1"/>
  <c r="AA268" i="20"/>
  <c r="AD268" i="20" s="1"/>
  <c r="AA261" i="20"/>
  <c r="AD261" i="20" s="1"/>
  <c r="AA337" i="20"/>
  <c r="AD337" i="20" s="1"/>
  <c r="AA494" i="20"/>
  <c r="AD494" i="20" s="1"/>
  <c r="AA296" i="20"/>
  <c r="AD296" i="20" s="1"/>
  <c r="AA365" i="20"/>
  <c r="AD365" i="20" s="1"/>
  <c r="AA439" i="20"/>
  <c r="AD439" i="20" s="1"/>
  <c r="AA542" i="20"/>
  <c r="AD542" i="20" s="1"/>
  <c r="AA303" i="20"/>
  <c r="AD303" i="20" s="1"/>
  <c r="AA275" i="20"/>
  <c r="AD275" i="20" s="1"/>
  <c r="AA325" i="20"/>
  <c r="AD325" i="20" s="1"/>
  <c r="AA405" i="20"/>
  <c r="AD405" i="20" s="1"/>
  <c r="AA186" i="20"/>
  <c r="AD186" i="20" s="1"/>
  <c r="AA530" i="20"/>
  <c r="AD530" i="20" s="1"/>
  <c r="AA262" i="20"/>
  <c r="AD262" i="20" s="1"/>
  <c r="AA406" i="20"/>
  <c r="AD406" i="20" s="1"/>
  <c r="AA483" i="20"/>
  <c r="AD483" i="20" s="1"/>
  <c r="AA254" i="20"/>
  <c r="AD254" i="20" s="1"/>
  <c r="AA278" i="20"/>
  <c r="AD278" i="20" s="1"/>
  <c r="AA274" i="20"/>
  <c r="AD274" i="20" s="1"/>
  <c r="AA252" i="20"/>
  <c r="AD252" i="20" s="1"/>
  <c r="AA393" i="20"/>
  <c r="AD393" i="20" s="1"/>
  <c r="AA506" i="20"/>
  <c r="AD506" i="20" s="1"/>
  <c r="AA172" i="20"/>
  <c r="AD172" i="20" s="1"/>
  <c r="AA507" i="20"/>
  <c r="AD507" i="20" s="1"/>
  <c r="AA255" i="20"/>
  <c r="AD255" i="20" s="1"/>
  <c r="AA371" i="20"/>
  <c r="AD371" i="20" s="1"/>
  <c r="AA315" i="20"/>
  <c r="AD315" i="20" s="1"/>
  <c r="AA253" i="20"/>
  <c r="AD253" i="20" s="1"/>
  <c r="AA426" i="20"/>
  <c r="AD426" i="20" s="1"/>
  <c r="AA551" i="20"/>
  <c r="AD551" i="20" s="1"/>
  <c r="AA327" i="20"/>
  <c r="AD327" i="20" s="1"/>
  <c r="AA181" i="20"/>
  <c r="AD181" i="20" s="1"/>
  <c r="AA16" i="20"/>
  <c r="AD16" i="20" s="1"/>
  <c r="AA270" i="20"/>
  <c r="AD270" i="20" s="1"/>
  <c r="AA276" i="20"/>
  <c r="AD276" i="20" s="1"/>
  <c r="AA382" i="20"/>
  <c r="AD382" i="20" s="1"/>
  <c r="AA6" i="20"/>
  <c r="AD6" i="20" s="1"/>
  <c r="AA288" i="20"/>
  <c r="AD288" i="20" s="1"/>
  <c r="AA307" i="20"/>
  <c r="AD307" i="20" s="1"/>
  <c r="AA285" i="20"/>
  <c r="AD285" i="20" s="1"/>
  <c r="AA364" i="20"/>
  <c r="AD364" i="20" s="1"/>
  <c r="AA446" i="20"/>
  <c r="AD446" i="20" s="1"/>
  <c r="AA518" i="20"/>
  <c r="AD518" i="20" s="1"/>
  <c r="AA165" i="20"/>
  <c r="AD165" i="20" s="1"/>
  <c r="AA519" i="20"/>
  <c r="AD519" i="20" s="1"/>
  <c r="AA279" i="20"/>
  <c r="AD279" i="20" s="1"/>
  <c r="AA260" i="20"/>
  <c r="AD260" i="20" s="1"/>
  <c r="AA284" i="20"/>
  <c r="AD284" i="20" s="1"/>
  <c r="AA336" i="20"/>
  <c r="AD336" i="20" s="1"/>
  <c r="AA295" i="20"/>
  <c r="AD295" i="20" s="1"/>
  <c r="AA381" i="20"/>
  <c r="AD381" i="20" s="1"/>
  <c r="AA431" i="20"/>
  <c r="AD431" i="20" s="1"/>
  <c r="AA475" i="20"/>
  <c r="AD475" i="20" s="1"/>
  <c r="AA541" i="20"/>
  <c r="AD541" i="20" s="1"/>
  <c r="AA277" i="20"/>
  <c r="AD277" i="20" s="1"/>
  <c r="AA318" i="20"/>
  <c r="AD318" i="20" s="1"/>
  <c r="AA460" i="20"/>
  <c r="AD460" i="20" s="1"/>
  <c r="AA269" i="20"/>
  <c r="AD269" i="20" s="1"/>
  <c r="AA263" i="20"/>
  <c r="AD263" i="20" s="1"/>
  <c r="AA15" i="20"/>
  <c r="AD15" i="20" s="1"/>
  <c r="AA176" i="20"/>
  <c r="AD176" i="20" s="1"/>
  <c r="AA251" i="20"/>
  <c r="AD251" i="20" s="1"/>
  <c r="AA109" i="20"/>
  <c r="AD109" i="20" s="1"/>
  <c r="AA335" i="20"/>
  <c r="AD335" i="20" s="1"/>
  <c r="AA363" i="20"/>
  <c r="AD363" i="20" s="1"/>
  <c r="AA369" i="20"/>
  <c r="AD369" i="20" s="1"/>
  <c r="AA391" i="20"/>
  <c r="AD391" i="20" s="1"/>
  <c r="AA403" i="20"/>
  <c r="AD403" i="20" s="1"/>
  <c r="AA429" i="20"/>
  <c r="AD429" i="20" s="1"/>
  <c r="AA437" i="20"/>
  <c r="AD437" i="20" s="1"/>
  <c r="AA445" i="20"/>
  <c r="AD445" i="20" s="1"/>
  <c r="AA452" i="20"/>
  <c r="AD452" i="20" s="1"/>
  <c r="AA233" i="20"/>
  <c r="AD233" i="20" s="1"/>
  <c r="AA473" i="20"/>
  <c r="AD473" i="20" s="1"/>
  <c r="AA100" i="20"/>
  <c r="AD100" i="20" s="1"/>
  <c r="AA504" i="20"/>
  <c r="AD504" i="20" s="1"/>
  <c r="AA516" i="20"/>
  <c r="AD516" i="20" s="1"/>
  <c r="AA528" i="20"/>
  <c r="AD528" i="20" s="1"/>
  <c r="AA540" i="20"/>
  <c r="AD540" i="20" s="1"/>
  <c r="AA556" i="20"/>
  <c r="AD556" i="20" s="1"/>
  <c r="AA283" i="20"/>
  <c r="AD283" i="20" s="1"/>
  <c r="AA116" i="20"/>
  <c r="AD116" i="20" s="1"/>
  <c r="AA370" i="20"/>
  <c r="AD370" i="20" s="1"/>
  <c r="AA392" i="20"/>
  <c r="AD392" i="20" s="1"/>
  <c r="AA404" i="20"/>
  <c r="AD404" i="20" s="1"/>
  <c r="AA416" i="20"/>
  <c r="AD416" i="20" s="1"/>
  <c r="AA164" i="20"/>
  <c r="AD164" i="20" s="1"/>
  <c r="AA430" i="20"/>
  <c r="AD430" i="20" s="1"/>
  <c r="AA438" i="20"/>
  <c r="AD438" i="20" s="1"/>
  <c r="AA180" i="20"/>
  <c r="AD180" i="20" s="1"/>
  <c r="AA185" i="20"/>
  <c r="AD185" i="20" s="1"/>
  <c r="AA458" i="20"/>
  <c r="AD458" i="20" s="1"/>
  <c r="AA465" i="20"/>
  <c r="AD465" i="20" s="1"/>
  <c r="AA474" i="20"/>
  <c r="AD474" i="20" s="1"/>
  <c r="AA481" i="20"/>
  <c r="AD481" i="20" s="1"/>
  <c r="AA493" i="20"/>
  <c r="AD493" i="20" s="1"/>
  <c r="AA505" i="20"/>
  <c r="AD505" i="20" s="1"/>
  <c r="AA517" i="20"/>
  <c r="AD517" i="20" s="1"/>
  <c r="AA529" i="20"/>
  <c r="AD529" i="20" s="1"/>
  <c r="AA195" i="20"/>
  <c r="AD195" i="20" s="1"/>
  <c r="AA557" i="20"/>
  <c r="AD557" i="20" s="1"/>
  <c r="AA72" i="20"/>
  <c r="AD72" i="20" s="1"/>
  <c r="AA596" i="20"/>
  <c r="AD596" i="20" s="1"/>
  <c r="AA608" i="20"/>
  <c r="AD608" i="20" s="1"/>
  <c r="AA554" i="20"/>
  <c r="AD554" i="20" s="1"/>
  <c r="AA198" i="20"/>
  <c r="AD198" i="20" s="1"/>
  <c r="AA597" i="20"/>
  <c r="AD597" i="20" s="1"/>
  <c r="AA621" i="20"/>
  <c r="AD621" i="20" s="1"/>
  <c r="AA207" i="20"/>
  <c r="AD207" i="20" s="1"/>
  <c r="AA565" i="20"/>
  <c r="AD565" i="20" s="1"/>
  <c r="AA28" i="20"/>
  <c r="AD28" i="20" s="1"/>
  <c r="AA82" i="20"/>
  <c r="AD82" i="20" s="1"/>
  <c r="AA586" i="20"/>
  <c r="AD586" i="20" s="1"/>
  <c r="AA610" i="20"/>
  <c r="AD610" i="20" s="1"/>
  <c r="AA566" i="20"/>
  <c r="AD566" i="20" s="1"/>
  <c r="AA587" i="20"/>
  <c r="AD587" i="20" s="1"/>
  <c r="AA599" i="20"/>
  <c r="AD599" i="20" s="1"/>
  <c r="AA611" i="20"/>
  <c r="AD611" i="20" s="1"/>
  <c r="AA208" i="20"/>
  <c r="AD208" i="20" s="1"/>
  <c r="AA57" i="20"/>
  <c r="AD57" i="20" s="1"/>
  <c r="AA576" i="20"/>
  <c r="AD576" i="20" s="1"/>
  <c r="AA600" i="20"/>
  <c r="AD600" i="20" s="1"/>
  <c r="AA624" i="20"/>
  <c r="AD624" i="20" s="1"/>
  <c r="AA558" i="20"/>
  <c r="AD558" i="20" s="1"/>
  <c r="AA568" i="20"/>
  <c r="AD568" i="20" s="1"/>
  <c r="AA601" i="20"/>
  <c r="AD601" i="20" s="1"/>
  <c r="AA613" i="20"/>
  <c r="AD613" i="20" s="1"/>
  <c r="AA102" i="20"/>
  <c r="AD102" i="20" s="1"/>
  <c r="AA319" i="20"/>
  <c r="AD319" i="20" s="1"/>
  <c r="AA340" i="20"/>
  <c r="AD340" i="20" s="1"/>
  <c r="AA366" i="20"/>
  <c r="AD366" i="20" s="1"/>
  <c r="AA427" i="20"/>
  <c r="AD427" i="20" s="1"/>
  <c r="AA432" i="20"/>
  <c r="AD432" i="20" s="1"/>
  <c r="AA177" i="20"/>
  <c r="AD177" i="20" s="1"/>
  <c r="AA188" i="20"/>
  <c r="AD188" i="20" s="1"/>
  <c r="AA461" i="20"/>
  <c r="AD461" i="20" s="1"/>
  <c r="AA234" i="20"/>
  <c r="AD234" i="20" s="1"/>
  <c r="AA240" i="20"/>
  <c r="AD240" i="20" s="1"/>
  <c r="AA485" i="20"/>
  <c r="AD485" i="20" s="1"/>
  <c r="AA497" i="20"/>
  <c r="AD497" i="20" s="1"/>
  <c r="AA509" i="20"/>
  <c r="AD509" i="20" s="1"/>
  <c r="AA533" i="20"/>
  <c r="AD533" i="20" s="1"/>
  <c r="AA544" i="20"/>
  <c r="AD544" i="20" s="1"/>
  <c r="AA553" i="20"/>
  <c r="AD553" i="20" s="1"/>
  <c r="AA9" i="20"/>
  <c r="AD9" i="20" s="1"/>
  <c r="AA256" i="20"/>
  <c r="AD256" i="20" s="1"/>
  <c r="AA264" i="20"/>
  <c r="AD264" i="20" s="1"/>
  <c r="AA25" i="20"/>
  <c r="AD25" i="20" s="1"/>
  <c r="AA48" i="20"/>
  <c r="AD48" i="20" s="1"/>
  <c r="AA304" i="20"/>
  <c r="AD304" i="20" s="1"/>
  <c r="AA341" i="20"/>
  <c r="AD341" i="20" s="1"/>
  <c r="AA349" i="20"/>
  <c r="AD349" i="20" s="1"/>
  <c r="AA359" i="20"/>
  <c r="AD359" i="20" s="1"/>
  <c r="AA374" i="20"/>
  <c r="AD374" i="20" s="1"/>
  <c r="AA397" i="20"/>
  <c r="AD397" i="20" s="1"/>
  <c r="AA421" i="20"/>
  <c r="AD421" i="20" s="1"/>
  <c r="AA174" i="20"/>
  <c r="AD174" i="20" s="1"/>
  <c r="AA441" i="20"/>
  <c r="AD441" i="20" s="1"/>
  <c r="AA449" i="20"/>
  <c r="AD449" i="20" s="1"/>
  <c r="AA454" i="20"/>
  <c r="AD454" i="20" s="1"/>
  <c r="AA462" i="20"/>
  <c r="AD462" i="20" s="1"/>
  <c r="AA469" i="20"/>
  <c r="AD469" i="20" s="1"/>
  <c r="AA498" i="20"/>
  <c r="AD498" i="20" s="1"/>
  <c r="AA510" i="20"/>
  <c r="AD510" i="20" s="1"/>
  <c r="AA534" i="20"/>
  <c r="AD534" i="20" s="1"/>
  <c r="AA545" i="20"/>
  <c r="AD545" i="20" s="1"/>
  <c r="AA10" i="20"/>
  <c r="AD10" i="20" s="1"/>
  <c r="AA257" i="20"/>
  <c r="AD257" i="20" s="1"/>
  <c r="AA265" i="20"/>
  <c r="AD265" i="20" s="1"/>
  <c r="AA106" i="20"/>
  <c r="AD106" i="20" s="1"/>
  <c r="AA330" i="20"/>
  <c r="AD330" i="20" s="1"/>
  <c r="AA360" i="20"/>
  <c r="AD360" i="20" s="1"/>
  <c r="AA375" i="20"/>
  <c r="AD375" i="20" s="1"/>
  <c r="AA398" i="20"/>
  <c r="AD398" i="20" s="1"/>
  <c r="AA422" i="20"/>
  <c r="AD422" i="20" s="1"/>
  <c r="AA168" i="20"/>
  <c r="AD168" i="20" s="1"/>
  <c r="AA433" i="20"/>
  <c r="AD433" i="20" s="1"/>
  <c r="AA178" i="20"/>
  <c r="AD178" i="20" s="1"/>
  <c r="AA182" i="20"/>
  <c r="AD182" i="20" s="1"/>
  <c r="AA455" i="20"/>
  <c r="AD455" i="20" s="1"/>
  <c r="AA194" i="20"/>
  <c r="AD194" i="20" s="1"/>
  <c r="AA487" i="20"/>
  <c r="AD487" i="20" s="1"/>
  <c r="AA499" i="20"/>
  <c r="AD499" i="20" s="1"/>
  <c r="AA511" i="20"/>
  <c r="AD511" i="20" s="1"/>
  <c r="AA523" i="20"/>
  <c r="AD523" i="20" s="1"/>
  <c r="AA535" i="20"/>
  <c r="AD535" i="20" s="1"/>
  <c r="AA546" i="20"/>
  <c r="AD546" i="20" s="1"/>
  <c r="AA555" i="20"/>
  <c r="AD555" i="20" s="1"/>
  <c r="AA11" i="20"/>
  <c r="AD11" i="20" s="1"/>
  <c r="AA258" i="20"/>
  <c r="AD258" i="20" s="1"/>
  <c r="AA271" i="20"/>
  <c r="AD271" i="20" s="1"/>
  <c r="AA47" i="20"/>
  <c r="AD47" i="20" s="1"/>
  <c r="AA321" i="20"/>
  <c r="AD321" i="20" s="1"/>
  <c r="AA331" i="20"/>
  <c r="AD331" i="20" s="1"/>
  <c r="AA343" i="20"/>
  <c r="AD343" i="20" s="1"/>
  <c r="AA361" i="20"/>
  <c r="AD361" i="20" s="1"/>
  <c r="AA135" i="20"/>
  <c r="AD135" i="20" s="1"/>
  <c r="AA399" i="20"/>
  <c r="AD399" i="20" s="1"/>
  <c r="AA169" i="20"/>
  <c r="AD169" i="20" s="1"/>
  <c r="AA434" i="20"/>
  <c r="AD434" i="20" s="1"/>
  <c r="AA442" i="20"/>
  <c r="AD442" i="20" s="1"/>
  <c r="AA183" i="20"/>
  <c r="AD183" i="20" s="1"/>
  <c r="AA456" i="20"/>
  <c r="AD456" i="20" s="1"/>
  <c r="AA500" i="20"/>
  <c r="AD500" i="20" s="1"/>
  <c r="AA512" i="20"/>
  <c r="AD512" i="20" s="1"/>
  <c r="AA524" i="20"/>
  <c r="AD524" i="20" s="1"/>
  <c r="AA536" i="20"/>
  <c r="AD536" i="20" s="1"/>
  <c r="AA547" i="20"/>
  <c r="AD547" i="20" s="1"/>
  <c r="AA248" i="20"/>
  <c r="AD248" i="20" s="1"/>
  <c r="AA266" i="20"/>
  <c r="AD266" i="20" s="1"/>
  <c r="AA280" i="20"/>
  <c r="AD280" i="20" s="1"/>
  <c r="AA290" i="20"/>
  <c r="AD290" i="20" s="1"/>
  <c r="AA322" i="20"/>
  <c r="AD322" i="20" s="1"/>
  <c r="AA332" i="20"/>
  <c r="AD332" i="20" s="1"/>
  <c r="AA368" i="20"/>
  <c r="AD368" i="20" s="1"/>
  <c r="AA376" i="20"/>
  <c r="AD376" i="20" s="1"/>
  <c r="AA424" i="20"/>
  <c r="AD424" i="20" s="1"/>
  <c r="AA435" i="20"/>
  <c r="AD435" i="20" s="1"/>
  <c r="AA443" i="20"/>
  <c r="AD443" i="20" s="1"/>
  <c r="AA450" i="20"/>
  <c r="AD450" i="20" s="1"/>
  <c r="AA236" i="20"/>
  <c r="AD236" i="20" s="1"/>
  <c r="AA99" i="20"/>
  <c r="AD99" i="20" s="1"/>
  <c r="AA489" i="20"/>
  <c r="AD489" i="20" s="1"/>
  <c r="AA501" i="20"/>
  <c r="AD501" i="20" s="1"/>
  <c r="AA513" i="20"/>
  <c r="AD513" i="20" s="1"/>
  <c r="AA537" i="20"/>
  <c r="AD537" i="20" s="1"/>
  <c r="AA548" i="20"/>
  <c r="AD548" i="20" s="1"/>
  <c r="AA14" i="20"/>
  <c r="AD14" i="20" s="1"/>
  <c r="AA18" i="20"/>
  <c r="AD18" i="20" s="1"/>
  <c r="AA272" i="20"/>
  <c r="AD272" i="20" s="1"/>
  <c r="AA281" i="20"/>
  <c r="AD281" i="20" s="1"/>
  <c r="AA305" i="20"/>
  <c r="AD305" i="20" s="1"/>
  <c r="AA323" i="20"/>
  <c r="AD323" i="20" s="1"/>
  <c r="AA345" i="20"/>
  <c r="AD345" i="20" s="1"/>
  <c r="AA136" i="20"/>
  <c r="AD136" i="20" s="1"/>
  <c r="AA401" i="20"/>
  <c r="AD401" i="20" s="1"/>
  <c r="AA162" i="20"/>
  <c r="AD162" i="20" s="1"/>
  <c r="AA436" i="20"/>
  <c r="AD436" i="20" s="1"/>
  <c r="AA444" i="20"/>
  <c r="AD444" i="20" s="1"/>
  <c r="AA451" i="20"/>
  <c r="AD451" i="20" s="1"/>
  <c r="AA479" i="20"/>
  <c r="AD479" i="20" s="1"/>
  <c r="AA502" i="20"/>
  <c r="AD502" i="20" s="1"/>
  <c r="AA514" i="20"/>
  <c r="AD514" i="20" s="1"/>
  <c r="AA526" i="20"/>
  <c r="AD526" i="20" s="1"/>
  <c r="AA250" i="20"/>
  <c r="AD250" i="20" s="1"/>
  <c r="AA259" i="20"/>
  <c r="AD259" i="20" s="1"/>
  <c r="AA267" i="20"/>
  <c r="AD267" i="20" s="1"/>
  <c r="AA273" i="20"/>
  <c r="AD273" i="20" s="1"/>
  <c r="AA67" i="20"/>
  <c r="AD67" i="20" s="1"/>
  <c r="AA306" i="20"/>
  <c r="AD306" i="20" s="1"/>
  <c r="AA324" i="20"/>
  <c r="AD324" i="20" s="1"/>
  <c r="AA334" i="20"/>
  <c r="AD334" i="20" s="1"/>
  <c r="AA122" i="20"/>
  <c r="AD122" i="20" s="1"/>
  <c r="AA390" i="20"/>
  <c r="AD390" i="20" s="1"/>
  <c r="AA402" i="20"/>
  <c r="AD402" i="20" s="1"/>
  <c r="AA428" i="20"/>
  <c r="AD428" i="20" s="1"/>
  <c r="AA175" i="20"/>
  <c r="AD175" i="20" s="1"/>
  <c r="AA184" i="20"/>
  <c r="AD184" i="20" s="1"/>
  <c r="AA190" i="20"/>
  <c r="AD190" i="20" s="1"/>
  <c r="AA464" i="20"/>
  <c r="AD464" i="20" s="1"/>
  <c r="AA472" i="20"/>
  <c r="AD472" i="20" s="1"/>
  <c r="AA480" i="20"/>
  <c r="AD480" i="20" s="1"/>
  <c r="AA503" i="20"/>
  <c r="AD503" i="20" s="1"/>
  <c r="AA515" i="20"/>
  <c r="AD515" i="20" s="1"/>
  <c r="AA527" i="20"/>
  <c r="AD527" i="20" s="1"/>
  <c r="AA539" i="20"/>
  <c r="AD539" i="20" s="1"/>
  <c r="AA549" i="20"/>
  <c r="AD549" i="20" s="1"/>
  <c r="AA559" i="20"/>
  <c r="AD559" i="20" s="1"/>
  <c r="AA32" i="20"/>
  <c r="AD32" i="20" s="1"/>
  <c r="AA224" i="20"/>
  <c r="AD224" i="20" s="1"/>
  <c r="AA211" i="20"/>
  <c r="AD211" i="20" s="1"/>
  <c r="AA578" i="20"/>
  <c r="AD578" i="20" s="1"/>
  <c r="AA560" i="20"/>
  <c r="AD560" i="20" s="1"/>
  <c r="AA569" i="20"/>
  <c r="AD569" i="20" s="1"/>
  <c r="AA84" i="20"/>
  <c r="AD84" i="20" s="1"/>
  <c r="AA213" i="20"/>
  <c r="AD213" i="20" s="1"/>
  <c r="AA579" i="20"/>
  <c r="AD579" i="20" s="1"/>
  <c r="AA615" i="20"/>
  <c r="AD615" i="20" s="1"/>
  <c r="AA200" i="20"/>
  <c r="AD200" i="20" s="1"/>
  <c r="AA561" i="20"/>
  <c r="AD561" i="20" s="1"/>
  <c r="AA36" i="20"/>
  <c r="AD36" i="20" s="1"/>
  <c r="AA592" i="20"/>
  <c r="AD592" i="20" s="1"/>
  <c r="AA203" i="20"/>
  <c r="AD203" i="20" s="1"/>
  <c r="AA571" i="20"/>
  <c r="AD571" i="20" s="1"/>
  <c r="AA210" i="20"/>
  <c r="AD210" i="20" s="1"/>
  <c r="AA605" i="20"/>
  <c r="AD605" i="20" s="1"/>
  <c r="AA572" i="20"/>
  <c r="AD572" i="20" s="1"/>
  <c r="AA573" i="20"/>
  <c r="AD573" i="20" s="1"/>
  <c r="AA582" i="20"/>
  <c r="AD582" i="20" s="1"/>
  <c r="AA606" i="20"/>
  <c r="AD606" i="20" s="1"/>
  <c r="AA618" i="20"/>
  <c r="AD618" i="20" s="1"/>
  <c r="AA339" i="20"/>
  <c r="AD339" i="20" s="1"/>
  <c r="AA347" i="20"/>
  <c r="AD347" i="20" s="1"/>
  <c r="AA357" i="20"/>
  <c r="AD357" i="20" s="1"/>
  <c r="AA372" i="20"/>
  <c r="AD372" i="20" s="1"/>
  <c r="AA395" i="20"/>
  <c r="AD395" i="20" s="1"/>
  <c r="AA173" i="20"/>
  <c r="AD173" i="20" s="1"/>
  <c r="AA447" i="20"/>
  <c r="AD447" i="20" s="1"/>
  <c r="AA453" i="20"/>
  <c r="AD453" i="20" s="1"/>
  <c r="AA468" i="20"/>
  <c r="AD468" i="20" s="1"/>
  <c r="AA496" i="20"/>
  <c r="AD496" i="20" s="1"/>
  <c r="AA508" i="20"/>
  <c r="AD508" i="20" s="1"/>
  <c r="AA520" i="20"/>
  <c r="AD520" i="20" s="1"/>
  <c r="AA552" i="20"/>
  <c r="AD552" i="20" s="1"/>
  <c r="AA29" i="20"/>
  <c r="AD29" i="20" s="1"/>
  <c r="AA85" i="20"/>
  <c r="AD85" i="20" s="1"/>
  <c r="AA595" i="20"/>
  <c r="AD595" i="20" s="1"/>
  <c r="AA5" i="20" l="1"/>
  <c r="B7" i="1"/>
  <c r="B8" i="1"/>
  <c r="B9" i="1"/>
  <c r="B10" i="1"/>
  <c r="B11" i="1"/>
  <c r="B6" i="1"/>
  <c r="B12" i="1"/>
  <c r="B13" i="1"/>
  <c r="B14" i="1"/>
  <c r="B15" i="1"/>
  <c r="B16" i="1"/>
  <c r="B17" i="1"/>
  <c r="E1480" i="2"/>
  <c r="F1480" i="2"/>
  <c r="H1480" i="2"/>
  <c r="I1480" i="2"/>
  <c r="K1480" i="2"/>
  <c r="M1480" i="2"/>
  <c r="N1480" i="2" s="1"/>
  <c r="E1479" i="2"/>
  <c r="F1479" i="2"/>
  <c r="H1479" i="2"/>
  <c r="I1479" i="2"/>
  <c r="K1479" i="2"/>
  <c r="M1479" i="2"/>
  <c r="N1479" i="2" s="1"/>
  <c r="E1478" i="2"/>
  <c r="F1478" i="2"/>
  <c r="H1478" i="2"/>
  <c r="I1478" i="2"/>
  <c r="K1478" i="2"/>
  <c r="M1478" i="2"/>
  <c r="N1478" i="2" s="1"/>
  <c r="E1477" i="2"/>
  <c r="F1477" i="2"/>
  <c r="H1477" i="2"/>
  <c r="I1477" i="2"/>
  <c r="K1477" i="2"/>
  <c r="M1477" i="2"/>
  <c r="N1477" i="2" s="1"/>
  <c r="E1476" i="2"/>
  <c r="F1476" i="2"/>
  <c r="H1476" i="2"/>
  <c r="I1476" i="2"/>
  <c r="K1476" i="2"/>
  <c r="M1476" i="2"/>
  <c r="N1476" i="2" s="1"/>
  <c r="E1475" i="2"/>
  <c r="F1475" i="2"/>
  <c r="H1475" i="2"/>
  <c r="I1475" i="2"/>
  <c r="K1475" i="2"/>
  <c r="M1475" i="2"/>
  <c r="N1475" i="2" s="1"/>
  <c r="E1474" i="2"/>
  <c r="F1474" i="2"/>
  <c r="H1474" i="2"/>
  <c r="I1474" i="2"/>
  <c r="K1474" i="2"/>
  <c r="M1474" i="2"/>
  <c r="N1474" i="2" s="1"/>
  <c r="E1473" i="2"/>
  <c r="F1473" i="2"/>
  <c r="H1473" i="2"/>
  <c r="I1473" i="2"/>
  <c r="K1473" i="2"/>
  <c r="M1473" i="2"/>
  <c r="N1473" i="2" s="1"/>
  <c r="E1472" i="2"/>
  <c r="F1472" i="2"/>
  <c r="H1472" i="2"/>
  <c r="I1472" i="2"/>
  <c r="K1472" i="2"/>
  <c r="M1472" i="2"/>
  <c r="N1472" i="2" s="1"/>
  <c r="E1471" i="2"/>
  <c r="F1471" i="2"/>
  <c r="H1471" i="2"/>
  <c r="I1471" i="2"/>
  <c r="K1471" i="2"/>
  <c r="M1471" i="2"/>
  <c r="N1471" i="2" s="1"/>
  <c r="E1470" i="2"/>
  <c r="F1470" i="2"/>
  <c r="H1470" i="2"/>
  <c r="I1470" i="2"/>
  <c r="K1470" i="2"/>
  <c r="M1470" i="2"/>
  <c r="N1470" i="2" s="1"/>
  <c r="E1469" i="2"/>
  <c r="F1469" i="2"/>
  <c r="H1469" i="2"/>
  <c r="I1469" i="2"/>
  <c r="K1469" i="2"/>
  <c r="M1469" i="2"/>
  <c r="N1469" i="2" s="1"/>
  <c r="E1468" i="2"/>
  <c r="F1468" i="2"/>
  <c r="H1468" i="2"/>
  <c r="I1468" i="2"/>
  <c r="K1468" i="2"/>
  <c r="M1468" i="2"/>
  <c r="N1468" i="2" s="1"/>
  <c r="E1467" i="2"/>
  <c r="F1467" i="2"/>
  <c r="H1467" i="2"/>
  <c r="I1467" i="2"/>
  <c r="K1467" i="2"/>
  <c r="M1467" i="2"/>
  <c r="N1467" i="2" s="1"/>
  <c r="E1466" i="2"/>
  <c r="F1466" i="2"/>
  <c r="H1466" i="2"/>
  <c r="I1466" i="2"/>
  <c r="K1466" i="2"/>
  <c r="M1466" i="2"/>
  <c r="N1466" i="2" s="1"/>
  <c r="E1465" i="2"/>
  <c r="F1465" i="2"/>
  <c r="H1465" i="2"/>
  <c r="I1465" i="2"/>
  <c r="K1465" i="2"/>
  <c r="M1465" i="2"/>
  <c r="N1465" i="2" s="1"/>
  <c r="E1464" i="2"/>
  <c r="F1464" i="2"/>
  <c r="H1464" i="2"/>
  <c r="I1464" i="2"/>
  <c r="K1464" i="2"/>
  <c r="M1464" i="2"/>
  <c r="N1464" i="2" s="1"/>
  <c r="E1463" i="2"/>
  <c r="F1463" i="2"/>
  <c r="H1463" i="2"/>
  <c r="I1463" i="2"/>
  <c r="K1463" i="2"/>
  <c r="M1463" i="2"/>
  <c r="N1463" i="2" s="1"/>
  <c r="E1462" i="2"/>
  <c r="F1462" i="2"/>
  <c r="H1462" i="2"/>
  <c r="I1462" i="2"/>
  <c r="K1462" i="2"/>
  <c r="M1462" i="2"/>
  <c r="N1462" i="2" s="1"/>
  <c r="E1461" i="2"/>
  <c r="F1461" i="2"/>
  <c r="H1461" i="2"/>
  <c r="I1461" i="2"/>
  <c r="K1461" i="2"/>
  <c r="M1461" i="2"/>
  <c r="N1461" i="2" s="1"/>
  <c r="AD5" i="20" l="1"/>
  <c r="E1402" i="2"/>
  <c r="F1402" i="2"/>
  <c r="E1403" i="2"/>
  <c r="F1403" i="2"/>
  <c r="E1404" i="2"/>
  <c r="F1404" i="2"/>
  <c r="E1405" i="2"/>
  <c r="F1405" i="2"/>
  <c r="E1406" i="2"/>
  <c r="F1406" i="2"/>
  <c r="E1407" i="2"/>
  <c r="F1407" i="2"/>
  <c r="E1408" i="2"/>
  <c r="F1408" i="2"/>
  <c r="E1460" i="2"/>
  <c r="F1460" i="2"/>
  <c r="H1460" i="2"/>
  <c r="I1460" i="2"/>
  <c r="K1460" i="2"/>
  <c r="M1460" i="2"/>
  <c r="N1460" i="2" s="1"/>
  <c r="E1459" i="2"/>
  <c r="F1459" i="2"/>
  <c r="H1459" i="2"/>
  <c r="I1459" i="2"/>
  <c r="K1459" i="2"/>
  <c r="M1459" i="2"/>
  <c r="N1459" i="2" s="1"/>
  <c r="E1458" i="2"/>
  <c r="F1458" i="2"/>
  <c r="H1458" i="2"/>
  <c r="I1458" i="2"/>
  <c r="K1458" i="2"/>
  <c r="M1458" i="2"/>
  <c r="N1458" i="2" s="1"/>
  <c r="E1457" i="2"/>
  <c r="F1457" i="2"/>
  <c r="H1457" i="2"/>
  <c r="I1457" i="2"/>
  <c r="K1457" i="2"/>
  <c r="M1457" i="2"/>
  <c r="N1457" i="2" s="1"/>
  <c r="E1456" i="2"/>
  <c r="F1456" i="2"/>
  <c r="H1456" i="2"/>
  <c r="I1456" i="2"/>
  <c r="K1456" i="2"/>
  <c r="M1456" i="2"/>
  <c r="N1456" i="2" s="1"/>
  <c r="E1455" i="2"/>
  <c r="F1455" i="2"/>
  <c r="H1455" i="2"/>
  <c r="I1455" i="2"/>
  <c r="K1455" i="2"/>
  <c r="M1455" i="2"/>
  <c r="N1455" i="2" s="1"/>
  <c r="E1454" i="2"/>
  <c r="F1454" i="2"/>
  <c r="H1454" i="2"/>
  <c r="I1454" i="2"/>
  <c r="K1454" i="2"/>
  <c r="M1454" i="2"/>
  <c r="N1454" i="2" s="1"/>
  <c r="E1453" i="2"/>
  <c r="F1453" i="2"/>
  <c r="H1453" i="2"/>
  <c r="I1453" i="2"/>
  <c r="K1453" i="2"/>
  <c r="M1453" i="2"/>
  <c r="N1453" i="2" s="1"/>
  <c r="E1452" i="2"/>
  <c r="F1452" i="2"/>
  <c r="H1452" i="2"/>
  <c r="I1452" i="2"/>
  <c r="K1452" i="2"/>
  <c r="M1452" i="2"/>
  <c r="N1452" i="2" s="1"/>
  <c r="E1451" i="2"/>
  <c r="F1451" i="2"/>
  <c r="H1451" i="2"/>
  <c r="I1451" i="2"/>
  <c r="K1451" i="2"/>
  <c r="M1451" i="2"/>
  <c r="N1451" i="2" s="1"/>
  <c r="E1450" i="2"/>
  <c r="F1450" i="2"/>
  <c r="H1450" i="2"/>
  <c r="I1450" i="2"/>
  <c r="K1450" i="2"/>
  <c r="M1450" i="2"/>
  <c r="N1450" i="2" s="1"/>
  <c r="E1449" i="2"/>
  <c r="F1449" i="2"/>
  <c r="H1449" i="2"/>
  <c r="I1449" i="2"/>
  <c r="K1449" i="2"/>
  <c r="M1449" i="2"/>
  <c r="N1449" i="2" s="1"/>
  <c r="E1448" i="2"/>
  <c r="F1448" i="2"/>
  <c r="H1448" i="2"/>
  <c r="I1448" i="2"/>
  <c r="K1448" i="2"/>
  <c r="M1448" i="2"/>
  <c r="N1448" i="2" s="1"/>
  <c r="E1447" i="2"/>
  <c r="F1447" i="2"/>
  <c r="H1447" i="2"/>
  <c r="I1447" i="2"/>
  <c r="K1447" i="2"/>
  <c r="M1447" i="2"/>
  <c r="N1447" i="2" s="1"/>
  <c r="E1446" i="2"/>
  <c r="F1446" i="2"/>
  <c r="H1446" i="2"/>
  <c r="I1446" i="2"/>
  <c r="K1446" i="2"/>
  <c r="M1446" i="2"/>
  <c r="N1446" i="2" s="1"/>
  <c r="E1445" i="2"/>
  <c r="F1445" i="2"/>
  <c r="H1445" i="2"/>
  <c r="I1445" i="2"/>
  <c r="K1445" i="2"/>
  <c r="M1445" i="2"/>
  <c r="N1445" i="2" s="1"/>
  <c r="E1444" i="2"/>
  <c r="F1444" i="2"/>
  <c r="H1444" i="2"/>
  <c r="I1444" i="2"/>
  <c r="K1444" i="2"/>
  <c r="M1444" i="2"/>
  <c r="N1444" i="2" s="1"/>
  <c r="E1443" i="2"/>
  <c r="F1443" i="2"/>
  <c r="H1443" i="2"/>
  <c r="I1443" i="2"/>
  <c r="K1443" i="2"/>
  <c r="M1443" i="2"/>
  <c r="N1443" i="2" s="1"/>
  <c r="E1442" i="2"/>
  <c r="F1442" i="2"/>
  <c r="H1442" i="2"/>
  <c r="I1442" i="2"/>
  <c r="K1442" i="2"/>
  <c r="M1442" i="2"/>
  <c r="N1442" i="2" s="1"/>
  <c r="E1441" i="2"/>
  <c r="F1441" i="2"/>
  <c r="H1441" i="2"/>
  <c r="I1441" i="2"/>
  <c r="K1441" i="2"/>
  <c r="M1441" i="2"/>
  <c r="N1441" i="2" s="1"/>
  <c r="E1440" i="2"/>
  <c r="F1440" i="2"/>
  <c r="H1440" i="2"/>
  <c r="I1440" i="2"/>
  <c r="K1440" i="2"/>
  <c r="M1440" i="2"/>
  <c r="N1440" i="2" s="1"/>
  <c r="E1439" i="2"/>
  <c r="F1439" i="2"/>
  <c r="H1439" i="2"/>
  <c r="I1439" i="2"/>
  <c r="K1439" i="2"/>
  <c r="M1439" i="2"/>
  <c r="N1439" i="2" s="1"/>
  <c r="E1438" i="2"/>
  <c r="F1438" i="2"/>
  <c r="H1438" i="2"/>
  <c r="I1438" i="2"/>
  <c r="K1438" i="2"/>
  <c r="M1438" i="2"/>
  <c r="N1438" i="2" s="1"/>
  <c r="E1437" i="2"/>
  <c r="F1437" i="2"/>
  <c r="H1437" i="2"/>
  <c r="I1437" i="2"/>
  <c r="K1437" i="2"/>
  <c r="M1437" i="2"/>
  <c r="N1437" i="2" s="1"/>
  <c r="E1436" i="2"/>
  <c r="F1436" i="2"/>
  <c r="H1436" i="2"/>
  <c r="I1436" i="2"/>
  <c r="K1436" i="2"/>
  <c r="M1436" i="2"/>
  <c r="N1436" i="2" s="1"/>
  <c r="E1435" i="2"/>
  <c r="F1435" i="2"/>
  <c r="H1435" i="2"/>
  <c r="I1435" i="2"/>
  <c r="K1435" i="2"/>
  <c r="M1435" i="2"/>
  <c r="N1435" i="2" s="1"/>
  <c r="E1434" i="2"/>
  <c r="F1434" i="2"/>
  <c r="H1434" i="2"/>
  <c r="I1434" i="2"/>
  <c r="K1434" i="2"/>
  <c r="M1434" i="2"/>
  <c r="N1434" i="2" s="1"/>
  <c r="E1433" i="2"/>
  <c r="F1433" i="2"/>
  <c r="H1433" i="2"/>
  <c r="I1433" i="2"/>
  <c r="K1433" i="2"/>
  <c r="M1433" i="2"/>
  <c r="N1433" i="2" s="1"/>
  <c r="E1432" i="2"/>
  <c r="F1432" i="2"/>
  <c r="H1432" i="2"/>
  <c r="I1432" i="2"/>
  <c r="K1432" i="2"/>
  <c r="M1432" i="2"/>
  <c r="N1432" i="2" s="1"/>
  <c r="E1431" i="2"/>
  <c r="F1431" i="2"/>
  <c r="H1431" i="2"/>
  <c r="I1431" i="2"/>
  <c r="K1431" i="2"/>
  <c r="M1431" i="2"/>
  <c r="N1431" i="2" s="1"/>
  <c r="E1430" i="2"/>
  <c r="F1430" i="2"/>
  <c r="H1430" i="2"/>
  <c r="I1430" i="2"/>
  <c r="K1430" i="2"/>
  <c r="M1430" i="2"/>
  <c r="N1430" i="2" s="1"/>
  <c r="E1429" i="2"/>
  <c r="F1429" i="2"/>
  <c r="H1429" i="2"/>
  <c r="I1429" i="2"/>
  <c r="K1429" i="2"/>
  <c r="M1429" i="2"/>
  <c r="N1429" i="2" s="1"/>
  <c r="E1428" i="2"/>
  <c r="F1428" i="2"/>
  <c r="H1428" i="2"/>
  <c r="I1428" i="2"/>
  <c r="K1428" i="2"/>
  <c r="M1428" i="2"/>
  <c r="N1428" i="2" s="1"/>
  <c r="E1427" i="2"/>
  <c r="F1427" i="2"/>
  <c r="H1427" i="2"/>
  <c r="I1427" i="2"/>
  <c r="K1427" i="2"/>
  <c r="M1427" i="2"/>
  <c r="N1427" i="2" s="1"/>
  <c r="E1426" i="2"/>
  <c r="F1426" i="2"/>
  <c r="H1426" i="2"/>
  <c r="I1426" i="2"/>
  <c r="K1426" i="2"/>
  <c r="M1426" i="2"/>
  <c r="N1426" i="2" s="1"/>
  <c r="E1425" i="2"/>
  <c r="F1425" i="2"/>
  <c r="H1425" i="2"/>
  <c r="I1425" i="2"/>
  <c r="K1425" i="2"/>
  <c r="M1425" i="2"/>
  <c r="N1425" i="2" s="1"/>
  <c r="E1424" i="2"/>
  <c r="F1424" i="2"/>
  <c r="H1424" i="2"/>
  <c r="I1424" i="2"/>
  <c r="K1424" i="2"/>
  <c r="M1424" i="2"/>
  <c r="N1424" i="2" s="1"/>
  <c r="E1423" i="2"/>
  <c r="F1423" i="2"/>
  <c r="H1423" i="2"/>
  <c r="I1423" i="2"/>
  <c r="K1423" i="2"/>
  <c r="M1423" i="2"/>
  <c r="N1423" i="2" s="1"/>
  <c r="E1422" i="2"/>
  <c r="F1422" i="2"/>
  <c r="H1422" i="2"/>
  <c r="I1422" i="2"/>
  <c r="K1422" i="2"/>
  <c r="M1422" i="2"/>
  <c r="N1422" i="2" s="1"/>
  <c r="E1421" i="2"/>
  <c r="F1421" i="2"/>
  <c r="H1421" i="2"/>
  <c r="I1421" i="2"/>
  <c r="K1421" i="2"/>
  <c r="M1421" i="2"/>
  <c r="N1421" i="2" s="1"/>
  <c r="E1420" i="2"/>
  <c r="F1420" i="2"/>
  <c r="H1420" i="2"/>
  <c r="I1420" i="2"/>
  <c r="K1420" i="2"/>
  <c r="M1420" i="2"/>
  <c r="N1420" i="2" s="1"/>
  <c r="E1419" i="2"/>
  <c r="F1419" i="2"/>
  <c r="H1419" i="2"/>
  <c r="I1419" i="2"/>
  <c r="K1419" i="2"/>
  <c r="M1419" i="2"/>
  <c r="N1419" i="2" s="1"/>
  <c r="E1418" i="2"/>
  <c r="F1418" i="2"/>
  <c r="H1418" i="2"/>
  <c r="I1418" i="2"/>
  <c r="K1418" i="2"/>
  <c r="M1418" i="2"/>
  <c r="N1418" i="2" s="1"/>
  <c r="E1417" i="2"/>
  <c r="F1417" i="2"/>
  <c r="H1417" i="2"/>
  <c r="I1417" i="2"/>
  <c r="K1417" i="2"/>
  <c r="M1417" i="2"/>
  <c r="N1417" i="2" s="1"/>
  <c r="E1416" i="2"/>
  <c r="F1416" i="2"/>
  <c r="H1416" i="2"/>
  <c r="I1416" i="2"/>
  <c r="K1416" i="2"/>
  <c r="M1416" i="2"/>
  <c r="N1416" i="2" s="1"/>
  <c r="E1415" i="2"/>
  <c r="F1415" i="2"/>
  <c r="H1415" i="2"/>
  <c r="I1415" i="2"/>
  <c r="K1415" i="2"/>
  <c r="M1415" i="2"/>
  <c r="N1415" i="2" s="1"/>
  <c r="E1414" i="2"/>
  <c r="F1414" i="2"/>
  <c r="H1414" i="2"/>
  <c r="I1414" i="2"/>
  <c r="K1414" i="2"/>
  <c r="M1414" i="2"/>
  <c r="N1414" i="2" s="1"/>
  <c r="E1413" i="2"/>
  <c r="F1413" i="2"/>
  <c r="H1413" i="2"/>
  <c r="I1413" i="2"/>
  <c r="K1413" i="2"/>
  <c r="M1413" i="2"/>
  <c r="N1413" i="2" s="1"/>
  <c r="E1412" i="2"/>
  <c r="F1412" i="2"/>
  <c r="H1412" i="2"/>
  <c r="I1412" i="2"/>
  <c r="K1412" i="2"/>
  <c r="M1412" i="2"/>
  <c r="N1412" i="2" s="1"/>
  <c r="E1411" i="2"/>
  <c r="F1411" i="2"/>
  <c r="H1411" i="2"/>
  <c r="I1411" i="2"/>
  <c r="K1411" i="2"/>
  <c r="M1411" i="2"/>
  <c r="N1411" i="2" s="1"/>
  <c r="E1410" i="2"/>
  <c r="F1410" i="2"/>
  <c r="H1410" i="2"/>
  <c r="I1410" i="2"/>
  <c r="K1410" i="2"/>
  <c r="M1410" i="2"/>
  <c r="N1410" i="2" s="1"/>
  <c r="E1409" i="2"/>
  <c r="F1409" i="2"/>
  <c r="H1409" i="2"/>
  <c r="I1409" i="2"/>
  <c r="K1409" i="2"/>
  <c r="M1409" i="2"/>
  <c r="N1409" i="2" s="1"/>
  <c r="H1408" i="2"/>
  <c r="I1408" i="2"/>
  <c r="K1408" i="2"/>
  <c r="M1408" i="2"/>
  <c r="N1408" i="2" s="1"/>
  <c r="H1407" i="2"/>
  <c r="I1407" i="2"/>
  <c r="K1407" i="2"/>
  <c r="M1407" i="2"/>
  <c r="N1407" i="2" s="1"/>
  <c r="H1406" i="2"/>
  <c r="I1406" i="2"/>
  <c r="K1406" i="2"/>
  <c r="M1406" i="2"/>
  <c r="N1406" i="2" s="1"/>
  <c r="H1405" i="2"/>
  <c r="I1405" i="2"/>
  <c r="K1405" i="2"/>
  <c r="M1405" i="2"/>
  <c r="N1405" i="2" s="1"/>
  <c r="H1404" i="2"/>
  <c r="I1404" i="2"/>
  <c r="K1404" i="2"/>
  <c r="M1404" i="2"/>
  <c r="N1404" i="2" s="1"/>
  <c r="H1403" i="2"/>
  <c r="I1403" i="2"/>
  <c r="K1403" i="2"/>
  <c r="M1403" i="2"/>
  <c r="N1403" i="2" s="1"/>
  <c r="H1402" i="2"/>
  <c r="I1402" i="2"/>
  <c r="K1402" i="2"/>
  <c r="M1402" i="2"/>
  <c r="N1402" i="2" s="1"/>
  <c r="E1401" i="2"/>
  <c r="F1401" i="2"/>
  <c r="H1401" i="2"/>
  <c r="I1401" i="2"/>
  <c r="K1401" i="2"/>
  <c r="M1401" i="2"/>
  <c r="N1401" i="2" s="1"/>
  <c r="E1400" i="2"/>
  <c r="F1400" i="2"/>
  <c r="H1400" i="2"/>
  <c r="I1400" i="2"/>
  <c r="K1400" i="2"/>
  <c r="M1400" i="2"/>
  <c r="N1400" i="2" s="1"/>
  <c r="E1399" i="2"/>
  <c r="F1399" i="2"/>
  <c r="H1399" i="2"/>
  <c r="I1399" i="2"/>
  <c r="K1399" i="2"/>
  <c r="M1399" i="2"/>
  <c r="N1399" i="2" s="1"/>
  <c r="E1398" i="2"/>
  <c r="F1398" i="2"/>
  <c r="H1398" i="2"/>
  <c r="I1398" i="2"/>
  <c r="K1398" i="2"/>
  <c r="M1398" i="2"/>
  <c r="N1398" i="2" s="1"/>
  <c r="E1397" i="2"/>
  <c r="F1397" i="2"/>
  <c r="H1397" i="2"/>
  <c r="I1397" i="2"/>
  <c r="K1397" i="2"/>
  <c r="M1397" i="2"/>
  <c r="N1397" i="2" s="1"/>
  <c r="E1396" i="2"/>
  <c r="F1396" i="2"/>
  <c r="H1396" i="2"/>
  <c r="I1396" i="2"/>
  <c r="K1396" i="2"/>
  <c r="M1396" i="2"/>
  <c r="N1396" i="2" s="1"/>
  <c r="E1395" i="2"/>
  <c r="F1395" i="2"/>
  <c r="H1395" i="2"/>
  <c r="I1395" i="2"/>
  <c r="K1395" i="2"/>
  <c r="M1395" i="2"/>
  <c r="N1395" i="2" s="1"/>
  <c r="E1394" i="2"/>
  <c r="F1394" i="2"/>
  <c r="H1394" i="2"/>
  <c r="I1394" i="2"/>
  <c r="K1394" i="2"/>
  <c r="M1394" i="2"/>
  <c r="N1394" i="2" s="1"/>
  <c r="E1393" i="2"/>
  <c r="F1393" i="2"/>
  <c r="H1393" i="2"/>
  <c r="I1393" i="2"/>
  <c r="K1393" i="2"/>
  <c r="M1393" i="2"/>
  <c r="N1393" i="2" s="1"/>
  <c r="E1392" i="2"/>
  <c r="F1392" i="2"/>
  <c r="H1392" i="2"/>
  <c r="I1392" i="2"/>
  <c r="K1392" i="2"/>
  <c r="M1392" i="2"/>
  <c r="N1392" i="2" s="1"/>
  <c r="E1391" i="2"/>
  <c r="F1391" i="2"/>
  <c r="H1391" i="2"/>
  <c r="I1391" i="2"/>
  <c r="K1391" i="2"/>
  <c r="M1391" i="2"/>
  <c r="N1391" i="2" s="1"/>
  <c r="E1390" i="2"/>
  <c r="F1390" i="2"/>
  <c r="H1390" i="2"/>
  <c r="I1390" i="2"/>
  <c r="K1390" i="2"/>
  <c r="M1390" i="2"/>
  <c r="N1390" i="2" s="1"/>
  <c r="E1389" i="2"/>
  <c r="F1389" i="2"/>
  <c r="H1389" i="2"/>
  <c r="I1389" i="2"/>
  <c r="K1389" i="2"/>
  <c r="M1389" i="2"/>
  <c r="N1389" i="2" s="1"/>
  <c r="E1388" i="2"/>
  <c r="F1388" i="2"/>
  <c r="H1388" i="2"/>
  <c r="I1388" i="2"/>
  <c r="K1388" i="2"/>
  <c r="M1388" i="2"/>
  <c r="N1388" i="2" s="1"/>
  <c r="E1387" i="2"/>
  <c r="F1387" i="2"/>
  <c r="H1387" i="2"/>
  <c r="I1387" i="2"/>
  <c r="K1387" i="2"/>
  <c r="M1387" i="2"/>
  <c r="N1387" i="2" s="1"/>
  <c r="E1386" i="2"/>
  <c r="F1386" i="2"/>
  <c r="H1386" i="2"/>
  <c r="I1386" i="2"/>
  <c r="K1386" i="2"/>
  <c r="M1386" i="2"/>
  <c r="N1386" i="2" s="1"/>
  <c r="E1385" i="2"/>
  <c r="F1385" i="2"/>
  <c r="H1385" i="2"/>
  <c r="I1385" i="2"/>
  <c r="K1385" i="2"/>
  <c r="M1385" i="2"/>
  <c r="N1385" i="2" s="1"/>
  <c r="E1384" i="2"/>
  <c r="F1384" i="2"/>
  <c r="H1384" i="2"/>
  <c r="I1384" i="2"/>
  <c r="K1384" i="2"/>
  <c r="M1384" i="2"/>
  <c r="N1384" i="2" s="1"/>
  <c r="E1383" i="2" l="1"/>
  <c r="F1383" i="2"/>
  <c r="H1383" i="2"/>
  <c r="I1383" i="2"/>
  <c r="K1383" i="2"/>
  <c r="M1383" i="2"/>
  <c r="N1383" i="2" s="1"/>
  <c r="E1382" i="2"/>
  <c r="F1382" i="2"/>
  <c r="H1382" i="2"/>
  <c r="I1382" i="2"/>
  <c r="K1382" i="2"/>
  <c r="M1382" i="2"/>
  <c r="N1382" i="2" s="1"/>
  <c r="E1381" i="2"/>
  <c r="F1381" i="2"/>
  <c r="H1381" i="2"/>
  <c r="I1381" i="2"/>
  <c r="K1381" i="2"/>
  <c r="M1381" i="2"/>
  <c r="N1381" i="2" s="1"/>
  <c r="E1380" i="2"/>
  <c r="F1380" i="2"/>
  <c r="H1380" i="2"/>
  <c r="I1380" i="2"/>
  <c r="K1380" i="2"/>
  <c r="M1380" i="2"/>
  <c r="N1380" i="2" s="1"/>
  <c r="E1379" i="2"/>
  <c r="F1379" i="2"/>
  <c r="H1379" i="2"/>
  <c r="I1379" i="2"/>
  <c r="K1379" i="2"/>
  <c r="M1379" i="2"/>
  <c r="N1379" i="2" s="1"/>
  <c r="E1378" i="2"/>
  <c r="F1378" i="2"/>
  <c r="H1378" i="2"/>
  <c r="I1378" i="2"/>
  <c r="K1378" i="2"/>
  <c r="M1378" i="2"/>
  <c r="N1378" i="2" s="1"/>
  <c r="E1377" i="2"/>
  <c r="F1377" i="2"/>
  <c r="H1377" i="2"/>
  <c r="I1377" i="2"/>
  <c r="K1377" i="2"/>
  <c r="M1377" i="2"/>
  <c r="N1377" i="2" s="1"/>
  <c r="E1376" i="2"/>
  <c r="F1376" i="2"/>
  <c r="H1376" i="2"/>
  <c r="I1376" i="2"/>
  <c r="K1376" i="2"/>
  <c r="M1376" i="2"/>
  <c r="N1376" i="2" s="1"/>
  <c r="E1375" i="2"/>
  <c r="F1375" i="2"/>
  <c r="H1375" i="2"/>
  <c r="I1375" i="2"/>
  <c r="K1375" i="2"/>
  <c r="M1375" i="2"/>
  <c r="N1375" i="2" s="1"/>
  <c r="E1374" i="2"/>
  <c r="F1374" i="2"/>
  <c r="H1374" i="2"/>
  <c r="I1374" i="2"/>
  <c r="K1374" i="2"/>
  <c r="M1374" i="2"/>
  <c r="N1374" i="2" s="1"/>
  <c r="E1373" i="2"/>
  <c r="F1373" i="2"/>
  <c r="H1373" i="2"/>
  <c r="I1373" i="2"/>
  <c r="K1373" i="2"/>
  <c r="M1373" i="2"/>
  <c r="N1373" i="2" s="1"/>
  <c r="E1372" i="2"/>
  <c r="F1372" i="2"/>
  <c r="H1372" i="2"/>
  <c r="I1372" i="2"/>
  <c r="K1372" i="2"/>
  <c r="M1372" i="2"/>
  <c r="N1372" i="2" s="1"/>
  <c r="E1371" i="2"/>
  <c r="F1371" i="2"/>
  <c r="H1371" i="2"/>
  <c r="I1371" i="2"/>
  <c r="K1371" i="2"/>
  <c r="M1371" i="2"/>
  <c r="N1371" i="2" s="1"/>
  <c r="E1370" i="2"/>
  <c r="F1370" i="2"/>
  <c r="H1370" i="2"/>
  <c r="I1370" i="2"/>
  <c r="K1370" i="2"/>
  <c r="M1370" i="2"/>
  <c r="N1370" i="2" s="1"/>
  <c r="E1369" i="2"/>
  <c r="F1369" i="2"/>
  <c r="H1369" i="2"/>
  <c r="I1369" i="2"/>
  <c r="K1369" i="2"/>
  <c r="M1369" i="2"/>
  <c r="N1369" i="2" s="1"/>
  <c r="E1368" i="2"/>
  <c r="F1368" i="2"/>
  <c r="H1368" i="2"/>
  <c r="I1368" i="2"/>
  <c r="K1368" i="2"/>
  <c r="M1368" i="2"/>
  <c r="N1368" i="2" s="1"/>
  <c r="E1362" i="2"/>
  <c r="F1362" i="2"/>
  <c r="E1363" i="2"/>
  <c r="F1363" i="2"/>
  <c r="E1364" i="2"/>
  <c r="F1364" i="2"/>
  <c r="E1318" i="2"/>
  <c r="F1318" i="2"/>
  <c r="E1319" i="2"/>
  <c r="F1319" i="2"/>
  <c r="E1313" i="2"/>
  <c r="F1313" i="2"/>
  <c r="E1314" i="2"/>
  <c r="F1314" i="2"/>
  <c r="E1315" i="2"/>
  <c r="F1315" i="2"/>
  <c r="E1367" i="2"/>
  <c r="F1367" i="2"/>
  <c r="H1367" i="2"/>
  <c r="I1367" i="2"/>
  <c r="K1367" i="2"/>
  <c r="M1367" i="2"/>
  <c r="N1367" i="2" s="1"/>
  <c r="E1366" i="2"/>
  <c r="F1366" i="2"/>
  <c r="H1366" i="2"/>
  <c r="I1366" i="2"/>
  <c r="K1366" i="2"/>
  <c r="M1366" i="2"/>
  <c r="N1366" i="2" s="1"/>
  <c r="E1365" i="2"/>
  <c r="F1365" i="2"/>
  <c r="H1365" i="2"/>
  <c r="I1365" i="2"/>
  <c r="K1365" i="2"/>
  <c r="M1365" i="2"/>
  <c r="N1365" i="2" s="1"/>
  <c r="H1364" i="2"/>
  <c r="I1364" i="2"/>
  <c r="K1364" i="2"/>
  <c r="M1364" i="2"/>
  <c r="N1364" i="2" s="1"/>
  <c r="H1363" i="2"/>
  <c r="I1363" i="2"/>
  <c r="K1363" i="2"/>
  <c r="M1363" i="2"/>
  <c r="N1363" i="2" s="1"/>
  <c r="H1362" i="2"/>
  <c r="I1362" i="2"/>
  <c r="K1362" i="2"/>
  <c r="M1362" i="2"/>
  <c r="N1362" i="2" s="1"/>
  <c r="E1361" i="2"/>
  <c r="F1361" i="2"/>
  <c r="H1361" i="2"/>
  <c r="I1361" i="2"/>
  <c r="K1361" i="2"/>
  <c r="M1361" i="2"/>
  <c r="N1361" i="2" s="1"/>
  <c r="E1360" i="2"/>
  <c r="F1360" i="2"/>
  <c r="H1360" i="2"/>
  <c r="I1360" i="2"/>
  <c r="K1360" i="2"/>
  <c r="M1360" i="2"/>
  <c r="N1360" i="2" s="1"/>
  <c r="E1359" i="2"/>
  <c r="F1359" i="2"/>
  <c r="H1359" i="2"/>
  <c r="I1359" i="2"/>
  <c r="K1359" i="2"/>
  <c r="M1359" i="2"/>
  <c r="N1359" i="2" s="1"/>
  <c r="E1358" i="2"/>
  <c r="F1358" i="2"/>
  <c r="H1358" i="2"/>
  <c r="I1358" i="2"/>
  <c r="K1358" i="2"/>
  <c r="M1358" i="2"/>
  <c r="N1358" i="2" s="1"/>
  <c r="E1357" i="2"/>
  <c r="F1357" i="2"/>
  <c r="H1357" i="2"/>
  <c r="I1357" i="2"/>
  <c r="K1357" i="2"/>
  <c r="M1357" i="2"/>
  <c r="N1357" i="2" s="1"/>
  <c r="E1356" i="2"/>
  <c r="F1356" i="2"/>
  <c r="H1356" i="2"/>
  <c r="I1356" i="2"/>
  <c r="K1356" i="2"/>
  <c r="M1356" i="2"/>
  <c r="N1356" i="2" s="1"/>
  <c r="E1355" i="2"/>
  <c r="F1355" i="2"/>
  <c r="H1355" i="2"/>
  <c r="I1355" i="2"/>
  <c r="K1355" i="2"/>
  <c r="M1355" i="2"/>
  <c r="N1355" i="2" s="1"/>
  <c r="E1354" i="2"/>
  <c r="F1354" i="2"/>
  <c r="H1354" i="2"/>
  <c r="I1354" i="2"/>
  <c r="K1354" i="2"/>
  <c r="M1354" i="2"/>
  <c r="N1354" i="2" s="1"/>
  <c r="E1353" i="2"/>
  <c r="F1353" i="2"/>
  <c r="H1353" i="2"/>
  <c r="I1353" i="2"/>
  <c r="K1353" i="2"/>
  <c r="M1353" i="2"/>
  <c r="N1353" i="2" s="1"/>
  <c r="E1352" i="2"/>
  <c r="F1352" i="2"/>
  <c r="H1352" i="2"/>
  <c r="I1352" i="2"/>
  <c r="K1352" i="2"/>
  <c r="M1352" i="2"/>
  <c r="N1352" i="2" s="1"/>
  <c r="E1351" i="2"/>
  <c r="F1351" i="2"/>
  <c r="H1351" i="2"/>
  <c r="I1351" i="2"/>
  <c r="K1351" i="2"/>
  <c r="M1351" i="2"/>
  <c r="N1351" i="2" s="1"/>
  <c r="E1350" i="2"/>
  <c r="F1350" i="2"/>
  <c r="H1350" i="2"/>
  <c r="I1350" i="2"/>
  <c r="K1350" i="2"/>
  <c r="M1350" i="2"/>
  <c r="N1350" i="2" s="1"/>
  <c r="E1349" i="2"/>
  <c r="F1349" i="2"/>
  <c r="H1349" i="2"/>
  <c r="I1349" i="2"/>
  <c r="K1349" i="2"/>
  <c r="M1349" i="2"/>
  <c r="N1349" i="2" s="1"/>
  <c r="E1348" i="2"/>
  <c r="F1348" i="2"/>
  <c r="H1348" i="2"/>
  <c r="I1348" i="2"/>
  <c r="K1348" i="2"/>
  <c r="M1348" i="2"/>
  <c r="N1348" i="2" s="1"/>
  <c r="E1347" i="2"/>
  <c r="F1347" i="2"/>
  <c r="H1347" i="2"/>
  <c r="I1347" i="2"/>
  <c r="K1347" i="2"/>
  <c r="M1347" i="2"/>
  <c r="N1347" i="2" s="1"/>
  <c r="E1346" i="2"/>
  <c r="F1346" i="2"/>
  <c r="H1346" i="2"/>
  <c r="I1346" i="2"/>
  <c r="K1346" i="2"/>
  <c r="M1346" i="2"/>
  <c r="N1346" i="2" s="1"/>
  <c r="E1345" i="2"/>
  <c r="F1345" i="2"/>
  <c r="H1345" i="2"/>
  <c r="I1345" i="2"/>
  <c r="K1345" i="2"/>
  <c r="M1345" i="2"/>
  <c r="N1345" i="2" s="1"/>
  <c r="E1344" i="2"/>
  <c r="F1344" i="2"/>
  <c r="H1344" i="2"/>
  <c r="I1344" i="2"/>
  <c r="K1344" i="2"/>
  <c r="M1344" i="2"/>
  <c r="N1344" i="2" s="1"/>
  <c r="E1343" i="2"/>
  <c r="F1343" i="2"/>
  <c r="H1343" i="2"/>
  <c r="I1343" i="2"/>
  <c r="K1343" i="2"/>
  <c r="M1343" i="2"/>
  <c r="N1343" i="2" s="1"/>
  <c r="E1342" i="2"/>
  <c r="F1342" i="2"/>
  <c r="H1342" i="2"/>
  <c r="I1342" i="2"/>
  <c r="K1342" i="2"/>
  <c r="M1342" i="2"/>
  <c r="N1342" i="2" s="1"/>
  <c r="E1341" i="2"/>
  <c r="F1341" i="2"/>
  <c r="H1341" i="2"/>
  <c r="I1341" i="2"/>
  <c r="K1341" i="2"/>
  <c r="M1341" i="2"/>
  <c r="N1341" i="2" s="1"/>
  <c r="E1340" i="2"/>
  <c r="F1340" i="2"/>
  <c r="H1340" i="2"/>
  <c r="I1340" i="2"/>
  <c r="K1340" i="2"/>
  <c r="M1340" i="2"/>
  <c r="N1340" i="2" s="1"/>
  <c r="E1339" i="2"/>
  <c r="F1339" i="2"/>
  <c r="H1339" i="2"/>
  <c r="I1339" i="2"/>
  <c r="K1339" i="2"/>
  <c r="M1339" i="2"/>
  <c r="N1339" i="2" s="1"/>
  <c r="E1338" i="2"/>
  <c r="F1338" i="2"/>
  <c r="H1338" i="2"/>
  <c r="I1338" i="2"/>
  <c r="K1338" i="2"/>
  <c r="M1338" i="2"/>
  <c r="N1338" i="2" s="1"/>
  <c r="E1337" i="2"/>
  <c r="F1337" i="2"/>
  <c r="H1337" i="2"/>
  <c r="I1337" i="2"/>
  <c r="K1337" i="2"/>
  <c r="M1337" i="2"/>
  <c r="N1337" i="2" s="1"/>
  <c r="E1336" i="2"/>
  <c r="F1336" i="2"/>
  <c r="H1336" i="2"/>
  <c r="I1336" i="2"/>
  <c r="K1336" i="2"/>
  <c r="M1336" i="2"/>
  <c r="N1336" i="2" s="1"/>
  <c r="E1335" i="2"/>
  <c r="F1335" i="2"/>
  <c r="H1335" i="2"/>
  <c r="I1335" i="2"/>
  <c r="K1335" i="2"/>
  <c r="M1335" i="2"/>
  <c r="N1335" i="2" s="1"/>
  <c r="E1334" i="2"/>
  <c r="F1334" i="2"/>
  <c r="H1334" i="2"/>
  <c r="I1334" i="2"/>
  <c r="K1334" i="2"/>
  <c r="M1334" i="2"/>
  <c r="N1334" i="2" s="1"/>
  <c r="E1333" i="2"/>
  <c r="F1333" i="2"/>
  <c r="H1333" i="2"/>
  <c r="I1333" i="2"/>
  <c r="K1333" i="2"/>
  <c r="M1333" i="2"/>
  <c r="N1333" i="2" s="1"/>
  <c r="E1332" i="2"/>
  <c r="F1332" i="2"/>
  <c r="H1332" i="2"/>
  <c r="I1332" i="2"/>
  <c r="K1332" i="2"/>
  <c r="M1332" i="2"/>
  <c r="N1332" i="2" s="1"/>
  <c r="E1331" i="2"/>
  <c r="F1331" i="2"/>
  <c r="H1331" i="2"/>
  <c r="I1331" i="2"/>
  <c r="K1331" i="2"/>
  <c r="M1331" i="2"/>
  <c r="N1331" i="2" s="1"/>
  <c r="E1330" i="2"/>
  <c r="F1330" i="2"/>
  <c r="H1330" i="2"/>
  <c r="I1330" i="2"/>
  <c r="K1330" i="2"/>
  <c r="M1330" i="2"/>
  <c r="N1330" i="2" s="1"/>
  <c r="E1329" i="2"/>
  <c r="F1329" i="2"/>
  <c r="H1329" i="2"/>
  <c r="I1329" i="2"/>
  <c r="K1329" i="2"/>
  <c r="M1329" i="2"/>
  <c r="N1329" i="2" s="1"/>
  <c r="E1328" i="2"/>
  <c r="F1328" i="2"/>
  <c r="H1328" i="2"/>
  <c r="I1328" i="2"/>
  <c r="K1328" i="2"/>
  <c r="M1328" i="2"/>
  <c r="N1328" i="2" s="1"/>
  <c r="E1327" i="2"/>
  <c r="F1327" i="2"/>
  <c r="H1327" i="2"/>
  <c r="I1327" i="2"/>
  <c r="K1327" i="2"/>
  <c r="M1327" i="2"/>
  <c r="N1327" i="2" s="1"/>
  <c r="E1326" i="2"/>
  <c r="F1326" i="2"/>
  <c r="H1326" i="2"/>
  <c r="I1326" i="2"/>
  <c r="K1326" i="2"/>
  <c r="M1326" i="2"/>
  <c r="N1326" i="2" s="1"/>
  <c r="E1325" i="2"/>
  <c r="F1325" i="2"/>
  <c r="H1325" i="2"/>
  <c r="I1325" i="2"/>
  <c r="K1325" i="2"/>
  <c r="M1325" i="2"/>
  <c r="N1325" i="2" s="1"/>
  <c r="E1324" i="2"/>
  <c r="F1324" i="2"/>
  <c r="H1324" i="2"/>
  <c r="I1324" i="2"/>
  <c r="K1324" i="2"/>
  <c r="M1324" i="2"/>
  <c r="N1324" i="2" s="1"/>
  <c r="E1323" i="2"/>
  <c r="F1323" i="2"/>
  <c r="H1323" i="2"/>
  <c r="I1323" i="2"/>
  <c r="K1323" i="2"/>
  <c r="M1323" i="2"/>
  <c r="N1323" i="2" s="1"/>
  <c r="E1322" i="2"/>
  <c r="F1322" i="2"/>
  <c r="H1322" i="2"/>
  <c r="I1322" i="2"/>
  <c r="K1322" i="2"/>
  <c r="M1322" i="2"/>
  <c r="N1322" i="2" s="1"/>
  <c r="E1321" i="2"/>
  <c r="F1321" i="2"/>
  <c r="H1321" i="2"/>
  <c r="I1321" i="2"/>
  <c r="K1321" i="2"/>
  <c r="M1321" i="2"/>
  <c r="N1321" i="2" s="1"/>
  <c r="E1320" i="2"/>
  <c r="F1320" i="2"/>
  <c r="H1320" i="2"/>
  <c r="I1320" i="2"/>
  <c r="K1320" i="2"/>
  <c r="M1320" i="2"/>
  <c r="N1320" i="2" s="1"/>
  <c r="H1319" i="2"/>
  <c r="I1319" i="2"/>
  <c r="K1319" i="2"/>
  <c r="M1319" i="2"/>
  <c r="N1319" i="2" s="1"/>
  <c r="H1318" i="2"/>
  <c r="I1318" i="2"/>
  <c r="K1318" i="2"/>
  <c r="M1318" i="2"/>
  <c r="N1318" i="2" s="1"/>
  <c r="E1317" i="2"/>
  <c r="F1317" i="2"/>
  <c r="H1317" i="2"/>
  <c r="I1317" i="2"/>
  <c r="K1317" i="2"/>
  <c r="M1317" i="2"/>
  <c r="N1317" i="2" s="1"/>
  <c r="E1316" i="2"/>
  <c r="F1316" i="2"/>
  <c r="H1316" i="2"/>
  <c r="I1316" i="2"/>
  <c r="K1316" i="2"/>
  <c r="M1316" i="2"/>
  <c r="N1316" i="2" s="1"/>
  <c r="H1315" i="2"/>
  <c r="I1315" i="2"/>
  <c r="K1315" i="2"/>
  <c r="M1315" i="2"/>
  <c r="N1315" i="2" s="1"/>
  <c r="H1314" i="2"/>
  <c r="I1314" i="2"/>
  <c r="K1314" i="2"/>
  <c r="M1314" i="2"/>
  <c r="N1314" i="2" s="1"/>
  <c r="H1313" i="2"/>
  <c r="I1313" i="2"/>
  <c r="K1313" i="2"/>
  <c r="M1313" i="2"/>
  <c r="N1313" i="2" s="1"/>
  <c r="E1312" i="2"/>
  <c r="F1312" i="2"/>
  <c r="H1312" i="2"/>
  <c r="I1312" i="2"/>
  <c r="K1312" i="2"/>
  <c r="M1312" i="2"/>
  <c r="N1312" i="2" s="1"/>
  <c r="E1311" i="2" l="1"/>
  <c r="F1311" i="2"/>
  <c r="H1311" i="2"/>
  <c r="I1311" i="2"/>
  <c r="K1311" i="2"/>
  <c r="M1311" i="2"/>
  <c r="N1311" i="2" s="1"/>
  <c r="E1310" i="2"/>
  <c r="F1310" i="2"/>
  <c r="H1310" i="2"/>
  <c r="I1310" i="2"/>
  <c r="K1310" i="2"/>
  <c r="M1310" i="2"/>
  <c r="N1310" i="2" s="1"/>
  <c r="E1309" i="2"/>
  <c r="F1309" i="2"/>
  <c r="H1309" i="2"/>
  <c r="I1309" i="2"/>
  <c r="K1309" i="2"/>
  <c r="M1309" i="2"/>
  <c r="N1309" i="2" s="1"/>
  <c r="E1308" i="2"/>
  <c r="F1308" i="2"/>
  <c r="H1308" i="2"/>
  <c r="I1308" i="2"/>
  <c r="K1308" i="2"/>
  <c r="M1308" i="2"/>
  <c r="N1308" i="2" s="1"/>
  <c r="E1307" i="2"/>
  <c r="F1307" i="2"/>
  <c r="H1307" i="2"/>
  <c r="I1307" i="2"/>
  <c r="K1307" i="2"/>
  <c r="M1307" i="2"/>
  <c r="N1307" i="2" s="1"/>
  <c r="E1306" i="2"/>
  <c r="F1306" i="2"/>
  <c r="H1306" i="2"/>
  <c r="I1306" i="2"/>
  <c r="K1306" i="2"/>
  <c r="M1306" i="2"/>
  <c r="N1306" i="2" s="1"/>
  <c r="E1305" i="2"/>
  <c r="F1305" i="2"/>
  <c r="H1305" i="2"/>
  <c r="I1305" i="2"/>
  <c r="K1305" i="2"/>
  <c r="M1305" i="2"/>
  <c r="N1305" i="2" s="1"/>
  <c r="E1304" i="2"/>
  <c r="F1304" i="2"/>
  <c r="H1304" i="2"/>
  <c r="I1304" i="2"/>
  <c r="K1304" i="2"/>
  <c r="M1304" i="2"/>
  <c r="N1304" i="2" s="1"/>
  <c r="E1303" i="2"/>
  <c r="F1303" i="2"/>
  <c r="H1303" i="2"/>
  <c r="I1303" i="2"/>
  <c r="K1303" i="2"/>
  <c r="M1303" i="2"/>
  <c r="N1303" i="2" s="1"/>
  <c r="E1302" i="2"/>
  <c r="F1302" i="2"/>
  <c r="H1302" i="2"/>
  <c r="I1302" i="2"/>
  <c r="K1302" i="2"/>
  <c r="M1302" i="2"/>
  <c r="N1302" i="2" s="1"/>
  <c r="E1301" i="2"/>
  <c r="F1301" i="2"/>
  <c r="H1301" i="2"/>
  <c r="I1301" i="2"/>
  <c r="K1301" i="2"/>
  <c r="M1301" i="2"/>
  <c r="N1301" i="2" s="1"/>
  <c r="E1300" i="2"/>
  <c r="F1300" i="2"/>
  <c r="H1300" i="2"/>
  <c r="I1300" i="2"/>
  <c r="K1300" i="2"/>
  <c r="M1300" i="2"/>
  <c r="N1300" i="2" s="1"/>
  <c r="E1299" i="2"/>
  <c r="F1299" i="2"/>
  <c r="H1299" i="2"/>
  <c r="I1299" i="2"/>
  <c r="K1299" i="2"/>
  <c r="M1299" i="2"/>
  <c r="N1299" i="2" s="1"/>
  <c r="E1298" i="2"/>
  <c r="F1298" i="2"/>
  <c r="H1298" i="2"/>
  <c r="I1298" i="2"/>
  <c r="K1298" i="2"/>
  <c r="M1298" i="2"/>
  <c r="N1298" i="2" s="1"/>
  <c r="E1297" i="2"/>
  <c r="F1297" i="2"/>
  <c r="H1297" i="2"/>
  <c r="I1297" i="2"/>
  <c r="K1297" i="2"/>
  <c r="M1297" i="2"/>
  <c r="N1297" i="2" s="1"/>
  <c r="E1296" i="2"/>
  <c r="F1296" i="2"/>
  <c r="H1296" i="2"/>
  <c r="I1296" i="2"/>
  <c r="K1296" i="2"/>
  <c r="M1296" i="2"/>
  <c r="N1296" i="2" s="1"/>
  <c r="E1295" i="2"/>
  <c r="F1295" i="2"/>
  <c r="H1295" i="2"/>
  <c r="I1295" i="2"/>
  <c r="K1295" i="2"/>
  <c r="M1295" i="2"/>
  <c r="N1295" i="2" s="1"/>
  <c r="E1294" i="2"/>
  <c r="F1294" i="2"/>
  <c r="H1294" i="2"/>
  <c r="I1294" i="2"/>
  <c r="K1294" i="2"/>
  <c r="M1294" i="2"/>
  <c r="N1294" i="2" s="1"/>
  <c r="E1293" i="2"/>
  <c r="F1293" i="2"/>
  <c r="H1293" i="2"/>
  <c r="I1293" i="2"/>
  <c r="K1293" i="2"/>
  <c r="M1293" i="2"/>
  <c r="N1293" i="2" s="1"/>
  <c r="E1292" i="2"/>
  <c r="F1292" i="2"/>
  <c r="H1292" i="2"/>
  <c r="I1292" i="2"/>
  <c r="K1292" i="2"/>
  <c r="M1292" i="2"/>
  <c r="N1292" i="2" s="1"/>
  <c r="E1291" i="2"/>
  <c r="F1291" i="2"/>
  <c r="H1291" i="2"/>
  <c r="I1291" i="2"/>
  <c r="K1291" i="2"/>
  <c r="M1291" i="2"/>
  <c r="N1291" i="2" s="1"/>
  <c r="E1290" i="2"/>
  <c r="F1290" i="2"/>
  <c r="H1290" i="2"/>
  <c r="I1290" i="2"/>
  <c r="K1290" i="2"/>
  <c r="M1290" i="2"/>
  <c r="N1290" i="2" s="1"/>
  <c r="E1289" i="2"/>
  <c r="F1289" i="2"/>
  <c r="H1289" i="2"/>
  <c r="I1289" i="2"/>
  <c r="K1289" i="2"/>
  <c r="M1289" i="2"/>
  <c r="N1289" i="2" s="1"/>
  <c r="E1288" i="2"/>
  <c r="F1288" i="2"/>
  <c r="H1288" i="2"/>
  <c r="I1288" i="2"/>
  <c r="K1288" i="2"/>
  <c r="M1288" i="2"/>
  <c r="N1288" i="2" s="1"/>
  <c r="E1287" i="2"/>
  <c r="F1287" i="2"/>
  <c r="H1287" i="2"/>
  <c r="I1287" i="2"/>
  <c r="K1287" i="2"/>
  <c r="M1287" i="2"/>
  <c r="N1287" i="2" s="1"/>
  <c r="E1286" i="2"/>
  <c r="F1286" i="2"/>
  <c r="H1286" i="2"/>
  <c r="I1286" i="2"/>
  <c r="K1286" i="2"/>
  <c r="M1286" i="2"/>
  <c r="N1286" i="2" s="1"/>
  <c r="E1285" i="2"/>
  <c r="F1285" i="2"/>
  <c r="H1285" i="2"/>
  <c r="I1285" i="2"/>
  <c r="K1285" i="2"/>
  <c r="M1285" i="2"/>
  <c r="N1285" i="2" s="1"/>
  <c r="E1284" i="2"/>
  <c r="F1284" i="2"/>
  <c r="H1284" i="2"/>
  <c r="I1284" i="2"/>
  <c r="K1284" i="2"/>
  <c r="M1284" i="2"/>
  <c r="N1284" i="2" s="1"/>
  <c r="E1283" i="2"/>
  <c r="F1283" i="2"/>
  <c r="H1283" i="2"/>
  <c r="I1283" i="2"/>
  <c r="K1283" i="2"/>
  <c r="M1283" i="2"/>
  <c r="N1283" i="2" s="1"/>
  <c r="E1282" i="2"/>
  <c r="F1282" i="2"/>
  <c r="H1282" i="2"/>
  <c r="I1282" i="2"/>
  <c r="K1282" i="2"/>
  <c r="M1282" i="2"/>
  <c r="N1282" i="2" s="1"/>
  <c r="E1281" i="2"/>
  <c r="F1281" i="2"/>
  <c r="H1281" i="2"/>
  <c r="I1281" i="2"/>
  <c r="K1281" i="2"/>
  <c r="M1281" i="2"/>
  <c r="N1281" i="2" s="1"/>
  <c r="E1280" i="2"/>
  <c r="F1280" i="2"/>
  <c r="H1280" i="2"/>
  <c r="I1280" i="2"/>
  <c r="K1280" i="2"/>
  <c r="M1280" i="2"/>
  <c r="N1280" i="2" s="1"/>
  <c r="E1279" i="2"/>
  <c r="F1279" i="2"/>
  <c r="H1279" i="2"/>
  <c r="I1279" i="2"/>
  <c r="K1279" i="2"/>
  <c r="M1279" i="2"/>
  <c r="N1279" i="2" s="1"/>
  <c r="E1278" i="2"/>
  <c r="F1278" i="2"/>
  <c r="H1278" i="2"/>
  <c r="I1278" i="2"/>
  <c r="K1278" i="2"/>
  <c r="M1278" i="2"/>
  <c r="N1278" i="2" s="1"/>
  <c r="E1277" i="2"/>
  <c r="F1277" i="2"/>
  <c r="H1277" i="2"/>
  <c r="I1277" i="2"/>
  <c r="K1277" i="2"/>
  <c r="M1277" i="2"/>
  <c r="N1277" i="2" s="1"/>
  <c r="E1276" i="2"/>
  <c r="F1276" i="2"/>
  <c r="H1276" i="2"/>
  <c r="I1276" i="2"/>
  <c r="K1276" i="2"/>
  <c r="M1276" i="2"/>
  <c r="N1276" i="2" s="1"/>
  <c r="E1275" i="2"/>
  <c r="F1275" i="2"/>
  <c r="H1275" i="2"/>
  <c r="I1275" i="2"/>
  <c r="K1275" i="2"/>
  <c r="M1275" i="2"/>
  <c r="N1275" i="2" s="1"/>
  <c r="E1274" i="2"/>
  <c r="F1274" i="2"/>
  <c r="H1274" i="2"/>
  <c r="I1274" i="2"/>
  <c r="K1274" i="2"/>
  <c r="M1274" i="2"/>
  <c r="N1274" i="2" s="1"/>
  <c r="E1273" i="2"/>
  <c r="F1273" i="2"/>
  <c r="H1273" i="2"/>
  <c r="I1273" i="2"/>
  <c r="K1273" i="2"/>
  <c r="M1273" i="2"/>
  <c r="N1273" i="2" s="1"/>
  <c r="E1272" i="2"/>
  <c r="F1272" i="2"/>
  <c r="H1272" i="2"/>
  <c r="I1272" i="2"/>
  <c r="K1272" i="2"/>
  <c r="M1272" i="2"/>
  <c r="N1272" i="2" s="1"/>
  <c r="E1271" i="2"/>
  <c r="F1271" i="2"/>
  <c r="H1271" i="2"/>
  <c r="I1271" i="2"/>
  <c r="K1271" i="2"/>
  <c r="M1271" i="2"/>
  <c r="N1271" i="2" s="1"/>
  <c r="E1270" i="2"/>
  <c r="F1270" i="2"/>
  <c r="H1270" i="2"/>
  <c r="I1270" i="2"/>
  <c r="K1270" i="2"/>
  <c r="M1270" i="2"/>
  <c r="N1270" i="2" s="1"/>
  <c r="E1269" i="2"/>
  <c r="F1269" i="2"/>
  <c r="H1269" i="2"/>
  <c r="I1269" i="2"/>
  <c r="K1269" i="2"/>
  <c r="M1269" i="2"/>
  <c r="N1269" i="2" s="1"/>
  <c r="E1268" i="2"/>
  <c r="F1268" i="2"/>
  <c r="H1268" i="2"/>
  <c r="I1268" i="2"/>
  <c r="K1268" i="2"/>
  <c r="M1268" i="2"/>
  <c r="N1268" i="2" s="1"/>
  <c r="E1267" i="2"/>
  <c r="F1267" i="2"/>
  <c r="H1267" i="2"/>
  <c r="I1267" i="2"/>
  <c r="K1267" i="2"/>
  <c r="M1267" i="2"/>
  <c r="N1267" i="2" s="1"/>
  <c r="E1266" i="2"/>
  <c r="F1266" i="2"/>
  <c r="H1266" i="2"/>
  <c r="I1266" i="2"/>
  <c r="K1266" i="2"/>
  <c r="M1266" i="2"/>
  <c r="N1266" i="2" s="1"/>
  <c r="E1265" i="2"/>
  <c r="F1265" i="2"/>
  <c r="H1265" i="2"/>
  <c r="I1265" i="2"/>
  <c r="K1265" i="2"/>
  <c r="M1265" i="2"/>
  <c r="N1265" i="2" s="1"/>
  <c r="E1264" i="2"/>
  <c r="F1264" i="2"/>
  <c r="H1264" i="2"/>
  <c r="I1264" i="2"/>
  <c r="K1264" i="2"/>
  <c r="M1264" i="2"/>
  <c r="N1264" i="2" s="1"/>
  <c r="E1263" i="2"/>
  <c r="F1263" i="2"/>
  <c r="H1263" i="2"/>
  <c r="I1263" i="2"/>
  <c r="K1263" i="2"/>
  <c r="M1263" i="2"/>
  <c r="N1263" i="2" s="1"/>
  <c r="E1262" i="2"/>
  <c r="F1262" i="2"/>
  <c r="H1262" i="2"/>
  <c r="I1262" i="2"/>
  <c r="K1262" i="2"/>
  <c r="M1262" i="2"/>
  <c r="N1262" i="2" s="1"/>
  <c r="E1261" i="2"/>
  <c r="F1261" i="2"/>
  <c r="H1261" i="2"/>
  <c r="I1261" i="2"/>
  <c r="K1261" i="2"/>
  <c r="M1261" i="2"/>
  <c r="N1261" i="2" s="1"/>
  <c r="E1260" i="2"/>
  <c r="F1260" i="2"/>
  <c r="H1260" i="2"/>
  <c r="I1260" i="2"/>
  <c r="K1260" i="2"/>
  <c r="M1260" i="2"/>
  <c r="N1260" i="2" s="1"/>
  <c r="E1259" i="2"/>
  <c r="F1259" i="2"/>
  <c r="H1259" i="2"/>
  <c r="I1259" i="2"/>
  <c r="K1259" i="2"/>
  <c r="M1259" i="2"/>
  <c r="N1259" i="2" s="1"/>
  <c r="K1220" i="2"/>
  <c r="K1221" i="2"/>
  <c r="K1222" i="2"/>
  <c r="K1223" i="2"/>
  <c r="K1224" i="2"/>
  <c r="K1225" i="2"/>
  <c r="K1226" i="2"/>
  <c r="K1227" i="2"/>
  <c r="E1258" i="2" l="1"/>
  <c r="F1258" i="2"/>
  <c r="H1258" i="2"/>
  <c r="I1258" i="2"/>
  <c r="K1258" i="2"/>
  <c r="M1258" i="2"/>
  <c r="N1258" i="2" s="1"/>
  <c r="E1257" i="2"/>
  <c r="F1257" i="2"/>
  <c r="H1257" i="2"/>
  <c r="I1257" i="2"/>
  <c r="K1257" i="2"/>
  <c r="M1257" i="2"/>
  <c r="N1257" i="2" s="1"/>
  <c r="E1256" i="2"/>
  <c r="F1256" i="2"/>
  <c r="H1256" i="2"/>
  <c r="I1256" i="2"/>
  <c r="K1256" i="2"/>
  <c r="M1256" i="2"/>
  <c r="N1256" i="2" s="1"/>
  <c r="E1255" i="2"/>
  <c r="F1255" i="2"/>
  <c r="H1255" i="2"/>
  <c r="I1255" i="2"/>
  <c r="K1255" i="2"/>
  <c r="M1255" i="2"/>
  <c r="N1255" i="2" s="1"/>
  <c r="E1254" i="2"/>
  <c r="F1254" i="2"/>
  <c r="H1254" i="2"/>
  <c r="I1254" i="2"/>
  <c r="K1254" i="2"/>
  <c r="M1254" i="2"/>
  <c r="N1254" i="2" s="1"/>
  <c r="E1253" i="2"/>
  <c r="F1253" i="2"/>
  <c r="H1253" i="2"/>
  <c r="I1253" i="2"/>
  <c r="K1253" i="2"/>
  <c r="M1253" i="2"/>
  <c r="N1253" i="2" s="1"/>
  <c r="E1252" i="2"/>
  <c r="F1252" i="2"/>
  <c r="H1252" i="2"/>
  <c r="I1252" i="2"/>
  <c r="K1252" i="2"/>
  <c r="M1252" i="2"/>
  <c r="N1252" i="2" s="1"/>
  <c r="E1251" i="2"/>
  <c r="F1251" i="2"/>
  <c r="H1251" i="2"/>
  <c r="I1251" i="2"/>
  <c r="K1251" i="2"/>
  <c r="M1251" i="2"/>
  <c r="N1251" i="2" s="1"/>
  <c r="E1250" i="2"/>
  <c r="F1250" i="2"/>
  <c r="H1250" i="2"/>
  <c r="I1250" i="2"/>
  <c r="K1250" i="2"/>
  <c r="M1250" i="2"/>
  <c r="N1250" i="2" s="1"/>
  <c r="E1249" i="2"/>
  <c r="F1249" i="2"/>
  <c r="H1249" i="2"/>
  <c r="I1249" i="2"/>
  <c r="K1249" i="2"/>
  <c r="M1249" i="2"/>
  <c r="N1249" i="2" s="1"/>
  <c r="E1248" i="2"/>
  <c r="F1248" i="2"/>
  <c r="H1248" i="2"/>
  <c r="I1248" i="2"/>
  <c r="K1248" i="2"/>
  <c r="M1248" i="2"/>
  <c r="N1248" i="2" s="1"/>
  <c r="E1247" i="2"/>
  <c r="F1247" i="2"/>
  <c r="H1247" i="2"/>
  <c r="I1247" i="2"/>
  <c r="K1247" i="2"/>
  <c r="M1247" i="2"/>
  <c r="N1247" i="2" s="1"/>
  <c r="E1246" i="2"/>
  <c r="F1246" i="2"/>
  <c r="H1246" i="2"/>
  <c r="I1246" i="2"/>
  <c r="K1246" i="2"/>
  <c r="M1246" i="2"/>
  <c r="N1246" i="2" s="1"/>
  <c r="E1245" i="2"/>
  <c r="F1245" i="2"/>
  <c r="H1245" i="2"/>
  <c r="I1245" i="2"/>
  <c r="K1245" i="2"/>
  <c r="M1245" i="2"/>
  <c r="N1245" i="2" s="1"/>
  <c r="E1244" i="2"/>
  <c r="F1244" i="2"/>
  <c r="H1244" i="2"/>
  <c r="I1244" i="2"/>
  <c r="K1244" i="2"/>
  <c r="M1244" i="2"/>
  <c r="N1244" i="2" s="1"/>
  <c r="E1243" i="2"/>
  <c r="F1243" i="2"/>
  <c r="H1243" i="2"/>
  <c r="I1243" i="2"/>
  <c r="K1243" i="2"/>
  <c r="M1243" i="2"/>
  <c r="N1243" i="2" s="1"/>
  <c r="E1242" i="2"/>
  <c r="F1242" i="2"/>
  <c r="H1242" i="2"/>
  <c r="I1242" i="2"/>
  <c r="K1242" i="2"/>
  <c r="M1242" i="2"/>
  <c r="N1242" i="2" s="1"/>
  <c r="E1241" i="2"/>
  <c r="F1241" i="2"/>
  <c r="H1241" i="2"/>
  <c r="I1241" i="2"/>
  <c r="K1241" i="2"/>
  <c r="M1241" i="2"/>
  <c r="N1241" i="2" s="1"/>
  <c r="E1240" i="2"/>
  <c r="F1240" i="2"/>
  <c r="H1240" i="2"/>
  <c r="I1240" i="2"/>
  <c r="K1240" i="2"/>
  <c r="M1240" i="2"/>
  <c r="N1240" i="2" s="1"/>
  <c r="E1239" i="2"/>
  <c r="F1239" i="2"/>
  <c r="H1239" i="2"/>
  <c r="I1239" i="2"/>
  <c r="K1239" i="2"/>
  <c r="M1239" i="2"/>
  <c r="N1239" i="2" s="1"/>
  <c r="E1238" i="2"/>
  <c r="F1238" i="2"/>
  <c r="H1238" i="2"/>
  <c r="I1238" i="2"/>
  <c r="K1238" i="2"/>
  <c r="M1238" i="2"/>
  <c r="N1238" i="2" s="1"/>
  <c r="E1237" i="2"/>
  <c r="F1237" i="2"/>
  <c r="H1237" i="2"/>
  <c r="I1237" i="2"/>
  <c r="K1237" i="2"/>
  <c r="M1237" i="2"/>
  <c r="N1237" i="2" s="1"/>
  <c r="E1236" i="2"/>
  <c r="F1236" i="2"/>
  <c r="H1236" i="2"/>
  <c r="I1236" i="2"/>
  <c r="K1236" i="2"/>
  <c r="M1236" i="2"/>
  <c r="N1236" i="2" s="1"/>
  <c r="E1235" i="2"/>
  <c r="F1235" i="2"/>
  <c r="H1235" i="2"/>
  <c r="I1235" i="2"/>
  <c r="K1235" i="2"/>
  <c r="M1235" i="2"/>
  <c r="N1235" i="2" s="1"/>
  <c r="E1234" i="2"/>
  <c r="F1234" i="2"/>
  <c r="H1234" i="2"/>
  <c r="I1234" i="2"/>
  <c r="K1234" i="2"/>
  <c r="M1234" i="2"/>
  <c r="N1234" i="2" s="1"/>
  <c r="E1233" i="2"/>
  <c r="F1233" i="2"/>
  <c r="H1233" i="2"/>
  <c r="I1233" i="2"/>
  <c r="K1233" i="2"/>
  <c r="M1233" i="2"/>
  <c r="N1233" i="2" s="1"/>
  <c r="E1232" i="2"/>
  <c r="F1232" i="2"/>
  <c r="H1232" i="2"/>
  <c r="I1232" i="2"/>
  <c r="K1232" i="2"/>
  <c r="M1232" i="2"/>
  <c r="N1232" i="2" s="1"/>
  <c r="E1231" i="2"/>
  <c r="F1231" i="2"/>
  <c r="H1231" i="2"/>
  <c r="I1231" i="2"/>
  <c r="K1231" i="2"/>
  <c r="M1231" i="2"/>
  <c r="N1231" i="2" s="1"/>
  <c r="E1230" i="2"/>
  <c r="F1230" i="2"/>
  <c r="H1230" i="2"/>
  <c r="I1230" i="2"/>
  <c r="K1230" i="2"/>
  <c r="M1230" i="2"/>
  <c r="N1230" i="2" s="1"/>
  <c r="E1229" i="2"/>
  <c r="F1229" i="2"/>
  <c r="H1229" i="2"/>
  <c r="I1229" i="2"/>
  <c r="K1229" i="2"/>
  <c r="M1229" i="2"/>
  <c r="N1229" i="2" s="1"/>
  <c r="E1211" i="2"/>
  <c r="F1211" i="2"/>
  <c r="E1212" i="2"/>
  <c r="F1212" i="2"/>
  <c r="E1213" i="2"/>
  <c r="F1213" i="2"/>
  <c r="E1214" i="2"/>
  <c r="F1214" i="2"/>
  <c r="E1215" i="2"/>
  <c r="F1215" i="2"/>
  <c r="E1216" i="2"/>
  <c r="F1216" i="2"/>
  <c r="E1217" i="2"/>
  <c r="F1217" i="2"/>
  <c r="E1218" i="2"/>
  <c r="F1218" i="2"/>
  <c r="E1228" i="2"/>
  <c r="F1228" i="2"/>
  <c r="H1228" i="2"/>
  <c r="I1228" i="2"/>
  <c r="K1228" i="2"/>
  <c r="M1228" i="2"/>
  <c r="N1228" i="2" s="1"/>
  <c r="E1227" i="2"/>
  <c r="F1227" i="2"/>
  <c r="H1227" i="2"/>
  <c r="I1227" i="2"/>
  <c r="M1227" i="2"/>
  <c r="N1227" i="2" s="1"/>
  <c r="E1226" i="2"/>
  <c r="F1226" i="2"/>
  <c r="H1226" i="2"/>
  <c r="I1226" i="2"/>
  <c r="M1226" i="2"/>
  <c r="N1226" i="2" s="1"/>
  <c r="E1225" i="2"/>
  <c r="F1225" i="2"/>
  <c r="H1225" i="2"/>
  <c r="I1225" i="2"/>
  <c r="M1225" i="2"/>
  <c r="N1225" i="2" s="1"/>
  <c r="E1224" i="2"/>
  <c r="F1224" i="2"/>
  <c r="H1224" i="2"/>
  <c r="I1224" i="2"/>
  <c r="M1224" i="2"/>
  <c r="N1224" i="2" s="1"/>
  <c r="E1223" i="2"/>
  <c r="F1223" i="2"/>
  <c r="H1223" i="2"/>
  <c r="I1223" i="2"/>
  <c r="M1223" i="2"/>
  <c r="N1223" i="2" s="1"/>
  <c r="E1222" i="2"/>
  <c r="F1222" i="2"/>
  <c r="H1222" i="2"/>
  <c r="I1222" i="2"/>
  <c r="M1222" i="2"/>
  <c r="N1222" i="2" s="1"/>
  <c r="E1221" i="2"/>
  <c r="F1221" i="2"/>
  <c r="H1221" i="2"/>
  <c r="I1221" i="2"/>
  <c r="M1221" i="2"/>
  <c r="N1221" i="2" s="1"/>
  <c r="E1220" i="2"/>
  <c r="F1220" i="2"/>
  <c r="H1220" i="2"/>
  <c r="I1220" i="2"/>
  <c r="M1220" i="2"/>
  <c r="N1220" i="2" s="1"/>
  <c r="E1219" i="2"/>
  <c r="F1219" i="2"/>
  <c r="H1219" i="2"/>
  <c r="I1219" i="2"/>
  <c r="K1219" i="2"/>
  <c r="M1219" i="2"/>
  <c r="N1219" i="2" s="1"/>
  <c r="H1218" i="2"/>
  <c r="I1218" i="2"/>
  <c r="K1218" i="2"/>
  <c r="M1218" i="2"/>
  <c r="N1218" i="2" s="1"/>
  <c r="H1217" i="2"/>
  <c r="I1217" i="2"/>
  <c r="K1217" i="2"/>
  <c r="M1217" i="2"/>
  <c r="N1217" i="2" s="1"/>
  <c r="H1216" i="2"/>
  <c r="I1216" i="2"/>
  <c r="K1216" i="2"/>
  <c r="M1216" i="2"/>
  <c r="N1216" i="2" s="1"/>
  <c r="H1215" i="2"/>
  <c r="I1215" i="2"/>
  <c r="K1215" i="2"/>
  <c r="M1215" i="2"/>
  <c r="N1215" i="2" s="1"/>
  <c r="H1214" i="2"/>
  <c r="I1214" i="2"/>
  <c r="K1214" i="2"/>
  <c r="M1214" i="2"/>
  <c r="N1214" i="2" s="1"/>
  <c r="E1205" i="2"/>
  <c r="F1205" i="2"/>
  <c r="E1206" i="2"/>
  <c r="F1206" i="2"/>
  <c r="E1207" i="2"/>
  <c r="F1207" i="2"/>
  <c r="E1208" i="2"/>
  <c r="F1208" i="2"/>
  <c r="E1209" i="2"/>
  <c r="F1209" i="2"/>
  <c r="E1204" i="2"/>
  <c r="H1213" i="2" l="1"/>
  <c r="I1213" i="2"/>
  <c r="K1213" i="2"/>
  <c r="M1213" i="2"/>
  <c r="N1213" i="2" s="1"/>
  <c r="H1212" i="2"/>
  <c r="I1212" i="2"/>
  <c r="K1212" i="2"/>
  <c r="M1212" i="2"/>
  <c r="N1212" i="2" s="1"/>
  <c r="H1211" i="2"/>
  <c r="I1211" i="2"/>
  <c r="K1211" i="2"/>
  <c r="M1211" i="2"/>
  <c r="N1211" i="2" s="1"/>
  <c r="E1210" i="2"/>
  <c r="F1210" i="2"/>
  <c r="H1210" i="2"/>
  <c r="I1210" i="2"/>
  <c r="K1210" i="2"/>
  <c r="M1210" i="2"/>
  <c r="N1210" i="2" s="1"/>
  <c r="H1209" i="2"/>
  <c r="I1209" i="2"/>
  <c r="K1209" i="2"/>
  <c r="M1209" i="2"/>
  <c r="N1209" i="2" s="1"/>
  <c r="H1208" i="2"/>
  <c r="I1208" i="2"/>
  <c r="K1208" i="2"/>
  <c r="M1208" i="2"/>
  <c r="N1208" i="2" s="1"/>
  <c r="H1207" i="2"/>
  <c r="I1207" i="2"/>
  <c r="K1207" i="2"/>
  <c r="M1207" i="2"/>
  <c r="N1207" i="2" s="1"/>
  <c r="H1206" i="2"/>
  <c r="I1206" i="2"/>
  <c r="K1206" i="2"/>
  <c r="M1206" i="2"/>
  <c r="N1206" i="2" s="1"/>
  <c r="H1205" i="2"/>
  <c r="I1205" i="2"/>
  <c r="K1205" i="2"/>
  <c r="M1205" i="2"/>
  <c r="N1205" i="2" s="1"/>
  <c r="F1204" i="2"/>
  <c r="H1204" i="2"/>
  <c r="I1204" i="2"/>
  <c r="K1204" i="2"/>
  <c r="M1204" i="2"/>
  <c r="N1204" i="2" s="1"/>
  <c r="E1203" i="2"/>
  <c r="F1203" i="2"/>
  <c r="H1203" i="2"/>
  <c r="I1203" i="2"/>
  <c r="K1203" i="2"/>
  <c r="M1203" i="2"/>
  <c r="N1203" i="2" s="1"/>
  <c r="E1202" i="2"/>
  <c r="F1202" i="2"/>
  <c r="H1202" i="2"/>
  <c r="I1202" i="2"/>
  <c r="K1202" i="2"/>
  <c r="M1202" i="2"/>
  <c r="N1202" i="2" s="1"/>
  <c r="E1201" i="2"/>
  <c r="F1201" i="2"/>
  <c r="H1201" i="2"/>
  <c r="I1201" i="2"/>
  <c r="K1201" i="2"/>
  <c r="M1201" i="2"/>
  <c r="N1201" i="2" s="1"/>
  <c r="E1200" i="2"/>
  <c r="F1200" i="2"/>
  <c r="H1200" i="2"/>
  <c r="I1200" i="2"/>
  <c r="K1200" i="2"/>
  <c r="M1200" i="2"/>
  <c r="N1200" i="2" s="1"/>
  <c r="E1199" i="2"/>
  <c r="F1199" i="2"/>
  <c r="H1199" i="2"/>
  <c r="I1199" i="2"/>
  <c r="K1199" i="2"/>
  <c r="M1199" i="2"/>
  <c r="N1199" i="2" s="1"/>
  <c r="E1198" i="2"/>
  <c r="F1198" i="2"/>
  <c r="H1198" i="2"/>
  <c r="I1198" i="2"/>
  <c r="K1198" i="2"/>
  <c r="M1198" i="2"/>
  <c r="N1198" i="2" s="1"/>
  <c r="E1197" i="2"/>
  <c r="F1197" i="2"/>
  <c r="H1197" i="2"/>
  <c r="I1197" i="2"/>
  <c r="K1197" i="2"/>
  <c r="M1197" i="2"/>
  <c r="N1197" i="2" s="1"/>
  <c r="E1196" i="2"/>
  <c r="F1196" i="2"/>
  <c r="H1196" i="2"/>
  <c r="I1196" i="2"/>
  <c r="K1196" i="2"/>
  <c r="M1196" i="2"/>
  <c r="N1196" i="2" s="1"/>
  <c r="E1195" i="2"/>
  <c r="F1195" i="2"/>
  <c r="H1195" i="2"/>
  <c r="I1195" i="2"/>
  <c r="K1195" i="2"/>
  <c r="M1195" i="2"/>
  <c r="N1195" i="2" s="1"/>
  <c r="E1194" i="2"/>
  <c r="F1194" i="2"/>
  <c r="H1194" i="2"/>
  <c r="I1194" i="2"/>
  <c r="K1194" i="2"/>
  <c r="M1194" i="2"/>
  <c r="N1194" i="2" s="1"/>
  <c r="E1193" i="2"/>
  <c r="F1193" i="2"/>
  <c r="H1193" i="2"/>
  <c r="I1193" i="2"/>
  <c r="K1193" i="2"/>
  <c r="M1193" i="2"/>
  <c r="N1193" i="2" s="1"/>
  <c r="E1192" i="2"/>
  <c r="F1192" i="2"/>
  <c r="H1192" i="2"/>
  <c r="I1192" i="2"/>
  <c r="K1192" i="2"/>
  <c r="M1192" i="2"/>
  <c r="N1192" i="2" s="1"/>
  <c r="E1191" i="2"/>
  <c r="F1191" i="2"/>
  <c r="H1191" i="2"/>
  <c r="I1191" i="2"/>
  <c r="K1191" i="2"/>
  <c r="M1191" i="2"/>
  <c r="N1191" i="2" s="1"/>
  <c r="E1190" i="2"/>
  <c r="F1190" i="2"/>
  <c r="H1190" i="2"/>
  <c r="I1190" i="2"/>
  <c r="K1190" i="2"/>
  <c r="M1190" i="2"/>
  <c r="N1190" i="2" s="1"/>
  <c r="E1189" i="2"/>
  <c r="F1189" i="2"/>
  <c r="H1189" i="2"/>
  <c r="I1189" i="2"/>
  <c r="K1189" i="2"/>
  <c r="M1189" i="2"/>
  <c r="N1189" i="2" s="1"/>
  <c r="E1188" i="2"/>
  <c r="F1188" i="2"/>
  <c r="H1188" i="2"/>
  <c r="I1188" i="2"/>
  <c r="K1188" i="2"/>
  <c r="M1188" i="2"/>
  <c r="N1188" i="2" s="1"/>
  <c r="E1187" i="2"/>
  <c r="F1187" i="2"/>
  <c r="H1187" i="2"/>
  <c r="I1187" i="2"/>
  <c r="K1187" i="2"/>
  <c r="M1187" i="2"/>
  <c r="N1187" i="2" s="1"/>
  <c r="E1186" i="2"/>
  <c r="F1186" i="2"/>
  <c r="H1186" i="2"/>
  <c r="I1186" i="2"/>
  <c r="K1186" i="2"/>
  <c r="M1186" i="2"/>
  <c r="N1186" i="2" s="1"/>
  <c r="E1185" i="2"/>
  <c r="F1185" i="2"/>
  <c r="H1185" i="2"/>
  <c r="I1185" i="2"/>
  <c r="K1185" i="2"/>
  <c r="M1185" i="2"/>
  <c r="N1185" i="2" s="1"/>
  <c r="E1184" i="2"/>
  <c r="F1184" i="2"/>
  <c r="H1184" i="2"/>
  <c r="I1184" i="2"/>
  <c r="K1184" i="2"/>
  <c r="M1184" i="2"/>
  <c r="N1184" i="2" s="1"/>
  <c r="E1183" i="2"/>
  <c r="F1183" i="2"/>
  <c r="H1183" i="2"/>
  <c r="I1183" i="2"/>
  <c r="K1183" i="2"/>
  <c r="M1183" i="2"/>
  <c r="N1183" i="2" s="1"/>
  <c r="E1182" i="2"/>
  <c r="F1182" i="2"/>
  <c r="H1182" i="2"/>
  <c r="I1182" i="2"/>
  <c r="K1182" i="2"/>
  <c r="M1182" i="2"/>
  <c r="N1182" i="2" s="1"/>
  <c r="E1181" i="2"/>
  <c r="F1181" i="2"/>
  <c r="H1181" i="2"/>
  <c r="I1181" i="2"/>
  <c r="K1181" i="2"/>
  <c r="M1181" i="2"/>
  <c r="N1181" i="2" s="1"/>
  <c r="E1180" i="2"/>
  <c r="F1180" i="2"/>
  <c r="H1180" i="2"/>
  <c r="I1180" i="2"/>
  <c r="K1180" i="2"/>
  <c r="M1180" i="2"/>
  <c r="N1180" i="2" s="1"/>
  <c r="E1179" i="2"/>
  <c r="F1179" i="2"/>
  <c r="H1179" i="2"/>
  <c r="I1179" i="2"/>
  <c r="K1179" i="2"/>
  <c r="M1179" i="2"/>
  <c r="N1179" i="2" s="1"/>
  <c r="E1178" i="2"/>
  <c r="F1178" i="2"/>
  <c r="H1178" i="2"/>
  <c r="I1178" i="2"/>
  <c r="K1178" i="2"/>
  <c r="M1178" i="2"/>
  <c r="N1178" i="2" s="1"/>
  <c r="E1177" i="2"/>
  <c r="F1177" i="2"/>
  <c r="H1177" i="2"/>
  <c r="I1177" i="2"/>
  <c r="K1177" i="2"/>
  <c r="M1177" i="2"/>
  <c r="N1177" i="2" s="1"/>
  <c r="E1176" i="2"/>
  <c r="F1176" i="2"/>
  <c r="H1176" i="2"/>
  <c r="I1176" i="2"/>
  <c r="K1176" i="2"/>
  <c r="M1176" i="2"/>
  <c r="N1176" i="2" s="1"/>
  <c r="E1175" i="2"/>
  <c r="F1175" i="2"/>
  <c r="H1175" i="2"/>
  <c r="I1175" i="2"/>
  <c r="K1175" i="2"/>
  <c r="M1175" i="2"/>
  <c r="N1175" i="2" s="1"/>
  <c r="E1174" i="2"/>
  <c r="F1174" i="2"/>
  <c r="H1174" i="2"/>
  <c r="I1174" i="2"/>
  <c r="K1174" i="2"/>
  <c r="M1174" i="2"/>
  <c r="N1174" i="2" s="1"/>
  <c r="E1173" i="2"/>
  <c r="F1173" i="2"/>
  <c r="H1173" i="2"/>
  <c r="I1173" i="2"/>
  <c r="K1173" i="2"/>
  <c r="M1173" i="2"/>
  <c r="N1173" i="2" s="1"/>
  <c r="E1172" i="2"/>
  <c r="F1172" i="2"/>
  <c r="H1172" i="2"/>
  <c r="I1172" i="2"/>
  <c r="K1172" i="2"/>
  <c r="M1172" i="2"/>
  <c r="N1172" i="2" s="1"/>
  <c r="E1171" i="2"/>
  <c r="F1171" i="2"/>
  <c r="H1171" i="2"/>
  <c r="I1171" i="2"/>
  <c r="K1171" i="2"/>
  <c r="M1171" i="2"/>
  <c r="N1171" i="2" s="1"/>
  <c r="E1170" i="2"/>
  <c r="F1170" i="2"/>
  <c r="H1170" i="2"/>
  <c r="I1170" i="2"/>
  <c r="K1170" i="2"/>
  <c r="M1170" i="2"/>
  <c r="N1170" i="2" s="1"/>
  <c r="E1169" i="2"/>
  <c r="F1169" i="2"/>
  <c r="H1169" i="2"/>
  <c r="I1169" i="2"/>
  <c r="K1169" i="2"/>
  <c r="M1169" i="2"/>
  <c r="N1169" i="2" s="1"/>
  <c r="E1168" i="2"/>
  <c r="F1168" i="2"/>
  <c r="H1168" i="2"/>
  <c r="I1168" i="2"/>
  <c r="K1168" i="2"/>
  <c r="M1168" i="2"/>
  <c r="N1168" i="2" s="1"/>
  <c r="E1167" i="2"/>
  <c r="F1167" i="2"/>
  <c r="H1167" i="2"/>
  <c r="I1167" i="2"/>
  <c r="K1167" i="2"/>
  <c r="M1167" i="2"/>
  <c r="N1167" i="2" s="1"/>
  <c r="E1166" i="2"/>
  <c r="F1166" i="2"/>
  <c r="H1166" i="2"/>
  <c r="I1166" i="2"/>
  <c r="K1166" i="2"/>
  <c r="M1166" i="2"/>
  <c r="N1166" i="2" s="1"/>
  <c r="E1165" i="2"/>
  <c r="F1165" i="2"/>
  <c r="H1165" i="2"/>
  <c r="I1165" i="2"/>
  <c r="K1165" i="2"/>
  <c r="M1165" i="2"/>
  <c r="N1165" i="2" s="1"/>
  <c r="E1164" i="2"/>
  <c r="F1164" i="2"/>
  <c r="H1164" i="2"/>
  <c r="I1164" i="2"/>
  <c r="K1164" i="2"/>
  <c r="M1164" i="2"/>
  <c r="N1164" i="2" s="1"/>
  <c r="E1163" i="2"/>
  <c r="F1163" i="2"/>
  <c r="H1163" i="2"/>
  <c r="I1163" i="2"/>
  <c r="K1163" i="2"/>
  <c r="M1163" i="2"/>
  <c r="N1163" i="2" s="1"/>
  <c r="E1162" i="2"/>
  <c r="F1162" i="2"/>
  <c r="H1162" i="2"/>
  <c r="I1162" i="2"/>
  <c r="K1162" i="2"/>
  <c r="M1162" i="2"/>
  <c r="N1162" i="2" s="1"/>
  <c r="E1161" i="2"/>
  <c r="F1161" i="2"/>
  <c r="H1161" i="2"/>
  <c r="I1161" i="2"/>
  <c r="K1161" i="2"/>
  <c r="M1161" i="2"/>
  <c r="N1161" i="2" s="1"/>
  <c r="E1160" i="2"/>
  <c r="F1160" i="2"/>
  <c r="H1160" i="2"/>
  <c r="I1160" i="2"/>
  <c r="K1160" i="2"/>
  <c r="M1160" i="2"/>
  <c r="N1160" i="2" s="1"/>
  <c r="E1159" i="2"/>
  <c r="F1159" i="2"/>
  <c r="H1159" i="2"/>
  <c r="I1159" i="2"/>
  <c r="K1159" i="2"/>
  <c r="M1159" i="2"/>
  <c r="N1159" i="2" s="1"/>
  <c r="E1158" i="2"/>
  <c r="F1158" i="2"/>
  <c r="H1158" i="2"/>
  <c r="I1158" i="2"/>
  <c r="K1158" i="2"/>
  <c r="M1158" i="2"/>
  <c r="N1158" i="2" s="1"/>
  <c r="E1157" i="2"/>
  <c r="F1157" i="2"/>
  <c r="H1157" i="2"/>
  <c r="I1157" i="2"/>
  <c r="K1157" i="2"/>
  <c r="M1157" i="2"/>
  <c r="N1157" i="2" s="1"/>
  <c r="E1156" i="2"/>
  <c r="F1156" i="2"/>
  <c r="H1156" i="2"/>
  <c r="I1156" i="2"/>
  <c r="K1156" i="2"/>
  <c r="M1156" i="2"/>
  <c r="N1156" i="2" s="1"/>
  <c r="E1155" i="2"/>
  <c r="F1155" i="2"/>
  <c r="H1155" i="2"/>
  <c r="I1155" i="2"/>
  <c r="K1155" i="2"/>
  <c r="M1155" i="2"/>
  <c r="N1155" i="2" s="1"/>
  <c r="E1154" i="2"/>
  <c r="F1154" i="2"/>
  <c r="H1154" i="2"/>
  <c r="I1154" i="2"/>
  <c r="K1154" i="2"/>
  <c r="M1154" i="2"/>
  <c r="N1154" i="2" s="1"/>
  <c r="E1153" i="2"/>
  <c r="F1153" i="2"/>
  <c r="H1153" i="2"/>
  <c r="I1153" i="2"/>
  <c r="K1153" i="2"/>
  <c r="M1153" i="2"/>
  <c r="N1153" i="2" s="1"/>
  <c r="E1152" i="2"/>
  <c r="F1152" i="2"/>
  <c r="H1152" i="2"/>
  <c r="I1152" i="2"/>
  <c r="K1152" i="2"/>
  <c r="M1152" i="2"/>
  <c r="N1152" i="2" s="1"/>
  <c r="E1151" i="2"/>
  <c r="F1151" i="2"/>
  <c r="H1151" i="2"/>
  <c r="I1151" i="2"/>
  <c r="K1151" i="2"/>
  <c r="M1151" i="2"/>
  <c r="N1151" i="2" s="1"/>
  <c r="E1150" i="2"/>
  <c r="F1150" i="2"/>
  <c r="H1150" i="2"/>
  <c r="I1150" i="2"/>
  <c r="K1150" i="2"/>
  <c r="M1150" i="2"/>
  <c r="N1150" i="2" s="1"/>
  <c r="E1149" i="2"/>
  <c r="F1149" i="2"/>
  <c r="H1149" i="2"/>
  <c r="I1149" i="2"/>
  <c r="K1149" i="2"/>
  <c r="M1149" i="2"/>
  <c r="N1149" i="2" s="1"/>
  <c r="E1148" i="2"/>
  <c r="F1148" i="2"/>
  <c r="H1148" i="2"/>
  <c r="I1148" i="2"/>
  <c r="K1148" i="2"/>
  <c r="M1148" i="2"/>
  <c r="N1148" i="2" s="1"/>
  <c r="E1147" i="2"/>
  <c r="F1147" i="2"/>
  <c r="H1147" i="2"/>
  <c r="I1147" i="2"/>
  <c r="K1147" i="2"/>
  <c r="M1147" i="2"/>
  <c r="N1147" i="2" s="1"/>
  <c r="E1146" i="2"/>
  <c r="F1146" i="2"/>
  <c r="H1146" i="2"/>
  <c r="I1146" i="2"/>
  <c r="K1146" i="2"/>
  <c r="M1146" i="2"/>
  <c r="N1146" i="2" s="1"/>
  <c r="E1145" i="2"/>
  <c r="F1145" i="2"/>
  <c r="H1145" i="2"/>
  <c r="I1145" i="2"/>
  <c r="K1145" i="2"/>
  <c r="M1145" i="2"/>
  <c r="N1145" i="2" s="1"/>
  <c r="E1144" i="2"/>
  <c r="F1144" i="2"/>
  <c r="H1144" i="2"/>
  <c r="I1144" i="2"/>
  <c r="K1144" i="2"/>
  <c r="M1144" i="2"/>
  <c r="N1144" i="2" s="1"/>
  <c r="E1143" i="2"/>
  <c r="F1143" i="2"/>
  <c r="H1143" i="2"/>
  <c r="I1143" i="2"/>
  <c r="K1143" i="2"/>
  <c r="M1143" i="2"/>
  <c r="N1143" i="2" s="1"/>
  <c r="E1142" i="2"/>
  <c r="F1142" i="2"/>
  <c r="H1142" i="2"/>
  <c r="I1142" i="2"/>
  <c r="K1142" i="2"/>
  <c r="M1142" i="2"/>
  <c r="N1142" i="2" s="1"/>
  <c r="E1141" i="2"/>
  <c r="F1141" i="2"/>
  <c r="H1141" i="2"/>
  <c r="I1141" i="2"/>
  <c r="K1141" i="2"/>
  <c r="M1141" i="2"/>
  <c r="N1141" i="2" s="1"/>
  <c r="E1140" i="2"/>
  <c r="F1140" i="2"/>
  <c r="H1140" i="2"/>
  <c r="I1140" i="2"/>
  <c r="K1140" i="2"/>
  <c r="M1140" i="2"/>
  <c r="N1140" i="2" s="1"/>
  <c r="E1139" i="2"/>
  <c r="F1139" i="2"/>
  <c r="H1139" i="2"/>
  <c r="I1139" i="2"/>
  <c r="K1139" i="2"/>
  <c r="M1139" i="2"/>
  <c r="N1139" i="2" s="1"/>
  <c r="E1138" i="2"/>
  <c r="F1138" i="2"/>
  <c r="H1138" i="2"/>
  <c r="I1138" i="2"/>
  <c r="K1138" i="2"/>
  <c r="M1138" i="2"/>
  <c r="N1138" i="2" s="1"/>
  <c r="E1137" i="2"/>
  <c r="F1137" i="2"/>
  <c r="H1137" i="2"/>
  <c r="I1137" i="2"/>
  <c r="K1137" i="2"/>
  <c r="M1137" i="2"/>
  <c r="N1137" i="2" s="1"/>
  <c r="E1136" i="2"/>
  <c r="F1136" i="2"/>
  <c r="H1136" i="2"/>
  <c r="I1136" i="2"/>
  <c r="K1136" i="2"/>
  <c r="M1136" i="2"/>
  <c r="N1136" i="2" s="1"/>
  <c r="E1135" i="2"/>
  <c r="F1135" i="2"/>
  <c r="H1135" i="2"/>
  <c r="I1135" i="2"/>
  <c r="K1135" i="2"/>
  <c r="M1135" i="2"/>
  <c r="N1135" i="2" s="1"/>
  <c r="E1134" i="2"/>
  <c r="F1134" i="2"/>
  <c r="H1134" i="2"/>
  <c r="I1134" i="2"/>
  <c r="K1134" i="2"/>
  <c r="M1134" i="2"/>
  <c r="N1134" i="2" s="1"/>
  <c r="E1133" i="2"/>
  <c r="F1133" i="2"/>
  <c r="H1133" i="2"/>
  <c r="I1133" i="2"/>
  <c r="K1133" i="2"/>
  <c r="M1133" i="2"/>
  <c r="N1133" i="2" s="1"/>
  <c r="E1132" i="2"/>
  <c r="F1132" i="2"/>
  <c r="H1132" i="2"/>
  <c r="I1132" i="2"/>
  <c r="K1132" i="2"/>
  <c r="M1132" i="2"/>
  <c r="N1132" i="2" s="1"/>
  <c r="E1131" i="2"/>
  <c r="F1131" i="2"/>
  <c r="H1131" i="2"/>
  <c r="I1131" i="2"/>
  <c r="K1131" i="2"/>
  <c r="M1131" i="2"/>
  <c r="N1131" i="2" s="1"/>
  <c r="E1130" i="2"/>
  <c r="F1130" i="2"/>
  <c r="H1130" i="2"/>
  <c r="I1130" i="2"/>
  <c r="K1130" i="2"/>
  <c r="M1130" i="2"/>
  <c r="N1130" i="2" s="1"/>
  <c r="E1129" i="2"/>
  <c r="F1129" i="2"/>
  <c r="H1129" i="2"/>
  <c r="I1129" i="2"/>
  <c r="K1129" i="2"/>
  <c r="M1129" i="2"/>
  <c r="N1129" i="2" s="1"/>
  <c r="E1128" i="2"/>
  <c r="F1128" i="2"/>
  <c r="H1128" i="2"/>
  <c r="I1128" i="2"/>
  <c r="K1128" i="2"/>
  <c r="M1128" i="2"/>
  <c r="N1128" i="2" s="1"/>
  <c r="E1127" i="2"/>
  <c r="F1127" i="2"/>
  <c r="H1127" i="2"/>
  <c r="I1127" i="2"/>
  <c r="K1127" i="2"/>
  <c r="M1127" i="2"/>
  <c r="N1127" i="2" s="1"/>
  <c r="E1126" i="2"/>
  <c r="F1126" i="2"/>
  <c r="H1126" i="2"/>
  <c r="I1126" i="2"/>
  <c r="K1126" i="2"/>
  <c r="M1126" i="2"/>
  <c r="N1126" i="2" s="1"/>
  <c r="E1125" i="2"/>
  <c r="F1125" i="2"/>
  <c r="H1125" i="2"/>
  <c r="I1125" i="2"/>
  <c r="K1125" i="2"/>
  <c r="M1125" i="2"/>
  <c r="N1125" i="2" s="1"/>
  <c r="E1124" i="2"/>
  <c r="F1124" i="2"/>
  <c r="H1124" i="2"/>
  <c r="I1124" i="2"/>
  <c r="K1124" i="2"/>
  <c r="M1124" i="2"/>
  <c r="N1124" i="2" s="1"/>
  <c r="E1123" i="2"/>
  <c r="F1123" i="2"/>
  <c r="H1123" i="2"/>
  <c r="I1123" i="2"/>
  <c r="K1123" i="2"/>
  <c r="M1123" i="2"/>
  <c r="N1123" i="2" s="1"/>
  <c r="E1122" i="2"/>
  <c r="F1122" i="2"/>
  <c r="H1122" i="2"/>
  <c r="I1122" i="2"/>
  <c r="K1122" i="2"/>
  <c r="M1122" i="2"/>
  <c r="N1122" i="2" s="1"/>
  <c r="E1121" i="2"/>
  <c r="F1121" i="2"/>
  <c r="H1121" i="2"/>
  <c r="I1121" i="2"/>
  <c r="K1121" i="2"/>
  <c r="M1121" i="2"/>
  <c r="N1121" i="2" s="1"/>
  <c r="E1120" i="2"/>
  <c r="F1120" i="2"/>
  <c r="H1120" i="2"/>
  <c r="I1120" i="2"/>
  <c r="K1120" i="2"/>
  <c r="M1120" i="2"/>
  <c r="N1120" i="2" s="1"/>
  <c r="E1119" i="2"/>
  <c r="F1119" i="2"/>
  <c r="H1119" i="2"/>
  <c r="I1119" i="2"/>
  <c r="K1119" i="2"/>
  <c r="M1119" i="2"/>
  <c r="N1119" i="2" s="1"/>
  <c r="E1118" i="2"/>
  <c r="F1118" i="2"/>
  <c r="H1118" i="2"/>
  <c r="I1118" i="2"/>
  <c r="K1118" i="2"/>
  <c r="M1118" i="2"/>
  <c r="N1118" i="2" s="1"/>
  <c r="E1117" i="2"/>
  <c r="F1117" i="2"/>
  <c r="H1117" i="2"/>
  <c r="I1117" i="2"/>
  <c r="K1117" i="2"/>
  <c r="M1117" i="2"/>
  <c r="N1117" i="2" s="1"/>
  <c r="E1116" i="2"/>
  <c r="F1116" i="2"/>
  <c r="H1116" i="2"/>
  <c r="I1116" i="2"/>
  <c r="K1116" i="2"/>
  <c r="M1116" i="2"/>
  <c r="N1116" i="2" s="1"/>
  <c r="E1115" i="2"/>
  <c r="F1115" i="2"/>
  <c r="H1115" i="2"/>
  <c r="I1115" i="2"/>
  <c r="K1115" i="2"/>
  <c r="M1115" i="2"/>
  <c r="N1115" i="2" s="1"/>
  <c r="E1114" i="2"/>
  <c r="F1114" i="2"/>
  <c r="H1114" i="2"/>
  <c r="I1114" i="2"/>
  <c r="K1114" i="2"/>
  <c r="M1114" i="2"/>
  <c r="N1114" i="2" s="1"/>
  <c r="E1113" i="2"/>
  <c r="F1113" i="2"/>
  <c r="H1113" i="2"/>
  <c r="I1113" i="2"/>
  <c r="K1113" i="2"/>
  <c r="M1113" i="2"/>
  <c r="N1113" i="2" s="1"/>
  <c r="E1112" i="2"/>
  <c r="F1112" i="2"/>
  <c r="H1112" i="2"/>
  <c r="I1112" i="2"/>
  <c r="K1112" i="2"/>
  <c r="M1112" i="2"/>
  <c r="N1112" i="2" s="1"/>
  <c r="E1111" i="2"/>
  <c r="F1111" i="2"/>
  <c r="H1111" i="2"/>
  <c r="I1111" i="2"/>
  <c r="K1111" i="2"/>
  <c r="M1111" i="2"/>
  <c r="N1111" i="2" s="1"/>
  <c r="E1110" i="2"/>
  <c r="F1110" i="2"/>
  <c r="H1110" i="2"/>
  <c r="I1110" i="2"/>
  <c r="K1110" i="2"/>
  <c r="M1110" i="2"/>
  <c r="N1110" i="2" s="1"/>
  <c r="E1109" i="2"/>
  <c r="F1109" i="2"/>
  <c r="H1109" i="2"/>
  <c r="I1109" i="2"/>
  <c r="K1109" i="2"/>
  <c r="M1109" i="2"/>
  <c r="N1109" i="2" s="1"/>
  <c r="E1108" i="2"/>
  <c r="F1108" i="2"/>
  <c r="H1108" i="2"/>
  <c r="I1108" i="2"/>
  <c r="K1108" i="2"/>
  <c r="M1108" i="2"/>
  <c r="N1108" i="2" s="1"/>
  <c r="E1107" i="2"/>
  <c r="F1107" i="2"/>
  <c r="H1107" i="2"/>
  <c r="I1107" i="2"/>
  <c r="K1107" i="2"/>
  <c r="M1107" i="2"/>
  <c r="N1107" i="2" s="1"/>
  <c r="E1106" i="2"/>
  <c r="F1106" i="2"/>
  <c r="H1106" i="2"/>
  <c r="I1106" i="2"/>
  <c r="K1106" i="2"/>
  <c r="M1106" i="2"/>
  <c r="N1106" i="2" s="1"/>
  <c r="E1105" i="2"/>
  <c r="F1105" i="2"/>
  <c r="H1105" i="2"/>
  <c r="I1105" i="2"/>
  <c r="K1105" i="2"/>
  <c r="M1105" i="2"/>
  <c r="N1105" i="2" s="1"/>
  <c r="E1104" i="2"/>
  <c r="F1104" i="2"/>
  <c r="H1104" i="2"/>
  <c r="I1104" i="2"/>
  <c r="K1104" i="2"/>
  <c r="M1104" i="2"/>
  <c r="N1104" i="2" s="1"/>
  <c r="E1103" i="2"/>
  <c r="F1103" i="2"/>
  <c r="H1103" i="2"/>
  <c r="I1103" i="2"/>
  <c r="K1103" i="2"/>
  <c r="M1103" i="2"/>
  <c r="N1103" i="2" s="1"/>
  <c r="E1102" i="2"/>
  <c r="F1102" i="2"/>
  <c r="H1102" i="2"/>
  <c r="I1102" i="2"/>
  <c r="K1102" i="2"/>
  <c r="M1102" i="2"/>
  <c r="N1102" i="2" s="1"/>
  <c r="E1101" i="2"/>
  <c r="F1101" i="2"/>
  <c r="H1101" i="2"/>
  <c r="I1101" i="2"/>
  <c r="K1101" i="2"/>
  <c r="M1101" i="2"/>
  <c r="N1101" i="2" s="1"/>
  <c r="E1100" i="2"/>
  <c r="F1100" i="2"/>
  <c r="H1100" i="2"/>
  <c r="I1100" i="2"/>
  <c r="K1100" i="2"/>
  <c r="M1100" i="2"/>
  <c r="N1100" i="2" s="1"/>
  <c r="E1099" i="2"/>
  <c r="F1099" i="2"/>
  <c r="H1099" i="2"/>
  <c r="I1099" i="2"/>
  <c r="K1099" i="2"/>
  <c r="M1099" i="2"/>
  <c r="N1099" i="2" s="1"/>
  <c r="E1098" i="2"/>
  <c r="F1098" i="2"/>
  <c r="H1098" i="2"/>
  <c r="I1098" i="2"/>
  <c r="K1098" i="2"/>
  <c r="M1098" i="2"/>
  <c r="N1098" i="2" s="1"/>
  <c r="E1097" i="2"/>
  <c r="F1097" i="2"/>
  <c r="H1097" i="2"/>
  <c r="I1097" i="2"/>
  <c r="K1097" i="2"/>
  <c r="M1097" i="2"/>
  <c r="N1097" i="2" s="1"/>
  <c r="E1096" i="2"/>
  <c r="F1096" i="2"/>
  <c r="H1096" i="2"/>
  <c r="I1096" i="2"/>
  <c r="K1096" i="2"/>
  <c r="M1096" i="2"/>
  <c r="N1096" i="2" s="1"/>
  <c r="E1095" i="2"/>
  <c r="F1095" i="2"/>
  <c r="H1095" i="2"/>
  <c r="I1095" i="2"/>
  <c r="K1095" i="2"/>
  <c r="M1095" i="2"/>
  <c r="N1095" i="2" s="1"/>
  <c r="E1094" i="2"/>
  <c r="F1094" i="2"/>
  <c r="H1094" i="2"/>
  <c r="I1094" i="2"/>
  <c r="K1094" i="2"/>
  <c r="M1094" i="2"/>
  <c r="N1094" i="2" s="1"/>
  <c r="E1093" i="2"/>
  <c r="F1093" i="2"/>
  <c r="H1093" i="2"/>
  <c r="I1093" i="2"/>
  <c r="K1093" i="2"/>
  <c r="M1093" i="2"/>
  <c r="N1093" i="2" s="1"/>
  <c r="E1092" i="2"/>
  <c r="F1092" i="2"/>
  <c r="H1092" i="2"/>
  <c r="I1092" i="2"/>
  <c r="K1092" i="2"/>
  <c r="M1092" i="2"/>
  <c r="N1092" i="2" s="1"/>
  <c r="E1091" i="2"/>
  <c r="F1091" i="2"/>
  <c r="H1091" i="2"/>
  <c r="I1091" i="2"/>
  <c r="K1091" i="2"/>
  <c r="M1091" i="2"/>
  <c r="N1091" i="2" s="1"/>
  <c r="E1090" i="2"/>
  <c r="F1090" i="2"/>
  <c r="H1090" i="2"/>
  <c r="I1090" i="2"/>
  <c r="K1090" i="2"/>
  <c r="M1090" i="2"/>
  <c r="N1090" i="2" s="1"/>
  <c r="E1089" i="2"/>
  <c r="F1089" i="2"/>
  <c r="H1089" i="2"/>
  <c r="I1089" i="2"/>
  <c r="K1089" i="2"/>
  <c r="M1089" i="2"/>
  <c r="N1089" i="2" s="1"/>
  <c r="E1088" i="2"/>
  <c r="F1088" i="2"/>
  <c r="H1088" i="2"/>
  <c r="I1088" i="2"/>
  <c r="K1088" i="2"/>
  <c r="M1088" i="2"/>
  <c r="N1088" i="2" s="1"/>
  <c r="E1087" i="2"/>
  <c r="F1087" i="2"/>
  <c r="H1087" i="2"/>
  <c r="I1087" i="2"/>
  <c r="K1087" i="2"/>
  <c r="M1087" i="2"/>
  <c r="N1087" i="2" s="1"/>
  <c r="E1086" i="2"/>
  <c r="F1086" i="2"/>
  <c r="H1086" i="2"/>
  <c r="I1086" i="2"/>
  <c r="K1086" i="2"/>
  <c r="M1086" i="2"/>
  <c r="N1086" i="2" s="1"/>
  <c r="E1085" i="2"/>
  <c r="F1085" i="2"/>
  <c r="H1085" i="2"/>
  <c r="I1085" i="2"/>
  <c r="K1085" i="2"/>
  <c r="M1085" i="2"/>
  <c r="N1085" i="2" s="1"/>
  <c r="E1084" i="2"/>
  <c r="F1084" i="2"/>
  <c r="H1084" i="2"/>
  <c r="I1084" i="2"/>
  <c r="K1084" i="2"/>
  <c r="M1084" i="2"/>
  <c r="N1084" i="2" s="1"/>
  <c r="E1083" i="2"/>
  <c r="F1083" i="2"/>
  <c r="H1083" i="2"/>
  <c r="I1083" i="2"/>
  <c r="K1083" i="2"/>
  <c r="M1083" i="2"/>
  <c r="N1083" i="2" s="1"/>
  <c r="E1082" i="2"/>
  <c r="F1082" i="2"/>
  <c r="H1082" i="2"/>
  <c r="I1082" i="2"/>
  <c r="K1082" i="2"/>
  <c r="M1082" i="2"/>
  <c r="N1082" i="2" s="1"/>
  <c r="E1081" i="2"/>
  <c r="F1081" i="2"/>
  <c r="H1081" i="2"/>
  <c r="I1081" i="2"/>
  <c r="K1081" i="2"/>
  <c r="M1081" i="2"/>
  <c r="N1081" i="2" s="1"/>
  <c r="E1080" i="2"/>
  <c r="F1080" i="2"/>
  <c r="H1080" i="2"/>
  <c r="I1080" i="2"/>
  <c r="K1080" i="2"/>
  <c r="M1080" i="2"/>
  <c r="N1080" i="2" s="1"/>
  <c r="E1079" i="2"/>
  <c r="F1079" i="2"/>
  <c r="H1079" i="2"/>
  <c r="I1079" i="2"/>
  <c r="K1079" i="2"/>
  <c r="M1079" i="2"/>
  <c r="N1079" i="2" s="1"/>
  <c r="E1078" i="2"/>
  <c r="F1078" i="2"/>
  <c r="H1078" i="2"/>
  <c r="I1078" i="2"/>
  <c r="K1078" i="2"/>
  <c r="M1078" i="2"/>
  <c r="N1078" i="2" s="1"/>
  <c r="E1077" i="2"/>
  <c r="F1077" i="2"/>
  <c r="H1077" i="2"/>
  <c r="I1077" i="2"/>
  <c r="K1077" i="2"/>
  <c r="M1077" i="2"/>
  <c r="N1077" i="2" s="1"/>
  <c r="E1076" i="2"/>
  <c r="F1076" i="2"/>
  <c r="H1076" i="2"/>
  <c r="I1076" i="2"/>
  <c r="K1076" i="2"/>
  <c r="M1076" i="2"/>
  <c r="N1076" i="2" s="1"/>
  <c r="E1075" i="2"/>
  <c r="F1075" i="2"/>
  <c r="H1075" i="2"/>
  <c r="I1075" i="2"/>
  <c r="K1075" i="2"/>
  <c r="M1075" i="2"/>
  <c r="N1075" i="2" s="1"/>
  <c r="K992" i="2" l="1"/>
  <c r="K993" i="2"/>
  <c r="K994" i="2"/>
  <c r="K995" i="2"/>
  <c r="K996" i="2"/>
  <c r="E2" i="2" l="1"/>
  <c r="F2" i="2"/>
  <c r="H2" i="2"/>
  <c r="I2" i="2"/>
  <c r="K2" i="2"/>
  <c r="M2" i="2"/>
  <c r="N2" i="2" s="1"/>
  <c r="E3" i="2"/>
  <c r="F3" i="2"/>
  <c r="H3" i="2"/>
  <c r="I3" i="2"/>
  <c r="K3" i="2"/>
  <c r="M3" i="2"/>
  <c r="N3" i="2" s="1"/>
  <c r="E4" i="2"/>
  <c r="F4" i="2"/>
  <c r="H4" i="2"/>
  <c r="I4" i="2"/>
  <c r="K4" i="2"/>
  <c r="M4" i="2"/>
  <c r="N4" i="2" s="1"/>
  <c r="E5" i="2"/>
  <c r="F5" i="2"/>
  <c r="H5" i="2"/>
  <c r="I5" i="2"/>
  <c r="K5" i="2"/>
  <c r="M5" i="2"/>
  <c r="N5" i="2" s="1"/>
  <c r="E6" i="2"/>
  <c r="F6" i="2"/>
  <c r="H6" i="2"/>
  <c r="I6" i="2"/>
  <c r="K6" i="2"/>
  <c r="M6" i="2"/>
  <c r="N6" i="2" s="1"/>
  <c r="E7" i="2"/>
  <c r="F7" i="2"/>
  <c r="H7" i="2"/>
  <c r="I7" i="2"/>
  <c r="K7" i="2"/>
  <c r="M7" i="2"/>
  <c r="N7" i="2" s="1"/>
  <c r="E8" i="2"/>
  <c r="F8" i="2"/>
  <c r="H8" i="2"/>
  <c r="I8" i="2"/>
  <c r="K8" i="2"/>
  <c r="M8" i="2"/>
  <c r="N8" i="2" s="1"/>
  <c r="E9" i="2"/>
  <c r="F9" i="2"/>
  <c r="H9" i="2"/>
  <c r="I9" i="2"/>
  <c r="K9" i="2"/>
  <c r="M9" i="2"/>
  <c r="N9" i="2" s="1"/>
  <c r="E1074" i="2"/>
  <c r="F1074" i="2"/>
  <c r="H1074" i="2"/>
  <c r="I1074" i="2"/>
  <c r="K1074" i="2"/>
  <c r="M1074" i="2"/>
  <c r="N1074" i="2" s="1"/>
  <c r="E1073" i="2"/>
  <c r="F1073" i="2"/>
  <c r="H1073" i="2"/>
  <c r="I1073" i="2"/>
  <c r="K1073" i="2"/>
  <c r="M1073" i="2"/>
  <c r="N1073" i="2" s="1"/>
  <c r="E1072" i="2"/>
  <c r="F1072" i="2"/>
  <c r="H1072" i="2"/>
  <c r="I1072" i="2"/>
  <c r="K1072" i="2"/>
  <c r="M1072" i="2"/>
  <c r="N1072" i="2" s="1"/>
  <c r="E1071" i="2"/>
  <c r="F1071" i="2"/>
  <c r="H1071" i="2"/>
  <c r="I1071" i="2"/>
  <c r="K1071" i="2"/>
  <c r="M1071" i="2"/>
  <c r="N1071" i="2" s="1"/>
  <c r="E1070" i="2"/>
  <c r="F1070" i="2"/>
  <c r="H1070" i="2"/>
  <c r="I1070" i="2"/>
  <c r="K1070" i="2"/>
  <c r="M1070" i="2"/>
  <c r="N1070" i="2" s="1"/>
  <c r="E1069" i="2"/>
  <c r="F1069" i="2"/>
  <c r="H1069" i="2"/>
  <c r="I1069" i="2"/>
  <c r="K1069" i="2"/>
  <c r="M1069" i="2"/>
  <c r="N1069" i="2" s="1"/>
  <c r="E1068" i="2"/>
  <c r="F1068" i="2"/>
  <c r="H1068" i="2"/>
  <c r="I1068" i="2"/>
  <c r="K1068" i="2"/>
  <c r="M1068" i="2"/>
  <c r="N1068" i="2" s="1"/>
  <c r="E1067" i="2"/>
  <c r="F1067" i="2"/>
  <c r="H1067" i="2"/>
  <c r="I1067" i="2"/>
  <c r="K1067" i="2"/>
  <c r="M1067" i="2"/>
  <c r="N1067" i="2" s="1"/>
  <c r="E1066" i="2"/>
  <c r="F1066" i="2"/>
  <c r="H1066" i="2"/>
  <c r="I1066" i="2"/>
  <c r="K1066" i="2"/>
  <c r="M1066" i="2"/>
  <c r="N1066" i="2" s="1"/>
  <c r="E1065" i="2"/>
  <c r="F1065" i="2"/>
  <c r="H1065" i="2"/>
  <c r="I1065" i="2"/>
  <c r="K1065" i="2"/>
  <c r="M1065" i="2"/>
  <c r="N1065" i="2" s="1"/>
  <c r="E1064" i="2"/>
  <c r="F1064" i="2"/>
  <c r="H1064" i="2"/>
  <c r="I1064" i="2"/>
  <c r="K1064" i="2"/>
  <c r="M1064" i="2"/>
  <c r="N1064" i="2" s="1"/>
  <c r="E1063" i="2"/>
  <c r="F1063" i="2"/>
  <c r="H1063" i="2"/>
  <c r="I1063" i="2"/>
  <c r="K1063" i="2"/>
  <c r="M1063" i="2"/>
  <c r="N1063" i="2" s="1"/>
  <c r="E1062" i="2"/>
  <c r="F1062" i="2"/>
  <c r="H1062" i="2"/>
  <c r="I1062" i="2"/>
  <c r="K1062" i="2"/>
  <c r="M1062" i="2"/>
  <c r="N1062" i="2" s="1"/>
  <c r="E1061" i="2"/>
  <c r="F1061" i="2"/>
  <c r="H1061" i="2"/>
  <c r="I1061" i="2"/>
  <c r="K1061" i="2"/>
  <c r="M1061" i="2"/>
  <c r="N1061" i="2" s="1"/>
  <c r="E1060" i="2"/>
  <c r="F1060" i="2"/>
  <c r="H1060" i="2"/>
  <c r="I1060" i="2"/>
  <c r="K1060" i="2"/>
  <c r="M1060" i="2"/>
  <c r="N1060" i="2" s="1"/>
  <c r="E1059" i="2"/>
  <c r="F1059" i="2"/>
  <c r="H1059" i="2"/>
  <c r="I1059" i="2"/>
  <c r="K1059" i="2"/>
  <c r="M1059" i="2"/>
  <c r="N1059" i="2" s="1"/>
  <c r="E1058" i="2"/>
  <c r="F1058" i="2"/>
  <c r="H1058" i="2"/>
  <c r="I1058" i="2"/>
  <c r="K1058" i="2"/>
  <c r="M1058" i="2"/>
  <c r="N1058" i="2" s="1"/>
  <c r="E1057" i="2"/>
  <c r="F1057" i="2"/>
  <c r="H1057" i="2"/>
  <c r="I1057" i="2"/>
  <c r="K1057" i="2"/>
  <c r="M1057" i="2"/>
  <c r="N1057" i="2" s="1"/>
  <c r="E1056" i="2"/>
  <c r="F1056" i="2"/>
  <c r="H1056" i="2"/>
  <c r="I1056" i="2"/>
  <c r="K1056" i="2"/>
  <c r="M1056" i="2"/>
  <c r="N1056" i="2" s="1"/>
  <c r="E1055" i="2"/>
  <c r="F1055" i="2"/>
  <c r="H1055" i="2"/>
  <c r="I1055" i="2"/>
  <c r="K1055" i="2"/>
  <c r="M1055" i="2"/>
  <c r="N1055" i="2" s="1"/>
  <c r="E1054" i="2"/>
  <c r="F1054" i="2"/>
  <c r="H1054" i="2"/>
  <c r="I1054" i="2"/>
  <c r="K1054" i="2"/>
  <c r="M1054" i="2"/>
  <c r="N1054" i="2" s="1"/>
  <c r="E1053" i="2"/>
  <c r="F1053" i="2"/>
  <c r="H1053" i="2"/>
  <c r="I1053" i="2"/>
  <c r="K1053" i="2"/>
  <c r="M1053" i="2"/>
  <c r="N1053" i="2" s="1"/>
  <c r="E1052" i="2"/>
  <c r="F1052" i="2"/>
  <c r="H1052" i="2"/>
  <c r="I1052" i="2"/>
  <c r="K1052" i="2"/>
  <c r="M1052" i="2"/>
  <c r="N1052" i="2" s="1"/>
  <c r="E1051" i="2"/>
  <c r="F1051" i="2"/>
  <c r="H1051" i="2"/>
  <c r="I1051" i="2"/>
  <c r="K1051" i="2"/>
  <c r="M1051" i="2"/>
  <c r="N1051" i="2" s="1"/>
  <c r="E1050" i="2"/>
  <c r="F1050" i="2"/>
  <c r="H1050" i="2"/>
  <c r="I1050" i="2"/>
  <c r="K1050" i="2"/>
  <c r="M1050" i="2"/>
  <c r="N1050" i="2" s="1"/>
  <c r="E1049" i="2"/>
  <c r="F1049" i="2"/>
  <c r="H1049" i="2"/>
  <c r="I1049" i="2"/>
  <c r="K1049" i="2"/>
  <c r="M1049" i="2"/>
  <c r="N1049" i="2" s="1"/>
  <c r="E1048" i="2"/>
  <c r="F1048" i="2"/>
  <c r="H1048" i="2"/>
  <c r="I1048" i="2"/>
  <c r="K1048" i="2"/>
  <c r="M1048" i="2"/>
  <c r="N1048" i="2" s="1"/>
  <c r="E1047" i="2"/>
  <c r="F1047" i="2"/>
  <c r="H1047" i="2"/>
  <c r="I1047" i="2"/>
  <c r="K1047" i="2"/>
  <c r="M1047" i="2"/>
  <c r="N1047" i="2" s="1"/>
  <c r="E1046" i="2"/>
  <c r="F1046" i="2"/>
  <c r="H1046" i="2"/>
  <c r="I1046" i="2"/>
  <c r="K1046" i="2"/>
  <c r="M1046" i="2"/>
  <c r="N1046" i="2" s="1"/>
  <c r="E1045" i="2"/>
  <c r="F1045" i="2"/>
  <c r="H1045" i="2"/>
  <c r="I1045" i="2"/>
  <c r="K1045" i="2"/>
  <c r="M1045" i="2"/>
  <c r="N1045" i="2" s="1"/>
  <c r="E1044" i="2"/>
  <c r="F1044" i="2"/>
  <c r="H1044" i="2"/>
  <c r="I1044" i="2"/>
  <c r="K1044" i="2"/>
  <c r="M1044" i="2"/>
  <c r="N1044" i="2" s="1"/>
  <c r="E1043" i="2"/>
  <c r="F1043" i="2"/>
  <c r="H1043" i="2"/>
  <c r="I1043" i="2"/>
  <c r="K1043" i="2"/>
  <c r="M1043" i="2"/>
  <c r="N1043" i="2" s="1"/>
  <c r="E1042" i="2" l="1"/>
  <c r="F1042" i="2"/>
  <c r="H1042" i="2"/>
  <c r="I1042" i="2"/>
  <c r="K1042" i="2"/>
  <c r="M1042" i="2"/>
  <c r="N1042" i="2" s="1"/>
  <c r="E1041" i="2"/>
  <c r="F1041" i="2"/>
  <c r="H1041" i="2"/>
  <c r="I1041" i="2"/>
  <c r="K1041" i="2"/>
  <c r="M1041" i="2"/>
  <c r="N1041" i="2" s="1"/>
  <c r="E1040" i="2"/>
  <c r="F1040" i="2"/>
  <c r="H1040" i="2"/>
  <c r="I1040" i="2"/>
  <c r="K1040" i="2"/>
  <c r="M1040" i="2"/>
  <c r="N1040" i="2" s="1"/>
  <c r="E1039" i="2"/>
  <c r="F1039" i="2"/>
  <c r="H1039" i="2"/>
  <c r="I1039" i="2"/>
  <c r="K1039" i="2"/>
  <c r="M1039" i="2"/>
  <c r="N1039" i="2" s="1"/>
  <c r="E1038" i="2"/>
  <c r="F1038" i="2"/>
  <c r="H1038" i="2"/>
  <c r="I1038" i="2"/>
  <c r="K1038" i="2"/>
  <c r="M1038" i="2"/>
  <c r="N1038" i="2" s="1"/>
  <c r="E1037" i="2"/>
  <c r="F1037" i="2"/>
  <c r="H1037" i="2"/>
  <c r="I1037" i="2"/>
  <c r="K1037" i="2"/>
  <c r="M1037" i="2"/>
  <c r="N1037" i="2" s="1"/>
  <c r="E1036" i="2"/>
  <c r="F1036" i="2"/>
  <c r="H1036" i="2"/>
  <c r="I1036" i="2"/>
  <c r="K1036" i="2"/>
  <c r="M1036" i="2"/>
  <c r="N1036" i="2" s="1"/>
  <c r="E1035" i="2"/>
  <c r="F1035" i="2"/>
  <c r="H1035" i="2"/>
  <c r="I1035" i="2"/>
  <c r="K1035" i="2"/>
  <c r="M1035" i="2"/>
  <c r="N1035" i="2" s="1"/>
  <c r="E1034" i="2"/>
  <c r="F1034" i="2"/>
  <c r="H1034" i="2"/>
  <c r="I1034" i="2"/>
  <c r="K1034" i="2"/>
  <c r="M1034" i="2"/>
  <c r="N1034" i="2" s="1"/>
  <c r="E1033" i="2"/>
  <c r="F1033" i="2"/>
  <c r="H1033" i="2"/>
  <c r="I1033" i="2"/>
  <c r="K1033" i="2"/>
  <c r="M1033" i="2"/>
  <c r="N1033" i="2" s="1"/>
  <c r="E1032" i="2"/>
  <c r="F1032" i="2"/>
  <c r="H1032" i="2"/>
  <c r="I1032" i="2"/>
  <c r="K1032" i="2"/>
  <c r="M1032" i="2"/>
  <c r="N1032" i="2" s="1"/>
  <c r="E1031" i="2"/>
  <c r="F1031" i="2"/>
  <c r="H1031" i="2"/>
  <c r="I1031" i="2"/>
  <c r="K1031" i="2"/>
  <c r="M1031" i="2"/>
  <c r="N1031" i="2" s="1"/>
  <c r="E1030" i="2"/>
  <c r="F1030" i="2"/>
  <c r="H1030" i="2"/>
  <c r="I1030" i="2"/>
  <c r="K1030" i="2"/>
  <c r="M1030" i="2"/>
  <c r="N1030" i="2" s="1"/>
  <c r="E1029" i="2"/>
  <c r="F1029" i="2"/>
  <c r="H1029" i="2"/>
  <c r="I1029" i="2"/>
  <c r="K1029" i="2"/>
  <c r="M1029" i="2"/>
  <c r="N1029" i="2" s="1"/>
  <c r="E1028" i="2"/>
  <c r="F1028" i="2"/>
  <c r="H1028" i="2"/>
  <c r="I1028" i="2"/>
  <c r="K1028" i="2"/>
  <c r="M1028" i="2"/>
  <c r="N1028" i="2" s="1"/>
  <c r="E1027" i="2"/>
  <c r="F1027" i="2"/>
  <c r="H1027" i="2"/>
  <c r="I1027" i="2"/>
  <c r="K1027" i="2"/>
  <c r="M1027" i="2"/>
  <c r="N1027" i="2" s="1"/>
  <c r="E1026" i="2"/>
  <c r="F1026" i="2"/>
  <c r="H1026" i="2"/>
  <c r="I1026" i="2"/>
  <c r="K1026" i="2"/>
  <c r="M1026" i="2"/>
  <c r="N1026" i="2" s="1"/>
  <c r="E1025" i="2"/>
  <c r="F1025" i="2"/>
  <c r="H1025" i="2"/>
  <c r="I1025" i="2"/>
  <c r="K1025" i="2"/>
  <c r="M1025" i="2"/>
  <c r="N1025" i="2" s="1"/>
  <c r="E1024" i="2"/>
  <c r="F1024" i="2"/>
  <c r="H1024" i="2"/>
  <c r="I1024" i="2"/>
  <c r="K1024" i="2"/>
  <c r="M1024" i="2"/>
  <c r="N1024" i="2" s="1"/>
  <c r="E1023" i="2"/>
  <c r="F1023" i="2"/>
  <c r="H1023" i="2"/>
  <c r="I1023" i="2"/>
  <c r="K1023" i="2"/>
  <c r="M1023" i="2"/>
  <c r="N1023" i="2" s="1"/>
  <c r="E1022" i="2"/>
  <c r="F1022" i="2"/>
  <c r="H1022" i="2"/>
  <c r="I1022" i="2"/>
  <c r="K1022" i="2"/>
  <c r="M1022" i="2"/>
  <c r="N1022" i="2" s="1"/>
  <c r="E1021" i="2"/>
  <c r="F1021" i="2"/>
  <c r="H1021" i="2"/>
  <c r="I1021" i="2"/>
  <c r="K1021" i="2"/>
  <c r="M1021" i="2"/>
  <c r="N1021" i="2" s="1"/>
  <c r="E1020" i="2"/>
  <c r="F1020" i="2"/>
  <c r="H1020" i="2"/>
  <c r="I1020" i="2"/>
  <c r="K1020" i="2"/>
  <c r="M1020" i="2"/>
  <c r="N1020" i="2" s="1"/>
  <c r="E1019" i="2"/>
  <c r="F1019" i="2"/>
  <c r="H1019" i="2"/>
  <c r="I1019" i="2"/>
  <c r="K1019" i="2"/>
  <c r="M1019" i="2"/>
  <c r="N1019" i="2" s="1"/>
  <c r="E1018" i="2"/>
  <c r="F1018" i="2"/>
  <c r="H1018" i="2"/>
  <c r="I1018" i="2"/>
  <c r="K1018" i="2"/>
  <c r="M1018" i="2"/>
  <c r="N1018" i="2" s="1"/>
  <c r="E1017" i="2"/>
  <c r="F1017" i="2"/>
  <c r="H1017" i="2"/>
  <c r="I1017" i="2"/>
  <c r="K1017" i="2"/>
  <c r="M1017" i="2"/>
  <c r="N1017" i="2" s="1"/>
  <c r="E1016" i="2"/>
  <c r="F1016" i="2"/>
  <c r="H1016" i="2"/>
  <c r="I1016" i="2"/>
  <c r="K1016" i="2"/>
  <c r="M1016" i="2"/>
  <c r="N1016" i="2" s="1"/>
  <c r="E1015" i="2"/>
  <c r="F1015" i="2"/>
  <c r="H1015" i="2"/>
  <c r="I1015" i="2"/>
  <c r="K1015" i="2"/>
  <c r="M1015" i="2"/>
  <c r="N1015" i="2" s="1"/>
  <c r="E1014" i="2"/>
  <c r="F1014" i="2"/>
  <c r="H1014" i="2"/>
  <c r="I1014" i="2"/>
  <c r="K1014" i="2"/>
  <c r="M1014" i="2"/>
  <c r="N1014" i="2" s="1"/>
  <c r="E1013" i="2"/>
  <c r="F1013" i="2"/>
  <c r="H1013" i="2"/>
  <c r="I1013" i="2"/>
  <c r="K1013" i="2"/>
  <c r="M1013" i="2"/>
  <c r="N1013" i="2" s="1"/>
  <c r="E1012" i="2"/>
  <c r="F1012" i="2"/>
  <c r="H1012" i="2"/>
  <c r="I1012" i="2"/>
  <c r="K1012" i="2"/>
  <c r="M1012" i="2"/>
  <c r="N1012" i="2" s="1"/>
  <c r="E1011" i="2"/>
  <c r="F1011" i="2"/>
  <c r="H1011" i="2"/>
  <c r="I1011" i="2"/>
  <c r="K1011" i="2"/>
  <c r="M1011" i="2"/>
  <c r="N1011" i="2" s="1"/>
  <c r="E1010" i="2"/>
  <c r="F1010" i="2"/>
  <c r="H1010" i="2"/>
  <c r="I1010" i="2"/>
  <c r="K1010" i="2"/>
  <c r="M1010" i="2"/>
  <c r="N1010" i="2" s="1"/>
  <c r="E1009" i="2"/>
  <c r="F1009" i="2"/>
  <c r="H1009" i="2"/>
  <c r="I1009" i="2"/>
  <c r="K1009" i="2"/>
  <c r="M1009" i="2"/>
  <c r="N1009" i="2" s="1"/>
  <c r="E1008" i="2"/>
  <c r="F1008" i="2"/>
  <c r="H1008" i="2"/>
  <c r="I1008" i="2"/>
  <c r="K1008" i="2"/>
  <c r="M1008" i="2"/>
  <c r="N1008" i="2" s="1"/>
  <c r="E1007" i="2"/>
  <c r="F1007" i="2"/>
  <c r="H1007" i="2"/>
  <c r="I1007" i="2"/>
  <c r="K1007" i="2"/>
  <c r="M1007" i="2"/>
  <c r="N1007" i="2" s="1"/>
  <c r="E1006" i="2"/>
  <c r="F1006" i="2"/>
  <c r="H1006" i="2"/>
  <c r="I1006" i="2"/>
  <c r="K1006" i="2"/>
  <c r="M1006" i="2"/>
  <c r="N1006" i="2" s="1"/>
  <c r="E1005" i="2"/>
  <c r="F1005" i="2"/>
  <c r="H1005" i="2"/>
  <c r="I1005" i="2"/>
  <c r="K1005" i="2"/>
  <c r="M1005" i="2"/>
  <c r="N1005" i="2" s="1"/>
  <c r="E1004" i="2"/>
  <c r="F1004" i="2"/>
  <c r="H1004" i="2"/>
  <c r="I1004" i="2"/>
  <c r="K1004" i="2"/>
  <c r="M1004" i="2"/>
  <c r="N1004" i="2" s="1"/>
  <c r="E1003" i="2"/>
  <c r="F1003" i="2"/>
  <c r="H1003" i="2"/>
  <c r="I1003" i="2"/>
  <c r="K1003" i="2"/>
  <c r="M1003" i="2"/>
  <c r="N1003" i="2" s="1"/>
  <c r="E1002" i="2"/>
  <c r="F1002" i="2"/>
  <c r="H1002" i="2"/>
  <c r="I1002" i="2"/>
  <c r="K1002" i="2"/>
  <c r="M1002" i="2"/>
  <c r="N1002" i="2" s="1"/>
  <c r="E1001" i="2"/>
  <c r="F1001" i="2"/>
  <c r="H1001" i="2"/>
  <c r="I1001" i="2"/>
  <c r="K1001" i="2"/>
  <c r="M1001" i="2"/>
  <c r="N1001" i="2" s="1"/>
  <c r="E1000" i="2"/>
  <c r="F1000" i="2"/>
  <c r="H1000" i="2"/>
  <c r="I1000" i="2"/>
  <c r="K1000" i="2"/>
  <c r="M1000" i="2"/>
  <c r="N1000" i="2" s="1"/>
  <c r="E999" i="2"/>
  <c r="F999" i="2"/>
  <c r="H999" i="2"/>
  <c r="I999" i="2"/>
  <c r="K999" i="2"/>
  <c r="M999" i="2"/>
  <c r="N999" i="2" s="1"/>
  <c r="E998" i="2"/>
  <c r="F998" i="2"/>
  <c r="H998" i="2"/>
  <c r="I998" i="2"/>
  <c r="K998" i="2"/>
  <c r="M998" i="2"/>
  <c r="N998" i="2" s="1"/>
  <c r="E997" i="2"/>
  <c r="F997" i="2"/>
  <c r="H997" i="2"/>
  <c r="I997" i="2"/>
  <c r="K997" i="2"/>
  <c r="M997" i="2"/>
  <c r="N997" i="2" s="1"/>
  <c r="E996" i="2"/>
  <c r="F996" i="2"/>
  <c r="H996" i="2"/>
  <c r="I996" i="2"/>
  <c r="M996" i="2"/>
  <c r="N996" i="2" s="1"/>
  <c r="E995" i="2"/>
  <c r="F995" i="2"/>
  <c r="H995" i="2"/>
  <c r="I995" i="2"/>
  <c r="M995" i="2"/>
  <c r="N995" i="2" s="1"/>
  <c r="E994" i="2"/>
  <c r="F994" i="2"/>
  <c r="H994" i="2"/>
  <c r="I994" i="2"/>
  <c r="M994" i="2"/>
  <c r="N994" i="2" s="1"/>
  <c r="E993" i="2"/>
  <c r="F993" i="2"/>
  <c r="H993" i="2"/>
  <c r="I993" i="2"/>
  <c r="M993" i="2"/>
  <c r="N993" i="2" s="1"/>
  <c r="E992" i="2"/>
  <c r="F992" i="2"/>
  <c r="H992" i="2"/>
  <c r="I992" i="2"/>
  <c r="M992" i="2"/>
  <c r="N992" i="2" s="1"/>
  <c r="E991" i="2"/>
  <c r="F991" i="2"/>
  <c r="H991" i="2"/>
  <c r="I991" i="2"/>
  <c r="K991" i="2"/>
  <c r="M991" i="2"/>
  <c r="N991" i="2" s="1"/>
  <c r="E990" i="2"/>
  <c r="F990" i="2"/>
  <c r="H990" i="2"/>
  <c r="I990" i="2"/>
  <c r="K990" i="2"/>
  <c r="M990" i="2"/>
  <c r="N990" i="2" s="1"/>
  <c r="E989" i="2"/>
  <c r="F989" i="2"/>
  <c r="H989" i="2"/>
  <c r="I989" i="2"/>
  <c r="K989" i="2"/>
  <c r="M989" i="2"/>
  <c r="N989" i="2" s="1"/>
  <c r="E988" i="2"/>
  <c r="F988" i="2"/>
  <c r="H988" i="2"/>
  <c r="I988" i="2"/>
  <c r="K988" i="2"/>
  <c r="M988" i="2"/>
  <c r="N988" i="2" s="1"/>
  <c r="E987" i="2"/>
  <c r="F987" i="2"/>
  <c r="H987" i="2"/>
  <c r="I987" i="2"/>
  <c r="K987" i="2"/>
  <c r="M987" i="2"/>
  <c r="N987" i="2" s="1"/>
  <c r="E986" i="2"/>
  <c r="F986" i="2"/>
  <c r="H986" i="2"/>
  <c r="I986" i="2"/>
  <c r="K986" i="2"/>
  <c r="M986" i="2"/>
  <c r="N986" i="2" s="1"/>
  <c r="E985" i="2"/>
  <c r="F985" i="2"/>
  <c r="H985" i="2"/>
  <c r="I985" i="2"/>
  <c r="K985" i="2"/>
  <c r="M985" i="2"/>
  <c r="N985" i="2" s="1"/>
  <c r="E984" i="2"/>
  <c r="F984" i="2"/>
  <c r="H984" i="2"/>
  <c r="I984" i="2"/>
  <c r="K984" i="2"/>
  <c r="M984" i="2"/>
  <c r="N984" i="2" s="1"/>
  <c r="E983" i="2"/>
  <c r="F983" i="2"/>
  <c r="H983" i="2"/>
  <c r="I983" i="2"/>
  <c r="K983" i="2"/>
  <c r="M983" i="2"/>
  <c r="N983" i="2" s="1"/>
  <c r="E982" i="2"/>
  <c r="F982" i="2"/>
  <c r="H982" i="2"/>
  <c r="I982" i="2"/>
  <c r="K982" i="2"/>
  <c r="M982" i="2"/>
  <c r="N982" i="2" s="1"/>
  <c r="E981" i="2"/>
  <c r="F981" i="2"/>
  <c r="H981" i="2"/>
  <c r="I981" i="2"/>
  <c r="K981" i="2"/>
  <c r="M981" i="2"/>
  <c r="N981" i="2" s="1"/>
  <c r="E980" i="2"/>
  <c r="F980" i="2"/>
  <c r="H980" i="2"/>
  <c r="I980" i="2"/>
  <c r="K980" i="2"/>
  <c r="M980" i="2"/>
  <c r="N980" i="2" s="1"/>
  <c r="E979" i="2"/>
  <c r="F979" i="2"/>
  <c r="H979" i="2"/>
  <c r="I979" i="2"/>
  <c r="K979" i="2"/>
  <c r="M979" i="2"/>
  <c r="N979" i="2" s="1"/>
  <c r="E978" i="2"/>
  <c r="F978" i="2"/>
  <c r="H978" i="2"/>
  <c r="I978" i="2"/>
  <c r="K978" i="2"/>
  <c r="M978" i="2"/>
  <c r="N978" i="2" s="1"/>
  <c r="E977" i="2"/>
  <c r="F977" i="2"/>
  <c r="H977" i="2"/>
  <c r="I977" i="2"/>
  <c r="K977" i="2"/>
  <c r="M977" i="2"/>
  <c r="N977" i="2" s="1"/>
  <c r="E976" i="2"/>
  <c r="F976" i="2"/>
  <c r="H976" i="2"/>
  <c r="I976" i="2"/>
  <c r="K976" i="2"/>
  <c r="M976" i="2"/>
  <c r="N976" i="2" s="1"/>
  <c r="E975" i="2"/>
  <c r="F975" i="2"/>
  <c r="H975" i="2"/>
  <c r="I975" i="2"/>
  <c r="K975" i="2"/>
  <c r="M975" i="2"/>
  <c r="N975" i="2" s="1"/>
  <c r="E974" i="2"/>
  <c r="F974" i="2"/>
  <c r="H974" i="2"/>
  <c r="I974" i="2"/>
  <c r="K974" i="2"/>
  <c r="M974" i="2"/>
  <c r="N974" i="2" s="1"/>
  <c r="E973" i="2"/>
  <c r="F973" i="2"/>
  <c r="H973" i="2"/>
  <c r="I973" i="2"/>
  <c r="K973" i="2"/>
  <c r="M973" i="2"/>
  <c r="N973" i="2" s="1"/>
  <c r="E972" i="2"/>
  <c r="F972" i="2"/>
  <c r="H972" i="2"/>
  <c r="I972" i="2"/>
  <c r="K972" i="2"/>
  <c r="M972" i="2"/>
  <c r="N972" i="2" s="1"/>
  <c r="E971" i="2"/>
  <c r="F971" i="2"/>
  <c r="H971" i="2"/>
  <c r="I971" i="2"/>
  <c r="K971" i="2"/>
  <c r="M971" i="2"/>
  <c r="N971" i="2" s="1"/>
  <c r="E970" i="2"/>
  <c r="F970" i="2"/>
  <c r="H970" i="2"/>
  <c r="I970" i="2"/>
  <c r="K970" i="2"/>
  <c r="M970" i="2"/>
  <c r="N970" i="2" s="1"/>
  <c r="E969" i="2"/>
  <c r="F969" i="2"/>
  <c r="H969" i="2"/>
  <c r="I969" i="2"/>
  <c r="K969" i="2"/>
  <c r="M969" i="2"/>
  <c r="N969" i="2" s="1"/>
  <c r="E968" i="2"/>
  <c r="F968" i="2"/>
  <c r="H968" i="2"/>
  <c r="I968" i="2"/>
  <c r="K968" i="2"/>
  <c r="M968" i="2"/>
  <c r="N968" i="2" s="1"/>
  <c r="E967" i="2"/>
  <c r="F967" i="2"/>
  <c r="H967" i="2"/>
  <c r="I967" i="2"/>
  <c r="K967" i="2"/>
  <c r="M967" i="2"/>
  <c r="N967" i="2" s="1"/>
  <c r="E966" i="2"/>
  <c r="F966" i="2"/>
  <c r="H966" i="2"/>
  <c r="I966" i="2"/>
  <c r="K966" i="2"/>
  <c r="M966" i="2"/>
  <c r="N966" i="2" s="1"/>
  <c r="E965" i="2"/>
  <c r="F965" i="2"/>
  <c r="H965" i="2"/>
  <c r="I965" i="2"/>
  <c r="K965" i="2"/>
  <c r="M965" i="2"/>
  <c r="N965" i="2" s="1"/>
  <c r="E964" i="2"/>
  <c r="F964" i="2"/>
  <c r="H964" i="2"/>
  <c r="I964" i="2"/>
  <c r="K964" i="2"/>
  <c r="M964" i="2"/>
  <c r="N964" i="2" s="1"/>
  <c r="E963" i="2"/>
  <c r="F963" i="2"/>
  <c r="H963" i="2"/>
  <c r="I963" i="2"/>
  <c r="K963" i="2"/>
  <c r="M963" i="2"/>
  <c r="N963" i="2" s="1"/>
  <c r="E962" i="2"/>
  <c r="F962" i="2"/>
  <c r="H962" i="2"/>
  <c r="I962" i="2"/>
  <c r="K962" i="2"/>
  <c r="M962" i="2"/>
  <c r="N962" i="2" s="1"/>
  <c r="E961" i="2"/>
  <c r="F961" i="2"/>
  <c r="H961" i="2"/>
  <c r="I961" i="2"/>
  <c r="K961" i="2"/>
  <c r="M961" i="2"/>
  <c r="N961" i="2" s="1"/>
  <c r="E960" i="2"/>
  <c r="F960" i="2"/>
  <c r="H960" i="2"/>
  <c r="I960" i="2"/>
  <c r="K960" i="2"/>
  <c r="M960" i="2"/>
  <c r="N960" i="2" s="1"/>
  <c r="E959" i="2"/>
  <c r="F959" i="2"/>
  <c r="H959" i="2"/>
  <c r="I959" i="2"/>
  <c r="K959" i="2"/>
  <c r="M959" i="2"/>
  <c r="N959" i="2" s="1"/>
  <c r="E958" i="2"/>
  <c r="F958" i="2"/>
  <c r="H958" i="2"/>
  <c r="I958" i="2"/>
  <c r="K958" i="2"/>
  <c r="M958" i="2"/>
  <c r="N958" i="2" s="1"/>
  <c r="E957" i="2" l="1"/>
  <c r="F957" i="2"/>
  <c r="H957" i="2"/>
  <c r="I957" i="2"/>
  <c r="K957" i="2"/>
  <c r="M957" i="2"/>
  <c r="N957" i="2" s="1"/>
  <c r="E956" i="2"/>
  <c r="F956" i="2"/>
  <c r="H956" i="2"/>
  <c r="I956" i="2"/>
  <c r="K956" i="2"/>
  <c r="M956" i="2"/>
  <c r="N956" i="2" s="1"/>
  <c r="E955" i="2"/>
  <c r="F955" i="2"/>
  <c r="H955" i="2"/>
  <c r="I955" i="2"/>
  <c r="K955" i="2"/>
  <c r="M955" i="2"/>
  <c r="N955" i="2" s="1"/>
  <c r="E954" i="2"/>
  <c r="F954" i="2"/>
  <c r="H954" i="2"/>
  <c r="I954" i="2"/>
  <c r="K954" i="2"/>
  <c r="M954" i="2"/>
  <c r="N954" i="2" s="1"/>
  <c r="E953" i="2"/>
  <c r="F953" i="2"/>
  <c r="H953" i="2"/>
  <c r="I953" i="2"/>
  <c r="K953" i="2"/>
  <c r="M953" i="2"/>
  <c r="N953" i="2" s="1"/>
  <c r="E952" i="2"/>
  <c r="F952" i="2"/>
  <c r="H952" i="2"/>
  <c r="I952" i="2"/>
  <c r="K952" i="2"/>
  <c r="M952" i="2"/>
  <c r="N952" i="2" s="1"/>
  <c r="E951" i="2"/>
  <c r="F951" i="2"/>
  <c r="H951" i="2"/>
  <c r="I951" i="2"/>
  <c r="K951" i="2"/>
  <c r="M951" i="2"/>
  <c r="N951" i="2" s="1"/>
  <c r="E950" i="2"/>
  <c r="F950" i="2"/>
  <c r="H950" i="2"/>
  <c r="I950" i="2"/>
  <c r="K950" i="2"/>
  <c r="M950" i="2"/>
  <c r="N950" i="2" s="1"/>
  <c r="E949" i="2"/>
  <c r="F949" i="2"/>
  <c r="H949" i="2"/>
  <c r="I949" i="2"/>
  <c r="K949" i="2"/>
  <c r="M949" i="2"/>
  <c r="N949" i="2" s="1"/>
  <c r="E948" i="2"/>
  <c r="F948" i="2"/>
  <c r="H948" i="2"/>
  <c r="I948" i="2"/>
  <c r="K948" i="2"/>
  <c r="M948" i="2"/>
  <c r="N948" i="2" s="1"/>
  <c r="E947" i="2"/>
  <c r="F947" i="2"/>
  <c r="H947" i="2"/>
  <c r="I947" i="2"/>
  <c r="K947" i="2"/>
  <c r="M947" i="2"/>
  <c r="N947" i="2" s="1"/>
  <c r="E946" i="2"/>
  <c r="F946" i="2"/>
  <c r="H946" i="2"/>
  <c r="I946" i="2"/>
  <c r="K946" i="2"/>
  <c r="M946" i="2"/>
  <c r="N946" i="2" s="1"/>
  <c r="E945" i="2"/>
  <c r="F945" i="2"/>
  <c r="H945" i="2"/>
  <c r="I945" i="2"/>
  <c r="K945" i="2"/>
  <c r="M945" i="2"/>
  <c r="N945" i="2" s="1"/>
  <c r="E944" i="2"/>
  <c r="F944" i="2"/>
  <c r="H944" i="2"/>
  <c r="I944" i="2"/>
  <c r="K944" i="2"/>
  <c r="M944" i="2"/>
  <c r="N944" i="2" s="1"/>
  <c r="E943" i="2"/>
  <c r="F943" i="2"/>
  <c r="H943" i="2"/>
  <c r="I943" i="2"/>
  <c r="K943" i="2"/>
  <c r="M943" i="2"/>
  <c r="N943" i="2" s="1"/>
  <c r="E942" i="2"/>
  <c r="F942" i="2"/>
  <c r="H942" i="2"/>
  <c r="I942" i="2"/>
  <c r="K942" i="2"/>
  <c r="M942" i="2"/>
  <c r="N942" i="2" s="1"/>
  <c r="E941" i="2"/>
  <c r="F941" i="2"/>
  <c r="H941" i="2"/>
  <c r="I941" i="2"/>
  <c r="K941" i="2"/>
  <c r="M941" i="2"/>
  <c r="N941" i="2" s="1"/>
  <c r="E940" i="2"/>
  <c r="F940" i="2"/>
  <c r="H940" i="2"/>
  <c r="I940" i="2"/>
  <c r="K940" i="2"/>
  <c r="M940" i="2"/>
  <c r="N940" i="2" s="1"/>
  <c r="E939" i="2"/>
  <c r="F939" i="2"/>
  <c r="H939" i="2"/>
  <c r="I939" i="2"/>
  <c r="K939" i="2"/>
  <c r="M939" i="2"/>
  <c r="N939" i="2" s="1"/>
  <c r="E938" i="2"/>
  <c r="F938" i="2"/>
  <c r="H938" i="2"/>
  <c r="I938" i="2"/>
  <c r="K938" i="2"/>
  <c r="M938" i="2"/>
  <c r="N938" i="2" s="1"/>
  <c r="E937" i="2"/>
  <c r="F937" i="2"/>
  <c r="H937" i="2"/>
  <c r="I937" i="2"/>
  <c r="K937" i="2"/>
  <c r="M937" i="2"/>
  <c r="N937" i="2" s="1"/>
  <c r="E936" i="2"/>
  <c r="F936" i="2"/>
  <c r="H936" i="2"/>
  <c r="I936" i="2"/>
  <c r="K936" i="2"/>
  <c r="M936" i="2"/>
  <c r="N936" i="2" s="1"/>
  <c r="E935" i="2"/>
  <c r="F935" i="2"/>
  <c r="H935" i="2"/>
  <c r="I935" i="2"/>
  <c r="K935" i="2"/>
  <c r="M935" i="2"/>
  <c r="N935" i="2" s="1"/>
  <c r="E934" i="2"/>
  <c r="F934" i="2"/>
  <c r="H934" i="2"/>
  <c r="I934" i="2"/>
  <c r="K934" i="2"/>
  <c r="M934" i="2"/>
  <c r="N934" i="2" s="1"/>
  <c r="E933" i="2"/>
  <c r="F933" i="2"/>
  <c r="H933" i="2"/>
  <c r="I933" i="2"/>
  <c r="K933" i="2"/>
  <c r="M933" i="2"/>
  <c r="N933" i="2" s="1"/>
  <c r="E932" i="2"/>
  <c r="F932" i="2"/>
  <c r="H932" i="2"/>
  <c r="I932" i="2"/>
  <c r="K932" i="2"/>
  <c r="M932" i="2"/>
  <c r="N932" i="2" s="1"/>
  <c r="E931" i="2"/>
  <c r="F931" i="2"/>
  <c r="H931" i="2"/>
  <c r="I931" i="2"/>
  <c r="K931" i="2"/>
  <c r="M931" i="2"/>
  <c r="N931" i="2" s="1"/>
  <c r="E930" i="2"/>
  <c r="F930" i="2"/>
  <c r="H930" i="2"/>
  <c r="I930" i="2"/>
  <c r="K930" i="2"/>
  <c r="M930" i="2"/>
  <c r="N930" i="2" s="1"/>
  <c r="E929" i="2"/>
  <c r="F929" i="2"/>
  <c r="H929" i="2"/>
  <c r="I929" i="2"/>
  <c r="K929" i="2"/>
  <c r="M929" i="2"/>
  <c r="N929" i="2" s="1"/>
  <c r="E928" i="2"/>
  <c r="F928" i="2"/>
  <c r="H928" i="2"/>
  <c r="I928" i="2"/>
  <c r="K928" i="2"/>
  <c r="M928" i="2"/>
  <c r="N928" i="2" s="1"/>
  <c r="E927" i="2"/>
  <c r="F927" i="2"/>
  <c r="H927" i="2"/>
  <c r="I927" i="2"/>
  <c r="K927" i="2"/>
  <c r="M927" i="2"/>
  <c r="N927" i="2" s="1"/>
  <c r="E926" i="2"/>
  <c r="F926" i="2"/>
  <c r="H926" i="2"/>
  <c r="I926" i="2"/>
  <c r="K926" i="2"/>
  <c r="M926" i="2"/>
  <c r="N926" i="2" s="1"/>
  <c r="E925" i="2"/>
  <c r="F925" i="2"/>
  <c r="H925" i="2"/>
  <c r="I925" i="2"/>
  <c r="K925" i="2"/>
  <c r="M925" i="2"/>
  <c r="N925" i="2" s="1"/>
  <c r="E924" i="2"/>
  <c r="F924" i="2"/>
  <c r="H924" i="2"/>
  <c r="I924" i="2"/>
  <c r="K924" i="2"/>
  <c r="M924" i="2"/>
  <c r="N924" i="2" s="1"/>
  <c r="E923" i="2"/>
  <c r="F923" i="2"/>
  <c r="H923" i="2"/>
  <c r="I923" i="2"/>
  <c r="K923" i="2"/>
  <c r="M923" i="2"/>
  <c r="N923" i="2" s="1"/>
  <c r="E922" i="2"/>
  <c r="F922" i="2"/>
  <c r="H922" i="2"/>
  <c r="I922" i="2"/>
  <c r="K922" i="2"/>
  <c r="M922" i="2"/>
  <c r="N922" i="2" s="1"/>
  <c r="E921" i="2"/>
  <c r="F921" i="2"/>
  <c r="H921" i="2"/>
  <c r="I921" i="2"/>
  <c r="K921" i="2"/>
  <c r="M921" i="2"/>
  <c r="N921" i="2" s="1"/>
  <c r="E920" i="2"/>
  <c r="F920" i="2"/>
  <c r="H920" i="2"/>
  <c r="I920" i="2"/>
  <c r="K920" i="2"/>
  <c r="M920" i="2"/>
  <c r="N920" i="2" s="1"/>
  <c r="J5" i="1" l="1"/>
  <c r="E898" i="2" l="1"/>
  <c r="F898" i="2"/>
  <c r="E899" i="2"/>
  <c r="F899" i="2"/>
  <c r="E900" i="2"/>
  <c r="F900" i="2"/>
  <c r="E901" i="2"/>
  <c r="F901" i="2"/>
  <c r="E919" i="2"/>
  <c r="F919" i="2"/>
  <c r="H919" i="2"/>
  <c r="I919" i="2"/>
  <c r="K919" i="2"/>
  <c r="M919" i="2"/>
  <c r="N919" i="2" s="1"/>
  <c r="E918" i="2"/>
  <c r="F918" i="2"/>
  <c r="H918" i="2"/>
  <c r="I918" i="2"/>
  <c r="K918" i="2"/>
  <c r="M918" i="2"/>
  <c r="N918" i="2" s="1"/>
  <c r="E917" i="2"/>
  <c r="F917" i="2"/>
  <c r="H917" i="2"/>
  <c r="I917" i="2"/>
  <c r="K917" i="2"/>
  <c r="M917" i="2"/>
  <c r="N917" i="2" s="1"/>
  <c r="E916" i="2"/>
  <c r="F916" i="2"/>
  <c r="H916" i="2"/>
  <c r="I916" i="2"/>
  <c r="K916" i="2"/>
  <c r="M916" i="2"/>
  <c r="N916" i="2" s="1"/>
  <c r="E915" i="2"/>
  <c r="F915" i="2"/>
  <c r="H915" i="2"/>
  <c r="I915" i="2"/>
  <c r="K915" i="2"/>
  <c r="M915" i="2"/>
  <c r="N915" i="2" s="1"/>
  <c r="E914" i="2"/>
  <c r="F914" i="2"/>
  <c r="H914" i="2"/>
  <c r="I914" i="2"/>
  <c r="K914" i="2"/>
  <c r="M914" i="2"/>
  <c r="N914" i="2" s="1"/>
  <c r="E913" i="2"/>
  <c r="F913" i="2"/>
  <c r="H913" i="2"/>
  <c r="I913" i="2"/>
  <c r="K913" i="2"/>
  <c r="M913" i="2"/>
  <c r="N913" i="2" s="1"/>
  <c r="E912" i="2"/>
  <c r="F912" i="2"/>
  <c r="H912" i="2"/>
  <c r="I912" i="2"/>
  <c r="K912" i="2"/>
  <c r="M912" i="2"/>
  <c r="N912" i="2" s="1"/>
  <c r="E911" i="2"/>
  <c r="F911" i="2"/>
  <c r="H911" i="2"/>
  <c r="I911" i="2"/>
  <c r="K911" i="2"/>
  <c r="M911" i="2"/>
  <c r="N911" i="2" s="1"/>
  <c r="E910" i="2"/>
  <c r="F910" i="2"/>
  <c r="H910" i="2"/>
  <c r="I910" i="2"/>
  <c r="K910" i="2"/>
  <c r="M910" i="2"/>
  <c r="N910" i="2" s="1"/>
  <c r="E909" i="2"/>
  <c r="F909" i="2"/>
  <c r="H909" i="2"/>
  <c r="I909" i="2"/>
  <c r="K909" i="2"/>
  <c r="M909" i="2"/>
  <c r="N909" i="2" s="1"/>
  <c r="E908" i="2"/>
  <c r="F908" i="2"/>
  <c r="H908" i="2"/>
  <c r="I908" i="2"/>
  <c r="K908" i="2"/>
  <c r="M908" i="2"/>
  <c r="N908" i="2" s="1"/>
  <c r="E907" i="2"/>
  <c r="F907" i="2"/>
  <c r="H907" i="2"/>
  <c r="I907" i="2"/>
  <c r="K907" i="2"/>
  <c r="M907" i="2"/>
  <c r="N907" i="2" s="1"/>
  <c r="E906" i="2"/>
  <c r="F906" i="2"/>
  <c r="H906" i="2"/>
  <c r="I906" i="2"/>
  <c r="K906" i="2"/>
  <c r="M906" i="2"/>
  <c r="N906" i="2" s="1"/>
  <c r="E905" i="2"/>
  <c r="F905" i="2"/>
  <c r="H905" i="2"/>
  <c r="I905" i="2"/>
  <c r="K905" i="2"/>
  <c r="M905" i="2"/>
  <c r="N905" i="2" s="1"/>
  <c r="E904" i="2"/>
  <c r="F904" i="2"/>
  <c r="H904" i="2"/>
  <c r="I904" i="2"/>
  <c r="K904" i="2"/>
  <c r="M904" i="2"/>
  <c r="N904" i="2" s="1"/>
  <c r="E903" i="2"/>
  <c r="F903" i="2"/>
  <c r="H903" i="2"/>
  <c r="I903" i="2"/>
  <c r="K903" i="2"/>
  <c r="M903" i="2"/>
  <c r="N903" i="2" s="1"/>
  <c r="E902" i="2"/>
  <c r="F902" i="2"/>
  <c r="H902" i="2"/>
  <c r="I902" i="2"/>
  <c r="K902" i="2"/>
  <c r="M902" i="2"/>
  <c r="N902" i="2" s="1"/>
  <c r="H901" i="2"/>
  <c r="I901" i="2"/>
  <c r="K901" i="2"/>
  <c r="M901" i="2"/>
  <c r="N901" i="2" s="1"/>
  <c r="H900" i="2"/>
  <c r="I900" i="2"/>
  <c r="K900" i="2"/>
  <c r="M900" i="2"/>
  <c r="N900" i="2" s="1"/>
  <c r="H899" i="2"/>
  <c r="I899" i="2"/>
  <c r="K899" i="2"/>
  <c r="M899" i="2"/>
  <c r="N899" i="2" s="1"/>
  <c r="H898" i="2"/>
  <c r="I898" i="2"/>
  <c r="K898" i="2"/>
  <c r="M898" i="2"/>
  <c r="N898" i="2" s="1"/>
  <c r="E897" i="2"/>
  <c r="F897" i="2"/>
  <c r="H897" i="2"/>
  <c r="I897" i="2"/>
  <c r="K897" i="2"/>
  <c r="M897" i="2"/>
  <c r="N897" i="2" s="1"/>
  <c r="E888" i="2"/>
  <c r="F888" i="2"/>
  <c r="H888" i="2"/>
  <c r="I888" i="2"/>
  <c r="E889" i="2"/>
  <c r="F889" i="2"/>
  <c r="H889" i="2"/>
  <c r="I889" i="2"/>
  <c r="E890" i="2"/>
  <c r="F890" i="2"/>
  <c r="H890" i="2"/>
  <c r="I890" i="2"/>
  <c r="E891" i="2"/>
  <c r="F891" i="2"/>
  <c r="H891" i="2"/>
  <c r="I891" i="2"/>
  <c r="E892" i="2"/>
  <c r="F892" i="2"/>
  <c r="H892" i="2"/>
  <c r="I892" i="2"/>
  <c r="E893" i="2"/>
  <c r="F893" i="2"/>
  <c r="H893" i="2"/>
  <c r="I893" i="2"/>
  <c r="E894" i="2"/>
  <c r="F894" i="2"/>
  <c r="H894" i="2"/>
  <c r="I894" i="2"/>
  <c r="E895" i="2"/>
  <c r="F895" i="2"/>
  <c r="H895" i="2"/>
  <c r="I895" i="2"/>
  <c r="E896" i="2"/>
  <c r="F896" i="2"/>
  <c r="H896" i="2"/>
  <c r="I896" i="2"/>
  <c r="E883" i="2"/>
  <c r="F883" i="2"/>
  <c r="E884" i="2"/>
  <c r="F884" i="2"/>
  <c r="E885" i="2"/>
  <c r="F885" i="2"/>
  <c r="J17" i="1" l="1"/>
  <c r="L17" i="1"/>
  <c r="O17" i="1"/>
  <c r="P17" i="1" s="1"/>
  <c r="J16" i="1"/>
  <c r="L16" i="1"/>
  <c r="O16" i="1"/>
  <c r="P16" i="1" s="1"/>
  <c r="Q16" i="1"/>
  <c r="S16" i="1" s="1"/>
  <c r="T16" i="1" s="1"/>
  <c r="J15" i="1"/>
  <c r="L15" i="1"/>
  <c r="O15" i="1"/>
  <c r="P15" i="1" s="1"/>
  <c r="J14" i="1"/>
  <c r="L14" i="1"/>
  <c r="O14" i="1"/>
  <c r="P14" i="1" s="1"/>
  <c r="Q14" i="1"/>
  <c r="S14" i="1" s="1"/>
  <c r="T14" i="1" s="1"/>
  <c r="J13" i="1"/>
  <c r="L13" i="1"/>
  <c r="O13" i="1"/>
  <c r="P13" i="1" s="1"/>
  <c r="J12" i="1"/>
  <c r="L12" i="1"/>
  <c r="O12" i="1"/>
  <c r="P12" i="1" s="1"/>
  <c r="J11" i="1"/>
  <c r="L11" i="1"/>
  <c r="O11" i="1"/>
  <c r="P11" i="1" s="1"/>
  <c r="J10" i="1"/>
  <c r="L10" i="1"/>
  <c r="O10" i="1"/>
  <c r="P10" i="1" s="1"/>
  <c r="J9" i="1"/>
  <c r="L9" i="1"/>
  <c r="O9" i="1"/>
  <c r="P9" i="1" s="1"/>
  <c r="J8" i="1"/>
  <c r="L8" i="1"/>
  <c r="O8" i="1"/>
  <c r="P8" i="1" s="1"/>
  <c r="J7" i="1"/>
  <c r="L7" i="1"/>
  <c r="O7" i="1"/>
  <c r="P7" i="1" s="1"/>
  <c r="J6" i="1"/>
  <c r="L6" i="1"/>
  <c r="O6" i="1"/>
  <c r="P6" i="1" s="1"/>
  <c r="B5" i="1"/>
  <c r="L5" i="1"/>
  <c r="O5" i="1"/>
  <c r="B4" i="1"/>
  <c r="J4" i="1"/>
  <c r="L4" i="1"/>
  <c r="O4" i="1"/>
  <c r="E794" i="2"/>
  <c r="F794" i="2"/>
  <c r="H794" i="2"/>
  <c r="I794" i="2"/>
  <c r="K794" i="2"/>
  <c r="M794" i="2"/>
  <c r="N794" i="2" s="1"/>
  <c r="Q12" i="1" l="1"/>
  <c r="S12" i="1" s="1"/>
  <c r="T12" i="1" s="1"/>
  <c r="Q10" i="1"/>
  <c r="S10" i="1" s="1"/>
  <c r="T10" i="1" s="1"/>
  <c r="Q8" i="1"/>
  <c r="S8" i="1" s="1"/>
  <c r="T8" i="1" s="1"/>
  <c r="Q6" i="1"/>
  <c r="S6" i="1" s="1"/>
  <c r="T6" i="1" s="1"/>
  <c r="Q7" i="1"/>
  <c r="S7" i="1" s="1"/>
  <c r="T7" i="1" s="1"/>
  <c r="Q11" i="1"/>
  <c r="S11" i="1" s="1"/>
  <c r="T11" i="1" s="1"/>
  <c r="Q15" i="1"/>
  <c r="S15" i="1" s="1"/>
  <c r="T15" i="1" s="1"/>
  <c r="P5" i="1"/>
  <c r="Q5" i="1" s="1"/>
  <c r="S5" i="1" s="1"/>
  <c r="T5" i="1" s="1"/>
  <c r="Q9" i="1"/>
  <c r="S9" i="1" s="1"/>
  <c r="T9" i="1" s="1"/>
  <c r="Q13" i="1"/>
  <c r="S13" i="1" s="1"/>
  <c r="T13" i="1" s="1"/>
  <c r="Q17" i="1"/>
  <c r="S17" i="1" s="1"/>
  <c r="T17" i="1" s="1"/>
  <c r="P4" i="1"/>
  <c r="Q4" i="1" s="1"/>
  <c r="S4" i="1" s="1"/>
  <c r="T4" i="1" s="1"/>
  <c r="K896" i="2"/>
  <c r="M896" i="2"/>
  <c r="N896" i="2" s="1"/>
  <c r="K895" i="2"/>
  <c r="M895" i="2"/>
  <c r="N895" i="2" s="1"/>
  <c r="K894" i="2"/>
  <c r="M894" i="2"/>
  <c r="N894" i="2" s="1"/>
  <c r="K893" i="2"/>
  <c r="M893" i="2"/>
  <c r="N893" i="2" s="1"/>
  <c r="K892" i="2"/>
  <c r="M892" i="2"/>
  <c r="N892" i="2" s="1"/>
  <c r="K891" i="2"/>
  <c r="M891" i="2"/>
  <c r="N891" i="2" s="1"/>
  <c r="K890" i="2"/>
  <c r="M890" i="2"/>
  <c r="N890" i="2" s="1"/>
  <c r="K889" i="2"/>
  <c r="M889" i="2"/>
  <c r="N889" i="2" s="1"/>
  <c r="K888" i="2"/>
  <c r="M888" i="2"/>
  <c r="N888" i="2" s="1"/>
  <c r="E887" i="2"/>
  <c r="F887" i="2"/>
  <c r="H887" i="2"/>
  <c r="I887" i="2"/>
  <c r="K887" i="2"/>
  <c r="M887" i="2"/>
  <c r="N887" i="2" s="1"/>
  <c r="E886" i="2"/>
  <c r="F886" i="2"/>
  <c r="H886" i="2"/>
  <c r="I886" i="2"/>
  <c r="K886" i="2"/>
  <c r="M886" i="2"/>
  <c r="N886" i="2" s="1"/>
  <c r="H885" i="2"/>
  <c r="I885" i="2"/>
  <c r="K885" i="2"/>
  <c r="M885" i="2"/>
  <c r="N885" i="2" s="1"/>
  <c r="H884" i="2"/>
  <c r="I884" i="2"/>
  <c r="K884" i="2"/>
  <c r="M884" i="2"/>
  <c r="N884" i="2" s="1"/>
  <c r="H883" i="2"/>
  <c r="I883" i="2"/>
  <c r="K883" i="2"/>
  <c r="M883" i="2"/>
  <c r="N883" i="2" s="1"/>
  <c r="E882" i="2"/>
  <c r="F882" i="2"/>
  <c r="H882" i="2"/>
  <c r="I882" i="2"/>
  <c r="K882" i="2"/>
  <c r="M882" i="2"/>
  <c r="N882" i="2" s="1"/>
  <c r="E881" i="2"/>
  <c r="F881" i="2"/>
  <c r="H881" i="2"/>
  <c r="I881" i="2"/>
  <c r="K881" i="2"/>
  <c r="M881" i="2"/>
  <c r="N881" i="2" s="1"/>
  <c r="E880" i="2"/>
  <c r="F880" i="2"/>
  <c r="H880" i="2"/>
  <c r="I880" i="2"/>
  <c r="K880" i="2"/>
  <c r="M880" i="2"/>
  <c r="N880" i="2" s="1"/>
  <c r="E879" i="2"/>
  <c r="F879" i="2"/>
  <c r="H879" i="2"/>
  <c r="I879" i="2"/>
  <c r="K879" i="2"/>
  <c r="M879" i="2"/>
  <c r="N879" i="2" s="1"/>
  <c r="E878" i="2"/>
  <c r="F878" i="2"/>
  <c r="H878" i="2"/>
  <c r="I878" i="2"/>
  <c r="K878" i="2"/>
  <c r="M878" i="2"/>
  <c r="N878" i="2" s="1"/>
  <c r="E877" i="2"/>
  <c r="F877" i="2"/>
  <c r="H877" i="2"/>
  <c r="I877" i="2"/>
  <c r="K877" i="2"/>
  <c r="M877" i="2"/>
  <c r="N877" i="2" s="1"/>
  <c r="E876" i="2"/>
  <c r="F876" i="2"/>
  <c r="H876" i="2"/>
  <c r="I876" i="2"/>
  <c r="K876" i="2"/>
  <c r="M876" i="2"/>
  <c r="N876" i="2" s="1"/>
  <c r="E875" i="2"/>
  <c r="F875" i="2"/>
  <c r="H875" i="2"/>
  <c r="I875" i="2"/>
  <c r="K875" i="2"/>
  <c r="M875" i="2"/>
  <c r="N875" i="2" s="1"/>
  <c r="E874" i="2"/>
  <c r="F874" i="2"/>
  <c r="H874" i="2"/>
  <c r="I874" i="2"/>
  <c r="K874" i="2"/>
  <c r="M874" i="2"/>
  <c r="N874" i="2" s="1"/>
  <c r="E873" i="2"/>
  <c r="F873" i="2"/>
  <c r="H873" i="2"/>
  <c r="I873" i="2"/>
  <c r="K873" i="2"/>
  <c r="M873" i="2"/>
  <c r="N873" i="2" s="1"/>
  <c r="E872" i="2"/>
  <c r="F872" i="2"/>
  <c r="H872" i="2"/>
  <c r="I872" i="2"/>
  <c r="K872" i="2"/>
  <c r="M872" i="2"/>
  <c r="N872" i="2" s="1"/>
  <c r="E871" i="2"/>
  <c r="F871" i="2"/>
  <c r="H871" i="2"/>
  <c r="I871" i="2"/>
  <c r="K871" i="2"/>
  <c r="M871" i="2"/>
  <c r="N871" i="2" s="1"/>
  <c r="E870" i="2"/>
  <c r="F870" i="2"/>
  <c r="H870" i="2"/>
  <c r="I870" i="2"/>
  <c r="K870" i="2"/>
  <c r="M870" i="2"/>
  <c r="N870" i="2" s="1"/>
  <c r="E869" i="2"/>
  <c r="F869" i="2"/>
  <c r="H869" i="2"/>
  <c r="I869" i="2"/>
  <c r="K869" i="2"/>
  <c r="M869" i="2"/>
  <c r="N869" i="2" s="1"/>
  <c r="E868" i="2"/>
  <c r="F868" i="2"/>
  <c r="H868" i="2"/>
  <c r="I868" i="2"/>
  <c r="K868" i="2"/>
  <c r="M868" i="2"/>
  <c r="N868" i="2" s="1"/>
  <c r="E867" i="2"/>
  <c r="F867" i="2"/>
  <c r="H867" i="2"/>
  <c r="I867" i="2"/>
  <c r="K867" i="2"/>
  <c r="M867" i="2"/>
  <c r="N867" i="2" s="1"/>
  <c r="E866" i="2"/>
  <c r="F866" i="2"/>
  <c r="H866" i="2"/>
  <c r="I866" i="2"/>
  <c r="K866" i="2"/>
  <c r="M866" i="2"/>
  <c r="N866" i="2" s="1"/>
  <c r="E865" i="2" l="1"/>
  <c r="F865" i="2"/>
  <c r="H865" i="2"/>
  <c r="I865" i="2"/>
  <c r="K865" i="2"/>
  <c r="M865" i="2"/>
  <c r="N865" i="2" s="1"/>
  <c r="E864" i="2"/>
  <c r="F864" i="2"/>
  <c r="H864" i="2"/>
  <c r="I864" i="2"/>
  <c r="K864" i="2"/>
  <c r="M864" i="2"/>
  <c r="N864" i="2" s="1"/>
  <c r="E863" i="2"/>
  <c r="F863" i="2"/>
  <c r="H863" i="2"/>
  <c r="I863" i="2"/>
  <c r="K863" i="2"/>
  <c r="M863" i="2"/>
  <c r="N863" i="2" s="1"/>
  <c r="E862" i="2"/>
  <c r="F862" i="2"/>
  <c r="H862" i="2"/>
  <c r="I862" i="2"/>
  <c r="K862" i="2"/>
  <c r="M862" i="2"/>
  <c r="N862" i="2" s="1"/>
  <c r="E861" i="2"/>
  <c r="F861" i="2"/>
  <c r="H861" i="2"/>
  <c r="I861" i="2"/>
  <c r="K861" i="2"/>
  <c r="M861" i="2"/>
  <c r="N861" i="2" s="1"/>
  <c r="E860" i="2"/>
  <c r="F860" i="2"/>
  <c r="H860" i="2"/>
  <c r="I860" i="2"/>
  <c r="K860" i="2"/>
  <c r="M860" i="2"/>
  <c r="N860" i="2" s="1"/>
  <c r="E859" i="2"/>
  <c r="F859" i="2"/>
  <c r="H859" i="2"/>
  <c r="I859" i="2"/>
  <c r="K859" i="2"/>
  <c r="M859" i="2"/>
  <c r="N859" i="2" s="1"/>
  <c r="E858" i="2"/>
  <c r="F858" i="2"/>
  <c r="H858" i="2"/>
  <c r="I858" i="2"/>
  <c r="K858" i="2"/>
  <c r="M858" i="2"/>
  <c r="N858" i="2" s="1"/>
  <c r="E857" i="2"/>
  <c r="F857" i="2"/>
  <c r="H857" i="2"/>
  <c r="I857" i="2"/>
  <c r="K857" i="2"/>
  <c r="M857" i="2"/>
  <c r="N857" i="2" s="1"/>
  <c r="E856" i="2"/>
  <c r="F856" i="2"/>
  <c r="H856" i="2"/>
  <c r="I856" i="2"/>
  <c r="K856" i="2"/>
  <c r="M856" i="2"/>
  <c r="N856" i="2" s="1"/>
  <c r="E855" i="2"/>
  <c r="F855" i="2"/>
  <c r="H855" i="2"/>
  <c r="I855" i="2"/>
  <c r="K855" i="2"/>
  <c r="M855" i="2"/>
  <c r="N855" i="2" s="1"/>
  <c r="E854" i="2"/>
  <c r="F854" i="2"/>
  <c r="H854" i="2"/>
  <c r="I854" i="2"/>
  <c r="K854" i="2"/>
  <c r="M854" i="2"/>
  <c r="N854" i="2" s="1"/>
  <c r="E853" i="2"/>
  <c r="F853" i="2"/>
  <c r="H853" i="2"/>
  <c r="I853" i="2"/>
  <c r="K853" i="2"/>
  <c r="M853" i="2"/>
  <c r="N853" i="2" s="1"/>
  <c r="E852" i="2"/>
  <c r="F852" i="2"/>
  <c r="H852" i="2"/>
  <c r="I852" i="2"/>
  <c r="K852" i="2"/>
  <c r="M852" i="2"/>
  <c r="N852" i="2" s="1"/>
  <c r="E851" i="2"/>
  <c r="F851" i="2"/>
  <c r="H851" i="2"/>
  <c r="I851" i="2"/>
  <c r="K851" i="2"/>
  <c r="M851" i="2"/>
  <c r="N851" i="2" s="1"/>
  <c r="E850" i="2"/>
  <c r="F850" i="2"/>
  <c r="H850" i="2"/>
  <c r="I850" i="2"/>
  <c r="K850" i="2"/>
  <c r="M850" i="2"/>
  <c r="N850" i="2" s="1"/>
  <c r="E849" i="2"/>
  <c r="F849" i="2"/>
  <c r="H849" i="2"/>
  <c r="I849" i="2"/>
  <c r="K849" i="2"/>
  <c r="M849" i="2"/>
  <c r="N849" i="2" s="1"/>
  <c r="E848" i="2"/>
  <c r="F848" i="2"/>
  <c r="H848" i="2"/>
  <c r="I848" i="2"/>
  <c r="K848" i="2"/>
  <c r="M848" i="2"/>
  <c r="N848" i="2" s="1"/>
  <c r="E847" i="2"/>
  <c r="F847" i="2"/>
  <c r="H847" i="2"/>
  <c r="I847" i="2"/>
  <c r="K847" i="2"/>
  <c r="M847" i="2"/>
  <c r="N847" i="2" s="1"/>
  <c r="E846" i="2"/>
  <c r="F846" i="2"/>
  <c r="H846" i="2"/>
  <c r="I846" i="2"/>
  <c r="K846" i="2"/>
  <c r="M846" i="2"/>
  <c r="N846" i="2" s="1"/>
  <c r="E845" i="2"/>
  <c r="F845" i="2"/>
  <c r="H845" i="2"/>
  <c r="I845" i="2"/>
  <c r="K845" i="2"/>
  <c r="M845" i="2"/>
  <c r="N845" i="2" s="1"/>
  <c r="E844" i="2"/>
  <c r="F844" i="2"/>
  <c r="H844" i="2"/>
  <c r="I844" i="2"/>
  <c r="K844" i="2"/>
  <c r="M844" i="2"/>
  <c r="N844" i="2" s="1"/>
  <c r="E843" i="2"/>
  <c r="F843" i="2"/>
  <c r="H843" i="2"/>
  <c r="I843" i="2"/>
  <c r="K843" i="2"/>
  <c r="M843" i="2"/>
  <c r="N843" i="2" s="1"/>
  <c r="E842" i="2"/>
  <c r="F842" i="2"/>
  <c r="H842" i="2"/>
  <c r="I842" i="2"/>
  <c r="K842" i="2"/>
  <c r="M842" i="2"/>
  <c r="N842" i="2" s="1"/>
  <c r="E841" i="2"/>
  <c r="F841" i="2"/>
  <c r="H841" i="2"/>
  <c r="I841" i="2"/>
  <c r="K841" i="2"/>
  <c r="M841" i="2"/>
  <c r="N841" i="2" s="1"/>
  <c r="E840" i="2"/>
  <c r="F840" i="2"/>
  <c r="H840" i="2"/>
  <c r="I840" i="2"/>
  <c r="K840" i="2"/>
  <c r="M840" i="2"/>
  <c r="N840" i="2" s="1"/>
  <c r="E839" i="2"/>
  <c r="F839" i="2"/>
  <c r="H839" i="2"/>
  <c r="I839" i="2"/>
  <c r="K839" i="2"/>
  <c r="M839" i="2"/>
  <c r="N839" i="2" s="1"/>
  <c r="E838" i="2"/>
  <c r="F838" i="2"/>
  <c r="H838" i="2"/>
  <c r="I838" i="2"/>
  <c r="K838" i="2"/>
  <c r="M838" i="2"/>
  <c r="N838" i="2" s="1"/>
  <c r="E837" i="2"/>
  <c r="F837" i="2"/>
  <c r="H837" i="2"/>
  <c r="I837" i="2"/>
  <c r="K837" i="2"/>
  <c r="M837" i="2"/>
  <c r="N837" i="2" s="1"/>
  <c r="E836" i="2"/>
  <c r="F836" i="2"/>
  <c r="H836" i="2"/>
  <c r="I836" i="2"/>
  <c r="K836" i="2"/>
  <c r="M836" i="2"/>
  <c r="N836" i="2" s="1"/>
  <c r="E835" i="2"/>
  <c r="F835" i="2"/>
  <c r="H835" i="2"/>
  <c r="I835" i="2"/>
  <c r="K835" i="2"/>
  <c r="M835" i="2"/>
  <c r="N835" i="2" s="1"/>
  <c r="E826" i="2" l="1"/>
  <c r="E827" i="2"/>
  <c r="E828" i="2"/>
  <c r="E829" i="2"/>
  <c r="E830" i="2"/>
  <c r="E831" i="2"/>
  <c r="E832" i="2"/>
  <c r="E833" i="2"/>
  <c r="E834" i="2"/>
  <c r="F826" i="2"/>
  <c r="F827" i="2"/>
  <c r="F828" i="2"/>
  <c r="F829" i="2"/>
  <c r="F830" i="2"/>
  <c r="F831" i="2"/>
  <c r="F832" i="2"/>
  <c r="F833" i="2"/>
  <c r="F834" i="2"/>
  <c r="H826" i="2"/>
  <c r="H827" i="2"/>
  <c r="H828" i="2"/>
  <c r="H829" i="2"/>
  <c r="H830" i="2"/>
  <c r="H831" i="2"/>
  <c r="H832" i="2"/>
  <c r="H833" i="2"/>
  <c r="H834" i="2"/>
  <c r="I826" i="2"/>
  <c r="I827" i="2"/>
  <c r="I828" i="2"/>
  <c r="I829" i="2"/>
  <c r="I830" i="2"/>
  <c r="I831" i="2"/>
  <c r="I832" i="2"/>
  <c r="I833" i="2"/>
  <c r="I834" i="2"/>
  <c r="K826" i="2"/>
  <c r="K827" i="2"/>
  <c r="K828" i="2"/>
  <c r="K829" i="2"/>
  <c r="K830" i="2"/>
  <c r="K831" i="2"/>
  <c r="K832" i="2"/>
  <c r="K833" i="2"/>
  <c r="K834" i="2"/>
  <c r="M826" i="2"/>
  <c r="N826" i="2" s="1"/>
  <c r="M827" i="2"/>
  <c r="N827" i="2" s="1"/>
  <c r="M828" i="2"/>
  <c r="N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E804" i="2"/>
  <c r="F804" i="2"/>
  <c r="E805" i="2"/>
  <c r="F805" i="2"/>
  <c r="E825" i="2"/>
  <c r="F825" i="2"/>
  <c r="H825" i="2"/>
  <c r="I825" i="2"/>
  <c r="K825" i="2"/>
  <c r="M825" i="2"/>
  <c r="N825" i="2" s="1"/>
  <c r="E824" i="2"/>
  <c r="F824" i="2"/>
  <c r="H824" i="2"/>
  <c r="I824" i="2"/>
  <c r="K824" i="2"/>
  <c r="M824" i="2"/>
  <c r="N824" i="2" s="1"/>
  <c r="E823" i="2"/>
  <c r="F823" i="2"/>
  <c r="H823" i="2"/>
  <c r="I823" i="2"/>
  <c r="K823" i="2"/>
  <c r="M823" i="2"/>
  <c r="N823" i="2" s="1"/>
  <c r="E822" i="2"/>
  <c r="F822" i="2"/>
  <c r="H822" i="2"/>
  <c r="I822" i="2"/>
  <c r="K822" i="2"/>
  <c r="M822" i="2"/>
  <c r="N822" i="2" s="1"/>
  <c r="E821" i="2"/>
  <c r="F821" i="2"/>
  <c r="H821" i="2"/>
  <c r="I821" i="2"/>
  <c r="K821" i="2"/>
  <c r="M821" i="2"/>
  <c r="N821" i="2" s="1"/>
  <c r="E820" i="2"/>
  <c r="F820" i="2"/>
  <c r="H820" i="2"/>
  <c r="I820" i="2"/>
  <c r="K820" i="2"/>
  <c r="M820" i="2"/>
  <c r="N820" i="2" s="1"/>
  <c r="E819" i="2"/>
  <c r="F819" i="2"/>
  <c r="H819" i="2"/>
  <c r="I819" i="2"/>
  <c r="K819" i="2"/>
  <c r="M819" i="2"/>
  <c r="N819" i="2" s="1"/>
  <c r="E818" i="2"/>
  <c r="F818" i="2"/>
  <c r="H818" i="2"/>
  <c r="I818" i="2"/>
  <c r="K818" i="2"/>
  <c r="M818" i="2"/>
  <c r="N818" i="2" s="1"/>
  <c r="E817" i="2"/>
  <c r="F817" i="2"/>
  <c r="H817" i="2"/>
  <c r="I817" i="2"/>
  <c r="K817" i="2"/>
  <c r="M817" i="2"/>
  <c r="N817" i="2" s="1"/>
  <c r="E816" i="2"/>
  <c r="F816" i="2"/>
  <c r="H816" i="2"/>
  <c r="I816" i="2"/>
  <c r="K816" i="2"/>
  <c r="M816" i="2"/>
  <c r="N816" i="2" s="1"/>
  <c r="E815" i="2"/>
  <c r="F815" i="2"/>
  <c r="H815" i="2"/>
  <c r="I815" i="2"/>
  <c r="K815" i="2"/>
  <c r="M815" i="2"/>
  <c r="N815" i="2" s="1"/>
  <c r="E814" i="2"/>
  <c r="F814" i="2"/>
  <c r="H814" i="2"/>
  <c r="I814" i="2"/>
  <c r="K814" i="2"/>
  <c r="M814" i="2"/>
  <c r="N814" i="2" s="1"/>
  <c r="E813" i="2"/>
  <c r="F813" i="2"/>
  <c r="H813" i="2"/>
  <c r="I813" i="2"/>
  <c r="K813" i="2"/>
  <c r="M813" i="2"/>
  <c r="N813" i="2" s="1"/>
  <c r="E812" i="2"/>
  <c r="F812" i="2"/>
  <c r="H812" i="2"/>
  <c r="I812" i="2"/>
  <c r="K812" i="2"/>
  <c r="M812" i="2"/>
  <c r="N812" i="2" s="1"/>
  <c r="E811" i="2"/>
  <c r="F811" i="2"/>
  <c r="H811" i="2"/>
  <c r="I811" i="2"/>
  <c r="K811" i="2"/>
  <c r="M811" i="2"/>
  <c r="N811" i="2" s="1"/>
  <c r="E810" i="2"/>
  <c r="F810" i="2"/>
  <c r="H810" i="2"/>
  <c r="I810" i="2"/>
  <c r="K810" i="2"/>
  <c r="M810" i="2"/>
  <c r="N810" i="2" s="1"/>
  <c r="E809" i="2"/>
  <c r="F809" i="2"/>
  <c r="H809" i="2"/>
  <c r="I809" i="2"/>
  <c r="K809" i="2"/>
  <c r="M809" i="2"/>
  <c r="N809" i="2" s="1"/>
  <c r="E808" i="2"/>
  <c r="F808" i="2"/>
  <c r="H808" i="2"/>
  <c r="I808" i="2"/>
  <c r="K808" i="2"/>
  <c r="M808" i="2"/>
  <c r="N808" i="2" s="1"/>
  <c r="E807" i="2"/>
  <c r="F807" i="2"/>
  <c r="H807" i="2"/>
  <c r="I807" i="2"/>
  <c r="K807" i="2"/>
  <c r="M807" i="2"/>
  <c r="N807" i="2" s="1"/>
  <c r="E806" i="2"/>
  <c r="F806" i="2"/>
  <c r="H806" i="2"/>
  <c r="I806" i="2"/>
  <c r="K806" i="2"/>
  <c r="M806" i="2"/>
  <c r="N806" i="2" s="1"/>
  <c r="E801" i="2"/>
  <c r="F801" i="2"/>
  <c r="E802" i="2"/>
  <c r="F802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5" i="2"/>
  <c r="F795" i="2"/>
  <c r="E796" i="2"/>
  <c r="F796" i="2"/>
  <c r="E797" i="2"/>
  <c r="F797" i="2"/>
  <c r="E798" i="2"/>
  <c r="F798" i="2"/>
  <c r="E799" i="2"/>
  <c r="F799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K802" i="2"/>
  <c r="K782" i="2"/>
  <c r="E242" i="2" l="1"/>
  <c r="F242" i="2"/>
  <c r="H242" i="2"/>
  <c r="I242" i="2"/>
  <c r="K242" i="2"/>
  <c r="M242" i="2"/>
  <c r="N242" i="2" s="1"/>
  <c r="E243" i="2"/>
  <c r="F243" i="2"/>
  <c r="H243" i="2"/>
  <c r="I243" i="2"/>
  <c r="K243" i="2"/>
  <c r="M243" i="2"/>
  <c r="N243" i="2" s="1"/>
  <c r="M741" i="2" l="1"/>
  <c r="N741" i="2" s="1"/>
  <c r="M742" i="2"/>
  <c r="N742" i="2" s="1"/>
  <c r="K734" i="2"/>
  <c r="K735" i="2"/>
  <c r="K727" i="2"/>
  <c r="K728" i="2"/>
  <c r="E727" i="2"/>
  <c r="F727" i="2"/>
  <c r="H727" i="2"/>
  <c r="I727" i="2"/>
  <c r="M727" i="2"/>
  <c r="N727" i="2" s="1"/>
  <c r="E728" i="2"/>
  <c r="F728" i="2"/>
  <c r="H728" i="2"/>
  <c r="I728" i="2"/>
  <c r="M728" i="2"/>
  <c r="N728" i="2" s="1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87" i="2"/>
  <c r="E800" i="2"/>
  <c r="E803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87" i="2"/>
  <c r="F800" i="2"/>
  <c r="F803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5" i="2"/>
  <c r="H796" i="2"/>
  <c r="H797" i="2"/>
  <c r="H798" i="2"/>
  <c r="H799" i="2"/>
  <c r="H800" i="2"/>
  <c r="H801" i="2"/>
  <c r="H802" i="2"/>
  <c r="H803" i="2"/>
  <c r="H804" i="2"/>
  <c r="H805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5" i="2"/>
  <c r="I796" i="2"/>
  <c r="I797" i="2"/>
  <c r="I798" i="2"/>
  <c r="I799" i="2"/>
  <c r="I800" i="2"/>
  <c r="I801" i="2"/>
  <c r="I802" i="2"/>
  <c r="I803" i="2"/>
  <c r="I804" i="2"/>
  <c r="I805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3" i="2"/>
  <c r="K784" i="2"/>
  <c r="K785" i="2"/>
  <c r="K786" i="2"/>
  <c r="K787" i="2"/>
  <c r="K788" i="2"/>
  <c r="K789" i="2"/>
  <c r="K790" i="2"/>
  <c r="K791" i="2"/>
  <c r="K792" i="2"/>
  <c r="K793" i="2"/>
  <c r="K795" i="2"/>
  <c r="K796" i="2"/>
  <c r="K797" i="2"/>
  <c r="K798" i="2"/>
  <c r="K799" i="2"/>
  <c r="K800" i="2"/>
  <c r="K801" i="2"/>
  <c r="K803" i="2"/>
  <c r="K804" i="2"/>
  <c r="K805" i="2"/>
  <c r="M740" i="2"/>
  <c r="N740" i="2" s="1"/>
  <c r="M743" i="2"/>
  <c r="N743" i="2" s="1"/>
  <c r="M744" i="2"/>
  <c r="N744" i="2" s="1"/>
  <c r="M745" i="2"/>
  <c r="N745" i="2" s="1"/>
  <c r="M746" i="2"/>
  <c r="N746" i="2" s="1"/>
  <c r="M747" i="2"/>
  <c r="N747" i="2" s="1"/>
  <c r="M748" i="2"/>
  <c r="N748" i="2" s="1"/>
  <c r="M749" i="2"/>
  <c r="N749" i="2" s="1"/>
  <c r="M750" i="2"/>
  <c r="N750" i="2" s="1"/>
  <c r="M751" i="2"/>
  <c r="N751" i="2" s="1"/>
  <c r="M752" i="2"/>
  <c r="N752" i="2" s="1"/>
  <c r="M753" i="2"/>
  <c r="M754" i="2"/>
  <c r="N754" i="2" s="1"/>
  <c r="M755" i="2"/>
  <c r="N755" i="2" s="1"/>
  <c r="M756" i="2"/>
  <c r="N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N765" i="2" s="1"/>
  <c r="M766" i="2"/>
  <c r="N766" i="2" s="1"/>
  <c r="M767" i="2"/>
  <c r="N767" i="2" s="1"/>
  <c r="M768" i="2"/>
  <c r="N768" i="2" s="1"/>
  <c r="M769" i="2"/>
  <c r="N769" i="2" s="1"/>
  <c r="M770" i="2"/>
  <c r="N770" i="2" s="1"/>
  <c r="M771" i="2"/>
  <c r="N771" i="2" s="1"/>
  <c r="M772" i="2"/>
  <c r="N772" i="2" s="1"/>
  <c r="M773" i="2"/>
  <c r="N773" i="2" s="1"/>
  <c r="M774" i="2"/>
  <c r="N774" i="2" s="1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N787" i="2" s="1"/>
  <c r="M788" i="2"/>
  <c r="N788" i="2" s="1"/>
  <c r="M789" i="2"/>
  <c r="N789" i="2" s="1"/>
  <c r="M790" i="2"/>
  <c r="N790" i="2" s="1"/>
  <c r="M791" i="2"/>
  <c r="N791" i="2" s="1"/>
  <c r="M792" i="2"/>
  <c r="N792" i="2" s="1"/>
  <c r="M793" i="2"/>
  <c r="N793" i="2" s="1"/>
  <c r="M795" i="2"/>
  <c r="N795" i="2" s="1"/>
  <c r="M796" i="2"/>
  <c r="N796" i="2" s="1"/>
  <c r="M797" i="2"/>
  <c r="N797" i="2" s="1"/>
  <c r="M798" i="2"/>
  <c r="N798" i="2" s="1"/>
  <c r="M799" i="2"/>
  <c r="N799" i="2" s="1"/>
  <c r="M800" i="2"/>
  <c r="N800" i="2" s="1"/>
  <c r="M801" i="2"/>
  <c r="N801" i="2" s="1"/>
  <c r="M802" i="2"/>
  <c r="N802" i="2" s="1"/>
  <c r="M803" i="2"/>
  <c r="N803" i="2" s="1"/>
  <c r="M804" i="2"/>
  <c r="N804" i="2" s="1"/>
  <c r="M805" i="2"/>
  <c r="N805" i="2" s="1"/>
  <c r="N753" i="2"/>
  <c r="K705" i="2" l="1"/>
  <c r="K706" i="2"/>
  <c r="K707" i="2"/>
  <c r="K708" i="2"/>
  <c r="K709" i="2"/>
  <c r="K710" i="2"/>
  <c r="K698" i="2"/>
  <c r="K699" i="2"/>
  <c r="K700" i="2"/>
  <c r="K701" i="2"/>
  <c r="K702" i="2"/>
  <c r="K703" i="2"/>
  <c r="K691" i="2"/>
  <c r="K692" i="2"/>
  <c r="K693" i="2"/>
  <c r="K694" i="2"/>
  <c r="K695" i="2"/>
  <c r="K696" i="2"/>
  <c r="E739" i="2" l="1"/>
  <c r="F739" i="2"/>
  <c r="H739" i="2"/>
  <c r="I739" i="2"/>
  <c r="K739" i="2"/>
  <c r="M739" i="2"/>
  <c r="N739" i="2" s="1"/>
  <c r="E738" i="2"/>
  <c r="F738" i="2"/>
  <c r="H738" i="2"/>
  <c r="I738" i="2"/>
  <c r="K738" i="2"/>
  <c r="M738" i="2"/>
  <c r="N738" i="2" s="1"/>
  <c r="E737" i="2"/>
  <c r="F737" i="2"/>
  <c r="H737" i="2"/>
  <c r="I737" i="2"/>
  <c r="K737" i="2"/>
  <c r="M737" i="2"/>
  <c r="N737" i="2" s="1"/>
  <c r="E736" i="2"/>
  <c r="F736" i="2"/>
  <c r="H736" i="2"/>
  <c r="I736" i="2"/>
  <c r="K736" i="2"/>
  <c r="M736" i="2"/>
  <c r="N736" i="2" s="1"/>
  <c r="E735" i="2"/>
  <c r="F735" i="2"/>
  <c r="H735" i="2"/>
  <c r="I735" i="2"/>
  <c r="M735" i="2"/>
  <c r="N735" i="2" s="1"/>
  <c r="E734" i="2"/>
  <c r="F734" i="2"/>
  <c r="H734" i="2"/>
  <c r="I734" i="2"/>
  <c r="M734" i="2"/>
  <c r="N734" i="2" s="1"/>
  <c r="E733" i="2"/>
  <c r="F733" i="2"/>
  <c r="H733" i="2"/>
  <c r="I733" i="2"/>
  <c r="K733" i="2"/>
  <c r="M733" i="2"/>
  <c r="N733" i="2" s="1"/>
  <c r="E732" i="2"/>
  <c r="F732" i="2"/>
  <c r="H732" i="2"/>
  <c r="I732" i="2"/>
  <c r="K732" i="2"/>
  <c r="M732" i="2"/>
  <c r="N732" i="2" s="1"/>
  <c r="E731" i="2"/>
  <c r="F731" i="2"/>
  <c r="H731" i="2"/>
  <c r="I731" i="2"/>
  <c r="K731" i="2"/>
  <c r="M731" i="2"/>
  <c r="N731" i="2" s="1"/>
  <c r="E730" i="2"/>
  <c r="F730" i="2"/>
  <c r="H730" i="2"/>
  <c r="I730" i="2"/>
  <c r="K730" i="2"/>
  <c r="M730" i="2"/>
  <c r="N730" i="2" s="1"/>
  <c r="E729" i="2"/>
  <c r="F729" i="2"/>
  <c r="H729" i="2"/>
  <c r="I729" i="2"/>
  <c r="K729" i="2"/>
  <c r="M729" i="2"/>
  <c r="N729" i="2" s="1"/>
  <c r="E726" i="2"/>
  <c r="F726" i="2"/>
  <c r="H726" i="2"/>
  <c r="I726" i="2"/>
  <c r="K726" i="2"/>
  <c r="M726" i="2"/>
  <c r="N726" i="2" s="1"/>
  <c r="E725" i="2"/>
  <c r="F725" i="2"/>
  <c r="H725" i="2"/>
  <c r="I725" i="2"/>
  <c r="K725" i="2"/>
  <c r="M725" i="2"/>
  <c r="N725" i="2" s="1"/>
  <c r="E724" i="2"/>
  <c r="F724" i="2"/>
  <c r="H724" i="2"/>
  <c r="I724" i="2"/>
  <c r="K724" i="2"/>
  <c r="M724" i="2"/>
  <c r="N724" i="2" s="1"/>
  <c r="E723" i="2"/>
  <c r="F723" i="2"/>
  <c r="H723" i="2"/>
  <c r="I723" i="2"/>
  <c r="K723" i="2"/>
  <c r="M723" i="2"/>
  <c r="N723" i="2" s="1"/>
  <c r="E722" i="2"/>
  <c r="F722" i="2"/>
  <c r="H722" i="2"/>
  <c r="I722" i="2"/>
  <c r="K722" i="2"/>
  <c r="M722" i="2"/>
  <c r="N722" i="2" s="1"/>
  <c r="E721" i="2"/>
  <c r="F721" i="2"/>
  <c r="H721" i="2"/>
  <c r="I721" i="2"/>
  <c r="K721" i="2"/>
  <c r="M721" i="2"/>
  <c r="N721" i="2" s="1"/>
  <c r="E720" i="2"/>
  <c r="F720" i="2"/>
  <c r="H720" i="2"/>
  <c r="I720" i="2"/>
  <c r="K720" i="2"/>
  <c r="M720" i="2"/>
  <c r="N720" i="2" s="1"/>
  <c r="E719" i="2"/>
  <c r="F719" i="2"/>
  <c r="H719" i="2"/>
  <c r="I719" i="2"/>
  <c r="K719" i="2"/>
  <c r="M719" i="2"/>
  <c r="N719" i="2" s="1"/>
  <c r="E718" i="2"/>
  <c r="F718" i="2"/>
  <c r="H718" i="2"/>
  <c r="I718" i="2"/>
  <c r="K718" i="2"/>
  <c r="M718" i="2"/>
  <c r="N718" i="2" s="1"/>
  <c r="E717" i="2"/>
  <c r="F717" i="2"/>
  <c r="H717" i="2"/>
  <c r="I717" i="2"/>
  <c r="K717" i="2"/>
  <c r="M717" i="2"/>
  <c r="N717" i="2" s="1"/>
  <c r="E716" i="2"/>
  <c r="F716" i="2"/>
  <c r="H716" i="2"/>
  <c r="I716" i="2"/>
  <c r="K716" i="2"/>
  <c r="M716" i="2"/>
  <c r="N716" i="2" s="1"/>
  <c r="E715" i="2"/>
  <c r="F715" i="2"/>
  <c r="H715" i="2"/>
  <c r="I715" i="2"/>
  <c r="K715" i="2"/>
  <c r="M715" i="2"/>
  <c r="N715" i="2" s="1"/>
  <c r="E714" i="2"/>
  <c r="F714" i="2"/>
  <c r="H714" i="2"/>
  <c r="I714" i="2"/>
  <c r="K714" i="2"/>
  <c r="M714" i="2"/>
  <c r="N714" i="2" s="1"/>
  <c r="E713" i="2"/>
  <c r="F713" i="2"/>
  <c r="H713" i="2"/>
  <c r="I713" i="2"/>
  <c r="K713" i="2"/>
  <c r="M713" i="2"/>
  <c r="N713" i="2" s="1"/>
  <c r="E712" i="2"/>
  <c r="F712" i="2"/>
  <c r="H712" i="2"/>
  <c r="I712" i="2"/>
  <c r="K712" i="2"/>
  <c r="M712" i="2"/>
  <c r="N712" i="2" s="1"/>
  <c r="E711" i="2"/>
  <c r="F711" i="2"/>
  <c r="H711" i="2"/>
  <c r="I711" i="2"/>
  <c r="K711" i="2"/>
  <c r="M711" i="2"/>
  <c r="N711" i="2" s="1"/>
  <c r="E710" i="2"/>
  <c r="F710" i="2"/>
  <c r="H710" i="2"/>
  <c r="I710" i="2"/>
  <c r="M710" i="2"/>
  <c r="N710" i="2" s="1"/>
  <c r="E709" i="2"/>
  <c r="F709" i="2"/>
  <c r="H709" i="2"/>
  <c r="I709" i="2"/>
  <c r="M709" i="2"/>
  <c r="N709" i="2" s="1"/>
  <c r="E708" i="2"/>
  <c r="F708" i="2"/>
  <c r="H708" i="2"/>
  <c r="I708" i="2"/>
  <c r="M708" i="2"/>
  <c r="N708" i="2" s="1"/>
  <c r="E707" i="2"/>
  <c r="F707" i="2"/>
  <c r="H707" i="2"/>
  <c r="I707" i="2"/>
  <c r="M707" i="2"/>
  <c r="N707" i="2" s="1"/>
  <c r="E706" i="2"/>
  <c r="F706" i="2"/>
  <c r="H706" i="2"/>
  <c r="I706" i="2"/>
  <c r="M706" i="2"/>
  <c r="N706" i="2" s="1"/>
  <c r="E705" i="2"/>
  <c r="F705" i="2"/>
  <c r="H705" i="2"/>
  <c r="I705" i="2"/>
  <c r="M705" i="2"/>
  <c r="N705" i="2" s="1"/>
  <c r="E704" i="2"/>
  <c r="F704" i="2"/>
  <c r="H704" i="2"/>
  <c r="I704" i="2"/>
  <c r="K704" i="2"/>
  <c r="M704" i="2"/>
  <c r="N704" i="2" s="1"/>
  <c r="E703" i="2"/>
  <c r="F703" i="2"/>
  <c r="H703" i="2"/>
  <c r="I703" i="2"/>
  <c r="M703" i="2"/>
  <c r="N703" i="2" s="1"/>
  <c r="E702" i="2"/>
  <c r="F702" i="2"/>
  <c r="H702" i="2"/>
  <c r="I702" i="2"/>
  <c r="M702" i="2"/>
  <c r="N702" i="2" s="1"/>
  <c r="E701" i="2"/>
  <c r="F701" i="2"/>
  <c r="H701" i="2"/>
  <c r="I701" i="2"/>
  <c r="M701" i="2"/>
  <c r="N701" i="2" s="1"/>
  <c r="E700" i="2"/>
  <c r="F700" i="2"/>
  <c r="H700" i="2"/>
  <c r="I700" i="2"/>
  <c r="M700" i="2"/>
  <c r="N700" i="2" s="1"/>
  <c r="E699" i="2"/>
  <c r="F699" i="2"/>
  <c r="H699" i="2"/>
  <c r="I699" i="2"/>
  <c r="M699" i="2"/>
  <c r="N699" i="2" s="1"/>
  <c r="E698" i="2"/>
  <c r="F698" i="2"/>
  <c r="H698" i="2"/>
  <c r="I698" i="2"/>
  <c r="M698" i="2"/>
  <c r="N698" i="2" s="1"/>
  <c r="E697" i="2"/>
  <c r="F697" i="2"/>
  <c r="H697" i="2"/>
  <c r="I697" i="2"/>
  <c r="K697" i="2"/>
  <c r="M697" i="2"/>
  <c r="N697" i="2" s="1"/>
  <c r="E696" i="2"/>
  <c r="F696" i="2"/>
  <c r="H696" i="2"/>
  <c r="I696" i="2"/>
  <c r="M696" i="2"/>
  <c r="N696" i="2" s="1"/>
  <c r="E695" i="2"/>
  <c r="F695" i="2"/>
  <c r="H695" i="2"/>
  <c r="I695" i="2"/>
  <c r="M695" i="2"/>
  <c r="N695" i="2" s="1"/>
  <c r="E694" i="2"/>
  <c r="F694" i="2"/>
  <c r="H694" i="2"/>
  <c r="I694" i="2"/>
  <c r="M694" i="2"/>
  <c r="N694" i="2" s="1"/>
  <c r="E693" i="2"/>
  <c r="F693" i="2"/>
  <c r="H693" i="2"/>
  <c r="I693" i="2"/>
  <c r="M693" i="2"/>
  <c r="N693" i="2" s="1"/>
  <c r="E692" i="2"/>
  <c r="F692" i="2"/>
  <c r="H692" i="2"/>
  <c r="I692" i="2"/>
  <c r="M692" i="2"/>
  <c r="N692" i="2" s="1"/>
  <c r="E691" i="2"/>
  <c r="F691" i="2"/>
  <c r="H691" i="2"/>
  <c r="I691" i="2"/>
  <c r="M691" i="2"/>
  <c r="N691" i="2" s="1"/>
  <c r="E690" i="2"/>
  <c r="F690" i="2"/>
  <c r="H690" i="2"/>
  <c r="I690" i="2"/>
  <c r="K690" i="2"/>
  <c r="M690" i="2"/>
  <c r="N690" i="2" s="1"/>
  <c r="E689" i="2"/>
  <c r="F689" i="2"/>
  <c r="H689" i="2"/>
  <c r="I689" i="2"/>
  <c r="K689" i="2"/>
  <c r="M689" i="2"/>
  <c r="N689" i="2" s="1"/>
  <c r="E688" i="2"/>
  <c r="F688" i="2"/>
  <c r="H688" i="2"/>
  <c r="I688" i="2"/>
  <c r="K688" i="2"/>
  <c r="M688" i="2"/>
  <c r="N688" i="2" s="1"/>
  <c r="E687" i="2"/>
  <c r="F687" i="2"/>
  <c r="H687" i="2"/>
  <c r="I687" i="2"/>
  <c r="K687" i="2"/>
  <c r="M687" i="2"/>
  <c r="N687" i="2" s="1"/>
  <c r="E686" i="2"/>
  <c r="F686" i="2"/>
  <c r="H686" i="2"/>
  <c r="I686" i="2"/>
  <c r="K686" i="2"/>
  <c r="M686" i="2"/>
  <c r="N686" i="2" s="1"/>
  <c r="E685" i="2"/>
  <c r="F685" i="2"/>
  <c r="H685" i="2"/>
  <c r="I685" i="2"/>
  <c r="K685" i="2"/>
  <c r="M685" i="2"/>
  <c r="N685" i="2" s="1"/>
  <c r="E684" i="2"/>
  <c r="F684" i="2"/>
  <c r="H684" i="2"/>
  <c r="I684" i="2"/>
  <c r="K684" i="2"/>
  <c r="M684" i="2"/>
  <c r="N684" i="2" s="1"/>
  <c r="E683" i="2"/>
  <c r="F683" i="2"/>
  <c r="H683" i="2"/>
  <c r="I683" i="2"/>
  <c r="K683" i="2"/>
  <c r="M683" i="2"/>
  <c r="N683" i="2" s="1"/>
  <c r="E682" i="2"/>
  <c r="F682" i="2"/>
  <c r="H682" i="2"/>
  <c r="I682" i="2"/>
  <c r="K682" i="2"/>
  <c r="M682" i="2"/>
  <c r="N682" i="2" s="1"/>
  <c r="E681" i="2"/>
  <c r="F681" i="2"/>
  <c r="H681" i="2"/>
  <c r="I681" i="2"/>
  <c r="K681" i="2"/>
  <c r="M681" i="2"/>
  <c r="N681" i="2" s="1"/>
  <c r="E680" i="2"/>
  <c r="F680" i="2"/>
  <c r="H680" i="2"/>
  <c r="I680" i="2"/>
  <c r="K680" i="2"/>
  <c r="M680" i="2"/>
  <c r="N680" i="2" s="1"/>
  <c r="E679" i="2"/>
  <c r="F679" i="2"/>
  <c r="H679" i="2"/>
  <c r="I679" i="2"/>
  <c r="K679" i="2"/>
  <c r="M679" i="2"/>
  <c r="N679" i="2" s="1"/>
  <c r="E678" i="2"/>
  <c r="F678" i="2"/>
  <c r="H678" i="2"/>
  <c r="I678" i="2"/>
  <c r="K678" i="2"/>
  <c r="M678" i="2"/>
  <c r="N678" i="2" s="1"/>
  <c r="E677" i="2"/>
  <c r="F677" i="2"/>
  <c r="H677" i="2"/>
  <c r="I677" i="2"/>
  <c r="K677" i="2"/>
  <c r="M677" i="2"/>
  <c r="N677" i="2" s="1"/>
  <c r="E676" i="2"/>
  <c r="F676" i="2"/>
  <c r="H676" i="2"/>
  <c r="I676" i="2"/>
  <c r="K676" i="2"/>
  <c r="M676" i="2"/>
  <c r="N676" i="2" s="1"/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E23" i="2" l="1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6" i="2"/>
  <c r="N106" i="2" s="1"/>
  <c r="M107" i="2"/>
  <c r="N107" i="2" s="1"/>
  <c r="M108" i="2"/>
  <c r="N108" i="2" s="1"/>
  <c r="M109" i="2"/>
  <c r="N109" i="2" s="1"/>
  <c r="M110" i="2"/>
  <c r="N110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2" i="2"/>
  <c r="N142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2" i="2"/>
  <c r="N172" i="2" s="1"/>
  <c r="M173" i="2"/>
  <c r="N173" i="2" s="1"/>
  <c r="M174" i="2"/>
  <c r="N174" i="2" s="1"/>
  <c r="M175" i="2"/>
  <c r="N175" i="2" s="1"/>
  <c r="M176" i="2"/>
  <c r="N176" i="2" s="1"/>
  <c r="M177" i="2"/>
  <c r="N177" i="2" s="1"/>
  <c r="M178" i="2"/>
  <c r="N178" i="2" s="1"/>
  <c r="M179" i="2"/>
  <c r="N179" i="2" s="1"/>
  <c r="M180" i="2"/>
  <c r="N180" i="2" s="1"/>
  <c r="M181" i="2"/>
  <c r="N181" i="2" s="1"/>
  <c r="M182" i="2"/>
  <c r="N182" i="2" s="1"/>
  <c r="M183" i="2"/>
  <c r="N183" i="2" s="1"/>
  <c r="M184" i="2"/>
  <c r="N184" i="2" s="1"/>
  <c r="M185" i="2"/>
  <c r="N185" i="2" s="1"/>
  <c r="M186" i="2"/>
  <c r="N186" i="2" s="1"/>
  <c r="M187" i="2"/>
  <c r="N187" i="2" s="1"/>
  <c r="M188" i="2"/>
  <c r="N188" i="2" s="1"/>
  <c r="M189" i="2"/>
  <c r="N189" i="2" s="1"/>
  <c r="M190" i="2"/>
  <c r="N190" i="2" s="1"/>
  <c r="M191" i="2"/>
  <c r="N191" i="2" s="1"/>
  <c r="M192" i="2"/>
  <c r="N192" i="2" s="1"/>
  <c r="M193" i="2"/>
  <c r="N193" i="2" s="1"/>
  <c r="M194" i="2"/>
  <c r="N194" i="2" s="1"/>
  <c r="M195" i="2"/>
  <c r="N195" i="2" s="1"/>
  <c r="M196" i="2"/>
  <c r="N196" i="2" s="1"/>
  <c r="M197" i="2"/>
  <c r="N197" i="2" s="1"/>
  <c r="M198" i="2"/>
  <c r="N198" i="2" s="1"/>
  <c r="M199" i="2"/>
  <c r="N199" i="2" s="1"/>
  <c r="M200" i="2"/>
  <c r="N200" i="2" s="1"/>
  <c r="M201" i="2"/>
  <c r="N201" i="2" s="1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29" i="2"/>
  <c r="N229" i="2" s="1"/>
  <c r="M230" i="2"/>
  <c r="N230" i="2" s="1"/>
  <c r="M231" i="2"/>
  <c r="N231" i="2" s="1"/>
  <c r="M232" i="2"/>
  <c r="N232" i="2" s="1"/>
  <c r="M233" i="2"/>
  <c r="N233" i="2" s="1"/>
  <c r="M234" i="2"/>
  <c r="N234" i="2" s="1"/>
  <c r="M235" i="2"/>
  <c r="N235" i="2" s="1"/>
  <c r="M236" i="2"/>
  <c r="N236" i="2" s="1"/>
  <c r="M237" i="2"/>
  <c r="N237" i="2" s="1"/>
  <c r="M238" i="2"/>
  <c r="N238" i="2" s="1"/>
  <c r="M239" i="2"/>
  <c r="N239" i="2" s="1"/>
  <c r="M240" i="2"/>
  <c r="N240" i="2" s="1"/>
  <c r="M241" i="2"/>
  <c r="N241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0" i="2"/>
  <c r="N250" i="2" s="1"/>
  <c r="M251" i="2"/>
  <c r="N251" i="2" s="1"/>
  <c r="M252" i="2"/>
  <c r="N252" i="2" s="1"/>
  <c r="M253" i="2"/>
  <c r="N253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4" i="2"/>
  <c r="N264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2" i="2"/>
  <c r="N272" i="2" s="1"/>
  <c r="M273" i="2"/>
  <c r="N273" i="2" s="1"/>
  <c r="M274" i="2"/>
  <c r="N274" i="2" s="1"/>
  <c r="M275" i="2"/>
  <c r="N275" i="2" s="1"/>
  <c r="M276" i="2"/>
  <c r="N276" i="2" s="1"/>
  <c r="M277" i="2"/>
  <c r="N277" i="2" s="1"/>
  <c r="M278" i="2"/>
  <c r="N278" i="2" s="1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7" i="2"/>
  <c r="N287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N296" i="2" s="1"/>
  <c r="M297" i="2"/>
  <c r="N297" i="2" s="1"/>
  <c r="M298" i="2"/>
  <c r="N298" i="2" s="1"/>
  <c r="M299" i="2"/>
  <c r="N299" i="2" s="1"/>
  <c r="M300" i="2"/>
  <c r="N300" i="2" s="1"/>
  <c r="M301" i="2"/>
  <c r="N301" i="2" s="1"/>
  <c r="M302" i="2"/>
  <c r="N302" i="2" s="1"/>
  <c r="M303" i="2"/>
  <c r="N303" i="2" s="1"/>
  <c r="M304" i="2"/>
  <c r="N304" i="2" s="1"/>
  <c r="M305" i="2"/>
  <c r="N305" i="2" s="1"/>
  <c r="M306" i="2"/>
  <c r="N306" i="2" s="1"/>
  <c r="M307" i="2"/>
  <c r="N307" i="2" s="1"/>
  <c r="M308" i="2"/>
  <c r="N308" i="2" s="1"/>
  <c r="M309" i="2"/>
  <c r="N309" i="2" s="1"/>
  <c r="M310" i="2"/>
  <c r="N310" i="2" s="1"/>
  <c r="M311" i="2"/>
  <c r="N311" i="2" s="1"/>
  <c r="M312" i="2"/>
  <c r="N312" i="2" s="1"/>
  <c r="M313" i="2"/>
  <c r="N313" i="2" s="1"/>
  <c r="M314" i="2"/>
  <c r="N314" i="2" s="1"/>
  <c r="M315" i="2"/>
  <c r="N315" i="2" s="1"/>
  <c r="M316" i="2"/>
  <c r="N316" i="2" s="1"/>
  <c r="M317" i="2"/>
  <c r="N317" i="2" s="1"/>
  <c r="M318" i="2"/>
  <c r="N318" i="2" s="1"/>
  <c r="M319" i="2"/>
  <c r="N319" i="2" s="1"/>
  <c r="M320" i="2"/>
  <c r="N320" i="2" s="1"/>
  <c r="M321" i="2"/>
  <c r="N321" i="2" s="1"/>
  <c r="M322" i="2"/>
  <c r="N322" i="2" s="1"/>
  <c r="M323" i="2"/>
  <c r="N323" i="2" s="1"/>
  <c r="M324" i="2"/>
  <c r="N324" i="2" s="1"/>
  <c r="M325" i="2"/>
  <c r="N325" i="2" s="1"/>
  <c r="M326" i="2"/>
  <c r="N326" i="2" s="1"/>
  <c r="M327" i="2"/>
  <c r="N327" i="2" s="1"/>
  <c r="M328" i="2"/>
  <c r="N328" i="2" s="1"/>
  <c r="M329" i="2"/>
  <c r="N329" i="2" s="1"/>
  <c r="M330" i="2"/>
  <c r="N330" i="2" s="1"/>
  <c r="M331" i="2"/>
  <c r="N331" i="2" s="1"/>
  <c r="M332" i="2"/>
  <c r="N332" i="2" s="1"/>
  <c r="M333" i="2"/>
  <c r="N333" i="2" s="1"/>
  <c r="M334" i="2"/>
  <c r="N334" i="2" s="1"/>
  <c r="M335" i="2"/>
  <c r="N335" i="2" s="1"/>
  <c r="M336" i="2"/>
  <c r="N336" i="2" s="1"/>
  <c r="M337" i="2"/>
  <c r="N337" i="2" s="1"/>
  <c r="M338" i="2"/>
  <c r="N338" i="2" s="1"/>
  <c r="M339" i="2"/>
  <c r="N339" i="2" s="1"/>
  <c r="M340" i="2"/>
  <c r="N340" i="2" s="1"/>
  <c r="M341" i="2"/>
  <c r="N341" i="2" s="1"/>
  <c r="M342" i="2"/>
  <c r="N342" i="2" s="1"/>
  <c r="M343" i="2"/>
  <c r="N343" i="2" s="1"/>
  <c r="M344" i="2"/>
  <c r="N344" i="2" s="1"/>
  <c r="M345" i="2"/>
  <c r="N345" i="2" s="1"/>
  <c r="M346" i="2"/>
  <c r="N346" i="2" s="1"/>
  <c r="M347" i="2"/>
  <c r="N347" i="2" s="1"/>
  <c r="M348" i="2"/>
  <c r="N348" i="2" s="1"/>
  <c r="M349" i="2"/>
  <c r="N349" i="2" s="1"/>
  <c r="M350" i="2"/>
  <c r="N350" i="2" s="1"/>
  <c r="M351" i="2"/>
  <c r="N351" i="2" s="1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M361" i="2"/>
  <c r="N361" i="2" s="1"/>
  <c r="M362" i="2"/>
  <c r="N362" i="2" s="1"/>
  <c r="M363" i="2"/>
  <c r="N363" i="2" s="1"/>
  <c r="M364" i="2"/>
  <c r="N364" i="2" s="1"/>
  <c r="M365" i="2"/>
  <c r="N365" i="2" s="1"/>
  <c r="M366" i="2"/>
  <c r="N366" i="2" s="1"/>
  <c r="M367" i="2"/>
  <c r="N367" i="2" s="1"/>
  <c r="M368" i="2"/>
  <c r="N368" i="2" s="1"/>
  <c r="M369" i="2"/>
  <c r="N369" i="2" s="1"/>
  <c r="M370" i="2"/>
  <c r="N370" i="2" s="1"/>
  <c r="M371" i="2"/>
  <c r="N371" i="2" s="1"/>
  <c r="M372" i="2"/>
  <c r="N372" i="2" s="1"/>
  <c r="M373" i="2"/>
  <c r="N373" i="2" s="1"/>
  <c r="M374" i="2"/>
  <c r="N374" i="2" s="1"/>
  <c r="M375" i="2"/>
  <c r="N375" i="2" s="1"/>
  <c r="M376" i="2"/>
  <c r="N376" i="2" s="1"/>
  <c r="M377" i="2"/>
  <c r="N377" i="2" s="1"/>
  <c r="M378" i="2"/>
  <c r="N378" i="2" s="1"/>
  <c r="M379" i="2"/>
  <c r="N379" i="2" s="1"/>
  <c r="M380" i="2"/>
  <c r="N380" i="2" s="1"/>
  <c r="M381" i="2"/>
  <c r="N381" i="2" s="1"/>
  <c r="M382" i="2"/>
  <c r="N382" i="2" s="1"/>
  <c r="M383" i="2"/>
  <c r="N383" i="2" s="1"/>
  <c r="M384" i="2"/>
  <c r="N384" i="2" s="1"/>
  <c r="M385" i="2"/>
  <c r="N385" i="2" s="1"/>
  <c r="M386" i="2"/>
  <c r="N386" i="2" s="1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M393" i="2"/>
  <c r="N393" i="2" s="1"/>
  <c r="M394" i="2"/>
  <c r="N394" i="2" s="1"/>
  <c r="M395" i="2"/>
  <c r="N395" i="2" s="1"/>
  <c r="M396" i="2"/>
  <c r="N396" i="2" s="1"/>
  <c r="M397" i="2"/>
  <c r="N397" i="2" s="1"/>
  <c r="M398" i="2"/>
  <c r="N398" i="2" s="1"/>
  <c r="M399" i="2"/>
  <c r="N399" i="2" s="1"/>
  <c r="M400" i="2"/>
  <c r="N400" i="2" s="1"/>
  <c r="M401" i="2"/>
  <c r="N401" i="2" s="1"/>
  <c r="M402" i="2"/>
  <c r="N402" i="2" s="1"/>
  <c r="M403" i="2"/>
  <c r="N403" i="2" s="1"/>
  <c r="M404" i="2"/>
  <c r="N404" i="2" s="1"/>
  <c r="M405" i="2"/>
  <c r="N405" i="2" s="1"/>
  <c r="M406" i="2"/>
  <c r="N406" i="2" s="1"/>
  <c r="M407" i="2"/>
  <c r="N407" i="2" s="1"/>
  <c r="M408" i="2"/>
  <c r="N408" i="2" s="1"/>
  <c r="M409" i="2"/>
  <c r="N409" i="2" s="1"/>
  <c r="M410" i="2"/>
  <c r="N410" i="2" s="1"/>
  <c r="M411" i="2"/>
  <c r="N411" i="2" s="1"/>
  <c r="M412" i="2"/>
  <c r="N412" i="2" s="1"/>
  <c r="M413" i="2"/>
  <c r="N413" i="2" s="1"/>
  <c r="M414" i="2"/>
  <c r="N414" i="2" s="1"/>
  <c r="M415" i="2"/>
  <c r="N415" i="2" s="1"/>
  <c r="M416" i="2"/>
  <c r="N416" i="2" s="1"/>
  <c r="M417" i="2"/>
  <c r="N417" i="2" s="1"/>
  <c r="M418" i="2"/>
  <c r="N418" i="2" s="1"/>
  <c r="M419" i="2"/>
  <c r="N419" i="2" s="1"/>
  <c r="M420" i="2"/>
  <c r="N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N428" i="2" s="1"/>
  <c r="M429" i="2"/>
  <c r="N429" i="2" s="1"/>
  <c r="M430" i="2"/>
  <c r="N430" i="2" s="1"/>
  <c r="M431" i="2"/>
  <c r="N431" i="2" s="1"/>
  <c r="M432" i="2"/>
  <c r="N432" i="2" s="1"/>
  <c r="M433" i="2"/>
  <c r="N433" i="2" s="1"/>
  <c r="M434" i="2"/>
  <c r="N434" i="2" s="1"/>
  <c r="M435" i="2"/>
  <c r="N435" i="2" s="1"/>
  <c r="M436" i="2"/>
  <c r="N436" i="2" s="1"/>
  <c r="M437" i="2"/>
  <c r="N437" i="2" s="1"/>
  <c r="M438" i="2"/>
  <c r="N438" i="2" s="1"/>
  <c r="M439" i="2"/>
  <c r="N439" i="2" s="1"/>
  <c r="M440" i="2"/>
  <c r="N440" i="2" s="1"/>
  <c r="M441" i="2"/>
  <c r="N441" i="2" s="1"/>
  <c r="M442" i="2"/>
  <c r="N442" i="2" s="1"/>
  <c r="M443" i="2"/>
  <c r="N443" i="2" s="1"/>
  <c r="M444" i="2"/>
  <c r="N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M457" i="2"/>
  <c r="N457" i="2" s="1"/>
  <c r="M458" i="2"/>
  <c r="N458" i="2" s="1"/>
  <c r="M459" i="2"/>
  <c r="N459" i="2" s="1"/>
  <c r="M460" i="2"/>
  <c r="N460" i="2" s="1"/>
  <c r="M461" i="2"/>
  <c r="N461" i="2" s="1"/>
  <c r="M462" i="2"/>
  <c r="N462" i="2" s="1"/>
  <c r="M463" i="2"/>
  <c r="N463" i="2" s="1"/>
  <c r="M464" i="2"/>
  <c r="N464" i="2" s="1"/>
  <c r="M465" i="2"/>
  <c r="N465" i="2" s="1"/>
  <c r="M466" i="2"/>
  <c r="N466" i="2" s="1"/>
  <c r="M467" i="2"/>
  <c r="N467" i="2" s="1"/>
  <c r="M468" i="2"/>
  <c r="N468" i="2" s="1"/>
  <c r="M469" i="2"/>
  <c r="N469" i="2" s="1"/>
  <c r="M470" i="2"/>
  <c r="N470" i="2" s="1"/>
  <c r="M471" i="2"/>
  <c r="N471" i="2" s="1"/>
  <c r="M472" i="2"/>
  <c r="N472" i="2" s="1"/>
  <c r="M473" i="2"/>
  <c r="N473" i="2" s="1"/>
  <c r="M474" i="2"/>
  <c r="N474" i="2" s="1"/>
  <c r="M475" i="2"/>
  <c r="N475" i="2" s="1"/>
  <c r="M476" i="2"/>
  <c r="N476" i="2" s="1"/>
  <c r="M477" i="2"/>
  <c r="N477" i="2" s="1"/>
  <c r="M478" i="2"/>
  <c r="N478" i="2" s="1"/>
  <c r="M479" i="2"/>
  <c r="N479" i="2" s="1"/>
  <c r="M480" i="2"/>
  <c r="N480" i="2" s="1"/>
  <c r="M481" i="2"/>
  <c r="N481" i="2" s="1"/>
  <c r="M482" i="2"/>
  <c r="N482" i="2" s="1"/>
  <c r="M483" i="2"/>
  <c r="N483" i="2" s="1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N489" i="2" s="1"/>
  <c r="M490" i="2"/>
  <c r="N490" i="2" s="1"/>
  <c r="M491" i="2"/>
  <c r="N491" i="2" s="1"/>
  <c r="M492" i="2"/>
  <c r="N492" i="2" s="1"/>
  <c r="M493" i="2"/>
  <c r="N493" i="2" s="1"/>
  <c r="M494" i="2"/>
  <c r="N494" i="2" s="1"/>
  <c r="M495" i="2"/>
  <c r="N495" i="2" s="1"/>
  <c r="M496" i="2"/>
  <c r="N496" i="2" s="1"/>
  <c r="M497" i="2"/>
  <c r="N497" i="2" s="1"/>
  <c r="M498" i="2"/>
  <c r="N498" i="2" s="1"/>
  <c r="M499" i="2"/>
  <c r="N499" i="2" s="1"/>
  <c r="M500" i="2"/>
  <c r="N500" i="2" s="1"/>
  <c r="M501" i="2"/>
  <c r="N501" i="2" s="1"/>
  <c r="M502" i="2"/>
  <c r="N502" i="2" s="1"/>
  <c r="M503" i="2"/>
  <c r="N503" i="2" s="1"/>
  <c r="M504" i="2"/>
  <c r="N504" i="2" s="1"/>
  <c r="M505" i="2"/>
  <c r="N505" i="2" s="1"/>
  <c r="M506" i="2"/>
  <c r="N506" i="2" s="1"/>
  <c r="M507" i="2"/>
  <c r="N507" i="2" s="1"/>
  <c r="M508" i="2"/>
  <c r="N508" i="2" s="1"/>
  <c r="M509" i="2"/>
  <c r="N509" i="2" s="1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M527" i="2"/>
  <c r="N527" i="2" s="1"/>
  <c r="M528" i="2"/>
  <c r="N528" i="2" s="1"/>
  <c r="M529" i="2"/>
  <c r="N529" i="2" s="1"/>
  <c r="M530" i="2"/>
  <c r="N530" i="2" s="1"/>
  <c r="M531" i="2"/>
  <c r="N531" i="2" s="1"/>
  <c r="M532" i="2"/>
  <c r="N532" i="2" s="1"/>
  <c r="M533" i="2"/>
  <c r="N533" i="2" s="1"/>
  <c r="M534" i="2"/>
  <c r="N534" i="2" s="1"/>
  <c r="M535" i="2"/>
  <c r="N535" i="2" s="1"/>
  <c r="M536" i="2"/>
  <c r="N536" i="2" s="1"/>
  <c r="M537" i="2"/>
  <c r="N537" i="2" s="1"/>
  <c r="M538" i="2"/>
  <c r="N538" i="2" s="1"/>
  <c r="M539" i="2"/>
  <c r="N539" i="2" s="1"/>
  <c r="M540" i="2"/>
  <c r="N540" i="2" s="1"/>
  <c r="M541" i="2"/>
  <c r="N541" i="2" s="1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N551" i="2" s="1"/>
  <c r="M552" i="2"/>
  <c r="N552" i="2" s="1"/>
  <c r="M553" i="2"/>
  <c r="N553" i="2" s="1"/>
  <c r="M554" i="2"/>
  <c r="N554" i="2" s="1"/>
  <c r="M555" i="2"/>
  <c r="N555" i="2" s="1"/>
  <c r="M556" i="2"/>
  <c r="N556" i="2" s="1"/>
  <c r="M557" i="2"/>
  <c r="N557" i="2" s="1"/>
  <c r="M558" i="2"/>
  <c r="N558" i="2" s="1"/>
  <c r="M559" i="2"/>
  <c r="N559" i="2" s="1"/>
  <c r="M560" i="2"/>
  <c r="N560" i="2" s="1"/>
  <c r="M561" i="2"/>
  <c r="N561" i="2" s="1"/>
  <c r="M562" i="2"/>
  <c r="N562" i="2" s="1"/>
  <c r="M563" i="2"/>
  <c r="N563" i="2" s="1"/>
  <c r="M564" i="2"/>
  <c r="N564" i="2" s="1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N586" i="2" s="1"/>
  <c r="M587" i="2"/>
  <c r="N587" i="2" s="1"/>
  <c r="M588" i="2"/>
  <c r="N588" i="2" s="1"/>
  <c r="M589" i="2"/>
  <c r="N589" i="2" s="1"/>
  <c r="M590" i="2"/>
  <c r="N590" i="2" s="1"/>
  <c r="M591" i="2"/>
  <c r="N591" i="2" s="1"/>
  <c r="M592" i="2"/>
  <c r="N592" i="2" s="1"/>
  <c r="M593" i="2"/>
  <c r="N593" i="2" s="1"/>
  <c r="M594" i="2"/>
  <c r="N594" i="2" s="1"/>
  <c r="M595" i="2"/>
  <c r="N595" i="2" s="1"/>
  <c r="M596" i="2"/>
  <c r="N596" i="2" s="1"/>
  <c r="M597" i="2"/>
  <c r="N597" i="2" s="1"/>
  <c r="M598" i="2"/>
  <c r="N598" i="2" s="1"/>
  <c r="M599" i="2"/>
  <c r="N599" i="2" s="1"/>
  <c r="M600" i="2"/>
  <c r="N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N612" i="2" s="1"/>
  <c r="M613" i="2"/>
  <c r="N613" i="2" s="1"/>
  <c r="M614" i="2"/>
  <c r="N614" i="2" s="1"/>
  <c r="M615" i="2"/>
  <c r="N615" i="2" s="1"/>
  <c r="M616" i="2"/>
  <c r="N616" i="2" s="1"/>
  <c r="M617" i="2"/>
  <c r="N617" i="2" s="1"/>
  <c r="M618" i="2"/>
  <c r="N618" i="2" s="1"/>
  <c r="M619" i="2"/>
  <c r="N619" i="2" s="1"/>
  <c r="M620" i="2"/>
  <c r="N620" i="2" s="1"/>
  <c r="M621" i="2"/>
  <c r="N621" i="2" s="1"/>
  <c r="M622" i="2"/>
  <c r="N622" i="2" s="1"/>
  <c r="M623" i="2"/>
  <c r="N623" i="2" s="1"/>
  <c r="M624" i="2"/>
  <c r="N624" i="2" s="1"/>
  <c r="M625" i="2"/>
  <c r="N625" i="2" s="1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N647" i="2" s="1"/>
  <c r="M648" i="2"/>
  <c r="N648" i="2" s="1"/>
  <c r="M649" i="2"/>
  <c r="N649" i="2" s="1"/>
  <c r="M650" i="2"/>
  <c r="N650" i="2" s="1"/>
  <c r="M651" i="2"/>
  <c r="N651" i="2" s="1"/>
  <c r="M652" i="2"/>
  <c r="N652" i="2" s="1"/>
  <c r="M653" i="2"/>
  <c r="N653" i="2" s="1"/>
  <c r="M654" i="2"/>
  <c r="N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M661" i="2"/>
  <c r="N661" i="2" s="1"/>
  <c r="M662" i="2"/>
  <c r="N662" i="2" s="1"/>
  <c r="M663" i="2"/>
  <c r="N663" i="2" s="1"/>
  <c r="M664" i="2"/>
  <c r="N664" i="2" s="1"/>
  <c r="M665" i="2"/>
  <c r="N665" i="2" s="1"/>
  <c r="M666" i="2"/>
  <c r="N666" i="2" s="1"/>
  <c r="M667" i="2"/>
  <c r="N667" i="2" s="1"/>
  <c r="M668" i="2"/>
  <c r="N668" i="2" s="1"/>
  <c r="M669" i="2"/>
  <c r="N669" i="2" s="1"/>
  <c r="M670" i="2"/>
  <c r="N670" i="2" s="1"/>
  <c r="M671" i="2"/>
  <c r="N671" i="2" s="1"/>
  <c r="M672" i="2"/>
  <c r="N672" i="2" s="1"/>
  <c r="M673" i="2"/>
  <c r="N673" i="2" s="1"/>
  <c r="M674" i="2"/>
  <c r="N674" i="2" s="1"/>
  <c r="M675" i="2"/>
  <c r="N675" i="2" s="1"/>
  <c r="E22" i="2" l="1"/>
  <c r="F22" i="2"/>
  <c r="H22" i="2"/>
  <c r="I22" i="2"/>
  <c r="K22" i="2"/>
  <c r="M22" i="2"/>
  <c r="N22" i="2" s="1"/>
  <c r="E21" i="2"/>
  <c r="F21" i="2"/>
  <c r="H21" i="2"/>
  <c r="I21" i="2"/>
  <c r="K21" i="2"/>
  <c r="M21" i="2"/>
  <c r="N21" i="2" s="1"/>
  <c r="E20" i="2"/>
  <c r="F20" i="2"/>
  <c r="H20" i="2"/>
  <c r="I20" i="2"/>
  <c r="K20" i="2"/>
  <c r="M20" i="2"/>
  <c r="N20" i="2" s="1"/>
  <c r="H19" i="2"/>
  <c r="E19" i="2"/>
  <c r="F19" i="2"/>
  <c r="I19" i="2"/>
  <c r="K19" i="2"/>
  <c r="M19" i="2"/>
  <c r="N19" i="2" s="1"/>
  <c r="E18" i="2"/>
  <c r="F18" i="2"/>
  <c r="H18" i="2"/>
  <c r="I18" i="2"/>
  <c r="K18" i="2"/>
  <c r="M18" i="2"/>
  <c r="N18" i="2" s="1"/>
  <c r="E17" i="2"/>
  <c r="F17" i="2"/>
  <c r="H17" i="2"/>
  <c r="I17" i="2"/>
  <c r="K17" i="2"/>
  <c r="M17" i="2"/>
  <c r="N17" i="2" s="1"/>
  <c r="E16" i="2"/>
  <c r="F16" i="2"/>
  <c r="H16" i="2"/>
  <c r="I16" i="2"/>
  <c r="K16" i="2"/>
  <c r="M16" i="2"/>
  <c r="N16" i="2" s="1"/>
  <c r="M14" i="2"/>
  <c r="N14" i="2" s="1"/>
  <c r="M10" i="2"/>
  <c r="M11" i="2"/>
  <c r="M12" i="2"/>
  <c r="M13" i="2"/>
  <c r="N13" i="2" s="1"/>
  <c r="M15" i="2"/>
  <c r="N15" i="2" s="1"/>
  <c r="E15" i="2"/>
  <c r="F15" i="2"/>
  <c r="H15" i="2"/>
  <c r="I15" i="2"/>
  <c r="K15" i="2"/>
  <c r="E14" i="2"/>
  <c r="F14" i="2"/>
  <c r="H14" i="2"/>
  <c r="I14" i="2"/>
  <c r="K14" i="2"/>
  <c r="E13" i="2"/>
  <c r="F13" i="2"/>
  <c r="H13" i="2"/>
  <c r="I13" i="2"/>
  <c r="K13" i="2"/>
  <c r="I10" i="2" l="1"/>
  <c r="I11" i="2"/>
  <c r="I12" i="2"/>
  <c r="F10" i="2"/>
  <c r="F11" i="2"/>
  <c r="F12" i="2"/>
  <c r="E12" i="2"/>
  <c r="H12" i="2"/>
  <c r="K12" i="2"/>
  <c r="N12" i="2"/>
  <c r="E11" i="2"/>
  <c r="H11" i="2"/>
  <c r="K11" i="2"/>
  <c r="N11" i="2"/>
  <c r="J2" i="1"/>
  <c r="J3" i="1"/>
  <c r="R2" i="1"/>
  <c r="L2" i="1"/>
  <c r="L3" i="1"/>
  <c r="B2" i="1"/>
  <c r="B3" i="1"/>
  <c r="O2" i="1"/>
  <c r="P2" i="1" s="1"/>
  <c r="O3" i="1"/>
  <c r="P3" i="1" s="1"/>
  <c r="E10" i="2"/>
  <c r="E310" i="17" s="1"/>
  <c r="H10" i="2"/>
  <c r="K10" i="2"/>
  <c r="E381" i="17" l="1"/>
  <c r="E385" i="17"/>
  <c r="E383" i="17"/>
  <c r="E379" i="17"/>
  <c r="E377" i="17"/>
  <c r="E375" i="17"/>
  <c r="E373" i="17"/>
  <c r="E371" i="17"/>
  <c r="E369" i="17"/>
  <c r="E367" i="17"/>
  <c r="E365" i="17"/>
  <c r="E363" i="17"/>
  <c r="E361" i="17"/>
  <c r="E359" i="17"/>
  <c r="E357" i="17"/>
  <c r="E355" i="17"/>
  <c r="E353" i="17"/>
  <c r="E351" i="17"/>
  <c r="E349" i="17"/>
  <c r="E347" i="17"/>
  <c r="E345" i="17"/>
  <c r="E343" i="17"/>
  <c r="E341" i="17"/>
  <c r="E339" i="17"/>
  <c r="E337" i="17"/>
  <c r="E335" i="17"/>
  <c r="E333" i="17"/>
  <c r="E331" i="17"/>
  <c r="E329" i="17"/>
  <c r="E327" i="17"/>
  <c r="E325" i="17"/>
  <c r="E323" i="17"/>
  <c r="E321" i="17"/>
  <c r="E319" i="17"/>
  <c r="E317" i="17"/>
  <c r="E315" i="17"/>
  <c r="E313" i="17"/>
  <c r="E311" i="17"/>
  <c r="E309" i="17"/>
  <c r="E307" i="17"/>
  <c r="E305" i="17"/>
  <c r="E303" i="17"/>
  <c r="E301" i="17"/>
  <c r="E299" i="17"/>
  <c r="E297" i="17"/>
  <c r="E295" i="17"/>
  <c r="E293" i="17"/>
  <c r="E291" i="17"/>
  <c r="E384" i="17"/>
  <c r="E382" i="17"/>
  <c r="E380" i="17"/>
  <c r="E378" i="17"/>
  <c r="E376" i="17"/>
  <c r="E374" i="17"/>
  <c r="E372" i="17"/>
  <c r="E370" i="17"/>
  <c r="E368" i="17"/>
  <c r="E366" i="17"/>
  <c r="E364" i="17"/>
  <c r="E362" i="17"/>
  <c r="E360" i="17"/>
  <c r="E358" i="17"/>
  <c r="E356" i="17"/>
  <c r="E354" i="17"/>
  <c r="E352" i="17"/>
  <c r="E350" i="17"/>
  <c r="E348" i="17"/>
  <c r="E346" i="17"/>
  <c r="E344" i="17"/>
  <c r="E342" i="17"/>
  <c r="E340" i="17"/>
  <c r="E338" i="17"/>
  <c r="E336" i="17"/>
  <c r="E334" i="17"/>
  <c r="E332" i="17"/>
  <c r="E330" i="17"/>
  <c r="E328" i="17"/>
  <c r="E326" i="17"/>
  <c r="E324" i="17"/>
  <c r="E322" i="17"/>
  <c r="E320" i="17"/>
  <c r="E318" i="17"/>
  <c r="E316" i="17"/>
  <c r="E314" i="17"/>
  <c r="E312" i="17"/>
  <c r="E308" i="17"/>
  <c r="E306" i="17"/>
  <c r="E304" i="17"/>
  <c r="E302" i="17"/>
  <c r="E300" i="17"/>
  <c r="E298" i="17"/>
  <c r="E296" i="17"/>
  <c r="E294" i="17"/>
  <c r="E292" i="17"/>
  <c r="E290" i="17"/>
  <c r="D326" i="17"/>
  <c r="D320" i="17"/>
  <c r="D314" i="17"/>
  <c r="D306" i="17"/>
  <c r="D300" i="17"/>
  <c r="D294" i="17"/>
  <c r="D385" i="17"/>
  <c r="D383" i="17"/>
  <c r="D381" i="17"/>
  <c r="D379" i="17"/>
  <c r="D377" i="17"/>
  <c r="D375" i="17"/>
  <c r="D373" i="17"/>
  <c r="D371" i="17"/>
  <c r="D369" i="17"/>
  <c r="D367" i="17"/>
  <c r="D365" i="17"/>
  <c r="D363" i="17"/>
  <c r="D361" i="17"/>
  <c r="D359" i="17"/>
  <c r="D357" i="17"/>
  <c r="D355" i="17"/>
  <c r="D353" i="17"/>
  <c r="D351" i="17"/>
  <c r="D349" i="17"/>
  <c r="D347" i="17"/>
  <c r="D345" i="17"/>
  <c r="D343" i="17"/>
  <c r="D341" i="17"/>
  <c r="D339" i="17"/>
  <c r="D337" i="17"/>
  <c r="D335" i="17"/>
  <c r="D333" i="17"/>
  <c r="D331" i="17"/>
  <c r="D329" i="17"/>
  <c r="D327" i="17"/>
  <c r="D325" i="17"/>
  <c r="D323" i="17"/>
  <c r="D321" i="17"/>
  <c r="D319" i="17"/>
  <c r="D317" i="17"/>
  <c r="D315" i="17"/>
  <c r="D313" i="17"/>
  <c r="D311" i="17"/>
  <c r="D309" i="17"/>
  <c r="D307" i="17"/>
  <c r="D305" i="17"/>
  <c r="D303" i="17"/>
  <c r="D301" i="17"/>
  <c r="D299" i="17"/>
  <c r="D297" i="17"/>
  <c r="D295" i="17"/>
  <c r="D293" i="17"/>
  <c r="D291" i="17"/>
  <c r="D382" i="17"/>
  <c r="D376" i="17"/>
  <c r="D374" i="17"/>
  <c r="D368" i="17"/>
  <c r="D364" i="17"/>
  <c r="D362" i="17"/>
  <c r="D358" i="17"/>
  <c r="D354" i="17"/>
  <c r="D350" i="17"/>
  <c r="D344" i="17"/>
  <c r="D342" i="17"/>
  <c r="D336" i="17"/>
  <c r="D332" i="17"/>
  <c r="D330" i="17"/>
  <c r="D324" i="17"/>
  <c r="D318" i="17"/>
  <c r="D312" i="17"/>
  <c r="D308" i="17"/>
  <c r="D302" i="17"/>
  <c r="D296" i="17"/>
  <c r="D290" i="17"/>
  <c r="D380" i="17"/>
  <c r="D378" i="17"/>
  <c r="D372" i="17"/>
  <c r="D370" i="17"/>
  <c r="D366" i="17"/>
  <c r="D360" i="17"/>
  <c r="D356" i="17"/>
  <c r="D352" i="17"/>
  <c r="D348" i="17"/>
  <c r="D346" i="17"/>
  <c r="D340" i="17"/>
  <c r="D338" i="17"/>
  <c r="D334" i="17"/>
  <c r="D328" i="17"/>
  <c r="D322" i="17"/>
  <c r="D316" i="17"/>
  <c r="D310" i="17"/>
  <c r="D304" i="17"/>
  <c r="F304" i="17" s="1"/>
  <c r="D298" i="17"/>
  <c r="D292" i="17"/>
  <c r="D384" i="17"/>
  <c r="D248" i="17"/>
  <c r="D210" i="17"/>
  <c r="E235" i="17"/>
  <c r="E207" i="17"/>
  <c r="E289" i="17"/>
  <c r="E219" i="17"/>
  <c r="E273" i="17"/>
  <c r="E229" i="17"/>
  <c r="E253" i="17"/>
  <c r="E256" i="17"/>
  <c r="D197" i="17"/>
  <c r="D199" i="17"/>
  <c r="D224" i="17"/>
  <c r="D274" i="17"/>
  <c r="D211" i="17"/>
  <c r="D256" i="17"/>
  <c r="D209" i="17"/>
  <c r="D289" i="17"/>
  <c r="D279" i="17"/>
  <c r="D231" i="17"/>
  <c r="D234" i="17"/>
  <c r="D244" i="17"/>
  <c r="D276" i="17"/>
  <c r="D280" i="17"/>
  <c r="D258" i="17"/>
  <c r="D194" i="17"/>
  <c r="D271" i="17"/>
  <c r="D201" i="17"/>
  <c r="D208" i="17"/>
  <c r="D245" i="17"/>
  <c r="D206" i="17"/>
  <c r="D203" i="17"/>
  <c r="D260" i="17"/>
  <c r="D232" i="17"/>
  <c r="D205" i="17"/>
  <c r="D216" i="17"/>
  <c r="D288" i="17"/>
  <c r="D281" i="17"/>
  <c r="D207" i="17"/>
  <c r="D220" i="17"/>
  <c r="D198" i="17"/>
  <c r="D272" i="17"/>
  <c r="D213" i="17"/>
  <c r="D227" i="17"/>
  <c r="D270" i="17"/>
  <c r="D204" i="17"/>
  <c r="D241" i="17"/>
  <c r="D217" i="17"/>
  <c r="D268" i="17"/>
  <c r="D267" i="17"/>
  <c r="D215" i="17"/>
  <c r="D237" i="17"/>
  <c r="D283" i="17"/>
  <c r="D214" i="17"/>
  <c r="D266" i="17"/>
  <c r="D242" i="17"/>
  <c r="D282" i="17"/>
  <c r="D219" i="17"/>
  <c r="D247" i="17"/>
  <c r="D277" i="17"/>
  <c r="D195" i="17"/>
  <c r="D202" i="17"/>
  <c r="D196" i="17"/>
  <c r="D243" i="17"/>
  <c r="D273" i="17"/>
  <c r="D249" i="17"/>
  <c r="E251" i="17"/>
  <c r="E257" i="17"/>
  <c r="E208" i="17"/>
  <c r="E220" i="17"/>
  <c r="E213" i="17"/>
  <c r="E264" i="17"/>
  <c r="E222" i="17"/>
  <c r="E265" i="17"/>
  <c r="E239" i="17"/>
  <c r="E255" i="17"/>
  <c r="E200" i="17"/>
  <c r="E196" i="17"/>
  <c r="E272" i="17"/>
  <c r="E206" i="17"/>
  <c r="E225" i="17"/>
  <c r="E203" i="17"/>
  <c r="E195" i="17"/>
  <c r="E214" i="17"/>
  <c r="E212" i="17"/>
  <c r="E197" i="17"/>
  <c r="E287" i="17"/>
  <c r="E226" i="17"/>
  <c r="E204" i="17"/>
  <c r="E217" i="17"/>
  <c r="E285" i="17"/>
  <c r="E254" i="17"/>
  <c r="E218" i="17"/>
  <c r="E198" i="17"/>
  <c r="E232" i="17"/>
  <c r="E215" i="17"/>
  <c r="E241" i="17"/>
  <c r="E278" i="17"/>
  <c r="E242" i="17"/>
  <c r="E277" i="17"/>
  <c r="E250" i="17"/>
  <c r="E249" i="17"/>
  <c r="E268" i="17"/>
  <c r="E245" i="17"/>
  <c r="E211" i="17"/>
  <c r="E262" i="17"/>
  <c r="E284" i="17"/>
  <c r="E205" i="17"/>
  <c r="E199" i="17"/>
  <c r="D235" i="17"/>
  <c r="D218" i="17"/>
  <c r="D284" i="17"/>
  <c r="D252" i="17"/>
  <c r="D229" i="17"/>
  <c r="D212" i="17"/>
  <c r="D228" i="17"/>
  <c r="D264" i="17"/>
  <c r="D262" i="17"/>
  <c r="D239" i="17"/>
  <c r="D222" i="17"/>
  <c r="D286" i="17"/>
  <c r="D261" i="17"/>
  <c r="D238" i="17"/>
  <c r="D221" i="17"/>
  <c r="E224" i="17"/>
  <c r="F224" i="17" s="1"/>
  <c r="E248" i="17"/>
  <c r="E266" i="17"/>
  <c r="E288" i="17"/>
  <c r="E271" i="17"/>
  <c r="E267" i="17"/>
  <c r="E261" i="17"/>
  <c r="E244" i="17"/>
  <c r="E238" i="17"/>
  <c r="E228" i="17"/>
  <c r="E221" i="17"/>
  <c r="E201" i="17"/>
  <c r="E202" i="17"/>
  <c r="E274" i="17"/>
  <c r="E194" i="17"/>
  <c r="E283" i="17"/>
  <c r="E276" i="17"/>
  <c r="E270" i="17"/>
  <c r="E260" i="17"/>
  <c r="E247" i="17"/>
  <c r="E243" i="17"/>
  <c r="E237" i="17"/>
  <c r="E231" i="17"/>
  <c r="E227" i="17"/>
  <c r="E209" i="17"/>
  <c r="E210" i="17"/>
  <c r="F210" i="17" s="1"/>
  <c r="E233" i="17"/>
  <c r="E280" i="17"/>
  <c r="E282" i="17"/>
  <c r="E275" i="17"/>
  <c r="E269" i="17"/>
  <c r="E263" i="17"/>
  <c r="E259" i="17"/>
  <c r="E246" i="17"/>
  <c r="E240" i="17"/>
  <c r="E236" i="17"/>
  <c r="E230" i="17"/>
  <c r="E223" i="17"/>
  <c r="E216" i="17"/>
  <c r="E234" i="17"/>
  <c r="E258" i="17"/>
  <c r="E281" i="17"/>
  <c r="E286" i="17"/>
  <c r="E279" i="17"/>
  <c r="E252" i="17"/>
  <c r="D200" i="17"/>
  <c r="D285" i="17"/>
  <c r="D278" i="17"/>
  <c r="D255" i="17"/>
  <c r="D251" i="17"/>
  <c r="D233" i="17"/>
  <c r="D225" i="17"/>
  <c r="D226" i="17"/>
  <c r="D250" i="17"/>
  <c r="D265" i="17"/>
  <c r="D254" i="17"/>
  <c r="F254" i="17" s="1"/>
  <c r="D257" i="17"/>
  <c r="D287" i="17"/>
  <c r="D253" i="17"/>
  <c r="D275" i="17"/>
  <c r="D269" i="17"/>
  <c r="D263" i="17"/>
  <c r="D259" i="17"/>
  <c r="D246" i="17"/>
  <c r="D240" i="17"/>
  <c r="D236" i="17"/>
  <c r="D230" i="17"/>
  <c r="D223" i="17"/>
  <c r="D172" i="17"/>
  <c r="D193" i="17"/>
  <c r="D189" i="17"/>
  <c r="D185" i="17"/>
  <c r="D181" i="17"/>
  <c r="D177" i="17"/>
  <c r="D173" i="17"/>
  <c r="D169" i="17"/>
  <c r="D165" i="17"/>
  <c r="D161" i="17"/>
  <c r="D157" i="17"/>
  <c r="D3" i="17"/>
  <c r="D11" i="17"/>
  <c r="D19" i="17"/>
  <c r="D27" i="17"/>
  <c r="D35" i="17"/>
  <c r="D43" i="17"/>
  <c r="D51" i="17"/>
  <c r="D59" i="17"/>
  <c r="D67" i="17"/>
  <c r="D75" i="17"/>
  <c r="D83" i="17"/>
  <c r="D91" i="17"/>
  <c r="D160" i="17"/>
  <c r="D13" i="17"/>
  <c r="D29" i="17"/>
  <c r="D53" i="17"/>
  <c r="D77" i="17"/>
  <c r="D93" i="17"/>
  <c r="D15" i="17"/>
  <c r="D47" i="17"/>
  <c r="D153" i="17"/>
  <c r="D149" i="17"/>
  <c r="D145" i="17"/>
  <c r="D141" i="17"/>
  <c r="D137" i="17"/>
  <c r="D133" i="17"/>
  <c r="D129" i="17"/>
  <c r="D125" i="17"/>
  <c r="D121" i="17"/>
  <c r="D117" i="17"/>
  <c r="D113" i="17"/>
  <c r="D109" i="17"/>
  <c r="D105" i="17"/>
  <c r="D101" i="17"/>
  <c r="D4" i="17"/>
  <c r="D12" i="17"/>
  <c r="D20" i="17"/>
  <c r="D28" i="17"/>
  <c r="D36" i="17"/>
  <c r="D44" i="17"/>
  <c r="D52" i="17"/>
  <c r="D60" i="17"/>
  <c r="D68" i="17"/>
  <c r="D76" i="17"/>
  <c r="D84" i="17"/>
  <c r="D92" i="17"/>
  <c r="D192" i="17"/>
  <c r="D188" i="17"/>
  <c r="D184" i="17"/>
  <c r="D180" i="17"/>
  <c r="D176" i="17"/>
  <c r="D168" i="17"/>
  <c r="D164" i="17"/>
  <c r="D156" i="17"/>
  <c r="D5" i="17"/>
  <c r="D21" i="17"/>
  <c r="D45" i="17"/>
  <c r="D61" i="17"/>
  <c r="D69" i="17"/>
  <c r="D85" i="17"/>
  <c r="D31" i="17"/>
  <c r="D37" i="17"/>
  <c r="D7" i="17"/>
  <c r="D39" i="17"/>
  <c r="D55" i="17"/>
  <c r="D152" i="17"/>
  <c r="D148" i="17"/>
  <c r="D144" i="17"/>
  <c r="D140" i="17"/>
  <c r="D136" i="17"/>
  <c r="D132" i="17"/>
  <c r="D128" i="17"/>
  <c r="D124" i="17"/>
  <c r="D120" i="17"/>
  <c r="D116" i="17"/>
  <c r="D112" i="17"/>
  <c r="D108" i="17"/>
  <c r="D104" i="17"/>
  <c r="D100" i="17"/>
  <c r="D6" i="17"/>
  <c r="D14" i="17"/>
  <c r="D22" i="17"/>
  <c r="D30" i="17"/>
  <c r="D38" i="17"/>
  <c r="D46" i="17"/>
  <c r="D54" i="17"/>
  <c r="D62" i="17"/>
  <c r="D70" i="17"/>
  <c r="D78" i="17"/>
  <c r="D86" i="17"/>
  <c r="D94" i="17"/>
  <c r="D191" i="17"/>
  <c r="D187" i="17"/>
  <c r="D183" i="17"/>
  <c r="D179" i="17"/>
  <c r="D175" i="17"/>
  <c r="D171" i="17"/>
  <c r="D167" i="17"/>
  <c r="D163" i="17"/>
  <c r="D159" i="17"/>
  <c r="D155" i="17"/>
  <c r="D23" i="17"/>
  <c r="D170" i="17"/>
  <c r="D150" i="17"/>
  <c r="D127" i="17"/>
  <c r="D118" i="17"/>
  <c r="D17" i="17"/>
  <c r="D40" i="17"/>
  <c r="D58" i="17"/>
  <c r="D74" i="17"/>
  <c r="D90" i="17"/>
  <c r="D18" i="17"/>
  <c r="D79" i="17"/>
  <c r="D66" i="17"/>
  <c r="D2" i="17"/>
  <c r="D99" i="17"/>
  <c r="D9" i="17"/>
  <c r="D71" i="17"/>
  <c r="D56" i="17"/>
  <c r="D98" i="17"/>
  <c r="D73" i="17"/>
  <c r="D190" i="17"/>
  <c r="D158" i="17"/>
  <c r="D147" i="17"/>
  <c r="D138" i="17"/>
  <c r="D115" i="17"/>
  <c r="D106" i="17"/>
  <c r="D41" i="17"/>
  <c r="D63" i="17"/>
  <c r="D95" i="17"/>
  <c r="D49" i="17"/>
  <c r="D131" i="17"/>
  <c r="D162" i="17"/>
  <c r="D110" i="17"/>
  <c r="D33" i="17"/>
  <c r="D139" i="17"/>
  <c r="D57" i="17"/>
  <c r="D178" i="17"/>
  <c r="D135" i="17"/>
  <c r="D126" i="17"/>
  <c r="D103" i="17"/>
  <c r="D24" i="17"/>
  <c r="D42" i="17"/>
  <c r="D64" i="17"/>
  <c r="D80" i="17"/>
  <c r="D96" i="17"/>
  <c r="D166" i="17"/>
  <c r="D146" i="17"/>
  <c r="D123" i="17"/>
  <c r="D114" i="17"/>
  <c r="D48" i="17"/>
  <c r="D81" i="17"/>
  <c r="D97" i="17"/>
  <c r="D186" i="17"/>
  <c r="D143" i="17"/>
  <c r="D134" i="17"/>
  <c r="D111" i="17"/>
  <c r="D102" i="17"/>
  <c r="D8" i="17"/>
  <c r="D26" i="17"/>
  <c r="D82" i="17"/>
  <c r="D174" i="17"/>
  <c r="D154" i="17"/>
  <c r="D122" i="17"/>
  <c r="D32" i="17"/>
  <c r="D87" i="17"/>
  <c r="D151" i="17"/>
  <c r="D119" i="17"/>
  <c r="D10" i="17"/>
  <c r="D88" i="17"/>
  <c r="D130" i="17"/>
  <c r="D16" i="17"/>
  <c r="D89" i="17"/>
  <c r="D25" i="17"/>
  <c r="D65" i="17"/>
  <c r="D50" i="17"/>
  <c r="D142" i="17"/>
  <c r="D72" i="17"/>
  <c r="D182" i="17"/>
  <c r="D34" i="17"/>
  <c r="D107" i="17"/>
  <c r="E153" i="17"/>
  <c r="E149" i="17"/>
  <c r="E145" i="17"/>
  <c r="E141" i="17"/>
  <c r="E137" i="17"/>
  <c r="E133" i="17"/>
  <c r="E129" i="17"/>
  <c r="E125" i="17"/>
  <c r="E121" i="17"/>
  <c r="E117" i="17"/>
  <c r="E113" i="17"/>
  <c r="E109" i="17"/>
  <c r="E105" i="17"/>
  <c r="E101" i="17"/>
  <c r="E3" i="17"/>
  <c r="E11" i="17"/>
  <c r="E19" i="17"/>
  <c r="E27" i="17"/>
  <c r="E35" i="17"/>
  <c r="E43" i="17"/>
  <c r="E51" i="17"/>
  <c r="E59" i="17"/>
  <c r="E67" i="17"/>
  <c r="E75" i="17"/>
  <c r="E83" i="17"/>
  <c r="E91" i="17"/>
  <c r="E148" i="17"/>
  <c r="E140" i="17"/>
  <c r="E132" i="17"/>
  <c r="E124" i="17"/>
  <c r="E116" i="17"/>
  <c r="E108" i="17"/>
  <c r="E100" i="17"/>
  <c r="E13" i="17"/>
  <c r="E29" i="17"/>
  <c r="E45" i="17"/>
  <c r="E85" i="17"/>
  <c r="E119" i="17"/>
  <c r="E99" i="17"/>
  <c r="E31" i="17"/>
  <c r="E55" i="17"/>
  <c r="E79" i="17"/>
  <c r="E192" i="17"/>
  <c r="E188" i="17"/>
  <c r="E184" i="17"/>
  <c r="E180" i="17"/>
  <c r="E176" i="17"/>
  <c r="E172" i="17"/>
  <c r="E168" i="17"/>
  <c r="E164" i="17"/>
  <c r="E160" i="17"/>
  <c r="E156" i="17"/>
  <c r="E4" i="17"/>
  <c r="E12" i="17"/>
  <c r="E20" i="17"/>
  <c r="E28" i="17"/>
  <c r="E36" i="17"/>
  <c r="E44" i="17"/>
  <c r="E52" i="17"/>
  <c r="E60" i="17"/>
  <c r="E68" i="17"/>
  <c r="E76" i="17"/>
  <c r="E84" i="17"/>
  <c r="E92" i="17"/>
  <c r="E152" i="17"/>
  <c r="E144" i="17"/>
  <c r="E136" i="17"/>
  <c r="E128" i="17"/>
  <c r="E120" i="17"/>
  <c r="E112" i="17"/>
  <c r="E104" i="17"/>
  <c r="E5" i="17"/>
  <c r="E21" i="17"/>
  <c r="E37" i="17"/>
  <c r="E53" i="17"/>
  <c r="E61" i="17"/>
  <c r="E69" i="17"/>
  <c r="E77" i="17"/>
  <c r="E93" i="17"/>
  <c r="E123" i="17"/>
  <c r="E103" i="17"/>
  <c r="E23" i="17"/>
  <c r="E63" i="17"/>
  <c r="E95" i="17"/>
  <c r="E115" i="17"/>
  <c r="E7" i="17"/>
  <c r="E39" i="17"/>
  <c r="E47" i="17"/>
  <c r="E71" i="17"/>
  <c r="E191" i="17"/>
  <c r="E187" i="17"/>
  <c r="E183" i="17"/>
  <c r="E179" i="17"/>
  <c r="E175" i="17"/>
  <c r="E171" i="17"/>
  <c r="E167" i="17"/>
  <c r="E163" i="17"/>
  <c r="E159" i="17"/>
  <c r="E155" i="17"/>
  <c r="E6" i="17"/>
  <c r="E14" i="17"/>
  <c r="E22" i="17"/>
  <c r="E30" i="17"/>
  <c r="E38" i="17"/>
  <c r="E46" i="17"/>
  <c r="E54" i="17"/>
  <c r="E62" i="17"/>
  <c r="E70" i="17"/>
  <c r="E78" i="17"/>
  <c r="E86" i="17"/>
  <c r="E94" i="17"/>
  <c r="E151" i="17"/>
  <c r="E147" i="17"/>
  <c r="E143" i="17"/>
  <c r="E139" i="17"/>
  <c r="E135" i="17"/>
  <c r="E131" i="17"/>
  <c r="E127" i="17"/>
  <c r="E111" i="17"/>
  <c r="E107" i="17"/>
  <c r="E15" i="17"/>
  <c r="E87" i="17"/>
  <c r="E190" i="17"/>
  <c r="E181" i="17"/>
  <c r="E158" i="17"/>
  <c r="E138" i="17"/>
  <c r="E106" i="17"/>
  <c r="E8" i="17"/>
  <c r="E26" i="17"/>
  <c r="E49" i="17"/>
  <c r="E72" i="17"/>
  <c r="E90" i="17"/>
  <c r="E50" i="17"/>
  <c r="E142" i="17"/>
  <c r="E41" i="17"/>
  <c r="E182" i="17"/>
  <c r="E130" i="17"/>
  <c r="E24" i="17"/>
  <c r="E88" i="17"/>
  <c r="E193" i="17"/>
  <c r="E150" i="17"/>
  <c r="E89" i="17"/>
  <c r="E178" i="17"/>
  <c r="E169" i="17"/>
  <c r="E126" i="17"/>
  <c r="E9" i="17"/>
  <c r="E32" i="17"/>
  <c r="E73" i="17"/>
  <c r="E96" i="17"/>
  <c r="E185" i="17"/>
  <c r="E162" i="17"/>
  <c r="E65" i="17"/>
  <c r="E170" i="17"/>
  <c r="E48" i="17"/>
  <c r="E189" i="17"/>
  <c r="E166" i="17"/>
  <c r="E157" i="17"/>
  <c r="E146" i="17"/>
  <c r="E114" i="17"/>
  <c r="E10" i="17"/>
  <c r="E33" i="17"/>
  <c r="E56" i="17"/>
  <c r="E74" i="17"/>
  <c r="E97" i="17"/>
  <c r="E186" i="17"/>
  <c r="E177" i="17"/>
  <c r="E134" i="17"/>
  <c r="E16" i="17"/>
  <c r="E34" i="17"/>
  <c r="E57" i="17"/>
  <c r="E80" i="17"/>
  <c r="E2" i="17"/>
  <c r="E174" i="17"/>
  <c r="E165" i="17"/>
  <c r="E154" i="17"/>
  <c r="E122" i="17"/>
  <c r="E17" i="17"/>
  <c r="E40" i="17"/>
  <c r="E58" i="17"/>
  <c r="E81" i="17"/>
  <c r="E18" i="17"/>
  <c r="E64" i="17"/>
  <c r="E42" i="17"/>
  <c r="E161" i="17"/>
  <c r="E25" i="17"/>
  <c r="E102" i="17"/>
  <c r="E110" i="17"/>
  <c r="E82" i="17"/>
  <c r="E173" i="17"/>
  <c r="E98" i="17"/>
  <c r="E118" i="17"/>
  <c r="E66" i="17"/>
  <c r="Q2" i="1"/>
  <c r="S2" i="1" s="1"/>
  <c r="T2" i="1" s="1"/>
  <c r="N10" i="2" s="1"/>
  <c r="Q3" i="1"/>
  <c r="S3" i="1" s="1"/>
  <c r="T3" i="1" s="1"/>
  <c r="F267" i="17" l="1"/>
  <c r="F285" i="17"/>
  <c r="F318" i="17"/>
  <c r="F332" i="17"/>
  <c r="F364" i="17"/>
  <c r="F294" i="17"/>
  <c r="F208" i="17"/>
  <c r="F330" i="17"/>
  <c r="F362" i="17"/>
  <c r="F360" i="17"/>
  <c r="F328" i="17"/>
  <c r="F280" i="17"/>
  <c r="F186" i="17"/>
  <c r="F281" i="17"/>
  <c r="F316" i="17"/>
  <c r="F282" i="17"/>
  <c r="F252" i="17"/>
  <c r="F266" i="17"/>
  <c r="F292" i="17"/>
  <c r="F385" i="17"/>
  <c r="F227" i="17"/>
  <c r="F335" i="17"/>
  <c r="F343" i="17"/>
  <c r="F351" i="17"/>
  <c r="F359" i="17"/>
  <c r="F367" i="17"/>
  <c r="F375" i="17"/>
  <c r="F383" i="17"/>
  <c r="F377" i="17"/>
  <c r="F306" i="17"/>
  <c r="F310" i="17"/>
  <c r="F334" i="17"/>
  <c r="F348" i="17"/>
  <c r="F366" i="17"/>
  <c r="F380" i="17"/>
  <c r="F308" i="17"/>
  <c r="F295" i="17"/>
  <c r="F303" i="17"/>
  <c r="F311" i="17"/>
  <c r="F319" i="17"/>
  <c r="F327" i="17"/>
  <c r="F384" i="17"/>
  <c r="F313" i="17"/>
  <c r="F321" i="17"/>
  <c r="F329" i="17"/>
  <c r="F337" i="17"/>
  <c r="F345" i="17"/>
  <c r="F353" i="17"/>
  <c r="F361" i="17"/>
  <c r="F369" i="17"/>
  <c r="F340" i="17"/>
  <c r="F356" i="17"/>
  <c r="F372" i="17"/>
  <c r="F324" i="17"/>
  <c r="F293" i="17"/>
  <c r="F301" i="17"/>
  <c r="F309" i="17"/>
  <c r="F317" i="17"/>
  <c r="F325" i="17"/>
  <c r="F333" i="17"/>
  <c r="F341" i="17"/>
  <c r="F349" i="17"/>
  <c r="F357" i="17"/>
  <c r="F365" i="17"/>
  <c r="F373" i="17"/>
  <c r="F381" i="17"/>
  <c r="F350" i="17"/>
  <c r="F382" i="17"/>
  <c r="F358" i="17"/>
  <c r="F374" i="17"/>
  <c r="F338" i="17"/>
  <c r="F352" i="17"/>
  <c r="F370" i="17"/>
  <c r="F290" i="17"/>
  <c r="F314" i="17"/>
  <c r="F298" i="17"/>
  <c r="F322" i="17"/>
  <c r="F354" i="17"/>
  <c r="F291" i="17"/>
  <c r="F299" i="17"/>
  <c r="F307" i="17"/>
  <c r="F315" i="17"/>
  <c r="F323" i="17"/>
  <c r="F331" i="17"/>
  <c r="F339" i="17"/>
  <c r="F347" i="17"/>
  <c r="F355" i="17"/>
  <c r="F363" i="17"/>
  <c r="F371" i="17"/>
  <c r="F379" i="17"/>
  <c r="F346" i="17"/>
  <c r="F378" i="17"/>
  <c r="F302" i="17"/>
  <c r="F342" i="17"/>
  <c r="F344" i="17"/>
  <c r="F376" i="17"/>
  <c r="F312" i="17"/>
  <c r="F297" i="17"/>
  <c r="F305" i="17"/>
  <c r="F296" i="17"/>
  <c r="F336" i="17"/>
  <c r="F368" i="17"/>
  <c r="F320" i="17"/>
  <c r="F300" i="17"/>
  <c r="F326" i="17"/>
  <c r="F277" i="17"/>
  <c r="F207" i="17"/>
  <c r="F235" i="17"/>
  <c r="F248" i="17"/>
  <c r="F233" i="17"/>
  <c r="F197" i="17"/>
  <c r="F199" i="17"/>
  <c r="F279" i="17"/>
  <c r="F249" i="17"/>
  <c r="F253" i="17"/>
  <c r="F251" i="17"/>
  <c r="F223" i="17"/>
  <c r="F288" i="17"/>
  <c r="F201" i="17"/>
  <c r="F289" i="17"/>
  <c r="F221" i="17"/>
  <c r="F231" i="17"/>
  <c r="F218" i="17"/>
  <c r="F234" i="17"/>
  <c r="F278" i="17"/>
  <c r="F265" i="17"/>
  <c r="F194" i="17"/>
  <c r="F274" i="17"/>
  <c r="F219" i="17"/>
  <c r="F271" i="17"/>
  <c r="F287" i="17"/>
  <c r="F270" i="17"/>
  <c r="F276" i="17"/>
  <c r="F283" i="17"/>
  <c r="F244" i="17"/>
  <c r="F259" i="17"/>
  <c r="F212" i="17"/>
  <c r="F250" i="17"/>
  <c r="F200" i="17"/>
  <c r="F229" i="17"/>
  <c r="F211" i="17"/>
  <c r="F273" i="17"/>
  <c r="F275" i="17"/>
  <c r="F225" i="17"/>
  <c r="F222" i="17"/>
  <c r="F256" i="17"/>
  <c r="F260" i="17"/>
  <c r="F268" i="17"/>
  <c r="F232" i="17"/>
  <c r="F262" i="17"/>
  <c r="F198" i="17"/>
  <c r="F214" i="17"/>
  <c r="F258" i="17"/>
  <c r="F209" i="17"/>
  <c r="F261" i="17"/>
  <c r="F228" i="17"/>
  <c r="F257" i="17"/>
  <c r="F255" i="17"/>
  <c r="F264" i="17"/>
  <c r="F216" i="17"/>
  <c r="F242" i="17"/>
  <c r="F213" i="17"/>
  <c r="F237" i="17"/>
  <c r="F226" i="17"/>
  <c r="F243" i="17"/>
  <c r="F206" i="17"/>
  <c r="F204" i="17"/>
  <c r="F195" i="17"/>
  <c r="F246" i="17"/>
  <c r="F205" i="17"/>
  <c r="F217" i="17"/>
  <c r="F203" i="17"/>
  <c r="F272" i="17"/>
  <c r="F269" i="17"/>
  <c r="F202" i="17"/>
  <c r="F241" i="17"/>
  <c r="F247" i="17"/>
  <c r="F284" i="17"/>
  <c r="F245" i="17"/>
  <c r="F215" i="17"/>
  <c r="F220" i="17"/>
  <c r="F239" i="17"/>
  <c r="F196" i="17"/>
  <c r="F236" i="17"/>
  <c r="F240" i="17"/>
  <c r="F238" i="17"/>
  <c r="F263" i="17"/>
  <c r="F286" i="17"/>
  <c r="F230" i="17"/>
  <c r="F146" i="17"/>
  <c r="F40" i="17"/>
  <c r="F159" i="17"/>
  <c r="F191" i="17"/>
  <c r="F112" i="17"/>
  <c r="F144" i="17"/>
  <c r="F9" i="17"/>
  <c r="F46" i="17"/>
  <c r="F153" i="17"/>
  <c r="F103" i="17"/>
  <c r="F121" i="17"/>
  <c r="F34" i="17"/>
  <c r="F147" i="17"/>
  <c r="F126" i="17"/>
  <c r="F131" i="17"/>
  <c r="F85" i="17"/>
  <c r="F168" i="17"/>
  <c r="F160" i="17"/>
  <c r="F35" i="17"/>
  <c r="F130" i="17"/>
  <c r="F49" i="17"/>
  <c r="F148" i="17"/>
  <c r="F91" i="17"/>
  <c r="F27" i="17"/>
  <c r="F89" i="17"/>
  <c r="F32" i="17"/>
  <c r="F111" i="17"/>
  <c r="F138" i="17"/>
  <c r="F58" i="17"/>
  <c r="F155" i="17"/>
  <c r="F187" i="17"/>
  <c r="F140" i="17"/>
  <c r="F164" i="17"/>
  <c r="F117" i="17"/>
  <c r="F149" i="17"/>
  <c r="F13" i="17"/>
  <c r="F43" i="17"/>
  <c r="F162" i="17"/>
  <c r="F165" i="17"/>
  <c r="F166" i="17"/>
  <c r="F135" i="17"/>
  <c r="F158" i="17"/>
  <c r="F2" i="17"/>
  <c r="F17" i="17"/>
  <c r="F163" i="17"/>
  <c r="F69" i="17"/>
  <c r="F173" i="17"/>
  <c r="F119" i="17"/>
  <c r="F92" i="17"/>
  <c r="F154" i="17"/>
  <c r="F30" i="17"/>
  <c r="F116" i="17"/>
  <c r="F172" i="17"/>
  <c r="F76" i="17"/>
  <c r="F12" i="17"/>
  <c r="F125" i="17"/>
  <c r="F47" i="17"/>
  <c r="F72" i="17"/>
  <c r="F88" i="17"/>
  <c r="F174" i="17"/>
  <c r="F96" i="17"/>
  <c r="F178" i="17"/>
  <c r="F95" i="17"/>
  <c r="F190" i="17"/>
  <c r="F66" i="17"/>
  <c r="F118" i="17"/>
  <c r="F167" i="17"/>
  <c r="F86" i="17"/>
  <c r="F22" i="17"/>
  <c r="F120" i="17"/>
  <c r="F152" i="17"/>
  <c r="F61" i="17"/>
  <c r="F176" i="17"/>
  <c r="F68" i="17"/>
  <c r="F4" i="17"/>
  <c r="F129" i="17"/>
  <c r="F15" i="17"/>
  <c r="F83" i="17"/>
  <c r="F19" i="17"/>
  <c r="F177" i="17"/>
  <c r="F123" i="17"/>
  <c r="F31" i="17"/>
  <c r="F134" i="17"/>
  <c r="F99" i="17"/>
  <c r="F142" i="17"/>
  <c r="F10" i="17"/>
  <c r="F82" i="17"/>
  <c r="F97" i="17"/>
  <c r="F80" i="17"/>
  <c r="F57" i="17"/>
  <c r="F63" i="17"/>
  <c r="F73" i="17"/>
  <c r="F79" i="17"/>
  <c r="F127" i="17"/>
  <c r="F171" i="17"/>
  <c r="F78" i="17"/>
  <c r="F14" i="17"/>
  <c r="F124" i="17"/>
  <c r="F55" i="17"/>
  <c r="F45" i="17"/>
  <c r="F180" i="17"/>
  <c r="F60" i="17"/>
  <c r="F101" i="17"/>
  <c r="F133" i="17"/>
  <c r="F93" i="17"/>
  <c r="F75" i="17"/>
  <c r="F11" i="17"/>
  <c r="F181" i="17"/>
  <c r="F107" i="17"/>
  <c r="F16" i="17"/>
  <c r="F20" i="17"/>
  <c r="F50" i="17"/>
  <c r="F26" i="17"/>
  <c r="F81" i="17"/>
  <c r="F64" i="17"/>
  <c r="F139" i="17"/>
  <c r="F41" i="17"/>
  <c r="F98" i="17"/>
  <c r="F18" i="17"/>
  <c r="F150" i="17"/>
  <c r="F175" i="17"/>
  <c r="F70" i="17"/>
  <c r="F6" i="17"/>
  <c r="F128" i="17"/>
  <c r="F39" i="17"/>
  <c r="F21" i="17"/>
  <c r="F184" i="17"/>
  <c r="F52" i="17"/>
  <c r="F105" i="17"/>
  <c r="F137" i="17"/>
  <c r="F77" i="17"/>
  <c r="F67" i="17"/>
  <c r="F3" i="17"/>
  <c r="F185" i="17"/>
  <c r="F84" i="17"/>
  <c r="F169" i="17"/>
  <c r="F94" i="17"/>
  <c r="F143" i="17"/>
  <c r="F65" i="17"/>
  <c r="F151" i="17"/>
  <c r="F8" i="17"/>
  <c r="F48" i="17"/>
  <c r="F42" i="17"/>
  <c r="F33" i="17"/>
  <c r="F106" i="17"/>
  <c r="F56" i="17"/>
  <c r="F90" i="17"/>
  <c r="F170" i="17"/>
  <c r="F179" i="17"/>
  <c r="F62" i="17"/>
  <c r="F100" i="17"/>
  <c r="F132" i="17"/>
  <c r="F7" i="17"/>
  <c r="F5" i="17"/>
  <c r="F188" i="17"/>
  <c r="F44" i="17"/>
  <c r="F109" i="17"/>
  <c r="F141" i="17"/>
  <c r="F53" i="17"/>
  <c r="F59" i="17"/>
  <c r="F157" i="17"/>
  <c r="F189" i="17"/>
  <c r="F108" i="17"/>
  <c r="F28" i="17"/>
  <c r="F122" i="17"/>
  <c r="F38" i="17"/>
  <c r="F182" i="17"/>
  <c r="F25" i="17"/>
  <c r="F87" i="17"/>
  <c r="F102" i="17"/>
  <c r="F114" i="17"/>
  <c r="F24" i="17"/>
  <c r="F110" i="17"/>
  <c r="F115" i="17"/>
  <c r="F71" i="17"/>
  <c r="F74" i="17"/>
  <c r="F23" i="17"/>
  <c r="F183" i="17"/>
  <c r="F54" i="17"/>
  <c r="F104" i="17"/>
  <c r="F136" i="17"/>
  <c r="F37" i="17"/>
  <c r="F156" i="17"/>
  <c r="F192" i="17"/>
  <c r="F36" i="17"/>
  <c r="F113" i="17"/>
  <c r="F145" i="17"/>
  <c r="F29" i="17"/>
  <c r="F51" i="17"/>
  <c r="F161" i="17"/>
  <c r="F193" i="17"/>
  <c r="AA13" i="20"/>
  <c r="AD13" i="20" s="1"/>
  <c r="AA17" i="20"/>
  <c r="AD17" i="20" s="1"/>
  <c r="AA19" i="20"/>
  <c r="AD19" i="20" s="1"/>
  <c r="AA20" i="20"/>
  <c r="AD20" i="20" s="1"/>
  <c r="AA21" i="20"/>
  <c r="AD21" i="20" s="1"/>
  <c r="AA22" i="20"/>
  <c r="AD22" i="20" s="1"/>
  <c r="AA23" i="20"/>
  <c r="AD23" i="20" s="1"/>
  <c r="AA24" i="20"/>
  <c r="AD24" i="20" s="1"/>
  <c r="AA26" i="20"/>
  <c r="AD26" i="20" s="1"/>
  <c r="AA27" i="20"/>
  <c r="AD27" i="20" s="1"/>
  <c r="AA30" i="20"/>
  <c r="AD30" i="20" s="1"/>
  <c r="AA31" i="20"/>
  <c r="AD31" i="20" s="1"/>
  <c r="AA33" i="20"/>
  <c r="AD33" i="20" s="1"/>
  <c r="AA34" i="20"/>
  <c r="AD34" i="20" s="1"/>
  <c r="AA35" i="20"/>
  <c r="AD35" i="20" s="1"/>
  <c r="AA37" i="20"/>
  <c r="AD37" i="20" s="1"/>
  <c r="AA38" i="20"/>
  <c r="AD38" i="20" s="1"/>
  <c r="AA39" i="20"/>
  <c r="AD39" i="20" s="1"/>
  <c r="AA40" i="20"/>
  <c r="AD40" i="20" s="1"/>
  <c r="AA41" i="20"/>
  <c r="AD41" i="20" s="1"/>
  <c r="AA43" i="20"/>
  <c r="AD43" i="20" s="1"/>
  <c r="AA44" i="20"/>
  <c r="AD44" i="20" s="1"/>
  <c r="AA45" i="20"/>
  <c r="AD45" i="20" s="1"/>
  <c r="AA282" i="20"/>
  <c r="AD282" i="20" s="1"/>
  <c r="AA286" i="20"/>
  <c r="AD286" i="20" s="1"/>
  <c r="AA287" i="20"/>
  <c r="AD287" i="20" s="1"/>
  <c r="AA289" i="20"/>
  <c r="AD289" i="20" s="1"/>
  <c r="AA575" i="20"/>
  <c r="AD575" i="20" s="1"/>
  <c r="AA46" i="20"/>
  <c r="AD46" i="20" s="1"/>
  <c r="AA291" i="20"/>
  <c r="AD291" i="20" s="1"/>
  <c r="AA292" i="20"/>
  <c r="AD292" i="20" s="1"/>
  <c r="AA293" i="20"/>
  <c r="AD293" i="20" s="1"/>
  <c r="AA294" i="20"/>
  <c r="AD294" i="20" s="1"/>
  <c r="AA297" i="20"/>
  <c r="AD297" i="20" s="1"/>
  <c r="AA298" i="20"/>
  <c r="AD298" i="20" s="1"/>
  <c r="AA570" i="20"/>
  <c r="AD570" i="20" s="1"/>
  <c r="AA299" i="20"/>
  <c r="AD299" i="20" s="1"/>
  <c r="AA581" i="20"/>
  <c r="AD581" i="20" s="1"/>
  <c r="AA49" i="20"/>
  <c r="AD49" i="20" s="1"/>
  <c r="AA300" i="20"/>
  <c r="AD300" i="20" s="1"/>
  <c r="AA50" i="20"/>
  <c r="AD50" i="20" s="1"/>
  <c r="AA51" i="20"/>
  <c r="AD51" i="20" s="1"/>
  <c r="AA580" i="20"/>
  <c r="AD580" i="20" s="1"/>
  <c r="AA577" i="20"/>
  <c r="AD577" i="20" s="1"/>
  <c r="AA52" i="20"/>
  <c r="AD52" i="20" s="1"/>
  <c r="AA53" i="20"/>
  <c r="AD53" i="20" s="1"/>
  <c r="AA54" i="20"/>
  <c r="AD54" i="20" s="1"/>
  <c r="AA55" i="20"/>
  <c r="AD55" i="20" s="1"/>
  <c r="AA56" i="20"/>
  <c r="AD56" i="20" s="1"/>
  <c r="AA58" i="20"/>
  <c r="AD58" i="20" s="1"/>
  <c r="AA302" i="20"/>
  <c r="AD302" i="20" s="1"/>
  <c r="AA59" i="20"/>
  <c r="AD59" i="20" s="1"/>
  <c r="AA60" i="20"/>
  <c r="AD60" i="20" s="1"/>
  <c r="AA61" i="20"/>
  <c r="AD61" i="20" s="1"/>
  <c r="AA62" i="20"/>
  <c r="AD62" i="20" s="1"/>
  <c r="AA63" i="20"/>
  <c r="AD63" i="20" s="1"/>
  <c r="AA64" i="20"/>
  <c r="AD64" i="20" s="1"/>
  <c r="AA65" i="20"/>
  <c r="AD65" i="20" s="1"/>
  <c r="AA66" i="20"/>
  <c r="AD66" i="20" s="1"/>
  <c r="AA68" i="20"/>
  <c r="AD68" i="20" s="1"/>
  <c r="AA69" i="20"/>
  <c r="AD69" i="20" s="1"/>
  <c r="AA70" i="20"/>
  <c r="AD70" i="20" s="1"/>
  <c r="AA71" i="20"/>
  <c r="AD71" i="20" s="1"/>
  <c r="AA73" i="20"/>
  <c r="AD73" i="20" s="1"/>
  <c r="AA74" i="20"/>
  <c r="AD74" i="20" s="1"/>
  <c r="AA75" i="20"/>
  <c r="AD75" i="20" s="1"/>
  <c r="AA76" i="20"/>
  <c r="AD76" i="20" s="1"/>
  <c r="AA77" i="20"/>
  <c r="AD77" i="20" s="1"/>
  <c r="AA78" i="20"/>
  <c r="AD78" i="20" s="1"/>
  <c r="AA79" i="20"/>
  <c r="AD79" i="20" s="1"/>
  <c r="AA80" i="20"/>
  <c r="AD80" i="20" s="1"/>
  <c r="AA81" i="20"/>
  <c r="AD81" i="20" s="1"/>
  <c r="AA83" i="20"/>
  <c r="AD83" i="20" s="1"/>
  <c r="AA86" i="20"/>
  <c r="AD86" i="20" s="1"/>
  <c r="AA87" i="20"/>
  <c r="AD87" i="20" s="1"/>
  <c r="AA88" i="20"/>
  <c r="AD88" i="20" s="1"/>
  <c r="AA90" i="20"/>
  <c r="AD90" i="20" s="1"/>
  <c r="AA91" i="20"/>
  <c r="AD91" i="20" s="1"/>
  <c r="AA92" i="20"/>
  <c r="AD92" i="20" s="1"/>
  <c r="AA93" i="20"/>
  <c r="AD93" i="20" s="1"/>
  <c r="AA567" i="20"/>
  <c r="AD567" i="20" s="1"/>
  <c r="AA478" i="20"/>
  <c r="AD478" i="20" s="1"/>
  <c r="AA627" i="20"/>
  <c r="AD627" i="20" s="1"/>
  <c r="AA308" i="20"/>
  <c r="AD308" i="20" s="1"/>
  <c r="AA309" i="20"/>
  <c r="AD309" i="20" s="1"/>
  <c r="AA310" i="20"/>
  <c r="AD310" i="20" s="1"/>
  <c r="AA628" i="20"/>
  <c r="AD628" i="20" s="1"/>
  <c r="AA95" i="20"/>
  <c r="AD95" i="20" s="1"/>
  <c r="AA96" i="20"/>
  <c r="AD96" i="20" s="1"/>
  <c r="AA311" i="20"/>
  <c r="AD311" i="20" s="1"/>
  <c r="AA97" i="20"/>
  <c r="AD97" i="20" s="1"/>
  <c r="AA98" i="20"/>
  <c r="AD98" i="20" s="1"/>
  <c r="AA477" i="20"/>
  <c r="AD477" i="20" s="1"/>
  <c r="AA312" i="20"/>
  <c r="AD312" i="20" s="1"/>
  <c r="AA313" i="20"/>
  <c r="AD313" i="20" s="1"/>
  <c r="AA314" i="20"/>
  <c r="AD314" i="20" s="1"/>
  <c r="AA316" i="20"/>
  <c r="AD316" i="20" s="1"/>
  <c r="AA317" i="20"/>
  <c r="AD317" i="20" s="1"/>
  <c r="AA101" i="20"/>
  <c r="AD101" i="20" s="1"/>
  <c r="AA103" i="20"/>
  <c r="AD103" i="20" s="1"/>
  <c r="AA104" i="20"/>
  <c r="AD104" i="20" s="1"/>
  <c r="AA629" i="20"/>
  <c r="AD629" i="20" s="1"/>
  <c r="AA105" i="20"/>
  <c r="AD105" i="20" s="1"/>
  <c r="AA320" i="20"/>
  <c r="AD320" i="20" s="1"/>
  <c r="AA562" i="20"/>
  <c r="AD562" i="20" s="1"/>
  <c r="AA108" i="20"/>
  <c r="AD108" i="20" s="1"/>
  <c r="AA326" i="20"/>
  <c r="AD326" i="20" s="1"/>
  <c r="AA110" i="20"/>
  <c r="AD110" i="20" s="1"/>
  <c r="AA111" i="20"/>
  <c r="AD111" i="20" s="1"/>
  <c r="AA563" i="20"/>
  <c r="AD563" i="20" s="1"/>
  <c r="AA112" i="20"/>
  <c r="AD112" i="20" s="1"/>
  <c r="AA113" i="20"/>
  <c r="AD113" i="20" s="1"/>
  <c r="AA328" i="20"/>
  <c r="AD328" i="20" s="1"/>
  <c r="AA329" i="20"/>
  <c r="AD329" i="20" s="1"/>
  <c r="AA333" i="20"/>
  <c r="AD333" i="20" s="1"/>
  <c r="AA338" i="20"/>
  <c r="AD338" i="20" s="1"/>
  <c r="AA342" i="20"/>
  <c r="AD342" i="20" s="1"/>
  <c r="AA344" i="20"/>
  <c r="AD344" i="20" s="1"/>
  <c r="AA114" i="20"/>
  <c r="AD114" i="20" s="1"/>
  <c r="AA115" i="20"/>
  <c r="AD115" i="20" s="1"/>
  <c r="AA346" i="20"/>
  <c r="AD346" i="20" s="1"/>
  <c r="AA117" i="20"/>
  <c r="AD117" i="20" s="1"/>
  <c r="AA118" i="20"/>
  <c r="AD118" i="20" s="1"/>
  <c r="AA348" i="20"/>
  <c r="AD348" i="20" s="1"/>
  <c r="AA119" i="20"/>
  <c r="AD119" i="20" s="1"/>
  <c r="AA350" i="20"/>
  <c r="AD350" i="20" s="1"/>
  <c r="AA351" i="20"/>
  <c r="AD351" i="20" s="1"/>
  <c r="AA352" i="20"/>
  <c r="AD352" i="20" s="1"/>
  <c r="AA353" i="20"/>
  <c r="AD353" i="20" s="1"/>
  <c r="AA121" i="20"/>
  <c r="AD121" i="20" s="1"/>
  <c r="AA354" i="20"/>
  <c r="AD354" i="20" s="1"/>
  <c r="AA355" i="20"/>
  <c r="AD355" i="20" s="1"/>
  <c r="AA356" i="20"/>
  <c r="AD356" i="20" s="1"/>
  <c r="AA123" i="20"/>
  <c r="AD123" i="20" s="1"/>
  <c r="AA124" i="20"/>
  <c r="AD124" i="20" s="1"/>
  <c r="AA358" i="20"/>
  <c r="AD358" i="20" s="1"/>
  <c r="AA125" i="20"/>
  <c r="AD125" i="20" s="1"/>
  <c r="AA126" i="20"/>
  <c r="AD126" i="20" s="1"/>
  <c r="AA127" i="20"/>
  <c r="AD127" i="20" s="1"/>
  <c r="AA362" i="20"/>
  <c r="AD362" i="20" s="1"/>
  <c r="AA129" i="20"/>
  <c r="AD129" i="20" s="1"/>
  <c r="AA130" i="20"/>
  <c r="AD130" i="20" s="1"/>
  <c r="AA131" i="20"/>
  <c r="AD131" i="20" s="1"/>
  <c r="AA132" i="20"/>
  <c r="AD132" i="20" s="1"/>
  <c r="AA133" i="20"/>
  <c r="AD133" i="20" s="1"/>
  <c r="AA367" i="20"/>
  <c r="AD367" i="20" s="1"/>
  <c r="AA134" i="20"/>
  <c r="AD134" i="20" s="1"/>
  <c r="AA137" i="20"/>
  <c r="AD137" i="20" s="1"/>
  <c r="AA138" i="20"/>
  <c r="AD138" i="20" s="1"/>
  <c r="AA373" i="20"/>
  <c r="AD373" i="20" s="1"/>
  <c r="AA139" i="20"/>
  <c r="AD139" i="20" s="1"/>
  <c r="AA140" i="20"/>
  <c r="AD140" i="20" s="1"/>
  <c r="AA141" i="20"/>
  <c r="AD141" i="20" s="1"/>
  <c r="AA142" i="20"/>
  <c r="AD142" i="20" s="1"/>
  <c r="AA143" i="20"/>
  <c r="AD143" i="20" s="1"/>
  <c r="AA144" i="20"/>
  <c r="AD144" i="20" s="1"/>
  <c r="AA490" i="20"/>
  <c r="AD490" i="20" s="1"/>
  <c r="AA488" i="20"/>
  <c r="AD488" i="20" s="1"/>
  <c r="AA492" i="20"/>
  <c r="AD492" i="20" s="1"/>
  <c r="AA486" i="20"/>
  <c r="AD486" i="20" s="1"/>
  <c r="AA491" i="20"/>
  <c r="AD491" i="20" s="1"/>
  <c r="AA495" i="20"/>
  <c r="AD495" i="20" s="1"/>
  <c r="AA521" i="20"/>
  <c r="AD521" i="20" s="1"/>
  <c r="AA522" i="20"/>
  <c r="AD522" i="20" s="1"/>
  <c r="AA482" i="20"/>
  <c r="AD482" i="20" s="1"/>
  <c r="AA484" i="20"/>
  <c r="AD484" i="20" s="1"/>
  <c r="AA525" i="20"/>
  <c r="AD525" i="20" s="1"/>
  <c r="AA531" i="20"/>
  <c r="AD531" i="20" s="1"/>
  <c r="AA532" i="20"/>
  <c r="AD532" i="20" s="1"/>
  <c r="AA538" i="20"/>
  <c r="AD538" i="20" s="1"/>
  <c r="AA247" i="20"/>
  <c r="AD247" i="20" s="1"/>
  <c r="AA543" i="20"/>
  <c r="AD543" i="20" s="1"/>
  <c r="AA147" i="20"/>
  <c r="AD147" i="20" s="1"/>
  <c r="AA149" i="20"/>
  <c r="AD149" i="20" s="1"/>
  <c r="AA150" i="20"/>
  <c r="AD150" i="20" s="1"/>
  <c r="AA152" i="20"/>
  <c r="AD152" i="20" s="1"/>
  <c r="AA153" i="20"/>
  <c r="AD153" i="20" s="1"/>
  <c r="AA154" i="20"/>
  <c r="AD154" i="20" s="1"/>
  <c r="AA155" i="20"/>
  <c r="AD155" i="20" s="1"/>
  <c r="AA156" i="20"/>
  <c r="AD156" i="20" s="1"/>
  <c r="AA157" i="20"/>
  <c r="AD157" i="20" s="1"/>
  <c r="AA158" i="20"/>
  <c r="AD158" i="20" s="1"/>
  <c r="AA159" i="20"/>
  <c r="AD159" i="20" s="1"/>
  <c r="AA160" i="20"/>
  <c r="AD160" i="20" s="1"/>
  <c r="AA161" i="20"/>
  <c r="AD161" i="20" s="1"/>
  <c r="AA598" i="20"/>
  <c r="AD598" i="20" s="1"/>
  <c r="AA590" i="20"/>
  <c r="AD590" i="20" s="1"/>
  <c r="AA377" i="20"/>
  <c r="AD377" i="20" s="1"/>
  <c r="AA378" i="20"/>
  <c r="AD378" i="20" s="1"/>
  <c r="AA379" i="20"/>
  <c r="AD379" i="20" s="1"/>
  <c r="AA380" i="20"/>
  <c r="AD380" i="20" s="1"/>
  <c r="AA383" i="20"/>
  <c r="AD383" i="20" s="1"/>
  <c r="AA384" i="20"/>
  <c r="AD384" i="20" s="1"/>
  <c r="AA616" i="20"/>
  <c r="AD616" i="20" s="1"/>
  <c r="AA584" i="20"/>
  <c r="AD584" i="20" s="1"/>
  <c r="AA385" i="20"/>
  <c r="AD385" i="20" s="1"/>
  <c r="AA386" i="20"/>
  <c r="AD386" i="20" s="1"/>
  <c r="AA387" i="20"/>
  <c r="AD387" i="20" s="1"/>
  <c r="AA388" i="20"/>
  <c r="AD388" i="20" s="1"/>
  <c r="AA389" i="20"/>
  <c r="AD389" i="20" s="1"/>
  <c r="AA394" i="20"/>
  <c r="AD394" i="20" s="1"/>
  <c r="AA396" i="20"/>
  <c r="AD396" i="20" s="1"/>
  <c r="AA400" i="20"/>
  <c r="AD400" i="20" s="1"/>
  <c r="AA407" i="20"/>
  <c r="AD407" i="20" s="1"/>
  <c r="AA408" i="20"/>
  <c r="AD408" i="20" s="1"/>
  <c r="AA619" i="20"/>
  <c r="AD619" i="20" s="1"/>
  <c r="AA409" i="20"/>
  <c r="AD409" i="20" s="1"/>
  <c r="AA410" i="20"/>
  <c r="AD410" i="20" s="1"/>
  <c r="AA411" i="20"/>
  <c r="AD411" i="20" s="1"/>
  <c r="AA412" i="20"/>
  <c r="AD412" i="20" s="1"/>
  <c r="AA585" i="20"/>
  <c r="AD585" i="20" s="1"/>
  <c r="AA413" i="20"/>
  <c r="AD413" i="20" s="1"/>
  <c r="AA414" i="20"/>
  <c r="AD414" i="20" s="1"/>
  <c r="AA623" i="20"/>
  <c r="AD623" i="20" s="1"/>
  <c r="AA415" i="20"/>
  <c r="AD415" i="20" s="1"/>
  <c r="AA607" i="20"/>
  <c r="AD607" i="20" s="1"/>
  <c r="AA583" i="20"/>
  <c r="AD583" i="20" s="1"/>
  <c r="AA620" i="20"/>
  <c r="AD620" i="20" s="1"/>
  <c r="AA417" i="20"/>
  <c r="AD417" i="20" s="1"/>
  <c r="AA612" i="20"/>
  <c r="AD612" i="20" s="1"/>
  <c r="AA591" i="20"/>
  <c r="AD591" i="20" s="1"/>
  <c r="AA418" i="20"/>
  <c r="AD418" i="20" s="1"/>
  <c r="AA419" i="20"/>
  <c r="AD419" i="20" s="1"/>
  <c r="AA420" i="20"/>
  <c r="AD420" i="20" s="1"/>
  <c r="AA602" i="20"/>
  <c r="AD602" i="20" s="1"/>
  <c r="AA603" i="20"/>
  <c r="AD603" i="20" s="1"/>
  <c r="AA593" i="20"/>
  <c r="AD593" i="20" s="1"/>
  <c r="AA609" i="20"/>
  <c r="AD609" i="20" s="1"/>
  <c r="AA423" i="20"/>
  <c r="AD423" i="20" s="1"/>
  <c r="AA594" i="20"/>
  <c r="AD594" i="20" s="1"/>
  <c r="AA604" i="20"/>
  <c r="AD604" i="20" s="1"/>
  <c r="AA617" i="20"/>
  <c r="AD617" i="20" s="1"/>
  <c r="AA622" i="20"/>
  <c r="AD622" i="20" s="1"/>
  <c r="AA614" i="20"/>
  <c r="AD614" i="20" s="1"/>
  <c r="AA589" i="20"/>
  <c r="AD589" i="20" s="1"/>
  <c r="AA588" i="20"/>
  <c r="AD588" i="20" s="1"/>
  <c r="AA163" i="20"/>
  <c r="AD163" i="20" s="1"/>
  <c r="AA425" i="20"/>
  <c r="AD425" i="20" s="1"/>
  <c r="AA166" i="20"/>
  <c r="AD166" i="20" s="1"/>
  <c r="AA167" i="20"/>
  <c r="AD167" i="20" s="1"/>
  <c r="AA170" i="20"/>
  <c r="AD170" i="20" s="1"/>
  <c r="AA171" i="20"/>
  <c r="AD171" i="20" s="1"/>
  <c r="AA440" i="20"/>
  <c r="AD440" i="20" s="1"/>
  <c r="AA179" i="20"/>
  <c r="AD179" i="20" s="1"/>
  <c r="AA448" i="20"/>
  <c r="AD448" i="20" s="1"/>
  <c r="AA187" i="20"/>
  <c r="AD187" i="20" s="1"/>
  <c r="AA189" i="20"/>
  <c r="AD189" i="20" s="1"/>
  <c r="AA457" i="20"/>
  <c r="AD457" i="20" s="1"/>
  <c r="AA191" i="20"/>
  <c r="AD191" i="20" s="1"/>
  <c r="AA459" i="20"/>
  <c r="AD459" i="20" s="1"/>
  <c r="AA192" i="20"/>
  <c r="AD192" i="20" s="1"/>
  <c r="AA193" i="20"/>
  <c r="AD193" i="20" s="1"/>
  <c r="AA196" i="20"/>
  <c r="AD196" i="20" s="1"/>
  <c r="AA197" i="20"/>
  <c r="AD197" i="20" s="1"/>
  <c r="AA199" i="20"/>
  <c r="AD199" i="20" s="1"/>
  <c r="AA201" i="20"/>
  <c r="AD201" i="20" s="1"/>
  <c r="AA202" i="20"/>
  <c r="AD202" i="20" s="1"/>
  <c r="AA550" i="20"/>
  <c r="AD550" i="20" s="1"/>
  <c r="AA204" i="20"/>
  <c r="AD204" i="20" s="1"/>
  <c r="AA205" i="20"/>
  <c r="AD205" i="20" s="1"/>
  <c r="AA206" i="20"/>
  <c r="AD206" i="20" s="1"/>
  <c r="AA209" i="20"/>
  <c r="AD209" i="20" s="1"/>
  <c r="AA574" i="20"/>
  <c r="AD574" i="20" s="1"/>
  <c r="AA212" i="20"/>
  <c r="AD212" i="20" s="1"/>
  <c r="AA216" i="20"/>
  <c r="AD216" i="20" s="1"/>
  <c r="AA217" i="20"/>
  <c r="AD217" i="20" s="1"/>
  <c r="AA219" i="20"/>
  <c r="AD219" i="20" s="1"/>
  <c r="AA220" i="20"/>
  <c r="AD220" i="20" s="1"/>
  <c r="AA222" i="20"/>
  <c r="AD222" i="20" s="1"/>
  <c r="AA463" i="20"/>
  <c r="AD463" i="20" s="1"/>
  <c r="AA630" i="20"/>
  <c r="AD630" i="20" s="1"/>
  <c r="AA223" i="20"/>
  <c r="AD223" i="20" s="1"/>
  <c r="AA225" i="20"/>
  <c r="AD225" i="20" s="1"/>
  <c r="AA226" i="20"/>
  <c r="AD226" i="20" s="1"/>
  <c r="AA227" i="20"/>
  <c r="AD227" i="20" s="1"/>
  <c r="AA229" i="20"/>
  <c r="AD229" i="20" s="1"/>
  <c r="AA230" i="20"/>
  <c r="AD230" i="20" s="1"/>
  <c r="AA231" i="20"/>
  <c r="AD231" i="20" s="1"/>
  <c r="AA232" i="20"/>
  <c r="AD232" i="20" s="1"/>
  <c r="AA466" i="20"/>
  <c r="AD466" i="20" s="1"/>
  <c r="AA467" i="20"/>
  <c r="AD467" i="20" s="1"/>
  <c r="AA470" i="20"/>
  <c r="AD470" i="20" s="1"/>
  <c r="AA235" i="20"/>
  <c r="AD235" i="20" s="1"/>
  <c r="AA471" i="20"/>
  <c r="AD471" i="20" s="1"/>
  <c r="AA564" i="20"/>
  <c r="AD564" i="20" s="1"/>
  <c r="AA237" i="20"/>
  <c r="AD237" i="20" s="1"/>
  <c r="AA238" i="20"/>
  <c r="AD238" i="20" s="1"/>
  <c r="AA239" i="20"/>
  <c r="AD239" i="20" s="1"/>
  <c r="AA476" i="20"/>
  <c r="AD476" i="20" s="1"/>
  <c r="AA241" i="20"/>
  <c r="AD241" i="20" s="1"/>
  <c r="AA243" i="20"/>
  <c r="AD243" i="20" s="1"/>
  <c r="AA244" i="20"/>
  <c r="AD244" i="20" s="1"/>
  <c r="AA245" i="20"/>
  <c r="AD245" i="20" s="1"/>
  <c r="AA246" i="20"/>
  <c r="AD246" i="20" s="1"/>
  <c r="AA626" i="20"/>
  <c r="AD626" i="20" s="1"/>
  <c r="AA12" i="20" l="1"/>
  <c r="AD12" i="20" l="1"/>
  <c r="AA249" i="20"/>
  <c r="AA833" i="20" s="1"/>
  <c r="AD833" i="20" l="1"/>
  <c r="AD249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83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Online transfer to Daya Account utr no. 516992712060 Rs 300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to Surya 180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unger Stock" description="Connection to the 'Munger Stock' query in the workbook." type="5" refreshedVersion="8" background="1" saveData="1">
    <dbPr connection="Provider=Microsoft.Mashup.OleDb.1;Data Source=$Workbook$;Location=&quot;Munger Stock&quot;;Extended Properties=&quot;&quot;" command="SELECT * FROM [Munger Stock]"/>
  </connection>
  <connection id="2" xr16:uid="{00000000-0015-0000-FFFF-FFFF01000000}" keepAlive="1" name="Query - Opening Stock" description="Connection to the 'Opening Stock' query in the workbook." type="5" refreshedVersion="0" background="1" saveData="1">
    <dbPr connection="Provider=Microsoft.Mashup.OleDb.1;Data Source=$Workbook$;Location=&quot;Opening Stock&quot;;Extended Properties=&quot;&quot;" command="SELECT * FROM [Opening Stock]"/>
  </connection>
  <connection id="3" xr16:uid="{00000000-0015-0000-FFFF-FFFF02000000}" keepAlive="1" name="Query - Pending Recoveries1" description="Connection to the 'Pending Recoveries' query in the workbook." type="5" refreshedVersion="8" background="1" saveData="1">
    <dbPr connection="Provider=Microsoft.Mashup.OleDb.1;Data Source=$Workbook$;Location=Pending Recoveries;Extended Properties=&quot;&quot;" command="SELECT * FROM [Pending Recoveries]"/>
  </connection>
  <connection id="4" xr16:uid="{00000000-0015-0000-FFFF-FFFF03000000}" keepAlive="1" name="Query - Purchase" description="Connection to the 'Purchase' query in the workbook." type="5" refreshedVersion="0" background="1" saveData="1">
    <dbPr connection="Provider=Microsoft.Mashup.OleDb.1;Data Source=$Workbook$;Location=Purchase;Extended Properties=&quot;&quot;" command="SELECT * FROM [Purchase]"/>
  </connection>
  <connection id="5" xr16:uid="{00000000-0015-0000-FFFF-FFFF04000000}" keepAlive="1" name="Query - Sale" description="Connection to the 'Sale' query in the workbook." type="5" refreshedVersion="0" background="1" saveData="1">
    <dbPr connection="Provider=Microsoft.Mashup.OleDb.1;Data Source=$Workbook$;Location=Sale;Extended Properties=&quot;&quot;" command="SELECT * FROM [Sale]"/>
  </connection>
  <connection id="6" xr16:uid="{00000000-0015-0000-FFFF-FFFF05000000}" keepAlive="1" name="Query - Stock Updates" description="Connection to the 'Stock Updates' query in the workbook." type="5" refreshedVersion="8" background="1" saveData="1">
    <dbPr connection="Provider=Microsoft.Mashup.OleDb.1;Data Source=$Workbook$;Location=Stock Updates;Extended Properties=&quot;&quot;" command="SELECT * FROM [Stock Updates]"/>
  </connection>
  <connection id="7" xr16:uid="{00000000-0015-0000-FFFF-FFFF06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name="WorksheetConnection_Consumable Report BR 25_26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nsumableReportBR25_26.xlsxTable21"/>
        </x15:connection>
      </ext>
    </extLst>
  </connection>
  <connection id="9" xr16:uid="{00000000-0015-0000-FFFF-FFFF08000000}" name="WorksheetConnection_Consumable Report BR 25_26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nsumableReportBR25_26.xlsxTable31"/>
        </x15:connection>
      </ext>
    </extLst>
  </connection>
  <connection id="10" xr16:uid="{00000000-0015-0000-FFFF-FFFF09000000}" name="WorksheetConnection_Consumable Report BR 25_26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onsumableReportBR25_26.xlsxTable41"/>
        </x15:connection>
      </ext>
    </extLst>
  </connection>
  <connection id="11" xr16:uid="{00000000-0015-0000-FFFF-FFFF0A000000}" name="WorksheetConnection_Consumable Report BR 25_26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onsumableReportBR25_26.xlsxTable51"/>
        </x15:connection>
      </ext>
    </extLst>
  </connection>
</connections>
</file>

<file path=xl/sharedStrings.xml><?xml version="1.0" encoding="utf-8"?>
<sst xmlns="http://schemas.openxmlformats.org/spreadsheetml/2006/main" count="12894" uniqueCount="1218">
  <si>
    <t>Date</t>
  </si>
  <si>
    <t>Vendor Name</t>
  </si>
  <si>
    <t>Invoice Date</t>
  </si>
  <si>
    <t>Invoice No</t>
  </si>
  <si>
    <t>PO No</t>
  </si>
  <si>
    <t>PO Date</t>
  </si>
  <si>
    <t>Item Name</t>
  </si>
  <si>
    <t>UoM</t>
  </si>
  <si>
    <t>Qty Received</t>
  </si>
  <si>
    <t>Rate</t>
  </si>
  <si>
    <t>Amt</t>
  </si>
  <si>
    <t>GST</t>
  </si>
  <si>
    <t>Total Am t</t>
  </si>
  <si>
    <t>Frieght</t>
  </si>
  <si>
    <t>Total amt</t>
  </si>
  <si>
    <t>Cost/Per</t>
  </si>
  <si>
    <t>BMC MPG Name</t>
  </si>
  <si>
    <t>Qty Issued</t>
  </si>
  <si>
    <t>Type</t>
  </si>
  <si>
    <t>Transfer</t>
  </si>
  <si>
    <t>Recoverable</t>
  </si>
  <si>
    <t>Recovery Done</t>
  </si>
  <si>
    <t>Category</t>
  </si>
  <si>
    <t>S.No</t>
  </si>
  <si>
    <t>Reorder Qty</t>
  </si>
  <si>
    <t>Reorder Level</t>
  </si>
  <si>
    <t>Avg Consumption of 2 Month</t>
  </si>
  <si>
    <t>Address</t>
  </si>
  <si>
    <t>PAN</t>
  </si>
  <si>
    <t>Supply For</t>
  </si>
  <si>
    <t>Vendor ID</t>
  </si>
  <si>
    <t>MPG/BMC Code</t>
  </si>
  <si>
    <t>Name</t>
  </si>
  <si>
    <t>BMC Area</t>
  </si>
  <si>
    <t>To BMC/MPG Code</t>
  </si>
  <si>
    <t>From Location Code</t>
  </si>
  <si>
    <t>Main Godown</t>
  </si>
  <si>
    <t>Munger</t>
  </si>
  <si>
    <t>NA</t>
  </si>
  <si>
    <t>BMC</t>
  </si>
  <si>
    <t>MPG</t>
  </si>
  <si>
    <t>Asarganj</t>
  </si>
  <si>
    <t>1% Iodine Solution (100ml)</t>
  </si>
  <si>
    <t>Amber Colour Bottle (250 ML)</t>
  </si>
  <si>
    <t>Amyl 500ml</t>
  </si>
  <si>
    <t>Analyzer Calibration Cheking Log Book</t>
  </si>
  <si>
    <t>Beaker 100 Ml</t>
  </si>
  <si>
    <t>Beaker 250 ML Borosilicate</t>
  </si>
  <si>
    <t>Beaker 500 Ml</t>
  </si>
  <si>
    <t>Beaker 50 ML</t>
  </si>
  <si>
    <t>BMC Cleaning Brush 2"</t>
  </si>
  <si>
    <t>BMC Day Book</t>
  </si>
  <si>
    <t>Burete Stand</t>
  </si>
  <si>
    <t>Burret 50 ML Borosilicate</t>
  </si>
  <si>
    <t>Buterometer</t>
  </si>
  <si>
    <t>Butrometer Brush</t>
  </si>
  <si>
    <t>Cattle Feed Chllan</t>
  </si>
  <si>
    <t>Centrifuge Machine</t>
  </si>
  <si>
    <t>Clean for Milkoscreen 30ml</t>
  </si>
  <si>
    <t>Conical Flask 100 ML</t>
  </si>
  <si>
    <t>Descaling Solution Milkoscreen  30 Ml</t>
  </si>
  <si>
    <t>Distil Water 5 Ltr</t>
  </si>
  <si>
    <t>Eco Power Solution</t>
  </si>
  <si>
    <t>EKO Clean 25 Kg</t>
  </si>
  <si>
    <t>Eko Day Cleaning Sol</t>
  </si>
  <si>
    <t>Eko Measuring Plastic Mug</t>
  </si>
  <si>
    <t>EKO Plunger</t>
  </si>
  <si>
    <t>Ethyl Alcohol 500 ML Pack</t>
  </si>
  <si>
    <t>Farmers Passbook</t>
  </si>
  <si>
    <t>Fat Sacn Jet</t>
  </si>
  <si>
    <t>FAT Scan Weekly</t>
  </si>
  <si>
    <t>Ferric Chloride 500 Gms</t>
  </si>
  <si>
    <t>Fire Extinguiser, Capacity-6 KG</t>
  </si>
  <si>
    <t>FLY KILLER MACHINE 2*18W WH</t>
  </si>
  <si>
    <t>Geaser</t>
  </si>
  <si>
    <t>Gerber Centrifuse 24 Test Electric</t>
  </si>
  <si>
    <t>Gloves</t>
  </si>
  <si>
    <t>Gum Glue Traps</t>
  </si>
  <si>
    <t>Headload Slip</t>
  </si>
  <si>
    <t>Hydrolic Acid</t>
  </si>
  <si>
    <t>Lactometer 0-40</t>
  </si>
  <si>
    <t>Lactometer Jar Small</t>
  </si>
  <si>
    <t>Lock Stopper</t>
  </si>
  <si>
    <t>Lock Stopper Key</t>
  </si>
  <si>
    <t>Material Indent Book</t>
  </si>
  <si>
    <t>MBRT Bath Digital</t>
  </si>
  <si>
    <t>MBRT Serogical Water Bath</t>
  </si>
  <si>
    <t>MBRT Test Register</t>
  </si>
  <si>
    <t>Measuring Cylinder 1000 ML Plastic</t>
  </si>
  <si>
    <t>Measuring Cylinder 100 ML Plastic</t>
  </si>
  <si>
    <t>Measuring Cylinder 250 ML</t>
  </si>
  <si>
    <t>Milk Cane Plunger S. S.</t>
  </si>
  <si>
    <t>Milk Despatch Challan</t>
  </si>
  <si>
    <t>Milk Pipete 10.75 ML</t>
  </si>
  <si>
    <t>Milk Sampler Dipper SS Capacity 50ml</t>
  </si>
  <si>
    <t>MPG Register</t>
  </si>
  <si>
    <t>NABL Buyterometer</t>
  </si>
  <si>
    <t>NABL Certified Lactometer</t>
  </si>
  <si>
    <t>Nylon Filter Cloth - Than</t>
  </si>
  <si>
    <t>Para Dimethyle Amino</t>
  </si>
  <si>
    <t>Petri Dish Borosilicate</t>
  </si>
  <si>
    <t>Phenolphthaleing Indicator</t>
  </si>
  <si>
    <t>Pipe Cleaning Brush 5" Long</t>
  </si>
  <si>
    <t>Pipette Cleaning Brush</t>
  </si>
  <si>
    <t>Pipette Gradulated 10 ML</t>
  </si>
  <si>
    <t>Pipette Gradulated 1 ML</t>
  </si>
  <si>
    <t>Pipette Gradulated 2 ML</t>
  </si>
  <si>
    <t>Pipette NABL Certified</t>
  </si>
  <si>
    <t>Plastic Strainer</t>
  </si>
  <si>
    <t>Reagent Botte with Glass Stopper Borosilicate</t>
  </si>
  <si>
    <t>Reagent Bottle 100 ML</t>
  </si>
  <si>
    <t>Reagent Bottle 250 ML</t>
  </si>
  <si>
    <t>Register for Milk Reception Log Book</t>
  </si>
  <si>
    <t>Resorcinol</t>
  </si>
  <si>
    <t>Rodent Box</t>
  </si>
  <si>
    <t>Rosalic Acid Powder 25 Gms</t>
  </si>
  <si>
    <t>Sample Bottle 100 ML</t>
  </si>
  <si>
    <t>Sample Bottle Brush Large</t>
  </si>
  <si>
    <t>Sample Bottle Stand PL 25 Test</t>
  </si>
  <si>
    <t>Satol - 5 KG</t>
  </si>
  <si>
    <t>Silver Nitrate Solution</t>
  </si>
  <si>
    <t>Sodium Hydroxide N/10 Solution</t>
  </si>
  <si>
    <t>Sprit Lamp S. S.</t>
  </si>
  <si>
    <t>Strip for Detection of Glucose in Milk</t>
  </si>
  <si>
    <t>Strip for Detection of Maltodextrin in Milk</t>
  </si>
  <si>
    <t>Strip for Detection of Urea in Milk</t>
  </si>
  <si>
    <t>Sulphuric Acid SQ 05 Lt</t>
  </si>
  <si>
    <t>Tanker Seal</t>
  </si>
  <si>
    <t>TEEPOL</t>
  </si>
  <si>
    <t>Teflon Hammer</t>
  </si>
  <si>
    <t>Test Tube</t>
  </si>
  <si>
    <t>Test Tube Stand</t>
  </si>
  <si>
    <t>Test Tube with Rubber Cork</t>
  </si>
  <si>
    <t>Thermal Paper Roll - Small</t>
  </si>
  <si>
    <t>Thermameter Alcohal NABL Certified</t>
  </si>
  <si>
    <t>Thermometer 110 C</t>
  </si>
  <si>
    <t>Tilt Measure 10cc PI Superior</t>
  </si>
  <si>
    <t>Tilt Measure 1 Ml with Bottle</t>
  </si>
  <si>
    <t>R R Sales</t>
  </si>
  <si>
    <t>GRN No</t>
  </si>
  <si>
    <t>TI/2025-26/65</t>
  </si>
  <si>
    <t>Nos</t>
  </si>
  <si>
    <t>Challan No</t>
  </si>
  <si>
    <t>Mobile</t>
  </si>
  <si>
    <t>Email</t>
  </si>
  <si>
    <t>Chemical</t>
  </si>
  <si>
    <t>Glassware</t>
  </si>
  <si>
    <t>Minakshi Scientific</t>
  </si>
  <si>
    <t>Receipt Location Code</t>
  </si>
  <si>
    <t>Location</t>
  </si>
  <si>
    <t>Stock Available</t>
  </si>
  <si>
    <t>Consumables</t>
  </si>
  <si>
    <t>Yes</t>
  </si>
  <si>
    <t>No</t>
  </si>
  <si>
    <t>Pending</t>
  </si>
  <si>
    <t>Consumed</t>
  </si>
  <si>
    <t>Type of Location</t>
  </si>
  <si>
    <t>Type of Location2</t>
  </si>
  <si>
    <t>MSKMPG LAKXMIPUR</t>
  </si>
  <si>
    <t>Araria</t>
  </si>
  <si>
    <t>Gomukh ID Araria</t>
  </si>
  <si>
    <t>Gomukh ID Chaidha</t>
  </si>
  <si>
    <t>Gomukh ID Pakrail</t>
  </si>
  <si>
    <t>Gomukh ID Pipra</t>
  </si>
  <si>
    <t>Gomukh Araria-1</t>
  </si>
  <si>
    <t xml:space="preserve">Gomukh Fatepur                                                                                      </t>
  </si>
  <si>
    <t>Gomukh Gauchhari</t>
  </si>
  <si>
    <t>Gomukh Arariya Uttari</t>
  </si>
  <si>
    <t>Gomukh Arariya Karjaniya</t>
  </si>
  <si>
    <t>Gomukh Aariya Dummer Kothi</t>
  </si>
  <si>
    <t>Gomukh Balha</t>
  </si>
  <si>
    <t>Muradpur - Deepak</t>
  </si>
  <si>
    <t>Haripur - Sanjay</t>
  </si>
  <si>
    <t>Araria - Ankesh</t>
  </si>
  <si>
    <t xml:space="preserve">Gomukh Dumariya Khurd                                                                               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</si>
  <si>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</si>
  <si>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</si>
  <si>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</si>
  <si>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 Purbi</t>
  </si>
  <si>
    <t>Telouch</t>
  </si>
  <si>
    <t>Gomukh Jhangara B</t>
  </si>
  <si>
    <t>Gomukh Sondiha Uttri</t>
  </si>
  <si>
    <t>Gomukh Pachkhutti Jorabarpur</t>
  </si>
  <si>
    <t>Gomukh Saraiya</t>
  </si>
  <si>
    <t>Gomukh Aguwani Farakia</t>
  </si>
  <si>
    <t xml:space="preserve"> Gomukh Nauranga</t>
  </si>
  <si>
    <t>Gomukh Bharatkhand Purbi</t>
  </si>
  <si>
    <t>Gomukh Pakrail Vijay Nagar VLC</t>
  </si>
  <si>
    <t>Gomukh Pakrail Shirnia VLC</t>
  </si>
  <si>
    <t>Gomukh Godhiyasi Nayagow VLC</t>
  </si>
  <si>
    <t>Gomukh Gogri</t>
  </si>
  <si>
    <t>Gomukh Bandehra Purbi</t>
  </si>
  <si>
    <t>Gomukh Tila Tol</t>
  </si>
  <si>
    <t>Gomukh Dina Chakla Vlc</t>
  </si>
  <si>
    <t>Vishan Pur</t>
  </si>
  <si>
    <t>Gomukh Madhawpur</t>
  </si>
  <si>
    <t>Gomukh Muradpur</t>
  </si>
  <si>
    <t>Gomukh Salarpur Uttari</t>
  </si>
  <si>
    <t>Gomukh Kanhaiyachak Pachhim</t>
  </si>
  <si>
    <t>Gomukh Srirampur Thuthi</t>
  </si>
  <si>
    <t>Gomukh Dumariya Bujurg</t>
  </si>
  <si>
    <t>Gomukh Dumariya Bujurg Madhay</t>
  </si>
  <si>
    <t xml:space="preserve">Gomukh Badi Lagar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</si>
  <si>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</si>
  <si>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Aguwani                                                                                      </t>
  </si>
  <si>
    <t>MSK MPG BADI LAGAR</t>
  </si>
  <si>
    <t>SHRIRAMPUR THUTHI GOMUKH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</si>
  <si>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</si>
  <si>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</si>
  <si>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</si>
  <si>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</si>
  <si>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</si>
  <si>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</si>
  <si>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</si>
  <si>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Vishnupur Purbi</t>
  </si>
  <si>
    <t>Gomukh Thebhay B</t>
  </si>
  <si>
    <t>Gomukh Kolwara</t>
  </si>
  <si>
    <t>Gomukh Kaithi</t>
  </si>
  <si>
    <t xml:space="preserve">Gomukh Bishouni Purbi </t>
  </si>
  <si>
    <t>Gomukh Baisa</t>
  </si>
  <si>
    <t>Gomukh Chaidha</t>
  </si>
  <si>
    <t>Gomukh Bakiya</t>
  </si>
  <si>
    <t>GOMUKH THATHA</t>
  </si>
  <si>
    <t>GOMUKH GARHIYA</t>
  </si>
  <si>
    <t>GOMUKH LAXMIPUR</t>
  </si>
  <si>
    <t>Gomukh Thatha Purvi</t>
  </si>
  <si>
    <t>KATHELA TOLA TELDHI</t>
  </si>
  <si>
    <t>SONBARSHA 1</t>
  </si>
  <si>
    <t>GANOUL</t>
  </si>
  <si>
    <t>Gauripur</t>
  </si>
  <si>
    <t>Bhramarpur</t>
  </si>
  <si>
    <t>Sheela Devi</t>
  </si>
  <si>
    <t>Gomukh Chautham</t>
  </si>
  <si>
    <t>MOHANPUR</t>
  </si>
  <si>
    <t>CHATMADIH</t>
  </si>
  <si>
    <t>KUNNATH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</si>
  <si>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</si>
  <si>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</si>
  <si>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</si>
  <si>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</si>
  <si>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</si>
  <si>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</si>
  <si>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</si>
  <si>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</si>
  <si>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</si>
  <si>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</si>
  <si>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</si>
  <si>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</si>
  <si>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</si>
  <si>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</si>
  <si>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</si>
  <si>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</si>
  <si>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</si>
  <si>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</si>
  <si>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</si>
  <si>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</si>
  <si>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</si>
  <si>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</si>
  <si>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</si>
  <si>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</si>
  <si>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</si>
  <si>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</si>
  <si>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</si>
  <si>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</si>
  <si>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</si>
  <si>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</si>
  <si>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</si>
  <si>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</si>
  <si>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</si>
  <si>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</si>
  <si>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</si>
  <si>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</si>
  <si>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</si>
  <si>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</si>
  <si>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</si>
  <si>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</si>
  <si>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</si>
  <si>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</si>
  <si>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</si>
  <si>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</si>
  <si>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RANGAUN</t>
  </si>
  <si>
    <t>GONAI</t>
  </si>
  <si>
    <t>SHIKARITOLA</t>
  </si>
  <si>
    <t>BAIKUNTHPUR</t>
  </si>
  <si>
    <t>KAITHA</t>
  </si>
  <si>
    <t>MIRATHI 2</t>
  </si>
  <si>
    <t>DORAI</t>
  </si>
  <si>
    <t>RAGHUNATHPUR</t>
  </si>
  <si>
    <t>BANGAMA</t>
  </si>
  <si>
    <t>KORIYA</t>
  </si>
  <si>
    <t>VISHWASHPUR</t>
  </si>
  <si>
    <t>KHARIYA</t>
  </si>
  <si>
    <t>KUMARPUIR KATHARA</t>
  </si>
  <si>
    <t>KUDHIYA MPG</t>
  </si>
  <si>
    <t>SHAHJADPUR MPG</t>
  </si>
  <si>
    <t>TILAKPUR  2</t>
  </si>
  <si>
    <t>TILAKPUR</t>
  </si>
  <si>
    <t>KUNTHA M</t>
  </si>
  <si>
    <t>GOMUKH SUBHANPUR</t>
  </si>
  <si>
    <t>DalsinghSarai</t>
  </si>
  <si>
    <t>GOMUKH  BHAJANGAMA</t>
  </si>
  <si>
    <t>Gomukh Chora Tabhka</t>
  </si>
  <si>
    <t>Gomukh Basadhiya Kurni</t>
  </si>
  <si>
    <t>KHAJURI</t>
  </si>
  <si>
    <t>ARMAULI-2</t>
  </si>
  <si>
    <t>MUSAPUR - 2</t>
  </si>
  <si>
    <t>Bhojpur</t>
  </si>
  <si>
    <t>Janganath Pur</t>
  </si>
  <si>
    <t>Nagargama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</si>
  <si>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</si>
  <si>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</si>
  <si>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</si>
  <si>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</si>
  <si>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</si>
  <si>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</si>
  <si>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</si>
  <si>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</si>
  <si>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Bisanpur Beri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</si>
  <si>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</si>
  <si>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</si>
  <si>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</si>
  <si>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</si>
  <si>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</si>
  <si>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</si>
  <si>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</si>
  <si>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MORDIWA</t>
  </si>
  <si>
    <t>Matior</t>
  </si>
  <si>
    <t>TELGAMA</t>
  </si>
  <si>
    <t xml:space="preserve">Gomukh Musapur Purvi Tola                                                                           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</si>
  <si>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</si>
  <si>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</si>
  <si>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</si>
  <si>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</si>
  <si>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</si>
  <si>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</si>
  <si>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</si>
  <si>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</si>
  <si>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</si>
  <si>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Siura</t>
  </si>
  <si>
    <t>Chaklal Sahi_Vikrant</t>
  </si>
  <si>
    <t>Bochaha_Sonu</t>
  </si>
  <si>
    <t>Ghataho East</t>
  </si>
  <si>
    <t>Piparpaati</t>
  </si>
  <si>
    <t>Boriya</t>
  </si>
  <si>
    <t>Suratpur</t>
  </si>
  <si>
    <t>Ballochak</t>
  </si>
  <si>
    <t>Rupasbaj</t>
  </si>
  <si>
    <t>Manika Tol</t>
  </si>
  <si>
    <t>Musapur Bichla Tol-Prashant</t>
  </si>
  <si>
    <t>Desu Balo Tol</t>
  </si>
  <si>
    <t>Beri</t>
  </si>
  <si>
    <t>Mahmmadipur</t>
  </si>
  <si>
    <t>Simri-Rupesh</t>
  </si>
  <si>
    <t>Kursaha East</t>
  </si>
  <si>
    <t>Gomukh Jhaura Tabhka</t>
  </si>
  <si>
    <t>Gomukh Kewasnijamat</t>
  </si>
  <si>
    <t>Gomukh Mohanpur</t>
  </si>
  <si>
    <t>Gomukh Bochaha</t>
  </si>
  <si>
    <t>Gomukh Terganj</t>
  </si>
  <si>
    <t>Gomukh Chapra</t>
  </si>
  <si>
    <t>Gomukh SUBHANIPUR EAST</t>
  </si>
  <si>
    <t>GOMUKH JALALPUR</t>
  </si>
  <si>
    <t>GOMUKH Chiranjipur</t>
  </si>
  <si>
    <t>Gomukh Chhatauna East</t>
  </si>
  <si>
    <t>Gomukh Sahu Tol</t>
  </si>
  <si>
    <t>Suddh Daity</t>
  </si>
  <si>
    <t>Krishna Dairy</t>
  </si>
  <si>
    <t>Dumri Purvi Tola</t>
  </si>
  <si>
    <t>Dumraon</t>
  </si>
  <si>
    <t>Simri</t>
  </si>
  <si>
    <t>Sahiyar</t>
  </si>
  <si>
    <t>Majhwari</t>
  </si>
  <si>
    <t>Ekauna</t>
  </si>
  <si>
    <t>ENGLISH DUBAULI</t>
  </si>
  <si>
    <t>Ramo Bariya</t>
  </si>
  <si>
    <t>HITAN PARARI</t>
  </si>
  <si>
    <t>ARIAON</t>
  </si>
  <si>
    <t>DULLAHPUR2</t>
  </si>
  <si>
    <t>Gangauli</t>
  </si>
  <si>
    <t>MATHURA DERA</t>
  </si>
  <si>
    <t>NANDAN</t>
  </si>
  <si>
    <t>GURUDEVNGAR</t>
  </si>
  <si>
    <t>RAJAPUR</t>
  </si>
  <si>
    <t>Gomukh ID Simri</t>
  </si>
  <si>
    <t>HEMDAPUR</t>
  </si>
  <si>
    <t>BADKA SIHANPURA</t>
  </si>
  <si>
    <t>Chatursal Ganj</t>
  </si>
  <si>
    <t>Harnaha</t>
  </si>
  <si>
    <t>Chaugain</t>
  </si>
  <si>
    <t>Akalupur</t>
  </si>
  <si>
    <t>Chhotka Sihanpura</t>
  </si>
  <si>
    <t>Harikishunpur</t>
  </si>
  <si>
    <t>Jagadhra</t>
  </si>
  <si>
    <t>Dharauli</t>
  </si>
  <si>
    <t>Ramopatti</t>
  </si>
  <si>
    <t>Kaithi</t>
  </si>
  <si>
    <t>Rangi Dera</t>
  </si>
  <si>
    <t>Dubki</t>
  </si>
  <si>
    <t>Sonvarsa</t>
  </si>
  <si>
    <t>Kaithi Paschim</t>
  </si>
  <si>
    <t>Narayanpur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</si>
  <si>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</si>
  <si>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</si>
  <si>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</si>
  <si>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</si>
  <si>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Ekauna Dera</t>
  </si>
  <si>
    <t>Gomukh Naat</t>
  </si>
  <si>
    <t>Gomukh Raghunathpur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</si>
  <si>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</si>
  <si>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</si>
  <si>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</si>
  <si>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</si>
  <si>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</si>
  <si>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</si>
  <si>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Bicchu Ka Dera</t>
  </si>
  <si>
    <t>Gomukh Chhapra</t>
  </si>
  <si>
    <t>Gomukh Kajipura Chandan</t>
  </si>
  <si>
    <t>Gomukh Ekrashi Sadabriksh</t>
  </si>
  <si>
    <t>Gomukh Keshopur Surendra</t>
  </si>
  <si>
    <t>Gomukh Banswar</t>
  </si>
  <si>
    <t>Gomukh Sikraul Lakh</t>
  </si>
  <si>
    <t>Gomukh Navadera Prem</t>
  </si>
  <si>
    <t>Gomukh Dafadihari</t>
  </si>
  <si>
    <t>Gomukh Paharpur</t>
  </si>
  <si>
    <t>Gomukh Badkagaon</t>
  </si>
  <si>
    <t>Gomukh Basaon Kalan</t>
  </si>
  <si>
    <t>Gomukh Mangolpur</t>
  </si>
  <si>
    <t>Gomukh Dhanipur</t>
  </si>
  <si>
    <t>Gomukh Babhuar Ashok</t>
  </si>
  <si>
    <t>Gomukh Rakshanagar_tola</t>
  </si>
  <si>
    <t xml:space="preserve">Gomukh Mahada Mirtunjay </t>
  </si>
  <si>
    <t>Gomukh Nadaon</t>
  </si>
  <si>
    <t>Gomukh Chhapra Baradhi Anil</t>
  </si>
  <si>
    <t>Gomukh Pokhraha</t>
  </si>
  <si>
    <t>Gomukh Dalsagar Pachhim</t>
  </si>
  <si>
    <t>Gomukh Jigina</t>
  </si>
  <si>
    <t>Gomukh Kuwan</t>
  </si>
  <si>
    <t>Gomukh Badkagaon Yamunatola</t>
  </si>
  <si>
    <t>Gomukh Bramhpur</t>
  </si>
  <si>
    <t>Gomukh Garhtakhurd</t>
  </si>
  <si>
    <t>Gomukh Rajpur Naurang Rai Dera</t>
  </si>
  <si>
    <t>Gomukh Mashariya</t>
  </si>
  <si>
    <t>Gomukh Kaudesari</t>
  </si>
  <si>
    <t>Gomukh Dahivar Kothiya</t>
  </si>
  <si>
    <t>Gomukh Ramgardh Dera</t>
  </si>
  <si>
    <t>Gomukh Bharkhar</t>
  </si>
  <si>
    <t>Gomukh Rampur</t>
  </si>
  <si>
    <t>Gomukh KritSagar</t>
  </si>
  <si>
    <t>Gomukh Navdera Jaipraksh</t>
  </si>
  <si>
    <t>Gomukh Suraundha</t>
  </si>
  <si>
    <t>Gomukh Semra Nandpur</t>
  </si>
  <si>
    <t>Gomukh Ataon</t>
  </si>
  <si>
    <t xml:space="preserve">Gomukh Mukhiyadera </t>
  </si>
  <si>
    <t>Gomukh Laxman Dera</t>
  </si>
  <si>
    <t>Gumukh Gayghat</t>
  </si>
  <si>
    <t>Gomukh Shivpur</t>
  </si>
  <si>
    <t>ARAK</t>
  </si>
  <si>
    <t>Diyaman</t>
  </si>
  <si>
    <t>KATHAR</t>
  </si>
  <si>
    <t>HENHA</t>
  </si>
  <si>
    <t>POHE</t>
  </si>
  <si>
    <t>Halsi</t>
  </si>
  <si>
    <t>AURO</t>
  </si>
  <si>
    <t>PARSHAMA</t>
  </si>
  <si>
    <t>BAHCHA</t>
  </si>
  <si>
    <t>PRATAPUR 2</t>
  </si>
  <si>
    <t>BALLOPUR</t>
  </si>
  <si>
    <t>KHAIRMA</t>
  </si>
  <si>
    <t>MAHASONI</t>
  </si>
  <si>
    <t>SONDHI</t>
  </si>
  <si>
    <t>NANDNAMA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</si>
  <si>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</si>
  <si>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</si>
  <si>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</si>
  <si>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</si>
  <si>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</si>
  <si>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</si>
  <si>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</si>
  <si>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</si>
  <si>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TETARHAT</t>
  </si>
  <si>
    <t>BEHRAMA</t>
  </si>
  <si>
    <t>Gomukh ID Mathurapur</t>
  </si>
  <si>
    <t>Gomukh ID Nawadih</t>
  </si>
  <si>
    <t>Gomukh ID Kurha Dih</t>
  </si>
  <si>
    <t>KUMAR</t>
  </si>
  <si>
    <t>RAMNAGAR</t>
  </si>
  <si>
    <t>GUNSAGAR 1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</si>
  <si>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</si>
  <si>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</si>
  <si>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</si>
  <si>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</si>
  <si>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</si>
  <si>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BARHARA</t>
  </si>
  <si>
    <t>AZADNAGAR(VLC)</t>
  </si>
  <si>
    <t>REWAI</t>
  </si>
  <si>
    <t>BAKHIYA</t>
  </si>
  <si>
    <t>JALAY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</si>
  <si>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</si>
  <si>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</si>
  <si>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</si>
  <si>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</si>
  <si>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</si>
  <si>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NANDNAMA-2</t>
  </si>
  <si>
    <t>RAMDIH Ajit Kumar</t>
  </si>
  <si>
    <t>NARAYANPUR</t>
  </si>
  <si>
    <t>BELLORI</t>
  </si>
  <si>
    <t>NAWKADIH</t>
  </si>
  <si>
    <t>CHOTAHA</t>
  </si>
  <si>
    <t xml:space="preserve">KHARAGWADA </t>
  </si>
  <si>
    <t>UFFAPUR</t>
  </si>
  <si>
    <t>SAITHNAN</t>
  </si>
  <si>
    <t>BIHRAURA</t>
  </si>
  <si>
    <t>SHIJHORI</t>
  </si>
  <si>
    <t>Gomukh CHANDAULI</t>
  </si>
  <si>
    <t>Kalyanpur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</si>
  <si>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</si>
  <si>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</si>
  <si>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</si>
  <si>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</si>
  <si>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</si>
  <si>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</si>
  <si>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</si>
  <si>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</si>
  <si>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</si>
  <si>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SOMNAHA</t>
  </si>
  <si>
    <t>Gomukh GORAI East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</si>
  <si>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</si>
  <si>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</si>
  <si>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</si>
  <si>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</si>
  <si>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</si>
  <si>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</si>
  <si>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</si>
  <si>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</si>
  <si>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Gomukh Gorai Ward 4</t>
  </si>
  <si>
    <t>GOMUKH Jitwariya</t>
  </si>
  <si>
    <t>Belsandi</t>
  </si>
  <si>
    <t>Gomukh Belsandi East</t>
  </si>
  <si>
    <t>Gomukh Belsandi West Tola</t>
  </si>
  <si>
    <t>Gomukh Gopalpur</t>
  </si>
  <si>
    <t>Gomukh Bharav</t>
  </si>
  <si>
    <t>Gomukh Harpur</t>
  </si>
  <si>
    <t>Gomukh Fulhatta</t>
  </si>
  <si>
    <t>Gomukh Birauli Khurd</t>
  </si>
  <si>
    <t>Gomukh Hayaghat</t>
  </si>
  <si>
    <t>Gomukh Janardhanpur</t>
  </si>
  <si>
    <t>Gomukh Bedauliya</t>
  </si>
  <si>
    <t>Gomukh Khanua</t>
  </si>
  <si>
    <t>Gomukh Hiralalpur</t>
  </si>
  <si>
    <t>Gomukh Malipur</t>
  </si>
  <si>
    <t>Gomukh Jatmalpur</t>
  </si>
  <si>
    <t>Gomukh Punas</t>
  </si>
  <si>
    <t>Gomukh Bandra</t>
  </si>
  <si>
    <t>Gomukh Loharkha</t>
  </si>
  <si>
    <t>Gomukh Dighra</t>
  </si>
  <si>
    <t>Basuwari</t>
  </si>
  <si>
    <t>Belsandi 3</t>
  </si>
  <si>
    <t>Gomukh Jatmalpur Dhab</t>
  </si>
  <si>
    <t>Gomukh Jhahuri</t>
  </si>
  <si>
    <t>Satyajit Kumar</t>
  </si>
  <si>
    <t>Gomukh Balaha East</t>
  </si>
  <si>
    <t>Gomukh PARAN</t>
  </si>
  <si>
    <t>GOMUKH MADHURAPUR</t>
  </si>
  <si>
    <t>GOMUKH MILKI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</si>
  <si>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</si>
  <si>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</si>
  <si>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</si>
  <si>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</si>
  <si>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</si>
  <si>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</si>
  <si>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</si>
  <si>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</si>
  <si>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</si>
  <si>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</si>
  <si>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</si>
  <si>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</si>
  <si>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</si>
  <si>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</si>
  <si>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</si>
  <si>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Gomukh Dariyapur</t>
  </si>
  <si>
    <t>Juwas</t>
  </si>
  <si>
    <t>Morwariya</t>
  </si>
  <si>
    <t>Dumri 2</t>
  </si>
  <si>
    <t>Gomukh Jhakhaur</t>
  </si>
  <si>
    <t>Gomukh Nijampur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</si>
  <si>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</si>
  <si>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</si>
  <si>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</si>
  <si>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</si>
  <si>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JAITPUR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</si>
  <si>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</si>
  <si>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</si>
  <si>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</si>
  <si>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</si>
  <si>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</si>
  <si>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</si>
  <si>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</si>
  <si>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Golapaar - Ramnandan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</si>
  <si>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</si>
  <si>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</si>
  <si>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</si>
  <si>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</si>
  <si>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</si>
  <si>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</si>
  <si>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>LALAN KUMAR YADAV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</si>
  <si>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</si>
  <si>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</si>
  <si>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</si>
  <si>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</si>
  <si>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</si>
  <si>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</si>
  <si>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</si>
  <si>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</si>
  <si>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REHUA</t>
  </si>
  <si>
    <t>Gaachhi Tola</t>
  </si>
  <si>
    <t>GOMUKH WALIPUR</t>
  </si>
  <si>
    <t>SHIVNAR-2</t>
  </si>
  <si>
    <t>Gomukh Ganga Nagar</t>
  </si>
  <si>
    <t>MAHADAT PUR 2</t>
  </si>
  <si>
    <t>Prasharpur Kadwa Gomukh</t>
  </si>
  <si>
    <t>Borwa Tola Gomukh</t>
  </si>
  <si>
    <t>Gomukh Vijay Lalganj</t>
  </si>
  <si>
    <t>Gomukh Raju Mandal Tola</t>
  </si>
  <si>
    <t>Gomukh Sarswati Nagar Nakdahri</t>
  </si>
  <si>
    <t>Gomukh Krishna Dairy Tulsipur</t>
  </si>
  <si>
    <t>Gomukh Amghatta Shreepur</t>
  </si>
  <si>
    <t>Gomukh Lauwalagam</t>
  </si>
  <si>
    <t>Dhobina Basa</t>
  </si>
  <si>
    <t>Gomukh Shreepur Madhay</t>
  </si>
  <si>
    <t>Gomukh Bhagli Basha</t>
  </si>
  <si>
    <t>Gomukh Dhoriya Dadpur -VLC</t>
  </si>
  <si>
    <t>Gomukh Tulsipur Jamunia VLC</t>
  </si>
  <si>
    <t xml:space="preserve">Gomukh Borba Naya Tola </t>
  </si>
  <si>
    <t>Gomukh Mohanpur  VLC</t>
  </si>
  <si>
    <t>Gomukh Kumbhi</t>
  </si>
  <si>
    <t>Majhaul</t>
  </si>
  <si>
    <t xml:space="preserve">Gomukh Jagdar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</si>
  <si>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</si>
  <si>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</si>
  <si>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Phulhara                                                                                     </t>
  </si>
  <si>
    <t>Gomukh Goha</t>
  </si>
  <si>
    <t>Gomukh Goriyari</t>
  </si>
  <si>
    <t>Gomukh Sahuri-2</t>
  </si>
  <si>
    <t>Gomukh Kanausi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</si>
  <si>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</si>
  <si>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</si>
  <si>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</si>
  <si>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</si>
  <si>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</si>
  <si>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Menhan</t>
  </si>
  <si>
    <t>Gomukh Bharwari</t>
  </si>
  <si>
    <t>Gomukh Sherpur</t>
  </si>
  <si>
    <t>Gomukh Bhith-02</t>
  </si>
  <si>
    <t>Chandan Dairy</t>
  </si>
  <si>
    <t>Gomukh Dharampur</t>
  </si>
  <si>
    <t>Gomukh Sharmatola Sahuri</t>
  </si>
  <si>
    <t>Sangat- Sanjeev Kumar</t>
  </si>
  <si>
    <t>Gomukh Garhi Bisanpur</t>
  </si>
  <si>
    <t>Bagaraha-Gopal Yadav</t>
  </si>
  <si>
    <t>Gomukh Gudaar</t>
  </si>
  <si>
    <t>Gomukh Barkurwa</t>
  </si>
  <si>
    <t>Sonma- Khushilal Yadav</t>
  </si>
  <si>
    <t>Kamla- Amarjeet</t>
  </si>
  <si>
    <t>Gomukh Surha</t>
  </si>
  <si>
    <t>Gomukh Goha-02</t>
  </si>
  <si>
    <t>Gomukh Chandpura Neema</t>
  </si>
  <si>
    <t>Gomukh Cheria Bariarpur</t>
  </si>
  <si>
    <t>Gomukh Rahul Nagar</t>
  </si>
  <si>
    <t>Gomukh Bagraha-01</t>
  </si>
  <si>
    <t>Gomukh Maida Babhangama</t>
  </si>
  <si>
    <t>Birpur-Amarjeet Yadav</t>
  </si>
  <si>
    <t>Gomukh Khanjapur Bangali Tola</t>
  </si>
  <si>
    <t>Gomukh Shobhaipura</t>
  </si>
  <si>
    <t>Gomukh Milki</t>
  </si>
  <si>
    <t>Gomukh Kharaiya Sultanpur</t>
  </si>
  <si>
    <t>Gomukh Fajilpur</t>
  </si>
  <si>
    <t>Gomukh Pirauna</t>
  </si>
  <si>
    <t>Parra- Nagendra Kumar</t>
  </si>
  <si>
    <t>Gomukh Sihi</t>
  </si>
  <si>
    <t>Rosera-Rajesh</t>
  </si>
  <si>
    <t>Musrigharari</t>
  </si>
  <si>
    <t>GOMUKH BANGHARH KISHANPUR</t>
  </si>
  <si>
    <t>Gomukh Serpur Narsari</t>
  </si>
  <si>
    <t>PARORIYA</t>
  </si>
  <si>
    <t>PACHPAIKA</t>
  </si>
  <si>
    <t>JHAKHRA</t>
  </si>
  <si>
    <t>GOMUKH ANDAHA</t>
  </si>
  <si>
    <t>GOMUKH MAHIPURA</t>
  </si>
  <si>
    <t>Gomukha Rohua</t>
  </si>
  <si>
    <t>Gomukh BARDIHA TUTRI PETROL PUMP</t>
  </si>
  <si>
    <t>Gomukha Arniya Ganj</t>
  </si>
  <si>
    <t>Gomukh Sarmaspur</t>
  </si>
  <si>
    <t>Gomukh Tara Dhamaun Dakshini</t>
  </si>
  <si>
    <t>Gomukha Vishanupatti II</t>
  </si>
  <si>
    <t>Gomukh Khesarhiya</t>
  </si>
  <si>
    <t>Harsingpur</t>
  </si>
  <si>
    <t>Gomukh ID Mahathi</t>
  </si>
  <si>
    <t xml:space="preserve">SAMASPURA                                                                                           </t>
  </si>
  <si>
    <t>SHIRDILPUR</t>
  </si>
  <si>
    <t>MURTUJAPUR</t>
  </si>
  <si>
    <t>Gomukh VISHNUPATTI</t>
  </si>
  <si>
    <t xml:space="preserve">SUNDAR KUMAR                                                                                        </t>
  </si>
  <si>
    <t xml:space="preserve">Chhuchhipur                                                                                         </t>
  </si>
  <si>
    <t>Gomukh ID Sararanjan</t>
  </si>
  <si>
    <t xml:space="preserve">Gomukh Soharthi Purvi Tola                                                                          </t>
  </si>
  <si>
    <t>Sihama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</si>
  <si>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</si>
  <si>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</si>
  <si>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</si>
  <si>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</si>
  <si>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</si>
  <si>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</si>
  <si>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</si>
  <si>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</si>
  <si>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Chakpahar</t>
  </si>
  <si>
    <t>Rampur Maheshpur</t>
  </si>
  <si>
    <t>Godhiyari</t>
  </si>
  <si>
    <t>Rampur-Pappu</t>
  </si>
  <si>
    <t>Jhakhra-Rambilash</t>
  </si>
  <si>
    <t>Chakpahar East</t>
  </si>
  <si>
    <t>Chakpahar Bichla Tol-Sanjay</t>
  </si>
  <si>
    <t>Chaksikandar East</t>
  </si>
  <si>
    <t>Dagarua</t>
  </si>
  <si>
    <t>Chakmilki</t>
  </si>
  <si>
    <t>Pinki Enterprises</t>
  </si>
  <si>
    <t>Gomukh Akaha</t>
  </si>
  <si>
    <t>Salempur</t>
  </si>
  <si>
    <t>Vishnupur Kowahi</t>
  </si>
  <si>
    <t>Nauachak-Pankaj</t>
  </si>
  <si>
    <t>Jitwarpur-Manisha</t>
  </si>
  <si>
    <t>Repura-Anita</t>
  </si>
  <si>
    <t>Gomukh Sirdulpur 2</t>
  </si>
  <si>
    <t>Gomukh Gangapur</t>
  </si>
  <si>
    <t>Gomukh Repura</t>
  </si>
  <si>
    <t>Gomukh Morwa Mohanpur</t>
  </si>
  <si>
    <t>Gomukh Patepur</t>
  </si>
  <si>
    <t>Gomukh Akowahi Purvi Tol</t>
  </si>
  <si>
    <t>Gomukh Nipur</t>
  </si>
  <si>
    <t>Gomukh Subhash Chowk</t>
  </si>
  <si>
    <t>Gomukh Sherpur Narsari East</t>
  </si>
  <si>
    <t>Gomukh Nauachak East</t>
  </si>
  <si>
    <t>Gomukh Saidpur</t>
  </si>
  <si>
    <t>Gomukh Basadiya East</t>
  </si>
  <si>
    <t>Gomukh Gaopur Bhagwatpur</t>
  </si>
  <si>
    <t>Chak Punervas</t>
  </si>
  <si>
    <t>Sahibpur Kamal</t>
  </si>
  <si>
    <t>Gomukh Mahendrapur</t>
  </si>
  <si>
    <t>Gomukh Balahpur</t>
  </si>
  <si>
    <t>Gomukh Bhairwar</t>
  </si>
  <si>
    <t>Gomukh Danauli</t>
  </si>
  <si>
    <t>NAYAGAW</t>
  </si>
  <si>
    <t>Sadipur</t>
  </si>
  <si>
    <t>Dandari</t>
  </si>
  <si>
    <t>Rahimpur Pachkhutti</t>
  </si>
  <si>
    <t>GOMUKH PARTARPUR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</si>
  <si>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</si>
  <si>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</si>
  <si>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</si>
  <si>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</si>
  <si>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Mathar Sukhdev Babu Tola</t>
  </si>
  <si>
    <t>Gomukh Pachrukhi</t>
  </si>
  <si>
    <t>Gomukh Kumar Chakki</t>
  </si>
  <si>
    <t>Gomukh Sanhatol</t>
  </si>
  <si>
    <t>Gomukh Maniappa</t>
  </si>
  <si>
    <t>Gomukh Sonapur</t>
  </si>
  <si>
    <t>Gomukh Barkhandi 2</t>
  </si>
  <si>
    <t>Gomukh Sahibpur</t>
  </si>
  <si>
    <t xml:space="preserve">Gomukh Mohanpur 1                                                                                   </t>
  </si>
  <si>
    <t xml:space="preserve">Gomukh Rampur                                                                                       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</si>
  <si>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</si>
  <si>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</si>
  <si>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Bakhadda                                                                                     </t>
  </si>
  <si>
    <t>GOMUKH KATAHRI</t>
  </si>
  <si>
    <t>GOMUKH Mathar Ward 10</t>
  </si>
  <si>
    <t>Gomukh Chowki</t>
  </si>
  <si>
    <t>GOMUKH Tartor 2</t>
  </si>
  <si>
    <t>Gomukh Aho Ghat</t>
  </si>
  <si>
    <t>Gomukh Sadpur</t>
  </si>
  <si>
    <t>GOMUKH Nista Tol</t>
  </si>
  <si>
    <t>GOMUKH SRINAGAR</t>
  </si>
  <si>
    <t>GOMUKH SANHA NAYATOLA</t>
  </si>
  <si>
    <t>GOMUKH BANARASI TOLA</t>
  </si>
  <si>
    <t>Gomukh Durgapur</t>
  </si>
  <si>
    <t>Gomukh Barkhandi Tol</t>
  </si>
  <si>
    <t>Gomukh Shakarpura</t>
  </si>
  <si>
    <t>Gomukh Singhpur Balahpur</t>
  </si>
  <si>
    <t>Gomukh Koniya</t>
  </si>
  <si>
    <t>GOMUKH ROHUA</t>
  </si>
  <si>
    <t>GOMUKH BACHOTA</t>
  </si>
  <si>
    <t>GOMUKH CHATAR</t>
  </si>
  <si>
    <t>GOMUKH BATHNAMA</t>
  </si>
  <si>
    <t>GOMUKH TILAK NAGAR</t>
  </si>
  <si>
    <t>GOMUKH RON</t>
  </si>
  <si>
    <t>Gomukh Rahimpur Dakshin</t>
  </si>
  <si>
    <t>GOMUKH MORKAHI</t>
  </si>
  <si>
    <t>GOMUKH HANSPUR</t>
  </si>
  <si>
    <t>GOMUKH NAYAGAON 2</t>
  </si>
  <si>
    <t>GOMUKH SONVARSA</t>
  </si>
  <si>
    <t>GOMUKH LABHGAON</t>
  </si>
  <si>
    <t>GOMUKH TATRABAD</t>
  </si>
  <si>
    <t>GOMUKH KASBA DIYARA</t>
  </si>
  <si>
    <t>GOMUKH BADIL TOL</t>
  </si>
  <si>
    <t>GOMUKH TRIBHUVAN TOLA</t>
  </si>
  <si>
    <t>GOMUKH AHUNA</t>
  </si>
  <si>
    <t>GOMUKH SAURAYDIH</t>
  </si>
  <si>
    <t>GOMUKH SHADIPUR</t>
  </si>
  <si>
    <t>GOMUKH ASHRAPHA DIYARA</t>
  </si>
  <si>
    <t>GOMUKH SHUMBHA</t>
  </si>
  <si>
    <t>GOMUKH BAbhangama</t>
  </si>
  <si>
    <t>GOMUKH MANIAPPA</t>
  </si>
  <si>
    <t>GOMUKH KAMALPUR</t>
  </si>
  <si>
    <t>GOMUKH DHUSMURI BISHANPUR</t>
  </si>
  <si>
    <t>GOMUKH BISHANPUR</t>
  </si>
  <si>
    <t>GOMUKH BISHANPUR 2</t>
  </si>
  <si>
    <t>PRASHANT PAHARPUR</t>
  </si>
  <si>
    <t>GOMUKH SONAPUR BHARAT</t>
  </si>
  <si>
    <t>GOMUKH SAIDPUR SAMASTIPUR</t>
  </si>
  <si>
    <t>Gomukh Bariyarpur</t>
  </si>
  <si>
    <t>Gomukh Sadananpur</t>
  </si>
  <si>
    <t>HUSSAINA ABGIL ARJUN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</si>
  <si>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</si>
  <si>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</si>
  <si>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</si>
  <si>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</si>
  <si>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</si>
  <si>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</si>
  <si>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</si>
  <si>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</si>
  <si>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</si>
  <si>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</si>
  <si>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</si>
  <si>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</si>
  <si>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</si>
  <si>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</si>
  <si>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</si>
  <si>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</si>
  <si>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Pokhrama</t>
  </si>
  <si>
    <t>Gomukh Arma</t>
  </si>
  <si>
    <t>Singhchak</t>
  </si>
  <si>
    <t>MAHA-LAXMI</t>
  </si>
  <si>
    <t>PAWAI</t>
  </si>
  <si>
    <t>RAMSIR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</si>
  <si>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</si>
  <si>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</si>
  <si>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</si>
  <si>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DEVNAGAR GOHRI</t>
  </si>
  <si>
    <t>URAIN</t>
  </si>
  <si>
    <t>NIRAJ KUMAR</t>
  </si>
  <si>
    <t>RAJAN KUMAR(VLC)</t>
  </si>
  <si>
    <t>RUPESH SINGH(VLC)</t>
  </si>
  <si>
    <t>RANDHIR KUMAR(VLC)</t>
  </si>
  <si>
    <t>Medni-Chowki-2 - Ram</t>
  </si>
  <si>
    <t>Abgil Rampur - Rohit</t>
  </si>
  <si>
    <t>Abgil-2 - Sheshnath</t>
  </si>
  <si>
    <t>MALIYA</t>
  </si>
  <si>
    <t>MAHULIYA</t>
  </si>
  <si>
    <t>ABGIL RAMPUR</t>
  </si>
  <si>
    <t>ABGIL</t>
  </si>
  <si>
    <t>PRAMOD YADAV</t>
  </si>
  <si>
    <t>RUPESH KUMAR</t>
  </si>
  <si>
    <t>BABLU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</si>
  <si>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</si>
  <si>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</si>
  <si>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</si>
  <si>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BELDARIYA</t>
  </si>
  <si>
    <t>BASUHAR</t>
  </si>
  <si>
    <t>BHANDAR</t>
  </si>
  <si>
    <t>JAGAN SAIDPUR</t>
  </si>
  <si>
    <t>MAHESPUR</t>
  </si>
  <si>
    <t>JANKIDIH</t>
  </si>
  <si>
    <t>BASMATIYA</t>
  </si>
  <si>
    <t>AKHA KURHA</t>
  </si>
  <si>
    <t>TILATHI</t>
  </si>
  <si>
    <t>WHACHAUKI</t>
  </si>
  <si>
    <t xml:space="preserve">RAVIRAJ </t>
  </si>
  <si>
    <t>GOMUKH BIJULIYA</t>
  </si>
  <si>
    <t>GOMUKH WESTOL</t>
  </si>
  <si>
    <t>GOMUKH AKHA 2</t>
  </si>
  <si>
    <t>GOMUKH  SALHA</t>
  </si>
  <si>
    <t>GOMUKH BABABARHAM</t>
  </si>
  <si>
    <t>GOMUKH NAWTOLIYA(OM PRAKASH)</t>
  </si>
  <si>
    <t>SANGRAMPUR</t>
  </si>
  <si>
    <t>GOMUKH SAIDPURA</t>
  </si>
  <si>
    <t>GOMUKH JHAGRAHA</t>
  </si>
  <si>
    <t>CHANNAYA</t>
  </si>
  <si>
    <t xml:space="preserve">GOMUKH RAVI RAY TOLA </t>
  </si>
  <si>
    <t>GOMUKH CHASMASKAN</t>
  </si>
  <si>
    <t>GOMUKH KAJITOLA</t>
  </si>
  <si>
    <t>GOMUKH SALEMPUR</t>
  </si>
  <si>
    <t>GOMUKH SHAMHO 2</t>
  </si>
  <si>
    <t>LADHAUNA</t>
  </si>
  <si>
    <t>Gomukh Totha</t>
  </si>
  <si>
    <t>FARDA - 3</t>
  </si>
  <si>
    <t>CHANDANPURA</t>
  </si>
  <si>
    <t>MANIKPUR</t>
  </si>
  <si>
    <t>JAKARPURA</t>
  </si>
  <si>
    <t>KISHANPUR</t>
  </si>
  <si>
    <t>NANDPUR</t>
  </si>
  <si>
    <t>NOWAGADHI</t>
  </si>
  <si>
    <t>Gomukh Ghanharpur</t>
  </si>
  <si>
    <t>Teghra</t>
  </si>
  <si>
    <t>Gomukh Amba</t>
  </si>
  <si>
    <t>Labherchak</t>
  </si>
  <si>
    <t>Paspura</t>
  </si>
  <si>
    <t>Gomukh Godhna</t>
  </si>
  <si>
    <t>Briyarpur</t>
  </si>
  <si>
    <t>Gomukh Sihma 2</t>
  </si>
  <si>
    <t>Gomukh ID Marsaito</t>
  </si>
  <si>
    <t>Gomukh ID Pidhauli</t>
  </si>
  <si>
    <t>Gomukh ID Islampur</t>
  </si>
  <si>
    <t>Gomukh ID Akashpur-2</t>
  </si>
  <si>
    <t>Gomukh ID Akashpur</t>
  </si>
  <si>
    <t>Gomukh ID Rachiyahi</t>
  </si>
  <si>
    <t>GomukhBariyahi Chanan</t>
  </si>
  <si>
    <t>GomukhGehuni</t>
  </si>
  <si>
    <t>Gomukh Jagatpura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</si>
  <si>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</si>
  <si>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</si>
  <si>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</si>
  <si>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</si>
  <si>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</si>
  <si>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</si>
  <si>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</si>
  <si>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Bariyahi - Ramvaran</t>
  </si>
  <si>
    <t>Hasanpur - Abhijeet</t>
  </si>
  <si>
    <t>Adharpur - Manish</t>
  </si>
  <si>
    <t>Rani - Surender</t>
  </si>
  <si>
    <t>Barauni - Ramnandan</t>
  </si>
  <si>
    <t>Gangaprasad - Prashant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</si>
  <si>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</si>
  <si>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</si>
  <si>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</si>
  <si>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</si>
  <si>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</si>
  <si>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</si>
  <si>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 xml:space="preserve">GOMUKH ADHARPUR                                                                                     </t>
  </si>
  <si>
    <t>GOMUKH ROOPNAGAR</t>
  </si>
  <si>
    <t>GOMUKH SIBUTOL 2</t>
  </si>
  <si>
    <t>GOMUKH KHARMOLI</t>
  </si>
  <si>
    <t>GOMUKH HADIPUR</t>
  </si>
  <si>
    <t>Gomukh Salempur</t>
  </si>
  <si>
    <t>Gomukh Harichak</t>
  </si>
  <si>
    <t>GOMUKH MARANCHI</t>
  </si>
  <si>
    <t>GOMUKH CHIRANJIVIPUR</t>
  </si>
  <si>
    <t>PAWAN RAY</t>
  </si>
  <si>
    <t>RAM NANDAN YADAV</t>
  </si>
  <si>
    <t>RAJ BHARDWAJ</t>
  </si>
  <si>
    <t>Gomukh Amarpur</t>
  </si>
  <si>
    <t>Prashant Kumar</t>
  </si>
  <si>
    <t>Gomukh Barauni 3</t>
  </si>
  <si>
    <t>CHANDAN YADAV</t>
  </si>
  <si>
    <t>SURESH YADAV</t>
  </si>
  <si>
    <t>DINESH YADAV</t>
  </si>
  <si>
    <t>ANITA DEVI</t>
  </si>
  <si>
    <t>Gomukh Amarpur Paschim</t>
  </si>
  <si>
    <t>GOMUKH SIHMA 2</t>
  </si>
  <si>
    <t>GOMUKH FATEHA SALEMPUR</t>
  </si>
  <si>
    <t>GOMUKH GEHUNI 2</t>
  </si>
  <si>
    <t>GOMUKH MALHIPUR</t>
  </si>
  <si>
    <t>Bihat - Sonu Kumar</t>
  </si>
  <si>
    <t>Rasalpur - Durgesh Kumar</t>
  </si>
  <si>
    <t>Panchwati Chowk - Ghanshyan Kumar Ray</t>
  </si>
  <si>
    <t>GOMUKH GANGA SAHYOG</t>
  </si>
  <si>
    <t>Tofir</t>
  </si>
  <si>
    <t>Other Items</t>
  </si>
  <si>
    <t>Stationery</t>
  </si>
  <si>
    <t>Barnwal Computer</t>
  </si>
  <si>
    <t>Pee Jee Transprint</t>
  </si>
  <si>
    <t>Stock as on 1st Apr</t>
  </si>
  <si>
    <t>PO Required</t>
  </si>
  <si>
    <t>Open Rate</t>
  </si>
  <si>
    <t>Stock Value</t>
  </si>
  <si>
    <t>Grand Total</t>
  </si>
  <si>
    <t>Issue</t>
  </si>
  <si>
    <t>Balance</t>
  </si>
  <si>
    <t>Name of BMC</t>
  </si>
  <si>
    <t>S No</t>
  </si>
  <si>
    <t>Sum of Amt</t>
  </si>
  <si>
    <t>Opening Stock</t>
  </si>
  <si>
    <t>Received Stock</t>
  </si>
  <si>
    <t>Issue Stock</t>
  </si>
  <si>
    <t>Closing Balance</t>
  </si>
  <si>
    <t>Stock Staus</t>
  </si>
  <si>
    <t>Lab</t>
  </si>
  <si>
    <t>Matihani</t>
  </si>
  <si>
    <t>Bhitti</t>
  </si>
  <si>
    <t>NEW KARARI PIPARIYA</t>
  </si>
  <si>
    <t>Gomukh Paguraha</t>
  </si>
  <si>
    <t>GOMUKH GHAMARIYA</t>
  </si>
  <si>
    <t>GOMUKH MEGHAUMA</t>
  </si>
  <si>
    <t>GOUKH SIRSIYA</t>
  </si>
  <si>
    <t>GOMUKH AURA</t>
  </si>
  <si>
    <t>GOMUKH BEHORBA</t>
  </si>
  <si>
    <t>GOMUKH BARIYARPUR</t>
  </si>
  <si>
    <t>GOMUKH SAHARBANNI</t>
  </si>
  <si>
    <t>GOMUKH PHULTAURA</t>
  </si>
  <si>
    <t>AMNI VLC</t>
  </si>
  <si>
    <t>GOMUKH MINAPUR</t>
  </si>
  <si>
    <t>TETRI VLC</t>
  </si>
  <si>
    <t>RAMDEV TOLA</t>
  </si>
  <si>
    <t>RMC</t>
  </si>
  <si>
    <t>Kheriya</t>
  </si>
  <si>
    <t>Alauli</t>
  </si>
  <si>
    <t>Daya_Lab</t>
  </si>
  <si>
    <t>(All)</t>
  </si>
  <si>
    <t>Maa enterpires</t>
  </si>
  <si>
    <t>Jk India</t>
  </si>
  <si>
    <t xml:space="preserve">Surya Instruments </t>
  </si>
  <si>
    <t>Indifoss</t>
  </si>
  <si>
    <t xml:space="preserve">Narang Scientific </t>
  </si>
  <si>
    <t>STIPL</t>
  </si>
  <si>
    <t>Satol pvt</t>
  </si>
  <si>
    <t>Everest</t>
  </si>
  <si>
    <t>Xxtra Care</t>
  </si>
  <si>
    <t>RR Sales</t>
  </si>
  <si>
    <t>Column1</t>
  </si>
  <si>
    <t>diff</t>
  </si>
  <si>
    <t>GOMUKH ANANDPUR PARAS 2</t>
  </si>
  <si>
    <t>GOMUKH SHYAM GHARARI</t>
  </si>
  <si>
    <t>GOMUKH GADBANNI</t>
  </si>
  <si>
    <t>GOMUKH AMBA</t>
  </si>
  <si>
    <t>GOMUKH GORIYAMI</t>
  </si>
  <si>
    <t>Gomukh Basahi</t>
  </si>
  <si>
    <t>Manjhaul</t>
  </si>
  <si>
    <t xml:space="preserve">Gomukh Karor </t>
  </si>
  <si>
    <t>Rani Panchwati</t>
  </si>
  <si>
    <t>Bihat - Chakballi</t>
  </si>
  <si>
    <t>Barauni Bariyarpur</t>
  </si>
  <si>
    <t>Kaji Rasalpur</t>
  </si>
  <si>
    <t>Gomukh Munichak</t>
  </si>
  <si>
    <t>Badiya-Bharti Devi</t>
  </si>
  <si>
    <t>Ram Bilash Yadav- Chandpura</t>
  </si>
  <si>
    <t>Done</t>
  </si>
  <si>
    <t>Remarks</t>
  </si>
  <si>
    <t>Handover to Rakesh Sir</t>
  </si>
  <si>
    <t>Geochem Bio Science</t>
  </si>
  <si>
    <t>INV-2526-90</t>
  </si>
  <si>
    <t>HARLACHAK</t>
  </si>
  <si>
    <t>KHIRDIH</t>
  </si>
  <si>
    <t>Indifoss Analytical Pvt Ltd</t>
  </si>
  <si>
    <t>IF/2526/02957</t>
  </si>
  <si>
    <t>BR/PO/021/25-26</t>
  </si>
  <si>
    <t>Gomukh Rahthua</t>
  </si>
  <si>
    <t>AASARFI DWARIKA AGRICULTURE PRODUCER COMPANY LTD BHADA</t>
  </si>
  <si>
    <t>Gomukh Koransarai</t>
  </si>
  <si>
    <t>Gomukh Mathila</t>
  </si>
  <si>
    <t>Gomukh Sawna</t>
  </si>
  <si>
    <t>Gomukh Bhadwar</t>
  </si>
  <si>
    <t>Gomukh Koilawar Roma Bharti</t>
  </si>
  <si>
    <t>Gomukh Chakki Janardan Yadav</t>
  </si>
  <si>
    <t>Gomukh Giridhar Baraw</t>
  </si>
  <si>
    <t>Gomukh Tiyar</t>
  </si>
  <si>
    <t>Gomukh Rajpur</t>
  </si>
  <si>
    <t>Gomukh Gangauli Dubha</t>
  </si>
  <si>
    <t>Tiyar A2 Milk Producer Company Limited</t>
  </si>
  <si>
    <t>Gomukh Pandeypur</t>
  </si>
  <si>
    <t>Gomukh Uttardahan</t>
  </si>
  <si>
    <t>Gomukh Semra Gayghat ramashankar</t>
  </si>
  <si>
    <t>Gomukh Jagdishpur</t>
  </si>
  <si>
    <t>Gomukh Bari Maliya(Indirect)</t>
  </si>
  <si>
    <t>Gomukh Chautham(Mithun kumar VLC)</t>
  </si>
  <si>
    <t xml:space="preserve">Jangli tol vlc </t>
  </si>
  <si>
    <t>Text</t>
  </si>
  <si>
    <t xml:space="preserve">DILKHUSH KUMAR </t>
  </si>
  <si>
    <t>Sanjeet Kumar</t>
  </si>
  <si>
    <t>Lalu Kumar</t>
  </si>
  <si>
    <t>GOMUKH CHOWKI 2</t>
  </si>
  <si>
    <t>GOMUKH MOHABA</t>
  </si>
  <si>
    <t>SANHA VLC</t>
  </si>
  <si>
    <t>MOHANPUR VLC</t>
  </si>
  <si>
    <t>SAFAPUR VLC</t>
  </si>
  <si>
    <t>SANTOSH BALAHPUR VLC</t>
  </si>
  <si>
    <t>GOMUKH JANGLITOL</t>
  </si>
  <si>
    <t>Gomukh chakwari tola</t>
  </si>
  <si>
    <t>GOMUKH SANTOSHPUL</t>
  </si>
  <si>
    <t>GOMUKH SANJHOTI</t>
  </si>
  <si>
    <t>GOMUKH D SANJHAUTI</t>
  </si>
  <si>
    <t>GOMUKH PARRI</t>
  </si>
  <si>
    <t>GOMUKH BHIKHARI GHAT</t>
  </si>
  <si>
    <t>Jayvir Kumar</t>
  </si>
  <si>
    <t>Rajkishore Yadav</t>
  </si>
  <si>
    <t>Jalkaura VLC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</si>
  <si>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</si>
  <si>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</si>
  <si>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</si>
  <si>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</si>
  <si>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</si>
  <si>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</si>
  <si>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</si>
  <si>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</si>
  <si>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ANANDPUR PARAS</t>
  </si>
  <si>
    <t>Vendor</t>
  </si>
  <si>
    <t>Nova Dairy</t>
  </si>
  <si>
    <t>Nova</t>
  </si>
  <si>
    <t>GOMUKH JAGMAGLA</t>
  </si>
  <si>
    <t>GOMUKH RASALPUR</t>
  </si>
  <si>
    <t>PACHRUKHI</t>
  </si>
  <si>
    <t>ORABAGICHA</t>
  </si>
  <si>
    <t>KHAJURIYA</t>
  </si>
  <si>
    <t>ADALPUR</t>
  </si>
  <si>
    <t>NAYA SALEMPUR</t>
  </si>
  <si>
    <t>MANO 2</t>
  </si>
  <si>
    <t>Champanagar</t>
  </si>
  <si>
    <t>GOWAR NAGAR</t>
  </si>
  <si>
    <t>KRAUTA</t>
  </si>
  <si>
    <t>KHEVSAR2</t>
  </si>
  <si>
    <t>GOMUKH PRATAPUR</t>
  </si>
  <si>
    <t>Gomukh Pansalwa</t>
  </si>
  <si>
    <t>Gomukh kanauli</t>
  </si>
  <si>
    <t>Gomukh Nawada</t>
  </si>
  <si>
    <t>Gomukh yadav tol kanauli</t>
  </si>
  <si>
    <t>Gomukh Baltara</t>
  </si>
  <si>
    <t>Gomukh Hardia</t>
  </si>
  <si>
    <t>Chautham</t>
  </si>
  <si>
    <t>KATAHRA</t>
  </si>
  <si>
    <t>PRATAPUR</t>
  </si>
  <si>
    <t>Jangle jhakra</t>
  </si>
  <si>
    <t>Gomukh Sawantpur</t>
  </si>
  <si>
    <t>Gomukh Arjun Tola</t>
  </si>
  <si>
    <t>Gomukh Bhitiyarahi</t>
  </si>
  <si>
    <t>Gomukh Gandhinagar</t>
  </si>
  <si>
    <t>Gomukh Aure Bikrampur</t>
  </si>
  <si>
    <t>Gomukh Basantpur</t>
  </si>
  <si>
    <t>Gomukh Sakrauli</t>
  </si>
  <si>
    <t>BR/PO/059/25-26</t>
  </si>
  <si>
    <t>Baranwal Computer</t>
  </si>
  <si>
    <t>Satol Chemicals LTD</t>
  </si>
  <si>
    <t>2025-26/65</t>
  </si>
  <si>
    <t>SCL/03380/25-26</t>
  </si>
  <si>
    <t>BR/PO/064/25-26</t>
  </si>
  <si>
    <t>Jul</t>
  </si>
  <si>
    <t>Jun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</si>
  <si>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</si>
  <si>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</si>
  <si>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</si>
  <si>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</si>
  <si>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</si>
  <si>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</si>
  <si>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</si>
  <si>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</si>
  <si>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</si>
  <si>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</si>
  <si>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Consumable deduction summary</t>
  </si>
  <si>
    <t>Total</t>
  </si>
  <si>
    <t>C/F_BAL (FYI-24-25)</t>
  </si>
  <si>
    <t>Purchase Add Amount</t>
  </si>
  <si>
    <t>Diff</t>
  </si>
  <si>
    <t>Gaurav</t>
  </si>
  <si>
    <t>Blank</t>
  </si>
  <si>
    <t>GOMUKH MOHANPUR</t>
  </si>
  <si>
    <t>Gomukh Mordiwa East</t>
  </si>
  <si>
    <t>GOMUKH MANIKA EAST</t>
  </si>
  <si>
    <t>GOMUKH Kisanpur Tabhka</t>
  </si>
  <si>
    <t>GOMUKH PATHAKTOL</t>
  </si>
  <si>
    <t>Gomukh Karhatti</t>
  </si>
  <si>
    <t>GOMUKH GORNAGAR</t>
  </si>
  <si>
    <t>Parbatta</t>
  </si>
  <si>
    <t>Gopalpur</t>
  </si>
  <si>
    <t>PACHAM</t>
  </si>
  <si>
    <t>SINGARPUR</t>
  </si>
  <si>
    <t>GOMUKH JWALAPUR</t>
  </si>
  <si>
    <t>GOMUKH ALOLI</t>
  </si>
  <si>
    <t>Gomukh Hathwan - 2</t>
  </si>
  <si>
    <t/>
  </si>
  <si>
    <t>C/F_BAL (FYI-25-26)</t>
  </si>
  <si>
    <t>Gomukh Kharawa</t>
  </si>
  <si>
    <t>Gomukh Telihar</t>
  </si>
  <si>
    <t>Rakesh Dairy</t>
  </si>
  <si>
    <t>Karian</t>
  </si>
  <si>
    <t>Teghara</t>
  </si>
  <si>
    <t>Basantpur</t>
  </si>
  <si>
    <t>Chakoti</t>
  </si>
  <si>
    <t>Nathudawar</t>
  </si>
  <si>
    <t>Dewanpur</t>
  </si>
  <si>
    <t>Gohi</t>
  </si>
  <si>
    <t>Matua</t>
  </si>
  <si>
    <t>Ratni Chouk</t>
  </si>
  <si>
    <t>Balahi 2</t>
  </si>
  <si>
    <t>Chhatnesar 2</t>
  </si>
  <si>
    <t>Hajpurwa</t>
  </si>
  <si>
    <t>Shekhopur</t>
  </si>
  <si>
    <t>Dharampur</t>
  </si>
  <si>
    <t>Hajpurwa Pachim</t>
  </si>
  <si>
    <t>Rahua</t>
  </si>
  <si>
    <t>Dagrua</t>
  </si>
  <si>
    <t>Buzurgdoar</t>
  </si>
  <si>
    <t>Deduction file value</t>
  </si>
  <si>
    <t>Nand Kishor Kumar (Maheshkhut)</t>
  </si>
  <si>
    <t>Gomukh Lakshman dera Raja</t>
  </si>
  <si>
    <t>Gumukh Mathiyapur</t>
  </si>
  <si>
    <t>Gumukh Orap Khurd</t>
  </si>
  <si>
    <t>Gumukh Niyajipur Nakchhedi pathak dera</t>
  </si>
  <si>
    <t>Gomukh Bimhnath Girdhar Baraw</t>
  </si>
  <si>
    <t>Gomukh Raghunathpur Dasrath</t>
  </si>
  <si>
    <t>Gumukk JP Dera</t>
  </si>
  <si>
    <t>Gumukh Basawkala Dahpura Tola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</si>
  <si>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</si>
  <si>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</si>
  <si>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</si>
  <si>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</si>
  <si>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</si>
  <si>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</si>
  <si>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</si>
  <si>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Salempur</t>
  </si>
  <si>
    <t>Gumukh Khajuriya</t>
  </si>
  <si>
    <t>Gomukh Chhotaki hardiya</t>
  </si>
  <si>
    <t>Gomukh Balaur</t>
  </si>
  <si>
    <t xml:space="preserve">Gomukh Hathwan </t>
  </si>
  <si>
    <t>Gomukh Bari chak Gogri</t>
  </si>
  <si>
    <t>Gomukh Manish vlc</t>
  </si>
  <si>
    <t>Gomukh parbatta vlc</t>
  </si>
  <si>
    <t>Gomukh Khutha VLC</t>
  </si>
  <si>
    <t>Gomukh Baijnathpur</t>
  </si>
  <si>
    <t xml:space="preserve">Gomukh Arion Govind </t>
  </si>
  <si>
    <t>Raini 2</t>
  </si>
  <si>
    <t>Kamopur</t>
  </si>
  <si>
    <t>Kussaiya</t>
  </si>
  <si>
    <t>Jagdishpur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</si>
</sst>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3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9" xfId="0" applyFill="1" applyBorder="1"/>
    <xf numFmtId="16" fontId="0" fillId="3" borderId="2" xfId="0" applyNumberFormat="1" applyFill="1" applyBorder="1"/>
    <xf numFmtId="16" fontId="0" fillId="3" borderId="1" xfId="0" applyNumberFormat="1" applyFill="1" applyBorder="1"/>
    <xf numFmtId="43" fontId="0" fillId="3" borderId="5" xfId="1" applyFont="1" applyFill="1" applyBorder="1"/>
    <xf numFmtId="164" fontId="0" fillId="2" borderId="1" xfId="1" applyNumberFormat="1" applyFont="1" applyFill="1" applyBorder="1"/>
    <xf numFmtId="164" fontId="0" fillId="2" borderId="8" xfId="1" applyNumberFormat="1" applyFont="1" applyFill="1" applyBorder="1"/>
    <xf numFmtId="0" fontId="0" fillId="0" borderId="0" xfId="0" pivotButton="1"/>
    <xf numFmtId="0" fontId="0" fillId="0" borderId="1" xfId="0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0" borderId="10" xfId="0" applyBorder="1"/>
    <xf numFmtId="0" fontId="0" fillId="3" borderId="5" xfId="0" applyFill="1" applyBorder="1"/>
    <xf numFmtId="43" fontId="0" fillId="2" borderId="8" xfId="1" applyFont="1" applyFill="1" applyBorder="1"/>
    <xf numFmtId="16" fontId="0" fillId="3" borderId="7" xfId="0" applyNumberFormat="1" applyFill="1" applyBorder="1"/>
    <xf numFmtId="0" fontId="1" fillId="0" borderId="10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1" fillId="0" borderId="0" xfId="0" applyFont="1"/>
    <xf numFmtId="0" fontId="5" fillId="0" borderId="5" xfId="0" applyFont="1" applyBorder="1"/>
    <xf numFmtId="0" fontId="8" fillId="0" borderId="5" xfId="0" applyFont="1" applyBorder="1"/>
    <xf numFmtId="16" fontId="0" fillId="3" borderId="8" xfId="0" applyNumberFormat="1" applyFill="1" applyBorder="1"/>
    <xf numFmtId="0" fontId="8" fillId="0" borderId="0" xfId="0" applyFont="1"/>
    <xf numFmtId="0" fontId="1" fillId="2" borderId="1" xfId="0" applyFont="1" applyFill="1" applyBorder="1"/>
    <xf numFmtId="0" fontId="1" fillId="3" borderId="8" xfId="0" applyFont="1" applyFill="1" applyBorder="1"/>
    <xf numFmtId="164" fontId="1" fillId="2" borderId="1" xfId="1" applyNumberFormat="1" applyFont="1" applyFill="1" applyBorder="1"/>
    <xf numFmtId="0" fontId="1" fillId="3" borderId="9" xfId="0" applyFont="1" applyFill="1" applyBorder="1"/>
    <xf numFmtId="0" fontId="1" fillId="0" borderId="11" xfId="0" applyFont="1" applyBorder="1"/>
    <xf numFmtId="0" fontId="1" fillId="5" borderId="11" xfId="0" applyFont="1" applyFill="1" applyBorder="1"/>
    <xf numFmtId="0" fontId="1" fillId="5" borderId="0" xfId="0" applyFont="1" applyFill="1"/>
    <xf numFmtId="164" fontId="0" fillId="0" borderId="0" xfId="1" applyNumberFormat="1" applyFont="1"/>
    <xf numFmtId="164" fontId="0" fillId="0" borderId="0" xfId="0" applyNumberFormat="1"/>
    <xf numFmtId="0" fontId="1" fillId="5" borderId="12" xfId="0" applyFont="1" applyFill="1" applyBorder="1"/>
    <xf numFmtId="164" fontId="1" fillId="5" borderId="12" xfId="0" applyNumberFormat="1" applyFont="1" applyFill="1" applyBorder="1"/>
    <xf numFmtId="164" fontId="0" fillId="0" borderId="0" xfId="1" applyNumberFormat="1" applyFont="1" applyBorder="1"/>
    <xf numFmtId="43" fontId="0" fillId="0" borderId="0" xfId="1" applyFont="1"/>
    <xf numFmtId="164" fontId="0" fillId="6" borderId="0" xfId="0" applyNumberFormat="1" applyFill="1"/>
    <xf numFmtId="164" fontId="0" fillId="7" borderId="0" xfId="1" applyNumberFormat="1" applyFont="1" applyFill="1"/>
    <xf numFmtId="164" fontId="0" fillId="7" borderId="0" xfId="1" applyNumberFormat="1" applyFont="1" applyFill="1" applyBorder="1"/>
    <xf numFmtId="17" fontId="0" fillId="0" borderId="0" xfId="0" applyNumberFormat="1"/>
    <xf numFmtId="17" fontId="0" fillId="0" borderId="13" xfId="0" applyNumberFormat="1" applyBorder="1"/>
    <xf numFmtId="43" fontId="0" fillId="0" borderId="13" xfId="1" applyFont="1" applyBorder="1"/>
    <xf numFmtId="0" fontId="0" fillId="0" borderId="13" xfId="0" applyBorder="1"/>
    <xf numFmtId="17" fontId="0" fillId="0" borderId="14" xfId="0" applyNumberFormat="1" applyBorder="1"/>
    <xf numFmtId="0" fontId="0" fillId="0" borderId="14" xfId="0" applyBorder="1"/>
    <xf numFmtId="17" fontId="0" fillId="0" borderId="15" xfId="0" applyNumberFormat="1" applyBorder="1"/>
    <xf numFmtId="43" fontId="0" fillId="0" borderId="15" xfId="0" applyNumberFormat="1" applyBorder="1"/>
    <xf numFmtId="43" fontId="0" fillId="0" borderId="0" xfId="0" applyNumberFormat="1"/>
    <xf numFmtId="43" fontId="0" fillId="0" borderId="13" xfId="0" applyNumberForma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</dxf>
    <dxf>
      <border outline="0"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* #,##0_ ;_ * \-#,##0_ ;_ * &quot;-&quot;??_ ;_ @_ 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d/mmm"/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ul\Desktop\Rahul%20Backup\Farmer%20Payment\FYI-26-27\Bihar\Sahayak%20Commission\Jun-26\Data\Consumable%20Report%20Jun.xlsx" TargetMode="External"/><Relationship Id="rId1" Type="http://schemas.openxmlformats.org/officeDocument/2006/relationships/externalLinkPath" Target="Consumable%20Report%20J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Munger"/>
      <sheetName val="Pending Recoveries"/>
      <sheetName val="Issue"/>
      <sheetName val="Pending Consumption"/>
      <sheetName val="Purchase"/>
      <sheetName val="Vendor"/>
      <sheetName val="Godown"/>
      <sheetName val="Item"/>
    </sheetNames>
    <sheetDataSet>
      <sheetData sheetId="0"/>
      <sheetData sheetId="1">
        <row r="1">
          <cell r="A1" t="str">
            <v>Date</v>
          </cell>
          <cell r="B1" t="str">
            <v>(All)</v>
          </cell>
        </row>
        <row r="3">
          <cell r="A3" t="str">
            <v>To BMC/MPG Code</v>
          </cell>
          <cell r="B3" t="str">
            <v>BMC MPG Name</v>
          </cell>
          <cell r="C3" t="str">
            <v>Recovery Done</v>
          </cell>
          <cell r="D3" t="str">
            <v>Sum of Amt</v>
          </cell>
        </row>
        <row r="4">
          <cell r="A4">
            <v>1002</v>
          </cell>
          <cell r="B4" t="str">
            <v>Laldiyara</v>
          </cell>
          <cell r="C4" t="str">
            <v>Pending</v>
          </cell>
          <cell r="D4">
            <v>19211.68</v>
          </cell>
        </row>
        <row r="5">
          <cell r="A5">
            <v>1007</v>
          </cell>
          <cell r="B5" t="str">
            <v>Araria</v>
          </cell>
          <cell r="C5" t="str">
            <v>Pending</v>
          </cell>
          <cell r="D5">
            <v>19175.416265385771</v>
          </cell>
        </row>
        <row r="6">
          <cell r="A6">
            <v>1009</v>
          </cell>
          <cell r="B6" t="str">
            <v>Halsi</v>
          </cell>
          <cell r="C6" t="str">
            <v>Pending</v>
          </cell>
          <cell r="D6">
            <v>8712.5</v>
          </cell>
        </row>
        <row r="7">
          <cell r="A7">
            <v>10110109</v>
          </cell>
          <cell r="B7" t="str">
            <v>GOMUKH MORKAHI</v>
          </cell>
          <cell r="C7" t="str">
            <v>Pending</v>
          </cell>
          <cell r="D7">
            <v>531.52</v>
          </cell>
        </row>
        <row r="8">
          <cell r="A8">
            <v>10110100</v>
          </cell>
          <cell r="B8" t="str">
            <v>GOMUKH BATHNAMA</v>
          </cell>
          <cell r="C8" t="str">
            <v>Pending</v>
          </cell>
          <cell r="D8">
            <v>531.52</v>
          </cell>
        </row>
        <row r="9">
          <cell r="A9">
            <v>1008</v>
          </cell>
          <cell r="B9" t="str">
            <v>Teghra</v>
          </cell>
          <cell r="C9" t="str">
            <v>Pending</v>
          </cell>
          <cell r="D9">
            <v>8349.34</v>
          </cell>
        </row>
        <row r="10">
          <cell r="A10">
            <v>10360001</v>
          </cell>
          <cell r="B10" t="str">
            <v>MAHADAT PUR 2</v>
          </cell>
          <cell r="C10" t="str">
            <v>Pending</v>
          </cell>
          <cell r="D10">
            <v>4094.7933333333331</v>
          </cell>
        </row>
        <row r="11">
          <cell r="A11">
            <v>10140002</v>
          </cell>
          <cell r="B11" t="str">
            <v>Simri</v>
          </cell>
          <cell r="C11" t="str">
            <v>Pending</v>
          </cell>
          <cell r="D11">
            <v>458.32</v>
          </cell>
        </row>
        <row r="12">
          <cell r="A12">
            <v>10140007</v>
          </cell>
          <cell r="B12" t="str">
            <v>ENGLISH DUBAULI</v>
          </cell>
          <cell r="C12" t="str">
            <v>Pending</v>
          </cell>
          <cell r="D12">
            <v>165.82000000000002</v>
          </cell>
        </row>
        <row r="13">
          <cell r="A13">
            <v>10140055</v>
          </cell>
          <cell r="B13" t="str">
            <v xml:space="preserve">PURANA BHOJPUR                                                                                      </v>
          </cell>
          <cell r="C13" t="str">
            <v>Pending</v>
          </cell>
          <cell r="D13">
            <v>1859.1399999999999</v>
          </cell>
        </row>
        <row r="14">
          <cell r="A14">
            <v>10140087</v>
          </cell>
          <cell r="B14" t="str">
            <v xml:space="preserve">Gomukh Churamanpur                                                                                  </v>
          </cell>
          <cell r="C14" t="str">
            <v>Pending</v>
          </cell>
          <cell r="D14">
            <v>1673.08</v>
          </cell>
        </row>
        <row r="15">
          <cell r="A15">
            <v>10140099</v>
          </cell>
          <cell r="B15" t="str">
            <v>Gomukh Dhakaich</v>
          </cell>
          <cell r="C15" t="str">
            <v>Pending</v>
          </cell>
          <cell r="D15">
            <v>1676.4399999999998</v>
          </cell>
        </row>
        <row r="16">
          <cell r="A16">
            <v>10510001</v>
          </cell>
          <cell r="B16" t="str">
            <v>ARAK</v>
          </cell>
          <cell r="C16" t="str">
            <v>Pending</v>
          </cell>
          <cell r="D16">
            <v>1389.59</v>
          </cell>
        </row>
        <row r="17">
          <cell r="A17">
            <v>10140145</v>
          </cell>
          <cell r="B17" t="str">
            <v>Gomukh Pokhraha</v>
          </cell>
          <cell r="C17" t="str">
            <v>Pending</v>
          </cell>
          <cell r="D17">
            <v>141.6</v>
          </cell>
        </row>
        <row r="18">
          <cell r="A18">
            <v>10140166</v>
          </cell>
          <cell r="B18" t="str">
            <v>Gomukh KritSagar</v>
          </cell>
          <cell r="C18" t="str">
            <v>Pending</v>
          </cell>
          <cell r="D18">
            <v>196.5</v>
          </cell>
        </row>
        <row r="19">
          <cell r="A19">
            <v>10140039</v>
          </cell>
          <cell r="B19" t="str">
            <v>Dharauli</v>
          </cell>
          <cell r="C19" t="str">
            <v>Pending</v>
          </cell>
          <cell r="D19">
            <v>197.62</v>
          </cell>
        </row>
        <row r="20">
          <cell r="A20">
            <v>10140043</v>
          </cell>
          <cell r="B20" t="str">
            <v>Kaithi</v>
          </cell>
          <cell r="C20" t="str">
            <v>Pending</v>
          </cell>
          <cell r="D20">
            <v>1286.5399999999997</v>
          </cell>
        </row>
        <row r="21">
          <cell r="A21">
            <v>10140066</v>
          </cell>
          <cell r="B21" t="str">
            <v>Gomukh Kant</v>
          </cell>
          <cell r="C21" t="str">
            <v>Pending</v>
          </cell>
          <cell r="D21">
            <v>2020.2399999999998</v>
          </cell>
        </row>
        <row r="22">
          <cell r="A22">
            <v>10140069</v>
          </cell>
          <cell r="B22" t="str">
            <v>Gomukh Raghunathpur</v>
          </cell>
          <cell r="C22" t="str">
            <v>Pending</v>
          </cell>
          <cell r="D22">
            <v>1031.92</v>
          </cell>
        </row>
        <row r="23">
          <cell r="A23">
            <v>10140001</v>
          </cell>
          <cell r="B23" t="str">
            <v>Dumri Purvi Tola</v>
          </cell>
          <cell r="C23" t="str">
            <v>Pending</v>
          </cell>
          <cell r="D23">
            <v>2155.1000000000004</v>
          </cell>
        </row>
        <row r="24">
          <cell r="A24">
            <v>10140041</v>
          </cell>
          <cell r="B24" t="str">
            <v>Ramopatti</v>
          </cell>
          <cell r="C24" t="str">
            <v>Pending</v>
          </cell>
          <cell r="D24">
            <v>948.43999999999994</v>
          </cell>
        </row>
        <row r="25">
          <cell r="A25">
            <v>10140022</v>
          </cell>
          <cell r="B25" t="str">
            <v>HEMDAPUR</v>
          </cell>
          <cell r="C25" t="str">
            <v>Pending</v>
          </cell>
          <cell r="D25">
            <v>1051.04</v>
          </cell>
        </row>
        <row r="26">
          <cell r="A26">
            <v>10140054</v>
          </cell>
          <cell r="B26" t="str">
            <v>Soan</v>
          </cell>
          <cell r="C26" t="str">
            <v>Pending</v>
          </cell>
          <cell r="D26">
            <v>1738.4</v>
          </cell>
        </row>
        <row r="27">
          <cell r="A27">
            <v>10140137</v>
          </cell>
          <cell r="B27" t="str">
            <v>Gomukh Rakshanagar_tola</v>
          </cell>
          <cell r="C27" t="str">
            <v>Pending</v>
          </cell>
          <cell r="D27">
            <v>2562.64</v>
          </cell>
        </row>
        <row r="28">
          <cell r="A28">
            <v>10140009</v>
          </cell>
          <cell r="B28" t="str">
            <v>HITAN PARARI</v>
          </cell>
          <cell r="C28" t="str">
            <v>Pending</v>
          </cell>
          <cell r="D28">
            <v>1676.2999999999997</v>
          </cell>
        </row>
        <row r="29">
          <cell r="A29">
            <v>10140068</v>
          </cell>
          <cell r="B29" t="str">
            <v>Gomukh Naat</v>
          </cell>
          <cell r="C29" t="str">
            <v>Pending</v>
          </cell>
          <cell r="D29">
            <v>112.04</v>
          </cell>
        </row>
        <row r="30">
          <cell r="A30">
            <v>10140169</v>
          </cell>
          <cell r="B30" t="str">
            <v>Gomukh Semra Nandpur</v>
          </cell>
          <cell r="C30" t="str">
            <v>Pending</v>
          </cell>
          <cell r="D30">
            <v>348.52</v>
          </cell>
        </row>
        <row r="31">
          <cell r="A31">
            <v>10140109</v>
          </cell>
          <cell r="B31" t="str">
            <v>Gomukh Kajipura Chandan</v>
          </cell>
          <cell r="C31" t="str">
            <v>Pending</v>
          </cell>
          <cell r="D31">
            <v>109.80000000000001</v>
          </cell>
        </row>
        <row r="32">
          <cell r="A32">
            <v>10140119</v>
          </cell>
          <cell r="B32" t="str">
            <v>Gomukh Banswar</v>
          </cell>
          <cell r="C32" t="str">
            <v>Pending</v>
          </cell>
          <cell r="D32">
            <v>1199.8399999999999</v>
          </cell>
        </row>
        <row r="33">
          <cell r="A33">
            <v>10140153</v>
          </cell>
          <cell r="B33" t="str">
            <v>Gomukh Bramhpur</v>
          </cell>
          <cell r="C33" t="str">
            <v>Pending</v>
          </cell>
          <cell r="D33">
            <v>894.66</v>
          </cell>
        </row>
        <row r="34">
          <cell r="A34">
            <v>10140098</v>
          </cell>
          <cell r="B34" t="str">
            <v>Kulharia Agriculture Producer Company Limited</v>
          </cell>
          <cell r="C34" t="str">
            <v>Pending</v>
          </cell>
          <cell r="D34">
            <v>1262.4599999999998</v>
          </cell>
        </row>
        <row r="35">
          <cell r="A35">
            <v>10140047</v>
          </cell>
          <cell r="B35" t="str">
            <v>Dubki</v>
          </cell>
          <cell r="C35" t="str">
            <v>Pending</v>
          </cell>
          <cell r="D35">
            <v>458.32</v>
          </cell>
        </row>
        <row r="36">
          <cell r="A36">
            <v>10510004</v>
          </cell>
          <cell r="B36" t="str">
            <v>HENHA</v>
          </cell>
          <cell r="C36" t="str">
            <v>Pending</v>
          </cell>
          <cell r="D36">
            <v>626.37999999999988</v>
          </cell>
        </row>
        <row r="37">
          <cell r="A37">
            <v>10140020</v>
          </cell>
          <cell r="B37" t="str">
            <v>RAJAPUR</v>
          </cell>
          <cell r="C37" t="str">
            <v>Pending</v>
          </cell>
          <cell r="D37">
            <v>893.54</v>
          </cell>
        </row>
        <row r="38">
          <cell r="A38">
            <v>10140012</v>
          </cell>
          <cell r="B38" t="str">
            <v>Gangauli</v>
          </cell>
          <cell r="C38" t="str">
            <v>Pending</v>
          </cell>
          <cell r="D38">
            <v>623.02</v>
          </cell>
        </row>
        <row r="39">
          <cell r="A39">
            <v>10140126</v>
          </cell>
          <cell r="B39" t="str">
            <v>Gomukh Dafadihari</v>
          </cell>
          <cell r="C39" t="str">
            <v>Pending</v>
          </cell>
          <cell r="D39">
            <v>599.91999999999996</v>
          </cell>
        </row>
        <row r="40">
          <cell r="A40">
            <v>10140159</v>
          </cell>
          <cell r="B40" t="str">
            <v>Gomukh Kaudesari</v>
          </cell>
          <cell r="C40" t="str">
            <v>Pending</v>
          </cell>
          <cell r="D40">
            <v>109.80000000000001</v>
          </cell>
        </row>
        <row r="41">
          <cell r="A41">
            <v>10140170</v>
          </cell>
          <cell r="B41" t="str">
            <v>Gomukh Ataon</v>
          </cell>
          <cell r="C41" t="str">
            <v>Pending</v>
          </cell>
          <cell r="D41">
            <v>697.04</v>
          </cell>
        </row>
        <row r="42">
          <cell r="A42">
            <v>10140048</v>
          </cell>
          <cell r="B42" t="str">
            <v>Sonvarsa</v>
          </cell>
          <cell r="C42" t="str">
            <v>Pending</v>
          </cell>
          <cell r="D42">
            <v>54.900000000000006</v>
          </cell>
        </row>
        <row r="43">
          <cell r="A43">
            <v>10140107</v>
          </cell>
          <cell r="B43" t="str">
            <v>Gomukh Chhapra</v>
          </cell>
          <cell r="C43" t="str">
            <v>Pending</v>
          </cell>
          <cell r="D43">
            <v>1045.56</v>
          </cell>
        </row>
        <row r="44">
          <cell r="A44">
            <v>10140139</v>
          </cell>
          <cell r="B44" t="str">
            <v>Gomukh Nadaon</v>
          </cell>
          <cell r="C44" t="str">
            <v>Pending</v>
          </cell>
          <cell r="D44">
            <v>1211.3799999999999</v>
          </cell>
        </row>
        <row r="45">
          <cell r="A45">
            <v>10140013</v>
          </cell>
          <cell r="B45" t="str">
            <v>MATHURA DERA</v>
          </cell>
          <cell r="C45" t="str">
            <v>Pending</v>
          </cell>
          <cell r="D45">
            <v>687.74</v>
          </cell>
        </row>
        <row r="46">
          <cell r="A46">
            <v>10140033</v>
          </cell>
          <cell r="B46" t="str">
            <v>Akalupur</v>
          </cell>
          <cell r="C46" t="str">
            <v>Pending</v>
          </cell>
          <cell r="D46">
            <v>823.18999999999994</v>
          </cell>
        </row>
        <row r="47">
          <cell r="A47">
            <v>10140173</v>
          </cell>
          <cell r="B47" t="str">
            <v>Gumukh Gayghat</v>
          </cell>
          <cell r="C47" t="str">
            <v>Pending</v>
          </cell>
          <cell r="D47">
            <v>1494.58</v>
          </cell>
        </row>
        <row r="48">
          <cell r="A48">
            <v>10140131</v>
          </cell>
          <cell r="B48" t="str">
            <v>Gomukh Basaon Kalan</v>
          </cell>
          <cell r="C48" t="str">
            <v>Pending</v>
          </cell>
          <cell r="D48">
            <v>894.66</v>
          </cell>
        </row>
        <row r="49">
          <cell r="A49">
            <v>10140183</v>
          </cell>
          <cell r="B49" t="str">
            <v>Gomukh Uttardahan</v>
          </cell>
          <cell r="C49" t="str">
            <v>Pending</v>
          </cell>
          <cell r="D49">
            <v>1090.04</v>
          </cell>
        </row>
        <row r="50">
          <cell r="A50">
            <v>10140171</v>
          </cell>
          <cell r="B50" t="str">
            <v xml:space="preserve">Gomukh Mukhiyadera </v>
          </cell>
          <cell r="C50" t="str">
            <v>Pending</v>
          </cell>
          <cell r="D50">
            <v>1045.56</v>
          </cell>
        </row>
        <row r="51">
          <cell r="A51">
            <v>10140174</v>
          </cell>
          <cell r="B51" t="str">
            <v>Gomukh Shivpur</v>
          </cell>
          <cell r="C51" t="str">
            <v>Pending</v>
          </cell>
          <cell r="D51">
            <v>946.8508616031221</v>
          </cell>
        </row>
        <row r="52">
          <cell r="A52">
            <v>10140058</v>
          </cell>
          <cell r="B52" t="str">
            <v>Gomukh Lewar</v>
          </cell>
          <cell r="C52" t="str">
            <v>Pending</v>
          </cell>
          <cell r="D52">
            <v>56.02</v>
          </cell>
        </row>
        <row r="53">
          <cell r="A53">
            <v>10140129</v>
          </cell>
          <cell r="B53" t="str">
            <v>Gomukh Paharpur</v>
          </cell>
          <cell r="C53" t="str">
            <v>Pending</v>
          </cell>
          <cell r="D53">
            <v>570.36</v>
          </cell>
        </row>
        <row r="54">
          <cell r="A54">
            <v>10070048</v>
          </cell>
          <cell r="B54" t="str">
            <v>Gomukh Jhangara B</v>
          </cell>
          <cell r="C54" t="str">
            <v>Pending</v>
          </cell>
          <cell r="D54">
            <v>697.04</v>
          </cell>
        </row>
        <row r="55">
          <cell r="A55">
            <v>10100021</v>
          </cell>
          <cell r="B55" t="str">
            <v xml:space="preserve">Gomukh Bandahera                                                                                    </v>
          </cell>
          <cell r="C55" t="str">
            <v>Pending</v>
          </cell>
          <cell r="D55">
            <v>5.66</v>
          </cell>
        </row>
        <row r="56">
          <cell r="A56">
            <v>10100051</v>
          </cell>
          <cell r="B56" t="str">
            <v>Gomukh Sondiha</v>
          </cell>
          <cell r="C56" t="str">
            <v>Pending</v>
          </cell>
          <cell r="D56">
            <v>697.04</v>
          </cell>
        </row>
        <row r="57">
          <cell r="A57">
            <v>10100045</v>
          </cell>
          <cell r="B57" t="str">
            <v>Gomukh Krochaka Dudhela</v>
          </cell>
          <cell r="C57" t="str">
            <v>Pending</v>
          </cell>
          <cell r="D57">
            <v>5.66</v>
          </cell>
        </row>
        <row r="58">
          <cell r="A58">
            <v>10100054</v>
          </cell>
          <cell r="B58" t="str">
            <v>Gomukh Thebhay B</v>
          </cell>
          <cell r="C58" t="str">
            <v>Pending</v>
          </cell>
          <cell r="D58">
            <v>697.04</v>
          </cell>
        </row>
        <row r="59">
          <cell r="A59">
            <v>10070042</v>
          </cell>
          <cell r="B59" t="str">
            <v>Gomukh Sapha</v>
          </cell>
          <cell r="C59" t="str">
            <v>Pending</v>
          </cell>
          <cell r="D59">
            <v>348.52</v>
          </cell>
        </row>
        <row r="60">
          <cell r="A60">
            <v>10100060</v>
          </cell>
          <cell r="B60" t="str">
            <v>Gomukh Baisa</v>
          </cell>
          <cell r="C60" t="str">
            <v>Pending</v>
          </cell>
          <cell r="D60">
            <v>348.52</v>
          </cell>
        </row>
        <row r="61">
          <cell r="A61">
            <v>10070033</v>
          </cell>
          <cell r="B61" t="str">
            <v>Gomukh Kabela                                                                                       </v>
          </cell>
          <cell r="C61" t="str">
            <v>Pending</v>
          </cell>
          <cell r="D61">
            <v>5.66</v>
          </cell>
        </row>
        <row r="62">
          <cell r="A62">
            <v>10100003</v>
          </cell>
          <cell r="B62" t="str">
            <v>Gomukh Madhawpur</v>
          </cell>
          <cell r="C62" t="str">
            <v>Pending</v>
          </cell>
          <cell r="D62">
            <v>5.66</v>
          </cell>
        </row>
        <row r="63">
          <cell r="A63">
            <v>10100001</v>
          </cell>
          <cell r="B63" t="str">
            <v>Vishan Pur</v>
          </cell>
          <cell r="C63" t="str">
            <v>Pending</v>
          </cell>
          <cell r="D63">
            <v>5.66</v>
          </cell>
        </row>
        <row r="64">
          <cell r="A64">
            <v>10100015</v>
          </cell>
          <cell r="B64" t="str">
            <v>Gomukh Dumariya Bujurg</v>
          </cell>
          <cell r="C64" t="str">
            <v>Pending</v>
          </cell>
          <cell r="D64">
            <v>5.66</v>
          </cell>
        </row>
        <row r="65">
          <cell r="A65">
            <v>10100016</v>
          </cell>
          <cell r="B65" t="str">
            <v>Gomukh Dumariya Bujurg Madhay</v>
          </cell>
          <cell r="C65" t="str">
            <v>Pending</v>
          </cell>
          <cell r="D65">
            <v>5.66</v>
          </cell>
        </row>
        <row r="66">
          <cell r="A66">
            <v>10100009</v>
          </cell>
          <cell r="B66" t="str">
            <v>Gomukh Kanhaiyachak Pachhim</v>
          </cell>
          <cell r="C66" t="str">
            <v>Pending</v>
          </cell>
          <cell r="D66">
            <v>5.66</v>
          </cell>
        </row>
        <row r="67">
          <cell r="A67">
            <v>10070013</v>
          </cell>
          <cell r="B67" t="str">
            <v xml:space="preserve">Gomukh Fatepur                                                                                      </v>
          </cell>
          <cell r="C67" t="str">
            <v>Pending</v>
          </cell>
          <cell r="D67">
            <v>348.52</v>
          </cell>
        </row>
        <row r="68">
          <cell r="A68">
            <v>10100049</v>
          </cell>
          <cell r="B68" t="str">
            <v>Gomukh Govind Pur</v>
          </cell>
          <cell r="C68" t="str">
            <v>Pending</v>
          </cell>
          <cell r="D68">
            <v>348.52</v>
          </cell>
        </row>
        <row r="69">
          <cell r="A69">
            <v>10560001</v>
          </cell>
          <cell r="B69" t="str">
            <v>Gomukh Chautham(Mithun kumar VLC)</v>
          </cell>
          <cell r="C69" t="str">
            <v>Pending</v>
          </cell>
          <cell r="D69">
            <v>6745.1454901960778</v>
          </cell>
        </row>
        <row r="70">
          <cell r="A70">
            <v>10110135</v>
          </cell>
          <cell r="B70" t="str">
            <v>GOMUKH BISHANPUR 2</v>
          </cell>
          <cell r="C70" t="str">
            <v>Pending</v>
          </cell>
          <cell r="D70">
            <v>531.52</v>
          </cell>
        </row>
        <row r="71">
          <cell r="A71">
            <v>10540007</v>
          </cell>
          <cell r="B71" t="str">
            <v>GOMUKH GORIYAMI</v>
          </cell>
          <cell r="C71" t="str">
            <v>Pending</v>
          </cell>
          <cell r="D71">
            <v>531.52</v>
          </cell>
        </row>
        <row r="72">
          <cell r="A72">
            <v>10110116</v>
          </cell>
          <cell r="B72" t="str">
            <v>GOMUKH CHANDPURA</v>
          </cell>
          <cell r="C72" t="str">
            <v>Pending</v>
          </cell>
          <cell r="D72">
            <v>531.52</v>
          </cell>
        </row>
        <row r="73">
          <cell r="A73">
            <v>10110132</v>
          </cell>
          <cell r="B73" t="str">
            <v>GOMUKH DHUSMURI BISHANPUR</v>
          </cell>
          <cell r="C73" t="str">
            <v>Pending</v>
          </cell>
          <cell r="D73">
            <v>531.52</v>
          </cell>
        </row>
        <row r="74">
          <cell r="A74">
            <v>10110140</v>
          </cell>
          <cell r="B74" t="str">
            <v>GOMUKH GHAMARIYA</v>
          </cell>
          <cell r="C74" t="str">
            <v>Pending</v>
          </cell>
          <cell r="D74">
            <v>531.52</v>
          </cell>
        </row>
        <row r="75">
          <cell r="A75">
            <v>10110121</v>
          </cell>
          <cell r="B75" t="str">
            <v>GOMUKH AHUNA</v>
          </cell>
          <cell r="C75" t="str">
            <v>Pending</v>
          </cell>
          <cell r="D75">
            <v>531.52</v>
          </cell>
        </row>
        <row r="76">
          <cell r="A76">
            <v>10110141</v>
          </cell>
          <cell r="B76" t="str">
            <v>GOMUKH MEGHAUMA</v>
          </cell>
          <cell r="C76" t="str">
            <v>Pending</v>
          </cell>
          <cell r="D76">
            <v>531.52</v>
          </cell>
        </row>
        <row r="77">
          <cell r="A77">
            <v>10110149</v>
          </cell>
          <cell r="B77" t="str">
            <v>GOMUKH PHULTAURA</v>
          </cell>
          <cell r="C77" t="str">
            <v>Pending</v>
          </cell>
          <cell r="D77">
            <v>531.52</v>
          </cell>
        </row>
        <row r="78">
          <cell r="A78">
            <v>10110144</v>
          </cell>
          <cell r="B78" t="str">
            <v>GOMUKH BEHORBA</v>
          </cell>
          <cell r="C78" t="str">
            <v>Pending</v>
          </cell>
          <cell r="D78">
            <v>531.52</v>
          </cell>
        </row>
        <row r="79">
          <cell r="A79">
            <v>10110148</v>
          </cell>
          <cell r="B79" t="str">
            <v>GOMUKH SAHARBANNI</v>
          </cell>
          <cell r="C79" t="str">
            <v>Pending</v>
          </cell>
          <cell r="D79">
            <v>531.52</v>
          </cell>
        </row>
        <row r="80">
          <cell r="A80">
            <v>10140180</v>
          </cell>
          <cell r="B80" t="str">
            <v>Gomukh Gangauli Dubha</v>
          </cell>
          <cell r="C80" t="str">
            <v>Pending</v>
          </cell>
          <cell r="D80">
            <v>348.52</v>
          </cell>
        </row>
        <row r="81">
          <cell r="A81">
            <v>10510002</v>
          </cell>
          <cell r="B81" t="str">
            <v>Diyaman</v>
          </cell>
          <cell r="C81" t="str">
            <v>Pending</v>
          </cell>
          <cell r="D81">
            <v>570.36</v>
          </cell>
        </row>
        <row r="82">
          <cell r="A82">
            <v>10140179</v>
          </cell>
          <cell r="B82" t="str">
            <v>Gomukh Rajpur</v>
          </cell>
          <cell r="C82" t="str">
            <v>Pending</v>
          </cell>
          <cell r="D82">
            <v>2364.06</v>
          </cell>
        </row>
        <row r="83">
          <cell r="A83">
            <v>10140018</v>
          </cell>
          <cell r="B83" t="str">
            <v>NANDAN</v>
          </cell>
          <cell r="C83" t="str">
            <v>Pending</v>
          </cell>
          <cell r="D83">
            <v>2062.6999999999998</v>
          </cell>
        </row>
        <row r="84">
          <cell r="A84">
            <v>10140132</v>
          </cell>
          <cell r="B84" t="str">
            <v>Gomukh Mangolpur</v>
          </cell>
          <cell r="C84" t="str">
            <v>Pending</v>
          </cell>
          <cell r="D84">
            <v>599.91999999999996</v>
          </cell>
        </row>
        <row r="85">
          <cell r="A85">
            <v>10140135</v>
          </cell>
          <cell r="B85" t="str">
            <v>Gomukh Dhanipur</v>
          </cell>
          <cell r="C85" t="str">
            <v>Pending</v>
          </cell>
          <cell r="D85">
            <v>460.56</v>
          </cell>
        </row>
        <row r="86">
          <cell r="A86">
            <v>10140083</v>
          </cell>
          <cell r="B86" t="str">
            <v>Gomukh Murar</v>
          </cell>
          <cell r="C86" t="str">
            <v>Pending</v>
          </cell>
          <cell r="D86">
            <v>697.04</v>
          </cell>
        </row>
        <row r="87">
          <cell r="A87">
            <v>10140095</v>
          </cell>
          <cell r="B87" t="str">
            <v>Gomukh Ekauni Karuwaj</v>
          </cell>
          <cell r="C87" t="str">
            <v>Pending</v>
          </cell>
          <cell r="D87">
            <v>348.52</v>
          </cell>
        </row>
        <row r="88">
          <cell r="A88">
            <v>10140156</v>
          </cell>
          <cell r="B88" t="str">
            <v>Gomukh Mashariya</v>
          </cell>
          <cell r="C88" t="str">
            <v>Pending</v>
          </cell>
          <cell r="D88">
            <v>1666.1</v>
          </cell>
        </row>
        <row r="89">
          <cell r="A89">
            <v>10140167</v>
          </cell>
          <cell r="B89" t="str">
            <v>Gomukh Navdera Jaipraksh</v>
          </cell>
          <cell r="C89" t="str">
            <v>Pending</v>
          </cell>
          <cell r="D89">
            <v>969.25</v>
          </cell>
        </row>
        <row r="90">
          <cell r="A90">
            <v>10140185</v>
          </cell>
          <cell r="B90" t="str">
            <v>Gomukh Jagdishpur</v>
          </cell>
          <cell r="C90" t="str">
            <v>Pending</v>
          </cell>
          <cell r="D90">
            <v>1219.8599999999999</v>
          </cell>
        </row>
        <row r="91">
          <cell r="A91">
            <v>10140186</v>
          </cell>
          <cell r="B91" t="str">
            <v>Gomukh Akalupur Dera</v>
          </cell>
          <cell r="C91" t="str">
            <v>Pending</v>
          </cell>
          <cell r="D91">
            <v>141.6</v>
          </cell>
        </row>
        <row r="92">
          <cell r="A92">
            <v>10140152</v>
          </cell>
          <cell r="B92" t="str">
            <v>Gomukh Badkagaon Yamunatola</v>
          </cell>
          <cell r="C92" t="str">
            <v>Pending</v>
          </cell>
          <cell r="D92">
            <v>1060.48</v>
          </cell>
        </row>
        <row r="93">
          <cell r="A93">
            <v>10140003</v>
          </cell>
          <cell r="B93" t="str">
            <v>Sahiyar</v>
          </cell>
          <cell r="C93" t="str">
            <v>Pending</v>
          </cell>
          <cell r="D93">
            <v>806.83999999999992</v>
          </cell>
        </row>
        <row r="94">
          <cell r="A94">
            <v>10110118</v>
          </cell>
          <cell r="B94" t="str">
            <v>GOMUKH BADIL TOL</v>
          </cell>
          <cell r="C94" t="str">
            <v>Pending</v>
          </cell>
          <cell r="D94">
            <v>623.02</v>
          </cell>
        </row>
        <row r="95">
          <cell r="A95">
            <v>10110120</v>
          </cell>
          <cell r="B95" t="str">
            <v>GOMUKH SANTOSHPUL</v>
          </cell>
          <cell r="C95" t="str">
            <v>Pending</v>
          </cell>
          <cell r="D95">
            <v>531.52</v>
          </cell>
        </row>
        <row r="96">
          <cell r="A96">
            <v>10540017</v>
          </cell>
          <cell r="B96" t="str">
            <v>GOMUKH LADORA</v>
          </cell>
          <cell r="C96" t="str">
            <v>Pending</v>
          </cell>
          <cell r="D96">
            <v>1063.04</v>
          </cell>
        </row>
        <row r="97">
          <cell r="A97">
            <v>10540009</v>
          </cell>
          <cell r="B97" t="str">
            <v>GOMUKH BHIKHARI GHAT</v>
          </cell>
          <cell r="C97" t="str">
            <v>Pending</v>
          </cell>
          <cell r="D97">
            <v>531.52</v>
          </cell>
        </row>
        <row r="98">
          <cell r="A98">
            <v>10110143</v>
          </cell>
          <cell r="B98" t="str">
            <v>GOMUKH AURA</v>
          </cell>
          <cell r="C98" t="str">
            <v>Pending</v>
          </cell>
          <cell r="D98">
            <v>531.52</v>
          </cell>
        </row>
        <row r="99">
          <cell r="A99">
            <v>10540008</v>
          </cell>
          <cell r="B99" t="str">
            <v>GOMUKH PARRI</v>
          </cell>
          <cell r="C99" t="str">
            <v>Pending</v>
          </cell>
          <cell r="D99">
            <v>531.52</v>
          </cell>
        </row>
        <row r="100">
          <cell r="A100">
            <v>10100014</v>
          </cell>
          <cell r="B100" t="str">
            <v>Gomukh Srirampur Thuthi</v>
          </cell>
          <cell r="C100" t="str">
            <v>Pending</v>
          </cell>
          <cell r="D100">
            <v>5.66</v>
          </cell>
        </row>
        <row r="101">
          <cell r="A101">
            <v>10100037</v>
          </cell>
          <cell r="B101" t="str">
            <v>Gomukh Tehay</v>
          </cell>
          <cell r="C101" t="str">
            <v>Pending</v>
          </cell>
          <cell r="D101">
            <v>697.04</v>
          </cell>
        </row>
        <row r="102">
          <cell r="A102">
            <v>10070063</v>
          </cell>
          <cell r="B102" t="str">
            <v>Gomukh Bandehra Purbi</v>
          </cell>
          <cell r="C102" t="str">
            <v>Pending</v>
          </cell>
          <cell r="D102">
            <v>5.66</v>
          </cell>
        </row>
        <row r="103">
          <cell r="A103">
            <v>10480008</v>
          </cell>
          <cell r="B103" t="str">
            <v>Gomukh Sarswati Nagar Nakdahri</v>
          </cell>
          <cell r="C103" t="str">
            <v>Pending</v>
          </cell>
          <cell r="D103">
            <v>697.04</v>
          </cell>
        </row>
        <row r="104">
          <cell r="A104">
            <v>10110119</v>
          </cell>
          <cell r="B104" t="str">
            <v>GOMUKH TRIBHUVAN TOLA</v>
          </cell>
          <cell r="C104" t="str">
            <v>Pending</v>
          </cell>
          <cell r="D104">
            <v>623.02</v>
          </cell>
        </row>
        <row r="105">
          <cell r="A105">
            <v>10110101</v>
          </cell>
          <cell r="B105" t="str">
            <v>GOMUKH TILAK NAGAR</v>
          </cell>
          <cell r="C105" t="str">
            <v>Pending</v>
          </cell>
          <cell r="D105">
            <v>531.52</v>
          </cell>
        </row>
        <row r="106">
          <cell r="A106">
            <v>10540016</v>
          </cell>
          <cell r="B106" t="str">
            <v>GOMUKH BENHER</v>
          </cell>
          <cell r="C106" t="str">
            <v>Pending</v>
          </cell>
          <cell r="D106">
            <v>531.52</v>
          </cell>
        </row>
        <row r="107">
          <cell r="A107">
            <v>10110114</v>
          </cell>
          <cell r="B107" t="str">
            <v>GOMUKH LABHGAON</v>
          </cell>
          <cell r="C107" t="str">
            <v>Pending</v>
          </cell>
          <cell r="D107">
            <v>531.52</v>
          </cell>
        </row>
        <row r="108">
          <cell r="A108">
            <v>10540026</v>
          </cell>
          <cell r="B108" t="str">
            <v>GOMUKH AMBA ICHARUA</v>
          </cell>
          <cell r="C108" t="str">
            <v>Pending</v>
          </cell>
          <cell r="D108">
            <v>531.52</v>
          </cell>
        </row>
        <row r="109">
          <cell r="A109">
            <v>10110134</v>
          </cell>
          <cell r="B109" t="str">
            <v>GOMUKH BISHANPUR</v>
          </cell>
          <cell r="C109" t="str">
            <v>Pending</v>
          </cell>
          <cell r="D109">
            <v>1154.54</v>
          </cell>
        </row>
        <row r="110">
          <cell r="A110">
            <v>1010</v>
          </cell>
          <cell r="B110" t="str">
            <v>Parbatta</v>
          </cell>
          <cell r="C110" t="str">
            <v>Pending</v>
          </cell>
          <cell r="D110">
            <v>9218.9866666666676</v>
          </cell>
        </row>
        <row r="111">
          <cell r="A111">
            <v>10540019</v>
          </cell>
          <cell r="B111" t="str">
            <v>Gomukh chikni</v>
          </cell>
          <cell r="C111" t="str">
            <v>Pending</v>
          </cell>
          <cell r="D111">
            <v>531.52</v>
          </cell>
        </row>
        <row r="112">
          <cell r="A112">
            <v>10540032</v>
          </cell>
          <cell r="B112" t="str">
            <v>GOMUKH JWALAPUR</v>
          </cell>
          <cell r="C112" t="str">
            <v>Pending</v>
          </cell>
          <cell r="D112">
            <v>531.52</v>
          </cell>
        </row>
        <row r="113">
          <cell r="A113">
            <v>10540018</v>
          </cell>
          <cell r="B113" t="str">
            <v>GOMUKH SAHSI</v>
          </cell>
          <cell r="C113" t="str">
            <v>Pending</v>
          </cell>
          <cell r="D113">
            <v>531.52</v>
          </cell>
        </row>
        <row r="114">
          <cell r="A114">
            <v>10110129</v>
          </cell>
          <cell r="B114" t="str">
            <v>GOMUKH D SANJHAUTI</v>
          </cell>
          <cell r="C114" t="str">
            <v>Pending</v>
          </cell>
          <cell r="D114">
            <v>531.52</v>
          </cell>
        </row>
        <row r="115">
          <cell r="A115">
            <v>10540044</v>
          </cell>
          <cell r="B115" t="str">
            <v>Gomukh Hathwan - 2</v>
          </cell>
          <cell r="C115" t="str">
            <v>Pending</v>
          </cell>
          <cell r="D115">
            <v>531.52</v>
          </cell>
        </row>
        <row r="116">
          <cell r="A116">
            <v>10560012</v>
          </cell>
          <cell r="B116" t="str">
            <v>Gomukh Kharawa</v>
          </cell>
          <cell r="C116" t="str">
            <v>Pending</v>
          </cell>
          <cell r="D116">
            <v>458.32</v>
          </cell>
        </row>
        <row r="117">
          <cell r="A117">
            <v>10560004</v>
          </cell>
          <cell r="B117" t="str">
            <v>Gomukh Nawada</v>
          </cell>
          <cell r="C117" t="str">
            <v>Pending</v>
          </cell>
          <cell r="D117">
            <v>697.04</v>
          </cell>
        </row>
        <row r="118">
          <cell r="A118">
            <v>10560017</v>
          </cell>
          <cell r="B118" t="str">
            <v>Gomukh Telihar</v>
          </cell>
          <cell r="C118" t="str">
            <v>Pending</v>
          </cell>
          <cell r="D118">
            <v>219.60000000000002</v>
          </cell>
        </row>
        <row r="119">
          <cell r="A119">
            <v>10520005</v>
          </cell>
          <cell r="B119" t="str">
            <v>Rakesh Dairy</v>
          </cell>
          <cell r="C119" t="str">
            <v>Pending</v>
          </cell>
          <cell r="D119">
            <v>3486</v>
          </cell>
        </row>
        <row r="120">
          <cell r="A120">
            <v>10570001</v>
          </cell>
          <cell r="B120" t="str">
            <v>Karian</v>
          </cell>
          <cell r="C120" t="str">
            <v>Pending</v>
          </cell>
          <cell r="D120">
            <v>159.9</v>
          </cell>
        </row>
        <row r="121">
          <cell r="A121">
            <v>10570003</v>
          </cell>
          <cell r="B121" t="str">
            <v>Teghara</v>
          </cell>
          <cell r="C121" t="str">
            <v>Pending</v>
          </cell>
          <cell r="D121">
            <v>178.2</v>
          </cell>
        </row>
        <row r="122">
          <cell r="A122">
            <v>10570007</v>
          </cell>
          <cell r="B122" t="str">
            <v>Basantpur</v>
          </cell>
          <cell r="C122" t="str">
            <v>Pending</v>
          </cell>
          <cell r="D122">
            <v>141.6</v>
          </cell>
        </row>
        <row r="123">
          <cell r="A123">
            <v>10570008</v>
          </cell>
          <cell r="B123" t="str">
            <v>Chakoti</v>
          </cell>
          <cell r="C123" t="str">
            <v>Pending</v>
          </cell>
          <cell r="D123">
            <v>187.35</v>
          </cell>
        </row>
        <row r="124">
          <cell r="A124">
            <v>10570009</v>
          </cell>
          <cell r="B124" t="str">
            <v>Nathudawar</v>
          </cell>
          <cell r="C124" t="str">
            <v>Pending</v>
          </cell>
          <cell r="D124">
            <v>233.1</v>
          </cell>
        </row>
        <row r="125">
          <cell r="A125">
            <v>10570017</v>
          </cell>
          <cell r="B125" t="str">
            <v>Dewanpur</v>
          </cell>
          <cell r="C125" t="str">
            <v>Pending</v>
          </cell>
          <cell r="D125">
            <v>187.35</v>
          </cell>
        </row>
        <row r="126">
          <cell r="A126">
            <v>10570018</v>
          </cell>
          <cell r="B126" t="str">
            <v>Gohi</v>
          </cell>
          <cell r="C126" t="str">
            <v>Pending</v>
          </cell>
          <cell r="D126">
            <v>169.05</v>
          </cell>
        </row>
        <row r="127">
          <cell r="A127">
            <v>10570019</v>
          </cell>
          <cell r="B127" t="str">
            <v>Matua</v>
          </cell>
          <cell r="C127" t="str">
            <v>Pending</v>
          </cell>
          <cell r="D127">
            <v>187.35</v>
          </cell>
        </row>
        <row r="128">
          <cell r="A128">
            <v>10570020</v>
          </cell>
          <cell r="B128" t="str">
            <v>Ratni Chouk</v>
          </cell>
          <cell r="C128" t="str">
            <v>Pending</v>
          </cell>
          <cell r="D128">
            <v>269.7</v>
          </cell>
        </row>
        <row r="129">
          <cell r="A129">
            <v>10570021</v>
          </cell>
          <cell r="B129" t="str">
            <v>Balahi 2</v>
          </cell>
          <cell r="C129" t="str">
            <v>Pending</v>
          </cell>
          <cell r="D129">
            <v>159.9</v>
          </cell>
        </row>
        <row r="130">
          <cell r="A130">
            <v>10570028</v>
          </cell>
          <cell r="B130" t="str">
            <v>Chhatnesar 2</v>
          </cell>
          <cell r="C130" t="str">
            <v>Pending</v>
          </cell>
          <cell r="D130">
            <v>178.2</v>
          </cell>
        </row>
        <row r="131">
          <cell r="A131">
            <v>10570029</v>
          </cell>
          <cell r="B131" t="str">
            <v>Hajpurwa</v>
          </cell>
          <cell r="C131" t="str">
            <v>Pending</v>
          </cell>
          <cell r="D131">
            <v>141.6</v>
          </cell>
        </row>
        <row r="132">
          <cell r="A132">
            <v>10570030</v>
          </cell>
          <cell r="B132" t="str">
            <v>Shekhopur</v>
          </cell>
          <cell r="C132" t="str">
            <v>Pending</v>
          </cell>
          <cell r="D132">
            <v>150.75</v>
          </cell>
        </row>
        <row r="133">
          <cell r="A133">
            <v>10570031</v>
          </cell>
          <cell r="B133" t="str">
            <v>Dharampur</v>
          </cell>
          <cell r="C133" t="str">
            <v>Pending</v>
          </cell>
          <cell r="D133">
            <v>187.35</v>
          </cell>
        </row>
        <row r="134">
          <cell r="A134">
            <v>10570036</v>
          </cell>
          <cell r="B134" t="str">
            <v>Hajpurwa Pachim</v>
          </cell>
          <cell r="C134" t="str">
            <v>Pending</v>
          </cell>
          <cell r="D134">
            <v>159.9</v>
          </cell>
        </row>
        <row r="135">
          <cell r="A135">
            <v>10570042</v>
          </cell>
          <cell r="B135" t="str">
            <v>Rahua</v>
          </cell>
          <cell r="C135" t="str">
            <v>Pending</v>
          </cell>
          <cell r="D135">
            <v>141.6</v>
          </cell>
        </row>
        <row r="136">
          <cell r="A136">
            <v>10570044</v>
          </cell>
          <cell r="B136" t="str">
            <v>Dagrua</v>
          </cell>
          <cell r="C136" t="str">
            <v>Pending</v>
          </cell>
          <cell r="D136">
            <v>141.6</v>
          </cell>
        </row>
        <row r="137">
          <cell r="A137">
            <v>10570045</v>
          </cell>
          <cell r="B137" t="str">
            <v>Buzurgdoar</v>
          </cell>
          <cell r="C137" t="str">
            <v>Pending</v>
          </cell>
          <cell r="D137">
            <v>233.1</v>
          </cell>
        </row>
        <row r="138">
          <cell r="A138">
            <v>10520003</v>
          </cell>
          <cell r="B138" t="str">
            <v>Nova Dairy</v>
          </cell>
          <cell r="C138" t="str">
            <v>Pending</v>
          </cell>
          <cell r="D138">
            <v>10795.199999999999</v>
          </cell>
        </row>
        <row r="139">
          <cell r="A139">
            <v>10520011</v>
          </cell>
          <cell r="B139" t="str">
            <v>Nand Kishor Kumar (Maheshkhut)</v>
          </cell>
          <cell r="C139" t="str">
            <v>Pending</v>
          </cell>
          <cell r="D139">
            <v>2787.5599999999995</v>
          </cell>
        </row>
        <row r="140">
          <cell r="A140">
            <v>10140034</v>
          </cell>
          <cell r="B140" t="str">
            <v>Chhotka Sihanpura</v>
          </cell>
          <cell r="C140" t="str">
            <v>Pending</v>
          </cell>
          <cell r="D140">
            <v>539.99</v>
          </cell>
        </row>
        <row r="141">
          <cell r="A141">
            <v>10140201</v>
          </cell>
          <cell r="B141" t="str">
            <v>Gomukh Lakshman dera Raja</v>
          </cell>
          <cell r="C141" t="str">
            <v>Pending</v>
          </cell>
          <cell r="D141">
            <v>54.900000000000006</v>
          </cell>
        </row>
        <row r="142">
          <cell r="A142">
            <v>10140176</v>
          </cell>
          <cell r="B142" t="str">
            <v>Gomukh Chakki Janardan Yadav</v>
          </cell>
          <cell r="C142" t="str">
            <v>Pending</v>
          </cell>
          <cell r="D142">
            <v>54.900000000000006</v>
          </cell>
        </row>
        <row r="143">
          <cell r="A143">
            <v>10140197</v>
          </cell>
          <cell r="B143" t="str">
            <v>Gumukh Mathiyapur</v>
          </cell>
          <cell r="C143" t="str">
            <v>Pending</v>
          </cell>
          <cell r="D143">
            <v>961.12</v>
          </cell>
        </row>
        <row r="144">
          <cell r="A144">
            <v>10140194</v>
          </cell>
          <cell r="B144" t="str">
            <v>Gumukh Orap Khurd</v>
          </cell>
          <cell r="C144" t="str">
            <v>Pending</v>
          </cell>
          <cell r="D144">
            <v>567.65086160312217</v>
          </cell>
        </row>
        <row r="145">
          <cell r="A145">
            <v>10140205</v>
          </cell>
          <cell r="B145" t="str">
            <v>Gumukh Niyajipur Nakchhedi pathak dera</v>
          </cell>
          <cell r="C145" t="str">
            <v>Pending</v>
          </cell>
          <cell r="D145">
            <v>602.16</v>
          </cell>
        </row>
        <row r="146">
          <cell r="A146">
            <v>10140181</v>
          </cell>
          <cell r="B146" t="str">
            <v>Tiyar A2 Milk Producer Company Limited</v>
          </cell>
          <cell r="C146" t="str">
            <v>Pending</v>
          </cell>
          <cell r="D146">
            <v>838.64</v>
          </cell>
        </row>
        <row r="147">
          <cell r="A147">
            <v>10140141</v>
          </cell>
          <cell r="B147" t="str">
            <v>Gomukh Bimhnath Girdhar Baraw</v>
          </cell>
          <cell r="C147" t="str">
            <v>Pending</v>
          </cell>
          <cell r="D147">
            <v>141.6</v>
          </cell>
        </row>
        <row r="148">
          <cell r="A148">
            <v>10140008</v>
          </cell>
          <cell r="B148" t="str">
            <v>Ramo Bariya</v>
          </cell>
          <cell r="C148" t="str">
            <v>Pending</v>
          </cell>
          <cell r="D148">
            <v>753.06</v>
          </cell>
        </row>
        <row r="149">
          <cell r="A149">
            <v>10140120</v>
          </cell>
          <cell r="B149" t="str">
            <v>Gomukh Sikraul Lakh</v>
          </cell>
          <cell r="C149" t="str">
            <v>Pending</v>
          </cell>
          <cell r="D149">
            <v>348.52</v>
          </cell>
        </row>
        <row r="150">
          <cell r="A150">
            <v>10140198</v>
          </cell>
          <cell r="B150" t="str">
            <v>Gomukh Raghunathpur Dasrath</v>
          </cell>
          <cell r="C150" t="str">
            <v>Pending</v>
          </cell>
          <cell r="D150">
            <v>102.6</v>
          </cell>
        </row>
        <row r="151">
          <cell r="A151">
            <v>10140175</v>
          </cell>
          <cell r="B151" t="str">
            <v>Gomukh Koilawar Roma Bharti</v>
          </cell>
          <cell r="C151" t="str">
            <v>Pending</v>
          </cell>
          <cell r="D151">
            <v>513</v>
          </cell>
        </row>
        <row r="152">
          <cell r="A152">
            <v>10140191</v>
          </cell>
          <cell r="B152" t="str">
            <v>Gumukk JP Dera</v>
          </cell>
          <cell r="C152" t="str">
            <v>Pending</v>
          </cell>
          <cell r="D152">
            <v>451.12</v>
          </cell>
        </row>
        <row r="153">
          <cell r="A153">
            <v>10140206</v>
          </cell>
          <cell r="B153" t="str">
            <v>Gumukh Basawkala Dahpura Tola</v>
          </cell>
          <cell r="C153" t="str">
            <v>Pending</v>
          </cell>
          <cell r="D153">
            <v>206.45086160312218</v>
          </cell>
        </row>
        <row r="154">
          <cell r="A154">
            <v>10600001</v>
          </cell>
          <cell r="B154" t="str">
            <v>Gomukh Karisath</v>
          </cell>
          <cell r="C154" t="str">
            <v>Pending</v>
          </cell>
          <cell r="D154">
            <v>283.2</v>
          </cell>
        </row>
        <row r="155">
          <cell r="A155">
            <v>10600002</v>
          </cell>
          <cell r="B155" t="str">
            <v>Gomukh Ama</v>
          </cell>
          <cell r="C155" t="str">
            <v>Pending</v>
          </cell>
          <cell r="D155">
            <v>334.5</v>
          </cell>
        </row>
        <row r="156">
          <cell r="A156">
            <v>10600004</v>
          </cell>
          <cell r="B156" t="str">
            <v>Gomukh Pawat</v>
          </cell>
          <cell r="C156" t="str">
            <v>Pending</v>
          </cell>
          <cell r="D156">
            <v>283.2</v>
          </cell>
        </row>
        <row r="157">
          <cell r="A157">
            <v>10600005</v>
          </cell>
          <cell r="B157" t="str">
            <v>Gomukh Barja</v>
          </cell>
          <cell r="C157" t="str">
            <v>Pending</v>
          </cell>
          <cell r="D157">
            <v>308.84999999999997</v>
          </cell>
        </row>
        <row r="158">
          <cell r="A158">
            <v>10600006</v>
          </cell>
          <cell r="B158" t="str">
            <v>Gomukh Charghat</v>
          </cell>
          <cell r="C158" t="str">
            <v>Pending</v>
          </cell>
          <cell r="D158">
            <v>669</v>
          </cell>
        </row>
        <row r="159">
          <cell r="A159">
            <v>10600008</v>
          </cell>
          <cell r="B159" t="str">
            <v>Gomukh Ramdihra</v>
          </cell>
          <cell r="C159" t="str">
            <v>Pending</v>
          </cell>
          <cell r="D159">
            <v>283.2</v>
          </cell>
        </row>
        <row r="160">
          <cell r="A160">
            <v>10600009</v>
          </cell>
          <cell r="B160" t="str">
            <v>Gomukh Bara</v>
          </cell>
          <cell r="C160" t="str">
            <v>Pending</v>
          </cell>
          <cell r="D160">
            <v>424.79999999999995</v>
          </cell>
        </row>
        <row r="161">
          <cell r="A161">
            <v>10600010</v>
          </cell>
          <cell r="B161" t="str">
            <v>Gumukh Salempur</v>
          </cell>
          <cell r="C161" t="str">
            <v>Pending</v>
          </cell>
          <cell r="D161">
            <v>617.69999999999993</v>
          </cell>
        </row>
        <row r="162">
          <cell r="A162">
            <v>10600012</v>
          </cell>
          <cell r="B162" t="str">
            <v>Gumukh Khajuriya</v>
          </cell>
          <cell r="C162" t="str">
            <v>Pending</v>
          </cell>
          <cell r="D162">
            <v>308.84999999999997</v>
          </cell>
        </row>
        <row r="163">
          <cell r="A163">
            <v>10600013</v>
          </cell>
          <cell r="B163" t="str">
            <v>Gomukh Chhotaki hardiya</v>
          </cell>
          <cell r="C163" t="str">
            <v>Pending</v>
          </cell>
          <cell r="D163">
            <v>283.2</v>
          </cell>
        </row>
        <row r="164">
          <cell r="A164">
            <v>10540042</v>
          </cell>
          <cell r="B164" t="str">
            <v>Gomukh Balaur</v>
          </cell>
          <cell r="C164" t="str">
            <v>Pending</v>
          </cell>
          <cell r="D164">
            <v>531.52</v>
          </cell>
        </row>
        <row r="165">
          <cell r="A165">
            <v>10540046</v>
          </cell>
          <cell r="B165" t="str">
            <v xml:space="preserve">Gomukh Hathwan </v>
          </cell>
          <cell r="C165" t="str">
            <v>Pending</v>
          </cell>
          <cell r="D165">
            <v>531.52</v>
          </cell>
        </row>
        <row r="166">
          <cell r="A166">
            <v>10070024</v>
          </cell>
          <cell r="B166" t="str">
            <v>Haripur - Sanjay</v>
          </cell>
          <cell r="C166" t="str">
            <v>Pending</v>
          </cell>
          <cell r="D166">
            <v>348.52</v>
          </cell>
        </row>
        <row r="167">
          <cell r="A167">
            <v>10070077</v>
          </cell>
          <cell r="B167" t="str">
            <v>Gomukh Bari chak Gogri</v>
          </cell>
          <cell r="C167" t="str">
            <v>Pending</v>
          </cell>
          <cell r="D167">
            <v>348.52</v>
          </cell>
        </row>
        <row r="168">
          <cell r="A168">
            <v>10070018</v>
          </cell>
          <cell r="B168" t="str">
            <v>Gomukh Arariya Karjaniya</v>
          </cell>
          <cell r="C168" t="str">
            <v>Pending</v>
          </cell>
          <cell r="D168">
            <v>348.52</v>
          </cell>
        </row>
        <row r="169">
          <cell r="A169">
            <v>10070043</v>
          </cell>
          <cell r="B169" t="str">
            <v>Araria</v>
          </cell>
          <cell r="C169" t="str">
            <v>Pending</v>
          </cell>
          <cell r="D169">
            <v>348.52</v>
          </cell>
        </row>
        <row r="170">
          <cell r="A170">
            <v>10070019</v>
          </cell>
          <cell r="B170" t="str">
            <v>Gomukh Aariya Dummer Kothi</v>
          </cell>
          <cell r="C170" t="str">
            <v>Pending</v>
          </cell>
          <cell r="D170">
            <v>348.52</v>
          </cell>
        </row>
        <row r="171">
          <cell r="A171">
            <v>10070020</v>
          </cell>
          <cell r="B171" t="str">
            <v>Gomukh Balha</v>
          </cell>
          <cell r="C171" t="str">
            <v>Pending</v>
          </cell>
          <cell r="D171">
            <v>348.52</v>
          </cell>
        </row>
        <row r="172">
          <cell r="A172">
            <v>10070026</v>
          </cell>
          <cell r="B172" t="str">
            <v>Araria - Ankesh</v>
          </cell>
          <cell r="C172" t="str">
            <v>Pending</v>
          </cell>
          <cell r="D172">
            <v>697.04</v>
          </cell>
        </row>
        <row r="173">
          <cell r="A173">
            <v>10100044</v>
          </cell>
          <cell r="B173" t="str">
            <v>Gomukh Buddhnagar</v>
          </cell>
          <cell r="C173" t="str">
            <v>Pending</v>
          </cell>
          <cell r="D173">
            <v>697.04</v>
          </cell>
        </row>
        <row r="174">
          <cell r="A174">
            <v>10410001</v>
          </cell>
          <cell r="B174" t="str">
            <v>Bhramarpur</v>
          </cell>
          <cell r="C174" t="str">
            <v>Pending</v>
          </cell>
          <cell r="D174">
            <v>697.04</v>
          </cell>
        </row>
        <row r="175">
          <cell r="A175">
            <v>10480003</v>
          </cell>
          <cell r="B175" t="str">
            <v>Sheela Devi</v>
          </cell>
          <cell r="C175" t="str">
            <v>Pending</v>
          </cell>
          <cell r="D175">
            <v>697.04</v>
          </cell>
        </row>
        <row r="176">
          <cell r="A176">
            <v>10380001</v>
          </cell>
          <cell r="B176" t="str">
            <v>SONBARSHA 1</v>
          </cell>
          <cell r="C176" t="str">
            <v>Pending</v>
          </cell>
          <cell r="D176">
            <v>697.04</v>
          </cell>
        </row>
        <row r="177">
          <cell r="A177">
            <v>10480022</v>
          </cell>
          <cell r="B177" t="str">
            <v>Dhobina Basa</v>
          </cell>
          <cell r="C177" t="str">
            <v>Pending</v>
          </cell>
          <cell r="D177">
            <v>697.04</v>
          </cell>
        </row>
        <row r="178">
          <cell r="A178">
            <v>10100070</v>
          </cell>
          <cell r="B178" t="str">
            <v>Gomukh Manish vlc</v>
          </cell>
          <cell r="C178" t="str">
            <v>Pending</v>
          </cell>
          <cell r="D178">
            <v>5.66</v>
          </cell>
        </row>
        <row r="179">
          <cell r="A179">
            <v>10100071</v>
          </cell>
          <cell r="B179" t="str">
            <v>Gomukh parbatta vlc</v>
          </cell>
          <cell r="C179" t="str">
            <v>Pending</v>
          </cell>
          <cell r="D179">
            <v>5.66</v>
          </cell>
        </row>
        <row r="180">
          <cell r="A180">
            <v>10100062</v>
          </cell>
          <cell r="B180" t="str">
            <v>Gomukh Khutha VLC</v>
          </cell>
          <cell r="C180" t="str">
            <v>Pending</v>
          </cell>
          <cell r="D180">
            <v>5.66</v>
          </cell>
        </row>
        <row r="181">
          <cell r="A181">
            <v>10140208</v>
          </cell>
          <cell r="B181" t="str">
            <v>Gomukh Baijnathpur</v>
          </cell>
          <cell r="C181" t="str">
            <v>Pending</v>
          </cell>
          <cell r="D181">
            <v>141.6</v>
          </cell>
        </row>
        <row r="182">
          <cell r="A182">
            <v>10140204</v>
          </cell>
          <cell r="B182" t="str">
            <v xml:space="preserve">Gomukh Arion Govind </v>
          </cell>
          <cell r="C182" t="str">
            <v>Pending</v>
          </cell>
          <cell r="D182">
            <v>112.04</v>
          </cell>
        </row>
        <row r="183">
          <cell r="A183">
            <v>10570055</v>
          </cell>
          <cell r="B183" t="str">
            <v>Raini 2</v>
          </cell>
          <cell r="C183" t="str">
            <v>Pending</v>
          </cell>
          <cell r="D183">
            <v>9.15</v>
          </cell>
        </row>
        <row r="184">
          <cell r="A184">
            <v>10570047</v>
          </cell>
          <cell r="B184" t="str">
            <v>Kamopur</v>
          </cell>
          <cell r="C184" t="str">
            <v>Pending</v>
          </cell>
          <cell r="D184">
            <v>18.3</v>
          </cell>
        </row>
        <row r="185">
          <cell r="A185">
            <v>10570002</v>
          </cell>
          <cell r="B185" t="str">
            <v>Sadipur</v>
          </cell>
          <cell r="C185" t="str">
            <v>Pending</v>
          </cell>
          <cell r="D185">
            <v>18.3</v>
          </cell>
        </row>
        <row r="186">
          <cell r="A186">
            <v>10570049</v>
          </cell>
          <cell r="B186" t="str">
            <v>Kussaiya</v>
          </cell>
          <cell r="C186" t="str">
            <v>Pending</v>
          </cell>
          <cell r="D186">
            <v>36.6</v>
          </cell>
        </row>
        <row r="187">
          <cell r="A187">
            <v>10570051</v>
          </cell>
          <cell r="B187" t="str">
            <v>Jagdishpur</v>
          </cell>
          <cell r="C187" t="str">
            <v>Pending</v>
          </cell>
          <cell r="D187">
            <v>9.15</v>
          </cell>
        </row>
        <row r="188">
          <cell r="A188" t="str">
            <v>Grand Total</v>
          </cell>
          <cell r="D188">
            <v>189878.13434039126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5908.526058912037" backgroundQuery="1" createdVersion="8" refreshedVersion="8" minRefreshableVersion="3" recordCount="679" xr:uid="{00000000-000A-0000-FFFF-FFFF05000000}">
  <cacheSource type="external" connectionId="3"/>
  <cacheFields count="10">
    <cacheField name="Date" numFmtId="0">
      <sharedItems containsSemiMixedTypes="0" containsNonDate="0" containsDate="1" containsString="0" minDate="2025-04-01T00:00:00" maxDate="2025-08-31T00:00:00" count="34">
        <d v="2025-04-01T00:00:00"/>
        <d v="2025-04-07T00:00:00"/>
        <d v="2025-04-08T00:00:00"/>
        <d v="2025-04-14T00:00:00"/>
        <d v="2025-04-15T00:00:00"/>
        <d v="2025-04-18T00:00:00"/>
        <d v="2025-04-24T00:00:00"/>
        <d v="2025-04-25T00:00:00"/>
        <d v="2025-04-28T00:00:00"/>
        <d v="2025-05-15T00:00:00"/>
        <d v="2025-05-21T00:00:00"/>
        <d v="2025-06-03T00:00:00"/>
        <d v="2025-06-05T00:00:00"/>
        <d v="2025-06-09T00:00:00"/>
        <d v="2025-06-16T00:00:00"/>
        <d v="2025-06-18T00:00:00"/>
        <d v="2025-06-19T00:00:00"/>
        <d v="2025-06-20T00:00:00"/>
        <d v="2025-06-21T00:00:00"/>
        <d v="2025-06-25T00:00:00"/>
        <d v="2025-07-04T00:00:00"/>
        <d v="2025-07-07T00:00:00"/>
        <d v="2025-07-30T00:00:00"/>
        <d v="2025-07-19T00:00:00"/>
        <d v="2025-07-21T00:00:00"/>
        <d v="2025-07-29T00:00:00"/>
        <d v="2025-08-04T00:00:00"/>
        <d v="2025-08-18T00:00:00"/>
        <d v="2025-08-19T00:00:00"/>
        <d v="2025-08-21T00:00:00"/>
        <d v="2025-08-26T00:00:00"/>
        <d v="2025-08-30T00:00:00"/>
        <d v="2025-05-26T00:00:00" u="1"/>
        <d v="2025-04-02T00:00:00" u="1"/>
      </sharedItems>
    </cacheField>
    <cacheField name="To BMC/MPG Code" numFmtId="0">
      <sharedItems containsSemiMixedTypes="0" containsString="0" containsNumber="1" containsInteger="1" minValue="2" maxValue="10560001" count="244">
        <n v="10090042"/>
        <n v="10090056"/>
        <n v="10090029"/>
        <n v="10090009"/>
        <n v="10090049"/>
        <n v="10090030"/>
        <n v="10020059"/>
        <n v="10020026"/>
        <n v="10020025"/>
        <n v="10020050"/>
        <n v="10020057"/>
        <n v="10020063"/>
        <n v="10020002"/>
        <n v="10090001"/>
        <n v="10090037"/>
        <n v="10090054"/>
        <n v="10090003"/>
        <n v="10090008"/>
        <n v="10090022"/>
        <n v="10090002"/>
        <n v="10090021"/>
        <n v="10090040"/>
        <n v="10060026"/>
        <n v="10060022"/>
        <n v="10060058"/>
        <n v="10060027"/>
        <n v="10060077"/>
        <n v="10060034"/>
        <n v="10060074"/>
        <n v="10060071"/>
        <n v="1007"/>
        <n v="1009"/>
        <n v="1006"/>
        <n v="1002"/>
        <n v="10010071"/>
        <n v="10010082"/>
        <n v="10010055"/>
        <n v="10010019"/>
        <n v="10010040"/>
        <n v="10010076"/>
        <n v="10010081"/>
        <n v="10010021"/>
        <n v="10010059"/>
        <n v="10010027"/>
        <n v="10010030"/>
        <n v="10010044"/>
        <n v="10010098"/>
        <n v="10010089"/>
        <n v="10010069"/>
        <n v="10010080"/>
        <n v="10010086"/>
        <n v="10010056"/>
        <n v="10010095"/>
        <n v="10010094"/>
        <n v="10010038"/>
        <n v="10010013"/>
        <n v="10010050"/>
        <n v="10010088"/>
        <n v="10010097"/>
        <n v="10010096"/>
        <n v="10010051"/>
        <n v="1004"/>
        <n v="10030002"/>
        <n v="10030003"/>
        <n v="10030004"/>
        <n v="10030007"/>
        <n v="10030010"/>
        <n v="10030011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0"/>
        <n v="10030031"/>
        <n v="10030032"/>
        <n v="10030034"/>
        <n v="10030035"/>
        <n v="10030037"/>
        <n v="10030038"/>
        <n v="10230001"/>
        <n v="10460001"/>
        <n v="10460002"/>
        <n v="10030049"/>
        <n v="10030050"/>
        <n v="10030051"/>
        <n v="10030053"/>
        <n v="10030055"/>
        <n v="10030056"/>
        <n v="10030057"/>
        <n v="10030059"/>
        <n v="10030060"/>
        <n v="10030061"/>
        <n v="10030062"/>
        <n v="10030063"/>
        <n v="10030064"/>
        <n v="10030065"/>
        <n v="10030066"/>
        <n v="10030067"/>
        <n v="10250001"/>
        <n v="10260001"/>
        <n v="10500001"/>
        <n v="10220001"/>
        <n v="10030008"/>
        <n v="10270001"/>
        <n v="10240001"/>
        <n v="10110104"/>
        <n v="10110098"/>
        <n v="10110097"/>
        <n v="10110109"/>
        <n v="10110100"/>
        <n v="1008"/>
        <n v="10010099"/>
        <n v="10010103"/>
        <n v="10320001"/>
        <n v="10340001"/>
        <n v="10060021"/>
        <n v="10060030"/>
        <n v="10520008"/>
        <n v="10360001"/>
        <n v="1003"/>
        <n v="10140002"/>
        <n v="10140004"/>
        <n v="10140007"/>
        <n v="10140055"/>
        <n v="10140019"/>
        <n v="10140035"/>
        <n v="10140087"/>
        <n v="10140100"/>
        <n v="10140099"/>
        <n v="10510001"/>
        <n v="10510003"/>
        <n v="10140145"/>
        <n v="10140154"/>
        <n v="10140166"/>
        <n v="10140039"/>
        <n v="10140043"/>
        <n v="10140066"/>
        <n v="10140069"/>
        <n v="10140001"/>
        <n v="10140041"/>
        <n v="10140022"/>
        <n v="10140051"/>
        <n v="10140151"/>
        <n v="10140054"/>
        <n v="10140137"/>
        <n v="10140009"/>
        <n v="10140068"/>
        <n v="10140148"/>
        <n v="10140164"/>
        <n v="10140169"/>
        <n v="10140109"/>
        <n v="10140160"/>
        <n v="10140119"/>
        <n v="10140153"/>
        <n v="10140030"/>
        <n v="10140098"/>
        <n v="10140047"/>
        <n v="10140011"/>
        <n v="10510004"/>
        <n v="10140053"/>
        <n v="10140020"/>
        <n v="10140012"/>
        <n v="10140172"/>
        <n v="10140126"/>
        <n v="10140130"/>
        <n v="10140159"/>
        <n v="10140170"/>
        <n v="10140006"/>
        <n v="10140048"/>
        <n v="10140107"/>
        <n v="10140114"/>
        <n v="10140139"/>
        <n v="10140010"/>
        <n v="10140027"/>
        <n v="10140013"/>
        <n v="10140033"/>
        <n v="10140173"/>
        <n v="10140155"/>
        <n v="10140131"/>
        <n v="10140183"/>
        <n v="10140171"/>
        <n v="10140174"/>
        <n v="10140058"/>
        <n v="10140129"/>
        <n v="10070048"/>
        <n v="10100021"/>
        <n v="10100051"/>
        <n v="10100045"/>
        <n v="10070049"/>
        <n v="10100054"/>
        <n v="10100057"/>
        <n v="10070042"/>
        <n v="10070031"/>
        <n v="10070016"/>
        <n v="10070045"/>
        <n v="10100035"/>
        <n v="10100060"/>
        <n v="10070033"/>
        <n v="10100003"/>
        <n v="10100001"/>
        <n v="10100015"/>
        <n v="10100016"/>
        <n v="10100009"/>
        <n v="10100019"/>
        <n v="10070013"/>
        <n v="10100049"/>
        <n v="10480014"/>
        <n v="10480012"/>
        <n v="10480023"/>
        <n v="10480005"/>
        <n v="10070002"/>
        <n v="10560001"/>
        <n v="10110135"/>
        <n v="10540007"/>
        <n v="10110116"/>
        <n v="10110132"/>
        <n v="10110133"/>
        <n v="10540003"/>
        <n v="10110140"/>
        <n v="10110121"/>
        <n v="10110142"/>
        <n v="10540005"/>
        <n v="10110141"/>
        <n v="10110149"/>
        <n v="10110144"/>
        <n v="10110148"/>
        <n v="10110158"/>
        <n v="2"/>
        <n v="10090064"/>
        <n v="10090047"/>
        <n v="10010102"/>
        <n v="10010113"/>
        <n v="10010108"/>
        <n v="10010121"/>
        <n v="1014" u="1"/>
      </sharedItems>
    </cacheField>
    <cacheField name="BMC MPG Name" numFmtId="0">
      <sharedItems count="242">
        <s v="REWAI"/>
        <s v="NARAYANPUR"/>
        <s v="RAMNAGAR"/>
        <s v="SONDHI"/>
        <s v="LAHUARA                                                                                             "/>
        <s v="GUNSAGAR 1"/>
        <s v="GANGA-SARAI"/>
        <s v="Gomukh Jhakhaur"/>
        <s v="Dumri 2"/>
        <s v="GADHTOLA"/>
        <s v="KANHARPUR-2"/>
        <s v="MALPUR                                                                                              "/>
        <s v="PIPARIYA DIH -2"/>
        <s v="POHE"/>
        <s v="Dhira"/>
        <s v="NANDNAMA-2"/>
        <s v="PARSHAMA"/>
        <s v="MAHASONI"/>
        <s v="BISANPUR"/>
        <s v="AURO"/>
        <s v="KHURIYARI"/>
        <s v="BARHARA"/>
        <s v="Gomukh Arma"/>
        <s v="Farda Ravi Tola"/>
        <s v="ABGIL HUSSAINA-2                                                                                    "/>
        <s v="Singhchak"/>
        <s v="TILATHI"/>
        <s v="DEVNAGAR GOHRI"/>
        <s v="BASMATIYA"/>
        <s v="MAHESPUR"/>
        <s v="Araria"/>
        <s v="Halsi"/>
        <s v="Sonvarsha"/>
        <s v="Laldiyara"/>
        <s v="Gomukh Sherpur"/>
        <s v="Gomukh Sharmatola Sahuri"/>
        <s v="GOMUKH BIRPUR PASCHIM                                                                               "/>
        <s v="Gomukh Jagdar                                                                                       "/>
        <s v="Gomukh Sahuri-2"/>
        <s v="Gomukh Bhith-02"/>
        <s v="Gomukh Dharampur"/>
        <s v="Gomukh Moradpur                                                                                     "/>
        <s v="Gomukh Menhan"/>
        <s v="Gomukh Paroriya                                                                                     "/>
        <s v="Gomukh Phulhara                                                                                     "/>
        <s v="Gomukh Kanausi"/>
        <s v="Gomukh Rahul Nagar"/>
        <s v="Gomukh Barkurwa"/>
        <s v="Gomukh Bharwari"/>
        <s v="Gomukh Paguraha"/>
        <s v="Gomukh Garhi Bisanpur"/>
        <s v="Gomukh Harigiridham                                                                                 "/>
        <s v="Gomukh Goha-02"/>
        <s v="Gomukh Surha"/>
        <s v="Gomukh Goriyari"/>
        <s v="Gomukh Kumbhi"/>
        <s v="Ekamba - Ashutosh"/>
        <s v="Gomukh Gudaar"/>
        <s v="Gomukh Cheria Bariarpur"/>
        <s v="Gomukh Chandpura Neema"/>
        <s v="Gomukh Dunahi"/>
        <s v="Tofir"/>
        <s v="MOHANPUR"/>
        <s v="CHATMADIH"/>
        <s v="KUNNATH"/>
        <s v="SIYADIH"/>
        <s v="KATHNI"/>
        <s v="DEVDHA GOMUKH MPG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MACHIDIH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KHARIYA"/>
        <s v="TILAKPUR  2"/>
        <s v="TILAKPUR"/>
        <s v="SRIRAMPUR"/>
        <s v="PAIN"/>
        <s v="MOTICHAK"/>
        <s v="MIRATTHI"/>
        <s v="DAULATPUR"/>
        <s v="MOHADDIPUR"/>
        <s v="Bhitti"/>
        <s v="JHAJHA"/>
        <s v="KAMARDUH"/>
        <s v="BARSABAD"/>
        <s v="RANGAUN"/>
        <s v="GONAI"/>
        <s v="SHIKARITOLA"/>
        <s v="BAIKUNTHPUR"/>
        <s v="KAITHA"/>
        <s v="MIRATHI 2"/>
        <s v="KUDHIYA MPG"/>
        <s v="SHAHJADPUR MPG"/>
        <s v="KUNTHA M"/>
        <s v="VISHWASHPUR"/>
        <s v="HARPUR M"/>
        <s v="Kheriya"/>
        <s v="KUMARPUIR KATHARA"/>
        <s v="GOMUKH RON"/>
        <s v="GOMUKH CHATAR"/>
        <s v="GOMUKH BACHOTA"/>
        <s v="GOMUKH MORKAHI"/>
        <s v="GOMUKH BATHNAMA"/>
        <s v="Teghra"/>
        <s v="Gomukh Bagraha-01"/>
        <s v="Gomukh Shobhaipura"/>
        <s v="JAKARPURA"/>
        <s v="NANDPUR"/>
        <s v="PURANI DIH"/>
        <s v="RAMSIR"/>
        <s v="Gomukh Chautham"/>
        <s v="MAHADAT PUR 2"/>
        <s v="Asarganj"/>
        <s v="Simri"/>
        <s v="Majhwari"/>
        <s v="ENGLISH DUBAULI"/>
        <s v="PURANA BHOJPUR                                                                                      "/>
        <s v="GURUDEVNGAR"/>
        <s v="Harikishunpur"/>
        <s v="Gomukh Churamanpur                                                                                  "/>
        <s v="Gomukh Bicchu Ka Dera"/>
        <s v="Gomukh Dhakaich"/>
        <s v="ARAK"/>
        <s v="KATHAR"/>
        <s v="Gomukh Pokhraha"/>
        <s v="Gomukh Garhtakhurd"/>
        <s v="Gomukh KritSagar"/>
        <s v="Dharauli"/>
        <s v="Kaithi"/>
        <s v="Gomukh Kant"/>
        <s v="Gomukh Raghunathpur"/>
        <s v="Dumri Purvi Tola"/>
        <s v="Ramopatti"/>
        <s v="HEMDAPUR"/>
        <s v="Kaithi Paschim"/>
        <s v="Gomukh Kuwan"/>
        <s v="Soan"/>
        <s v="Gomukh Rakshanagar_tola"/>
        <s v="HITAN PARARI"/>
        <s v="Gomukh Naat"/>
        <s v="Gomukh Dalsagar Pachhim"/>
        <s v="Gomukh Bharkhar"/>
        <s v="Gomukh Semra Nandpur"/>
        <s v="Gomukh Kajipura Chandan"/>
        <s v="Gomukh Dahivar Kothiya"/>
        <s v="Gomukh Banswar"/>
        <s v="Gomukh Bramhpur"/>
        <s v="Harnaha"/>
        <s v="Kulharia Agriculture Producer Company Limited"/>
        <s v="Dubki"/>
        <s v="DULLAHPUR2"/>
        <s v="HENHA"/>
        <s v="RAJAPUR"/>
        <s v="Gangauli"/>
        <s v="Gomukh Laxman Dera"/>
        <s v="Gomukh Dafadihari"/>
        <s v="Gomukh Badkagaon"/>
        <s v="Gomukh Kaudesari"/>
        <s v="Gomukh Ataon"/>
        <s v="Ekauna"/>
        <s v="Sonvarsa"/>
        <s v="Gomukh Chhapra"/>
        <s v="Gomukh Ekrashi Sadabriksh"/>
        <s v="Gomukh Nadaon"/>
        <s v="ARIAON"/>
        <s v="Chatursal Ganj"/>
        <s v="MATHURA DERA"/>
        <s v="Akalupur"/>
        <s v="Gumukh Gayghat"/>
        <s v="Gomukh Rajpur Naurang Rai Dera"/>
        <s v="Gomukh Basaon Kalan"/>
        <s v="Gomukh Uttardahan"/>
        <s v="Gomukh Mukhiyadera "/>
        <s v="Gomukh Shivpur"/>
        <s v="Gomukh Lewar"/>
        <s v="Gomukh Paharpur"/>
        <s v="Gomukh Jhangara B"/>
        <s v="Gomukh Bandahera                                                                                    "/>
        <s v="Gomukh Sondiha"/>
        <s v="Gomukh Krochaka Dudhela"/>
        <s v="Gomukh Sondiha Uttri"/>
        <s v="Gomukh Thebhay B"/>
        <s v="Gomukh Bishouni Purbi "/>
        <s v="Gomukh Sapha"/>
        <s v="Gomukh Bari Maliya(Indirect)"/>
        <s v="Gomukh Gauchhari"/>
        <s v="Gomukh Fudkichak"/>
        <s v="Gomukh Baisa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Dumariya Bujurg"/>
        <s v="Gomukh Dumariya Bujurg Madhay"/>
        <s v="Gomukh Kanhaiyachak Pachhim"/>
        <s v="Gomukh Badi Lagar                                                                                   "/>
        <s v="Gomukh Fatepur                                                                                      "/>
        <s v="Gomukh Govind Pur"/>
        <s v="Gomukh Amghatta Shreepur"/>
        <s v="Gomukh Krishna Dairy Tulsipur"/>
        <s v="Gomukh Shreepur Madhay"/>
        <s v="Gomukh Vijay Lalganj"/>
        <s v="Gomukh ID Araria"/>
        <s v="Gomukh Chautham(Mithun kumar VLC)"/>
        <s v="GOMUKH BISHANPUR 2"/>
        <s v="GOMUKH GORIYAMI"/>
        <s v="GOMUKH CHANDPURA"/>
        <s v="GOMUKH DHUSMURI BISHANPUR"/>
        <s v="GOMUKH ANANDPUR PARAS"/>
        <s v="GOMUKH ANANDPUR PARAS 2"/>
        <s v="GOMUKH GHAMARIYA"/>
        <s v="GOMUKH AHUNA"/>
        <s v="GOUKH SIRSIYA"/>
        <s v="GOMUKH GADBANNI"/>
        <s v="GOMUKH MEGHAUMA"/>
        <s v="GOMUKH PHULTAURA"/>
        <s v="GOMUKH BEHORBA"/>
        <s v="GOMUKH SAHARBANNI"/>
        <s v="GOMUKH CHOWKI 2"/>
        <s v="Nova Dairy"/>
        <s v="SHIJHORI"/>
        <s v="BARUI"/>
        <s v="Gomukh Khanjapur Bangali Tola"/>
        <s v="Gomukh Basahi"/>
        <s v="Gomukh Pirauna"/>
        <s v="Gomukh Sawantpur"/>
        <s v="Dumraon" u="1"/>
      </sharedItems>
    </cacheField>
    <cacheField name="Item Name" numFmtId="0">
      <sharedItems/>
    </cacheField>
    <cacheField name="UoM" numFmtId="0">
      <sharedItems count="1">
        <s v="Nos"/>
      </sharedItems>
    </cacheField>
    <cacheField name="Qty Issued" numFmtId="0">
      <sharedItems containsSemiMixedTypes="0" containsString="0" containsNumber="1" containsInteger="1" minValue="1" maxValue="800" count="23">
        <n v="2"/>
        <n v="1"/>
        <n v="25"/>
        <n v="20"/>
        <n v="100"/>
        <n v="50"/>
        <n v="15"/>
        <n v="30"/>
        <n v="10"/>
        <n v="200"/>
        <n v="400"/>
        <n v="60"/>
        <n v="3"/>
        <n v="24"/>
        <n v="12"/>
        <n v="18"/>
        <n v="4"/>
        <n v="6"/>
        <n v="5"/>
        <n v="40"/>
        <n v="7"/>
        <n v="800"/>
        <n v="150"/>
      </sharedItems>
    </cacheField>
    <cacheField name="Rate" numFmtId="0">
      <sharedItems containsSemiMixedTypes="0" containsString="0" containsNumber="1" minValue="2.83" maxValue="9676"/>
    </cacheField>
    <cacheField name="Amt" numFmtId="0">
      <sharedItems containsSemiMixedTypes="0" containsString="0" containsNumber="1" minValue="2.83" maxValue="10168"/>
    </cacheField>
    <cacheField name="Recovery Done" numFmtId="0">
      <sharedItems count="1">
        <s v="Pending"/>
      </sharedItems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x v="0"/>
    <x v="0"/>
    <x v="0"/>
    <s v="Eko Day Cleaning Sol"/>
    <x v="0"/>
    <x v="0"/>
    <n v="348.52"/>
    <n v="697.04"/>
    <x v="0"/>
    <x v="0"/>
  </r>
  <r>
    <x v="0"/>
    <x v="1"/>
    <x v="1"/>
    <s v="Eko Day Cleaning Sol"/>
    <x v="0"/>
    <x v="1"/>
    <n v="348.52"/>
    <n v="348.52"/>
    <x v="0"/>
    <x v="0"/>
  </r>
  <r>
    <x v="0"/>
    <x v="2"/>
    <x v="2"/>
    <s v="Eko Day Cleaning Sol"/>
    <x v="0"/>
    <x v="1"/>
    <n v="348.52"/>
    <n v="348.52"/>
    <x v="0"/>
    <x v="0"/>
  </r>
  <r>
    <x v="0"/>
    <x v="3"/>
    <x v="3"/>
    <s v="Eko Day Cleaning Sol"/>
    <x v="0"/>
    <x v="1"/>
    <n v="348.52"/>
    <n v="348.52"/>
    <x v="0"/>
    <x v="0"/>
  </r>
  <r>
    <x v="0"/>
    <x v="4"/>
    <x v="4"/>
    <s v="Eko Day Cleaning Sol"/>
    <x v="0"/>
    <x v="1"/>
    <n v="348.52"/>
    <n v="348.52"/>
    <x v="0"/>
    <x v="0"/>
  </r>
  <r>
    <x v="0"/>
    <x v="5"/>
    <x v="5"/>
    <s v="Eko Day Cleaning Sol"/>
    <x v="0"/>
    <x v="1"/>
    <n v="348.52"/>
    <n v="348.52"/>
    <x v="0"/>
    <x v="0"/>
  </r>
  <r>
    <x v="0"/>
    <x v="6"/>
    <x v="6"/>
    <s v="Eko Day Cleaning Sol"/>
    <x v="0"/>
    <x v="1"/>
    <n v="348.52"/>
    <n v="348.52"/>
    <x v="0"/>
    <x v="0"/>
  </r>
  <r>
    <x v="0"/>
    <x v="7"/>
    <x v="7"/>
    <s v="Eko Day Cleaning Sol"/>
    <x v="0"/>
    <x v="1"/>
    <n v="348.52"/>
    <n v="348.52"/>
    <x v="0"/>
    <x v="0"/>
  </r>
  <r>
    <x v="0"/>
    <x v="8"/>
    <x v="8"/>
    <s v="Eko Day Cleaning Sol"/>
    <x v="0"/>
    <x v="1"/>
    <n v="348.52"/>
    <n v="348.52"/>
    <x v="0"/>
    <x v="0"/>
  </r>
  <r>
    <x v="0"/>
    <x v="9"/>
    <x v="9"/>
    <s v="Eko Day Cleaning Sol"/>
    <x v="0"/>
    <x v="1"/>
    <n v="348.52"/>
    <n v="348.52"/>
    <x v="0"/>
    <x v="0"/>
  </r>
  <r>
    <x v="0"/>
    <x v="10"/>
    <x v="10"/>
    <s v="Eko Day Cleaning Sol"/>
    <x v="0"/>
    <x v="1"/>
    <n v="348.52"/>
    <n v="348.52"/>
    <x v="0"/>
    <x v="0"/>
  </r>
  <r>
    <x v="0"/>
    <x v="11"/>
    <x v="11"/>
    <s v="Eko Day Cleaning Sol"/>
    <x v="0"/>
    <x v="1"/>
    <n v="348.52"/>
    <n v="348.52"/>
    <x v="0"/>
    <x v="0"/>
  </r>
  <r>
    <x v="0"/>
    <x v="12"/>
    <x v="12"/>
    <s v="Eko Day Cleaning Sol"/>
    <x v="0"/>
    <x v="1"/>
    <n v="348.52"/>
    <n v="348.52"/>
    <x v="0"/>
    <x v="0"/>
  </r>
  <r>
    <x v="0"/>
    <x v="13"/>
    <x v="13"/>
    <s v="Eco Power Solution"/>
    <x v="0"/>
    <x v="1"/>
    <n v="348.52"/>
    <n v="348.52"/>
    <x v="0"/>
    <x v="0"/>
  </r>
  <r>
    <x v="0"/>
    <x v="14"/>
    <x v="14"/>
    <s v="Eco Power Solution"/>
    <x v="0"/>
    <x v="1"/>
    <n v="348.52"/>
    <n v="348.52"/>
    <x v="0"/>
    <x v="0"/>
  </r>
  <r>
    <x v="0"/>
    <x v="15"/>
    <x v="15"/>
    <s v="Farmers Passbook"/>
    <x v="0"/>
    <x v="2"/>
    <n v="5.13"/>
    <n v="128.25"/>
    <x v="0"/>
    <x v="0"/>
  </r>
  <r>
    <x v="0"/>
    <x v="16"/>
    <x v="16"/>
    <s v="Farmers Passbook"/>
    <x v="0"/>
    <x v="3"/>
    <n v="5.13"/>
    <n v="102.6"/>
    <x v="0"/>
    <x v="0"/>
  </r>
  <r>
    <x v="0"/>
    <x v="17"/>
    <x v="17"/>
    <s v="Farmers Passbook"/>
    <x v="0"/>
    <x v="3"/>
    <n v="5.13"/>
    <n v="102.6"/>
    <x v="0"/>
    <x v="0"/>
  </r>
  <r>
    <x v="0"/>
    <x v="18"/>
    <x v="18"/>
    <s v="Farmers Passbook"/>
    <x v="0"/>
    <x v="2"/>
    <n v="5.13"/>
    <n v="128.25"/>
    <x v="0"/>
    <x v="0"/>
  </r>
  <r>
    <x v="0"/>
    <x v="19"/>
    <x v="19"/>
    <s v="Farmers Passbook"/>
    <x v="0"/>
    <x v="4"/>
    <n v="5.13"/>
    <n v="513"/>
    <x v="0"/>
    <x v="0"/>
  </r>
  <r>
    <x v="0"/>
    <x v="3"/>
    <x v="3"/>
    <s v="Farmers Passbook"/>
    <x v="0"/>
    <x v="2"/>
    <n v="5.13"/>
    <n v="128.25"/>
    <x v="0"/>
    <x v="0"/>
  </r>
  <r>
    <x v="0"/>
    <x v="20"/>
    <x v="20"/>
    <s v="Farmers Passbook"/>
    <x v="0"/>
    <x v="3"/>
    <n v="5.13"/>
    <n v="102.6"/>
    <x v="0"/>
    <x v="0"/>
  </r>
  <r>
    <x v="0"/>
    <x v="14"/>
    <x v="14"/>
    <s v="Farmers Passbook"/>
    <x v="0"/>
    <x v="5"/>
    <n v="5.13"/>
    <n v="256.5"/>
    <x v="0"/>
    <x v="0"/>
  </r>
  <r>
    <x v="0"/>
    <x v="4"/>
    <x v="4"/>
    <s v="Farmers Passbook"/>
    <x v="0"/>
    <x v="3"/>
    <n v="5.13"/>
    <n v="102.6"/>
    <x v="0"/>
    <x v="0"/>
  </r>
  <r>
    <x v="0"/>
    <x v="21"/>
    <x v="21"/>
    <s v="Farmers Passbook"/>
    <x v="0"/>
    <x v="6"/>
    <n v="5.13"/>
    <n v="76.95"/>
    <x v="0"/>
    <x v="0"/>
  </r>
  <r>
    <x v="0"/>
    <x v="5"/>
    <x v="5"/>
    <s v="Farmers Passbook"/>
    <x v="0"/>
    <x v="3"/>
    <n v="5.13"/>
    <n v="102.6"/>
    <x v="0"/>
    <x v="0"/>
  </r>
  <r>
    <x v="0"/>
    <x v="22"/>
    <x v="22"/>
    <s v="Farmers Passbook"/>
    <x v="0"/>
    <x v="5"/>
    <n v="5.13"/>
    <n v="256.5"/>
    <x v="0"/>
    <x v="0"/>
  </r>
  <r>
    <x v="0"/>
    <x v="23"/>
    <x v="23"/>
    <s v="Farmers Passbook"/>
    <x v="0"/>
    <x v="5"/>
    <n v="5.13"/>
    <n v="256.5"/>
    <x v="0"/>
    <x v="0"/>
  </r>
  <r>
    <x v="0"/>
    <x v="24"/>
    <x v="24"/>
    <s v="Farmers Passbook"/>
    <x v="0"/>
    <x v="5"/>
    <n v="5.13"/>
    <n v="256.5"/>
    <x v="0"/>
    <x v="0"/>
  </r>
  <r>
    <x v="0"/>
    <x v="25"/>
    <x v="25"/>
    <s v="Farmers Passbook"/>
    <x v="0"/>
    <x v="3"/>
    <n v="5.13"/>
    <n v="102.6"/>
    <x v="0"/>
    <x v="0"/>
  </r>
  <r>
    <x v="0"/>
    <x v="22"/>
    <x v="22"/>
    <s v="Thermal Paper Roll - Small"/>
    <x v="0"/>
    <x v="7"/>
    <n v="9.15"/>
    <n v="274.5"/>
    <x v="0"/>
    <x v="0"/>
  </r>
  <r>
    <x v="0"/>
    <x v="26"/>
    <x v="26"/>
    <s v="Thermal Paper Roll - Small"/>
    <x v="0"/>
    <x v="3"/>
    <n v="9.15"/>
    <n v="183"/>
    <x v="0"/>
    <x v="0"/>
  </r>
  <r>
    <x v="0"/>
    <x v="25"/>
    <x v="25"/>
    <s v="EKO Plunger"/>
    <x v="0"/>
    <x v="1"/>
    <n v="56.02"/>
    <n v="56.02"/>
    <x v="0"/>
    <x v="0"/>
  </r>
  <r>
    <x v="0"/>
    <x v="27"/>
    <x v="27"/>
    <s v="EKO Plunger"/>
    <x v="0"/>
    <x v="1"/>
    <n v="56.02"/>
    <n v="56.02"/>
    <x v="0"/>
    <x v="0"/>
  </r>
  <r>
    <x v="0"/>
    <x v="28"/>
    <x v="28"/>
    <s v="EKO Plunger"/>
    <x v="0"/>
    <x v="1"/>
    <n v="56.02"/>
    <n v="56.02"/>
    <x v="0"/>
    <x v="0"/>
  </r>
  <r>
    <x v="0"/>
    <x v="29"/>
    <x v="29"/>
    <s v="EKO Plunger"/>
    <x v="0"/>
    <x v="1"/>
    <n v="56.02"/>
    <n v="56.02"/>
    <x v="0"/>
    <x v="0"/>
  </r>
  <r>
    <x v="1"/>
    <x v="30"/>
    <x v="30"/>
    <s v="TEEPOL"/>
    <x v="0"/>
    <x v="5"/>
    <n v="51.92"/>
    <n v="2596"/>
    <x v="0"/>
    <x v="0"/>
  </r>
  <r>
    <x v="1"/>
    <x v="30"/>
    <x v="30"/>
    <s v="Satol - 5 KG"/>
    <x v="0"/>
    <x v="8"/>
    <n v="135.69999999999999"/>
    <n v="1357"/>
    <x v="0"/>
    <x v="0"/>
  </r>
  <r>
    <x v="1"/>
    <x v="30"/>
    <x v="30"/>
    <s v="Sulphuric Acid SQ 05 Lt"/>
    <x v="0"/>
    <x v="1"/>
    <n v="812.2"/>
    <n v="812.2"/>
    <x v="0"/>
    <x v="0"/>
  </r>
  <r>
    <x v="1"/>
    <x v="31"/>
    <x v="31"/>
    <s v="Tanker Seal"/>
    <x v="0"/>
    <x v="9"/>
    <n v="12.71"/>
    <n v="2542"/>
    <x v="0"/>
    <x v="0"/>
  </r>
  <r>
    <x v="1"/>
    <x v="31"/>
    <x v="31"/>
    <s v="TEEPOL"/>
    <x v="0"/>
    <x v="5"/>
    <n v="51.92"/>
    <n v="2596"/>
    <x v="0"/>
    <x v="0"/>
  </r>
  <r>
    <x v="1"/>
    <x v="31"/>
    <x v="31"/>
    <s v="Sodium Hydroxide N/10 Solution"/>
    <x v="0"/>
    <x v="0"/>
    <n v="135.69999999999999"/>
    <n v="271.39999999999998"/>
    <x v="0"/>
    <x v="0"/>
  </r>
  <r>
    <x v="1"/>
    <x v="31"/>
    <x v="31"/>
    <s v="Phenolphthaleing Indicator"/>
    <x v="0"/>
    <x v="1"/>
    <n v="106.2"/>
    <n v="106.2"/>
    <x v="0"/>
    <x v="0"/>
  </r>
  <r>
    <x v="1"/>
    <x v="31"/>
    <x v="31"/>
    <s v="Satol - 5 KG"/>
    <x v="0"/>
    <x v="8"/>
    <n v="135.69999999999999"/>
    <n v="1357"/>
    <x v="0"/>
    <x v="0"/>
  </r>
  <r>
    <x v="2"/>
    <x v="32"/>
    <x v="32"/>
    <s v="MBRT Serogical Water Bath"/>
    <x v="0"/>
    <x v="1"/>
    <n v="9676"/>
    <n v="9676"/>
    <x v="0"/>
    <x v="0"/>
  </r>
  <r>
    <x v="2"/>
    <x v="32"/>
    <x v="32"/>
    <s v="Tanker Seal"/>
    <x v="0"/>
    <x v="10"/>
    <n v="12.71"/>
    <n v="5084"/>
    <x v="0"/>
    <x v="0"/>
  </r>
  <r>
    <x v="3"/>
    <x v="33"/>
    <x v="33"/>
    <s v="Tanker Seal"/>
    <x v="0"/>
    <x v="10"/>
    <n v="12.71"/>
    <n v="5084"/>
    <x v="0"/>
    <x v="0"/>
  </r>
  <r>
    <x v="3"/>
    <x v="33"/>
    <x v="33"/>
    <s v="Milk Despatch Challan"/>
    <x v="0"/>
    <x v="8"/>
    <n v="94.4"/>
    <n v="944"/>
    <x v="0"/>
    <x v="0"/>
  </r>
  <r>
    <x v="4"/>
    <x v="34"/>
    <x v="34"/>
    <s v="Plastic Strainer"/>
    <x v="0"/>
    <x v="1"/>
    <n v="29.5"/>
    <n v="29.5"/>
    <x v="0"/>
    <x v="0"/>
  </r>
  <r>
    <x v="4"/>
    <x v="35"/>
    <x v="35"/>
    <s v="Plastic Strainer"/>
    <x v="0"/>
    <x v="1"/>
    <n v="29.5"/>
    <n v="29.5"/>
    <x v="0"/>
    <x v="0"/>
  </r>
  <r>
    <x v="4"/>
    <x v="36"/>
    <x v="36"/>
    <s v="Plastic Strainer"/>
    <x v="0"/>
    <x v="1"/>
    <n v="29.5"/>
    <n v="29.5"/>
    <x v="0"/>
    <x v="0"/>
  </r>
  <r>
    <x v="4"/>
    <x v="37"/>
    <x v="37"/>
    <s v="Plastic Strainer"/>
    <x v="0"/>
    <x v="1"/>
    <n v="29.5"/>
    <n v="29.5"/>
    <x v="0"/>
    <x v="0"/>
  </r>
  <r>
    <x v="4"/>
    <x v="38"/>
    <x v="38"/>
    <s v="Plastic Strainer"/>
    <x v="0"/>
    <x v="1"/>
    <n v="29.5"/>
    <n v="29.5"/>
    <x v="0"/>
    <x v="0"/>
  </r>
  <r>
    <x v="4"/>
    <x v="39"/>
    <x v="39"/>
    <s v="Plastic Strainer"/>
    <x v="0"/>
    <x v="1"/>
    <n v="29.5"/>
    <n v="29.5"/>
    <x v="0"/>
    <x v="0"/>
  </r>
  <r>
    <x v="4"/>
    <x v="40"/>
    <x v="40"/>
    <s v="Plastic Strainer"/>
    <x v="0"/>
    <x v="1"/>
    <n v="29.5"/>
    <n v="29.5"/>
    <x v="0"/>
    <x v="0"/>
  </r>
  <r>
    <x v="4"/>
    <x v="41"/>
    <x v="41"/>
    <s v="Plastic Strainer"/>
    <x v="0"/>
    <x v="1"/>
    <n v="29.5"/>
    <n v="29.5"/>
    <x v="0"/>
    <x v="0"/>
  </r>
  <r>
    <x v="4"/>
    <x v="42"/>
    <x v="42"/>
    <s v="Plastic Strainer"/>
    <x v="0"/>
    <x v="1"/>
    <n v="29.5"/>
    <n v="29.5"/>
    <x v="0"/>
    <x v="0"/>
  </r>
  <r>
    <x v="4"/>
    <x v="43"/>
    <x v="43"/>
    <s v="Plastic Strainer"/>
    <x v="0"/>
    <x v="1"/>
    <n v="29.5"/>
    <n v="29.5"/>
    <x v="0"/>
    <x v="0"/>
  </r>
  <r>
    <x v="4"/>
    <x v="44"/>
    <x v="44"/>
    <s v="Plastic Strainer"/>
    <x v="0"/>
    <x v="1"/>
    <n v="29.5"/>
    <n v="29.5"/>
    <x v="0"/>
    <x v="0"/>
  </r>
  <r>
    <x v="4"/>
    <x v="45"/>
    <x v="45"/>
    <s v="Plastic Strainer"/>
    <x v="0"/>
    <x v="1"/>
    <n v="29.5"/>
    <n v="29.5"/>
    <x v="0"/>
    <x v="0"/>
  </r>
  <r>
    <x v="4"/>
    <x v="46"/>
    <x v="46"/>
    <s v="Plastic Strainer"/>
    <x v="0"/>
    <x v="1"/>
    <n v="29.5"/>
    <n v="29.5"/>
    <x v="0"/>
    <x v="0"/>
  </r>
  <r>
    <x v="4"/>
    <x v="47"/>
    <x v="47"/>
    <s v="Plastic Strainer"/>
    <x v="0"/>
    <x v="1"/>
    <n v="29.5"/>
    <n v="29.5"/>
    <x v="0"/>
    <x v="0"/>
  </r>
  <r>
    <x v="4"/>
    <x v="48"/>
    <x v="48"/>
    <s v="Plastic Strainer"/>
    <x v="0"/>
    <x v="1"/>
    <n v="29.5"/>
    <n v="29.5"/>
    <x v="0"/>
    <x v="0"/>
  </r>
  <r>
    <x v="4"/>
    <x v="49"/>
    <x v="49"/>
    <s v="Plastic Strainer"/>
    <x v="0"/>
    <x v="1"/>
    <n v="29.5"/>
    <n v="29.5"/>
    <x v="0"/>
    <x v="0"/>
  </r>
  <r>
    <x v="4"/>
    <x v="50"/>
    <x v="50"/>
    <s v="Plastic Strainer"/>
    <x v="0"/>
    <x v="1"/>
    <n v="29.5"/>
    <n v="29.5"/>
    <x v="0"/>
    <x v="0"/>
  </r>
  <r>
    <x v="4"/>
    <x v="51"/>
    <x v="51"/>
    <s v="Plastic Strainer"/>
    <x v="0"/>
    <x v="1"/>
    <n v="29.5"/>
    <n v="29.5"/>
    <x v="0"/>
    <x v="0"/>
  </r>
  <r>
    <x v="4"/>
    <x v="52"/>
    <x v="52"/>
    <s v="Plastic Strainer"/>
    <x v="0"/>
    <x v="1"/>
    <n v="29.5"/>
    <n v="29.5"/>
    <x v="0"/>
    <x v="0"/>
  </r>
  <r>
    <x v="4"/>
    <x v="53"/>
    <x v="53"/>
    <s v="Plastic Strainer"/>
    <x v="0"/>
    <x v="1"/>
    <n v="29.5"/>
    <n v="29.5"/>
    <x v="0"/>
    <x v="0"/>
  </r>
  <r>
    <x v="4"/>
    <x v="54"/>
    <x v="54"/>
    <s v="Plastic Strainer"/>
    <x v="0"/>
    <x v="1"/>
    <n v="29.5"/>
    <n v="29.5"/>
    <x v="0"/>
    <x v="0"/>
  </r>
  <r>
    <x v="4"/>
    <x v="55"/>
    <x v="55"/>
    <s v="Plastic Strainer"/>
    <x v="0"/>
    <x v="1"/>
    <n v="29.5"/>
    <n v="29.5"/>
    <x v="0"/>
    <x v="0"/>
  </r>
  <r>
    <x v="4"/>
    <x v="56"/>
    <x v="56"/>
    <s v="Plastic Strainer"/>
    <x v="0"/>
    <x v="1"/>
    <n v="29.5"/>
    <n v="29.5"/>
    <x v="0"/>
    <x v="0"/>
  </r>
  <r>
    <x v="4"/>
    <x v="57"/>
    <x v="57"/>
    <s v="Plastic Strainer"/>
    <x v="0"/>
    <x v="1"/>
    <n v="29.5"/>
    <n v="29.5"/>
    <x v="0"/>
    <x v="0"/>
  </r>
  <r>
    <x v="4"/>
    <x v="58"/>
    <x v="58"/>
    <s v="Plastic Strainer"/>
    <x v="0"/>
    <x v="1"/>
    <n v="29.5"/>
    <n v="29.5"/>
    <x v="0"/>
    <x v="0"/>
  </r>
  <r>
    <x v="4"/>
    <x v="59"/>
    <x v="59"/>
    <s v="Plastic Strainer"/>
    <x v="0"/>
    <x v="1"/>
    <n v="29.5"/>
    <n v="29.5"/>
    <x v="0"/>
    <x v="0"/>
  </r>
  <r>
    <x v="4"/>
    <x v="60"/>
    <x v="60"/>
    <s v="Plastic Strainer"/>
    <x v="0"/>
    <x v="1"/>
    <n v="29.5"/>
    <n v="29.5"/>
    <x v="0"/>
    <x v="0"/>
  </r>
  <r>
    <x v="4"/>
    <x v="34"/>
    <x v="34"/>
    <s v="Milk Sampler Dipper SS Capacity 50ml"/>
    <x v="0"/>
    <x v="1"/>
    <n v="22.99"/>
    <n v="22.99"/>
    <x v="0"/>
    <x v="0"/>
  </r>
  <r>
    <x v="4"/>
    <x v="35"/>
    <x v="35"/>
    <s v="Milk Sampler Dipper SS Capacity 50ml"/>
    <x v="0"/>
    <x v="1"/>
    <n v="22.99"/>
    <n v="22.99"/>
    <x v="0"/>
    <x v="0"/>
  </r>
  <r>
    <x v="4"/>
    <x v="36"/>
    <x v="36"/>
    <s v="Milk Sampler Dipper SS Capacity 50ml"/>
    <x v="0"/>
    <x v="1"/>
    <n v="22.99"/>
    <n v="22.99"/>
    <x v="0"/>
    <x v="0"/>
  </r>
  <r>
    <x v="4"/>
    <x v="37"/>
    <x v="37"/>
    <s v="Milk Sampler Dipper SS Capacity 50ml"/>
    <x v="0"/>
    <x v="1"/>
    <n v="22.99"/>
    <n v="22.99"/>
    <x v="0"/>
    <x v="0"/>
  </r>
  <r>
    <x v="4"/>
    <x v="38"/>
    <x v="38"/>
    <s v="Milk Sampler Dipper SS Capacity 50ml"/>
    <x v="0"/>
    <x v="1"/>
    <n v="22.99"/>
    <n v="22.99"/>
    <x v="0"/>
    <x v="0"/>
  </r>
  <r>
    <x v="4"/>
    <x v="39"/>
    <x v="39"/>
    <s v="Milk Sampler Dipper SS Capacity 50ml"/>
    <x v="0"/>
    <x v="1"/>
    <n v="22.99"/>
    <n v="22.99"/>
    <x v="0"/>
    <x v="0"/>
  </r>
  <r>
    <x v="4"/>
    <x v="40"/>
    <x v="40"/>
    <s v="Milk Sampler Dipper SS Capacity 50ml"/>
    <x v="0"/>
    <x v="1"/>
    <n v="22.99"/>
    <n v="22.99"/>
    <x v="0"/>
    <x v="0"/>
  </r>
  <r>
    <x v="4"/>
    <x v="41"/>
    <x v="41"/>
    <s v="Milk Sampler Dipper SS Capacity 50ml"/>
    <x v="0"/>
    <x v="1"/>
    <n v="22.99"/>
    <n v="22.99"/>
    <x v="0"/>
    <x v="0"/>
  </r>
  <r>
    <x v="4"/>
    <x v="42"/>
    <x v="42"/>
    <s v="Milk Sampler Dipper SS Capacity 50ml"/>
    <x v="0"/>
    <x v="1"/>
    <n v="22.99"/>
    <n v="22.99"/>
    <x v="0"/>
    <x v="0"/>
  </r>
  <r>
    <x v="4"/>
    <x v="43"/>
    <x v="43"/>
    <s v="Milk Sampler Dipper SS Capacity 50ml"/>
    <x v="0"/>
    <x v="1"/>
    <n v="22.99"/>
    <n v="22.99"/>
    <x v="0"/>
    <x v="0"/>
  </r>
  <r>
    <x v="4"/>
    <x v="44"/>
    <x v="44"/>
    <s v="Milk Sampler Dipper SS Capacity 50ml"/>
    <x v="0"/>
    <x v="1"/>
    <n v="22.99"/>
    <n v="22.99"/>
    <x v="0"/>
    <x v="0"/>
  </r>
  <r>
    <x v="4"/>
    <x v="45"/>
    <x v="45"/>
    <s v="Milk Sampler Dipper SS Capacity 50ml"/>
    <x v="0"/>
    <x v="1"/>
    <n v="22.99"/>
    <n v="22.99"/>
    <x v="0"/>
    <x v="0"/>
  </r>
  <r>
    <x v="4"/>
    <x v="46"/>
    <x v="46"/>
    <s v="Milk Sampler Dipper SS Capacity 50ml"/>
    <x v="0"/>
    <x v="1"/>
    <n v="22.99"/>
    <n v="22.99"/>
    <x v="0"/>
    <x v="0"/>
  </r>
  <r>
    <x v="4"/>
    <x v="47"/>
    <x v="47"/>
    <s v="Milk Sampler Dipper SS Capacity 50ml"/>
    <x v="0"/>
    <x v="1"/>
    <n v="22.99"/>
    <n v="22.99"/>
    <x v="0"/>
    <x v="0"/>
  </r>
  <r>
    <x v="4"/>
    <x v="48"/>
    <x v="48"/>
    <s v="Milk Sampler Dipper SS Capacity 50ml"/>
    <x v="0"/>
    <x v="1"/>
    <n v="22.99"/>
    <n v="22.99"/>
    <x v="0"/>
    <x v="0"/>
  </r>
  <r>
    <x v="4"/>
    <x v="49"/>
    <x v="49"/>
    <s v="Milk Sampler Dipper SS Capacity 50ml"/>
    <x v="0"/>
    <x v="1"/>
    <n v="22.99"/>
    <n v="22.99"/>
    <x v="0"/>
    <x v="0"/>
  </r>
  <r>
    <x v="4"/>
    <x v="50"/>
    <x v="50"/>
    <s v="Milk Sampler Dipper SS Capacity 50ml"/>
    <x v="0"/>
    <x v="1"/>
    <n v="22.99"/>
    <n v="22.99"/>
    <x v="0"/>
    <x v="0"/>
  </r>
  <r>
    <x v="4"/>
    <x v="51"/>
    <x v="51"/>
    <s v="Milk Sampler Dipper SS Capacity 50ml"/>
    <x v="0"/>
    <x v="1"/>
    <n v="22.99"/>
    <n v="22.99"/>
    <x v="0"/>
    <x v="0"/>
  </r>
  <r>
    <x v="4"/>
    <x v="52"/>
    <x v="52"/>
    <s v="Milk Sampler Dipper SS Capacity 50ml"/>
    <x v="0"/>
    <x v="1"/>
    <n v="22.99"/>
    <n v="22.99"/>
    <x v="0"/>
    <x v="0"/>
  </r>
  <r>
    <x v="4"/>
    <x v="53"/>
    <x v="53"/>
    <s v="Milk Sampler Dipper SS Capacity 50ml"/>
    <x v="0"/>
    <x v="1"/>
    <n v="22.99"/>
    <n v="22.99"/>
    <x v="0"/>
    <x v="0"/>
  </r>
  <r>
    <x v="4"/>
    <x v="54"/>
    <x v="54"/>
    <s v="Milk Sampler Dipper SS Capacity 50ml"/>
    <x v="0"/>
    <x v="1"/>
    <n v="22.99"/>
    <n v="22.99"/>
    <x v="0"/>
    <x v="0"/>
  </r>
  <r>
    <x v="4"/>
    <x v="55"/>
    <x v="55"/>
    <s v="Milk Sampler Dipper SS Capacity 50ml"/>
    <x v="0"/>
    <x v="1"/>
    <n v="22.99"/>
    <n v="22.99"/>
    <x v="0"/>
    <x v="0"/>
  </r>
  <r>
    <x v="4"/>
    <x v="56"/>
    <x v="56"/>
    <s v="Milk Sampler Dipper SS Capacity 50ml"/>
    <x v="0"/>
    <x v="1"/>
    <n v="22.99"/>
    <n v="22.99"/>
    <x v="0"/>
    <x v="0"/>
  </r>
  <r>
    <x v="4"/>
    <x v="57"/>
    <x v="57"/>
    <s v="Milk Sampler Dipper SS Capacity 50ml"/>
    <x v="0"/>
    <x v="1"/>
    <n v="22.99"/>
    <n v="22.99"/>
    <x v="0"/>
    <x v="0"/>
  </r>
  <r>
    <x v="4"/>
    <x v="58"/>
    <x v="58"/>
    <s v="Milk Sampler Dipper SS Capacity 50ml"/>
    <x v="0"/>
    <x v="1"/>
    <n v="22.99"/>
    <n v="22.99"/>
    <x v="0"/>
    <x v="0"/>
  </r>
  <r>
    <x v="4"/>
    <x v="59"/>
    <x v="59"/>
    <s v="Milk Sampler Dipper SS Capacity 50ml"/>
    <x v="0"/>
    <x v="1"/>
    <n v="22.99"/>
    <n v="22.99"/>
    <x v="0"/>
    <x v="0"/>
  </r>
  <r>
    <x v="4"/>
    <x v="60"/>
    <x v="60"/>
    <s v="Milk Sampler Dipper SS Capacity 50ml"/>
    <x v="0"/>
    <x v="1"/>
    <n v="22.99"/>
    <n v="22.99"/>
    <x v="0"/>
    <x v="0"/>
  </r>
  <r>
    <x v="5"/>
    <x v="32"/>
    <x v="32"/>
    <s v="TEEPOL"/>
    <x v="0"/>
    <x v="5"/>
    <n v="51.92"/>
    <n v="2596"/>
    <x v="0"/>
    <x v="0"/>
  </r>
  <r>
    <x v="6"/>
    <x v="30"/>
    <x v="30"/>
    <s v="Thermal Paper Roll - Small"/>
    <x v="0"/>
    <x v="11"/>
    <n v="9.15"/>
    <n v="549"/>
    <x v="0"/>
    <x v="0"/>
  </r>
  <r>
    <x v="6"/>
    <x v="30"/>
    <x v="30"/>
    <s v="Sodium Hydroxide N/10 Solution"/>
    <x v="0"/>
    <x v="1"/>
    <n v="135.69999999999999"/>
    <n v="135.69999999999999"/>
    <x v="0"/>
    <x v="0"/>
  </r>
  <r>
    <x v="7"/>
    <x v="61"/>
    <x v="61"/>
    <s v="Milk Despatch Challan"/>
    <x v="0"/>
    <x v="1"/>
    <n v="94.4"/>
    <n v="94.4"/>
    <x v="0"/>
    <x v="0"/>
  </r>
  <r>
    <x v="7"/>
    <x v="61"/>
    <x v="61"/>
    <s v="Sample Bottle 100 ML"/>
    <x v="0"/>
    <x v="3"/>
    <n v="2.83"/>
    <n v="56.6"/>
    <x v="0"/>
    <x v="0"/>
  </r>
  <r>
    <x v="7"/>
    <x v="61"/>
    <x v="61"/>
    <s v="Farmers Passbook"/>
    <x v="0"/>
    <x v="3"/>
    <n v="5.13"/>
    <n v="102.6"/>
    <x v="0"/>
    <x v="0"/>
  </r>
  <r>
    <x v="8"/>
    <x v="62"/>
    <x v="62"/>
    <s v="Eko Day Cleaning Sol"/>
    <x v="0"/>
    <x v="1"/>
    <n v="348.52"/>
    <n v="348.52"/>
    <x v="0"/>
    <x v="0"/>
  </r>
  <r>
    <x v="8"/>
    <x v="63"/>
    <x v="63"/>
    <s v="Eko Day Cleaning Sol"/>
    <x v="0"/>
    <x v="1"/>
    <n v="348.52"/>
    <n v="348.52"/>
    <x v="0"/>
    <x v="0"/>
  </r>
  <r>
    <x v="8"/>
    <x v="64"/>
    <x v="64"/>
    <s v="Eko Day Cleaning Sol"/>
    <x v="0"/>
    <x v="1"/>
    <n v="348.52"/>
    <n v="348.52"/>
    <x v="0"/>
    <x v="0"/>
  </r>
  <r>
    <x v="8"/>
    <x v="65"/>
    <x v="65"/>
    <s v="Eko Day Cleaning Sol"/>
    <x v="0"/>
    <x v="1"/>
    <n v="348.52"/>
    <n v="348.52"/>
    <x v="0"/>
    <x v="0"/>
  </r>
  <r>
    <x v="8"/>
    <x v="66"/>
    <x v="66"/>
    <s v="Eko Day Cleaning Sol"/>
    <x v="0"/>
    <x v="1"/>
    <n v="348.52"/>
    <n v="348.52"/>
    <x v="0"/>
    <x v="0"/>
  </r>
  <r>
    <x v="8"/>
    <x v="67"/>
    <x v="67"/>
    <s v="Eko Day Cleaning Sol"/>
    <x v="0"/>
    <x v="1"/>
    <n v="348.52"/>
    <n v="348.52"/>
    <x v="0"/>
    <x v="0"/>
  </r>
  <r>
    <x v="8"/>
    <x v="68"/>
    <x v="68"/>
    <s v="Eko Day Cleaning Sol"/>
    <x v="0"/>
    <x v="1"/>
    <n v="348.52"/>
    <n v="348.52"/>
    <x v="0"/>
    <x v="0"/>
  </r>
  <r>
    <x v="8"/>
    <x v="69"/>
    <x v="69"/>
    <s v="Eko Day Cleaning Sol"/>
    <x v="0"/>
    <x v="1"/>
    <n v="348.52"/>
    <n v="348.52"/>
    <x v="0"/>
    <x v="0"/>
  </r>
  <r>
    <x v="8"/>
    <x v="70"/>
    <x v="70"/>
    <s v="Eko Day Cleaning Sol"/>
    <x v="0"/>
    <x v="1"/>
    <n v="348.52"/>
    <n v="348.52"/>
    <x v="0"/>
    <x v="0"/>
  </r>
  <r>
    <x v="8"/>
    <x v="71"/>
    <x v="71"/>
    <s v="Eko Day Cleaning Sol"/>
    <x v="0"/>
    <x v="1"/>
    <n v="348.52"/>
    <n v="348.52"/>
    <x v="0"/>
    <x v="0"/>
  </r>
  <r>
    <x v="8"/>
    <x v="72"/>
    <x v="72"/>
    <s v="Eko Day Cleaning Sol"/>
    <x v="0"/>
    <x v="1"/>
    <n v="348.52"/>
    <n v="348.52"/>
    <x v="0"/>
    <x v="0"/>
  </r>
  <r>
    <x v="8"/>
    <x v="73"/>
    <x v="73"/>
    <s v="Eko Day Cleaning Sol"/>
    <x v="0"/>
    <x v="1"/>
    <n v="348.52"/>
    <n v="348.52"/>
    <x v="0"/>
    <x v="0"/>
  </r>
  <r>
    <x v="8"/>
    <x v="74"/>
    <x v="74"/>
    <s v="Eko Day Cleaning Sol"/>
    <x v="0"/>
    <x v="1"/>
    <n v="348.52"/>
    <n v="348.52"/>
    <x v="0"/>
    <x v="0"/>
  </r>
  <r>
    <x v="8"/>
    <x v="75"/>
    <x v="75"/>
    <s v="Eko Day Cleaning Sol"/>
    <x v="0"/>
    <x v="1"/>
    <n v="348.52"/>
    <n v="348.52"/>
    <x v="0"/>
    <x v="0"/>
  </r>
  <r>
    <x v="8"/>
    <x v="76"/>
    <x v="76"/>
    <s v="Eko Day Cleaning Sol"/>
    <x v="0"/>
    <x v="1"/>
    <n v="348.52"/>
    <n v="348.52"/>
    <x v="0"/>
    <x v="0"/>
  </r>
  <r>
    <x v="8"/>
    <x v="77"/>
    <x v="77"/>
    <s v="Eko Day Cleaning Sol"/>
    <x v="0"/>
    <x v="1"/>
    <n v="348.52"/>
    <n v="348.52"/>
    <x v="0"/>
    <x v="0"/>
  </r>
  <r>
    <x v="8"/>
    <x v="78"/>
    <x v="78"/>
    <s v="Eko Day Cleaning Sol"/>
    <x v="0"/>
    <x v="1"/>
    <n v="348.52"/>
    <n v="348.52"/>
    <x v="0"/>
    <x v="0"/>
  </r>
  <r>
    <x v="8"/>
    <x v="79"/>
    <x v="79"/>
    <s v="Eko Day Cleaning Sol"/>
    <x v="0"/>
    <x v="1"/>
    <n v="348.52"/>
    <n v="348.52"/>
    <x v="0"/>
    <x v="0"/>
  </r>
  <r>
    <x v="8"/>
    <x v="80"/>
    <x v="80"/>
    <s v="Eko Day Cleaning Sol"/>
    <x v="0"/>
    <x v="1"/>
    <n v="348.52"/>
    <n v="348.52"/>
    <x v="0"/>
    <x v="0"/>
  </r>
  <r>
    <x v="8"/>
    <x v="81"/>
    <x v="81"/>
    <s v="Eko Day Cleaning Sol"/>
    <x v="0"/>
    <x v="1"/>
    <n v="348.52"/>
    <n v="348.52"/>
    <x v="0"/>
    <x v="0"/>
  </r>
  <r>
    <x v="8"/>
    <x v="82"/>
    <x v="82"/>
    <s v="Eko Day Cleaning Sol"/>
    <x v="0"/>
    <x v="1"/>
    <n v="348.52"/>
    <n v="348.52"/>
    <x v="0"/>
    <x v="0"/>
  </r>
  <r>
    <x v="8"/>
    <x v="83"/>
    <x v="83"/>
    <s v="Eko Day Cleaning Sol"/>
    <x v="0"/>
    <x v="1"/>
    <n v="348.52"/>
    <n v="348.52"/>
    <x v="0"/>
    <x v="0"/>
  </r>
  <r>
    <x v="8"/>
    <x v="84"/>
    <x v="84"/>
    <s v="Eko Day Cleaning Sol"/>
    <x v="0"/>
    <x v="1"/>
    <n v="348.52"/>
    <n v="348.52"/>
    <x v="0"/>
    <x v="0"/>
  </r>
  <r>
    <x v="8"/>
    <x v="85"/>
    <x v="85"/>
    <s v="Eko Day Cleaning Sol"/>
    <x v="0"/>
    <x v="1"/>
    <n v="348.52"/>
    <n v="348.52"/>
    <x v="0"/>
    <x v="0"/>
  </r>
  <r>
    <x v="8"/>
    <x v="86"/>
    <x v="86"/>
    <s v="Eko Day Cleaning Sol"/>
    <x v="0"/>
    <x v="1"/>
    <n v="348.52"/>
    <n v="348.52"/>
    <x v="0"/>
    <x v="0"/>
  </r>
  <r>
    <x v="8"/>
    <x v="87"/>
    <x v="87"/>
    <s v="Eko Day Cleaning Sol"/>
    <x v="0"/>
    <x v="1"/>
    <n v="348.52"/>
    <n v="348.52"/>
    <x v="0"/>
    <x v="0"/>
  </r>
  <r>
    <x v="8"/>
    <x v="88"/>
    <x v="88"/>
    <s v="Eko Day Cleaning Sol"/>
    <x v="0"/>
    <x v="1"/>
    <n v="348.52"/>
    <n v="348.52"/>
    <x v="0"/>
    <x v="0"/>
  </r>
  <r>
    <x v="8"/>
    <x v="89"/>
    <x v="89"/>
    <s v="Eko Day Cleaning Sol"/>
    <x v="0"/>
    <x v="1"/>
    <n v="348.52"/>
    <n v="348.52"/>
    <x v="0"/>
    <x v="0"/>
  </r>
  <r>
    <x v="8"/>
    <x v="90"/>
    <x v="90"/>
    <s v="Eko Day Cleaning Sol"/>
    <x v="0"/>
    <x v="1"/>
    <n v="348.52"/>
    <n v="348.52"/>
    <x v="0"/>
    <x v="0"/>
  </r>
  <r>
    <x v="8"/>
    <x v="91"/>
    <x v="91"/>
    <s v="Eko Day Cleaning Sol"/>
    <x v="0"/>
    <x v="1"/>
    <n v="348.52"/>
    <n v="348.52"/>
    <x v="0"/>
    <x v="0"/>
  </r>
  <r>
    <x v="8"/>
    <x v="92"/>
    <x v="92"/>
    <s v="Eko Day Cleaning Sol"/>
    <x v="0"/>
    <x v="1"/>
    <n v="348.52"/>
    <n v="348.52"/>
    <x v="0"/>
    <x v="0"/>
  </r>
  <r>
    <x v="8"/>
    <x v="93"/>
    <x v="93"/>
    <s v="Eko Day Cleaning Sol"/>
    <x v="0"/>
    <x v="1"/>
    <n v="348.52"/>
    <n v="348.52"/>
    <x v="0"/>
    <x v="0"/>
  </r>
  <r>
    <x v="8"/>
    <x v="94"/>
    <x v="94"/>
    <s v="Eko Day Cleaning Sol"/>
    <x v="0"/>
    <x v="1"/>
    <n v="348.52"/>
    <n v="348.52"/>
    <x v="0"/>
    <x v="0"/>
  </r>
  <r>
    <x v="8"/>
    <x v="95"/>
    <x v="95"/>
    <s v="Eko Day Cleaning Sol"/>
    <x v="0"/>
    <x v="1"/>
    <n v="348.52"/>
    <n v="348.52"/>
    <x v="0"/>
    <x v="0"/>
  </r>
  <r>
    <x v="8"/>
    <x v="96"/>
    <x v="96"/>
    <s v="Eko Day Cleaning Sol"/>
    <x v="0"/>
    <x v="1"/>
    <n v="348.52"/>
    <n v="348.52"/>
    <x v="0"/>
    <x v="0"/>
  </r>
  <r>
    <x v="8"/>
    <x v="97"/>
    <x v="97"/>
    <s v="Eko Day Cleaning Sol"/>
    <x v="0"/>
    <x v="1"/>
    <n v="348.52"/>
    <n v="348.52"/>
    <x v="0"/>
    <x v="0"/>
  </r>
  <r>
    <x v="8"/>
    <x v="98"/>
    <x v="98"/>
    <s v="Eko Day Cleaning Sol"/>
    <x v="0"/>
    <x v="1"/>
    <n v="348.52"/>
    <n v="348.52"/>
    <x v="0"/>
    <x v="0"/>
  </r>
  <r>
    <x v="8"/>
    <x v="99"/>
    <x v="99"/>
    <s v="Eko Day Cleaning Sol"/>
    <x v="0"/>
    <x v="1"/>
    <n v="348.52"/>
    <n v="348.52"/>
    <x v="0"/>
    <x v="0"/>
  </r>
  <r>
    <x v="8"/>
    <x v="100"/>
    <x v="100"/>
    <s v="Eko Day Cleaning Sol"/>
    <x v="0"/>
    <x v="1"/>
    <n v="348.52"/>
    <n v="348.52"/>
    <x v="0"/>
    <x v="0"/>
  </r>
  <r>
    <x v="8"/>
    <x v="101"/>
    <x v="101"/>
    <s v="Eko Day Cleaning Sol"/>
    <x v="0"/>
    <x v="1"/>
    <n v="348.52"/>
    <n v="348.52"/>
    <x v="0"/>
    <x v="0"/>
  </r>
  <r>
    <x v="8"/>
    <x v="102"/>
    <x v="102"/>
    <s v="Eko Day Cleaning Sol"/>
    <x v="0"/>
    <x v="1"/>
    <n v="348.52"/>
    <n v="348.52"/>
    <x v="0"/>
    <x v="0"/>
  </r>
  <r>
    <x v="8"/>
    <x v="103"/>
    <x v="103"/>
    <s v="Eko Day Cleaning Sol"/>
    <x v="0"/>
    <x v="1"/>
    <n v="348.52"/>
    <n v="348.52"/>
    <x v="0"/>
    <x v="0"/>
  </r>
  <r>
    <x v="8"/>
    <x v="104"/>
    <x v="104"/>
    <s v="Eko Day Cleaning Sol"/>
    <x v="0"/>
    <x v="1"/>
    <n v="348.52"/>
    <n v="348.52"/>
    <x v="0"/>
    <x v="0"/>
  </r>
  <r>
    <x v="8"/>
    <x v="105"/>
    <x v="105"/>
    <s v="Eko Day Cleaning Sol"/>
    <x v="0"/>
    <x v="1"/>
    <n v="348.52"/>
    <n v="348.52"/>
    <x v="0"/>
    <x v="0"/>
  </r>
  <r>
    <x v="8"/>
    <x v="106"/>
    <x v="106"/>
    <s v="Eko Day Cleaning Sol"/>
    <x v="0"/>
    <x v="1"/>
    <n v="348.52"/>
    <n v="348.52"/>
    <x v="0"/>
    <x v="0"/>
  </r>
  <r>
    <x v="8"/>
    <x v="107"/>
    <x v="107"/>
    <s v="Eko Day Cleaning Sol"/>
    <x v="0"/>
    <x v="1"/>
    <n v="348.52"/>
    <n v="348.52"/>
    <x v="0"/>
    <x v="0"/>
  </r>
  <r>
    <x v="8"/>
    <x v="108"/>
    <x v="108"/>
    <s v="Eko Day Cleaning Sol"/>
    <x v="0"/>
    <x v="1"/>
    <n v="348.52"/>
    <n v="348.52"/>
    <x v="0"/>
    <x v="0"/>
  </r>
  <r>
    <x v="8"/>
    <x v="109"/>
    <x v="109"/>
    <s v="Eko Day Cleaning Sol"/>
    <x v="0"/>
    <x v="1"/>
    <n v="348.52"/>
    <n v="348.52"/>
    <x v="0"/>
    <x v="0"/>
  </r>
  <r>
    <x v="8"/>
    <x v="110"/>
    <x v="110"/>
    <s v="Eko Day Cleaning Sol"/>
    <x v="0"/>
    <x v="1"/>
    <n v="348.52"/>
    <n v="348.52"/>
    <x v="0"/>
    <x v="0"/>
  </r>
  <r>
    <x v="8"/>
    <x v="111"/>
    <x v="111"/>
    <s v="Eko Day Cleaning Sol"/>
    <x v="0"/>
    <x v="1"/>
    <n v="348.52"/>
    <n v="348.52"/>
    <x v="0"/>
    <x v="0"/>
  </r>
  <r>
    <x v="8"/>
    <x v="112"/>
    <x v="112"/>
    <s v="Eko Day Cleaning Sol"/>
    <x v="0"/>
    <x v="1"/>
    <n v="348.52"/>
    <n v="348.52"/>
    <x v="0"/>
    <x v="0"/>
  </r>
  <r>
    <x v="8"/>
    <x v="113"/>
    <x v="113"/>
    <s v="Eko Day Cleaning Sol"/>
    <x v="0"/>
    <x v="1"/>
    <n v="348.52"/>
    <n v="348.52"/>
    <x v="0"/>
    <x v="0"/>
  </r>
  <r>
    <x v="8"/>
    <x v="62"/>
    <x v="62"/>
    <s v="EKO Plunger"/>
    <x v="0"/>
    <x v="1"/>
    <n v="56.02"/>
    <n v="56.02"/>
    <x v="0"/>
    <x v="0"/>
  </r>
  <r>
    <x v="8"/>
    <x v="63"/>
    <x v="63"/>
    <s v="EKO Plunger"/>
    <x v="0"/>
    <x v="1"/>
    <n v="56.02"/>
    <n v="56.02"/>
    <x v="0"/>
    <x v="0"/>
  </r>
  <r>
    <x v="8"/>
    <x v="64"/>
    <x v="64"/>
    <s v="EKO Plunger"/>
    <x v="0"/>
    <x v="1"/>
    <n v="56.02"/>
    <n v="56.02"/>
    <x v="0"/>
    <x v="0"/>
  </r>
  <r>
    <x v="8"/>
    <x v="65"/>
    <x v="65"/>
    <s v="EKO Plunger"/>
    <x v="0"/>
    <x v="1"/>
    <n v="56.02"/>
    <n v="56.02"/>
    <x v="0"/>
    <x v="0"/>
  </r>
  <r>
    <x v="8"/>
    <x v="66"/>
    <x v="66"/>
    <s v="EKO Plunger"/>
    <x v="0"/>
    <x v="1"/>
    <n v="56.02"/>
    <n v="56.02"/>
    <x v="0"/>
    <x v="0"/>
  </r>
  <r>
    <x v="8"/>
    <x v="67"/>
    <x v="67"/>
    <s v="EKO Plunger"/>
    <x v="0"/>
    <x v="1"/>
    <n v="56.02"/>
    <n v="56.02"/>
    <x v="0"/>
    <x v="0"/>
  </r>
  <r>
    <x v="8"/>
    <x v="68"/>
    <x v="68"/>
    <s v="EKO Plunger"/>
    <x v="0"/>
    <x v="1"/>
    <n v="56.02"/>
    <n v="56.02"/>
    <x v="0"/>
    <x v="0"/>
  </r>
  <r>
    <x v="8"/>
    <x v="69"/>
    <x v="69"/>
    <s v="EKO Plunger"/>
    <x v="0"/>
    <x v="1"/>
    <n v="56.02"/>
    <n v="56.02"/>
    <x v="0"/>
    <x v="0"/>
  </r>
  <r>
    <x v="8"/>
    <x v="70"/>
    <x v="70"/>
    <s v="EKO Plunger"/>
    <x v="0"/>
    <x v="1"/>
    <n v="56.02"/>
    <n v="56.02"/>
    <x v="0"/>
    <x v="0"/>
  </r>
  <r>
    <x v="8"/>
    <x v="71"/>
    <x v="71"/>
    <s v="EKO Plunger"/>
    <x v="0"/>
    <x v="1"/>
    <n v="56.02"/>
    <n v="56.02"/>
    <x v="0"/>
    <x v="0"/>
  </r>
  <r>
    <x v="8"/>
    <x v="72"/>
    <x v="72"/>
    <s v="EKO Plunger"/>
    <x v="0"/>
    <x v="1"/>
    <n v="56.02"/>
    <n v="56.02"/>
    <x v="0"/>
    <x v="0"/>
  </r>
  <r>
    <x v="8"/>
    <x v="73"/>
    <x v="73"/>
    <s v="EKO Plunger"/>
    <x v="0"/>
    <x v="1"/>
    <n v="56.02"/>
    <n v="56.02"/>
    <x v="0"/>
    <x v="0"/>
  </r>
  <r>
    <x v="8"/>
    <x v="74"/>
    <x v="74"/>
    <s v="EKO Plunger"/>
    <x v="0"/>
    <x v="1"/>
    <n v="56.02"/>
    <n v="56.02"/>
    <x v="0"/>
    <x v="0"/>
  </r>
  <r>
    <x v="8"/>
    <x v="75"/>
    <x v="75"/>
    <s v="EKO Plunger"/>
    <x v="0"/>
    <x v="1"/>
    <n v="56.02"/>
    <n v="56.02"/>
    <x v="0"/>
    <x v="0"/>
  </r>
  <r>
    <x v="8"/>
    <x v="76"/>
    <x v="76"/>
    <s v="EKO Plunger"/>
    <x v="0"/>
    <x v="1"/>
    <n v="56.02"/>
    <n v="56.02"/>
    <x v="0"/>
    <x v="0"/>
  </r>
  <r>
    <x v="8"/>
    <x v="77"/>
    <x v="77"/>
    <s v="EKO Plunger"/>
    <x v="0"/>
    <x v="1"/>
    <n v="56.02"/>
    <n v="56.02"/>
    <x v="0"/>
    <x v="0"/>
  </r>
  <r>
    <x v="8"/>
    <x v="78"/>
    <x v="78"/>
    <s v="EKO Plunger"/>
    <x v="0"/>
    <x v="1"/>
    <n v="56.02"/>
    <n v="56.02"/>
    <x v="0"/>
    <x v="0"/>
  </r>
  <r>
    <x v="8"/>
    <x v="79"/>
    <x v="79"/>
    <s v="EKO Plunger"/>
    <x v="0"/>
    <x v="1"/>
    <n v="56.02"/>
    <n v="56.02"/>
    <x v="0"/>
    <x v="0"/>
  </r>
  <r>
    <x v="8"/>
    <x v="80"/>
    <x v="80"/>
    <s v="EKO Plunger"/>
    <x v="0"/>
    <x v="1"/>
    <n v="56.02"/>
    <n v="56.02"/>
    <x v="0"/>
    <x v="0"/>
  </r>
  <r>
    <x v="8"/>
    <x v="81"/>
    <x v="81"/>
    <s v="EKO Plunger"/>
    <x v="0"/>
    <x v="1"/>
    <n v="56.02"/>
    <n v="56.02"/>
    <x v="0"/>
    <x v="0"/>
  </r>
  <r>
    <x v="8"/>
    <x v="82"/>
    <x v="82"/>
    <s v="EKO Plunger"/>
    <x v="0"/>
    <x v="1"/>
    <n v="56.02"/>
    <n v="56.02"/>
    <x v="0"/>
    <x v="0"/>
  </r>
  <r>
    <x v="8"/>
    <x v="83"/>
    <x v="83"/>
    <s v="EKO Plunger"/>
    <x v="0"/>
    <x v="1"/>
    <n v="56.02"/>
    <n v="56.02"/>
    <x v="0"/>
    <x v="0"/>
  </r>
  <r>
    <x v="8"/>
    <x v="84"/>
    <x v="84"/>
    <s v="EKO Plunger"/>
    <x v="0"/>
    <x v="1"/>
    <n v="56.02"/>
    <n v="56.02"/>
    <x v="0"/>
    <x v="0"/>
  </r>
  <r>
    <x v="8"/>
    <x v="85"/>
    <x v="85"/>
    <s v="EKO Plunger"/>
    <x v="0"/>
    <x v="1"/>
    <n v="56.02"/>
    <n v="56.02"/>
    <x v="0"/>
    <x v="0"/>
  </r>
  <r>
    <x v="8"/>
    <x v="86"/>
    <x v="86"/>
    <s v="EKO Plunger"/>
    <x v="0"/>
    <x v="1"/>
    <n v="56.02"/>
    <n v="56.02"/>
    <x v="0"/>
    <x v="0"/>
  </r>
  <r>
    <x v="8"/>
    <x v="87"/>
    <x v="87"/>
    <s v="EKO Plunger"/>
    <x v="0"/>
    <x v="1"/>
    <n v="56.02"/>
    <n v="56.02"/>
    <x v="0"/>
    <x v="0"/>
  </r>
  <r>
    <x v="8"/>
    <x v="88"/>
    <x v="88"/>
    <s v="EKO Plunger"/>
    <x v="0"/>
    <x v="1"/>
    <n v="56.02"/>
    <n v="56.02"/>
    <x v="0"/>
    <x v="0"/>
  </r>
  <r>
    <x v="8"/>
    <x v="89"/>
    <x v="89"/>
    <s v="EKO Plunger"/>
    <x v="0"/>
    <x v="1"/>
    <n v="56.02"/>
    <n v="56.02"/>
    <x v="0"/>
    <x v="0"/>
  </r>
  <r>
    <x v="8"/>
    <x v="90"/>
    <x v="90"/>
    <s v="EKO Plunger"/>
    <x v="0"/>
    <x v="1"/>
    <n v="56.02"/>
    <n v="56.02"/>
    <x v="0"/>
    <x v="0"/>
  </r>
  <r>
    <x v="8"/>
    <x v="91"/>
    <x v="91"/>
    <s v="EKO Plunger"/>
    <x v="0"/>
    <x v="1"/>
    <n v="56.02"/>
    <n v="56.02"/>
    <x v="0"/>
    <x v="0"/>
  </r>
  <r>
    <x v="8"/>
    <x v="92"/>
    <x v="92"/>
    <s v="EKO Plunger"/>
    <x v="0"/>
    <x v="1"/>
    <n v="56.02"/>
    <n v="56.02"/>
    <x v="0"/>
    <x v="0"/>
  </r>
  <r>
    <x v="8"/>
    <x v="93"/>
    <x v="93"/>
    <s v="EKO Plunger"/>
    <x v="0"/>
    <x v="1"/>
    <n v="56.02"/>
    <n v="56.02"/>
    <x v="0"/>
    <x v="0"/>
  </r>
  <r>
    <x v="8"/>
    <x v="94"/>
    <x v="94"/>
    <s v="EKO Plunger"/>
    <x v="0"/>
    <x v="1"/>
    <n v="56.02"/>
    <n v="56.02"/>
    <x v="0"/>
    <x v="0"/>
  </r>
  <r>
    <x v="8"/>
    <x v="95"/>
    <x v="95"/>
    <s v="EKO Plunger"/>
    <x v="0"/>
    <x v="1"/>
    <n v="56.02"/>
    <n v="56.02"/>
    <x v="0"/>
    <x v="0"/>
  </r>
  <r>
    <x v="8"/>
    <x v="96"/>
    <x v="96"/>
    <s v="EKO Plunger"/>
    <x v="0"/>
    <x v="1"/>
    <n v="56.02"/>
    <n v="56.02"/>
    <x v="0"/>
    <x v="0"/>
  </r>
  <r>
    <x v="8"/>
    <x v="97"/>
    <x v="97"/>
    <s v="EKO Plunger"/>
    <x v="0"/>
    <x v="1"/>
    <n v="56.02"/>
    <n v="56.02"/>
    <x v="0"/>
    <x v="0"/>
  </r>
  <r>
    <x v="8"/>
    <x v="98"/>
    <x v="98"/>
    <s v="EKO Plunger"/>
    <x v="0"/>
    <x v="1"/>
    <n v="56.02"/>
    <n v="56.02"/>
    <x v="0"/>
    <x v="0"/>
  </r>
  <r>
    <x v="8"/>
    <x v="99"/>
    <x v="99"/>
    <s v="EKO Plunger"/>
    <x v="0"/>
    <x v="1"/>
    <n v="56.02"/>
    <n v="56.02"/>
    <x v="0"/>
    <x v="0"/>
  </r>
  <r>
    <x v="8"/>
    <x v="100"/>
    <x v="100"/>
    <s v="EKO Plunger"/>
    <x v="0"/>
    <x v="1"/>
    <n v="56.02"/>
    <n v="56.02"/>
    <x v="0"/>
    <x v="0"/>
  </r>
  <r>
    <x v="8"/>
    <x v="101"/>
    <x v="101"/>
    <s v="EKO Plunger"/>
    <x v="0"/>
    <x v="1"/>
    <n v="56.02"/>
    <n v="56.02"/>
    <x v="0"/>
    <x v="0"/>
  </r>
  <r>
    <x v="8"/>
    <x v="102"/>
    <x v="102"/>
    <s v="EKO Plunger"/>
    <x v="0"/>
    <x v="1"/>
    <n v="56.02"/>
    <n v="56.02"/>
    <x v="0"/>
    <x v="0"/>
  </r>
  <r>
    <x v="8"/>
    <x v="103"/>
    <x v="103"/>
    <s v="EKO Plunger"/>
    <x v="0"/>
    <x v="1"/>
    <n v="56.02"/>
    <n v="56.02"/>
    <x v="0"/>
    <x v="0"/>
  </r>
  <r>
    <x v="8"/>
    <x v="104"/>
    <x v="104"/>
    <s v="EKO Plunger"/>
    <x v="0"/>
    <x v="1"/>
    <n v="56.02"/>
    <n v="56.02"/>
    <x v="0"/>
    <x v="0"/>
  </r>
  <r>
    <x v="8"/>
    <x v="105"/>
    <x v="105"/>
    <s v="EKO Plunger"/>
    <x v="0"/>
    <x v="1"/>
    <n v="56.02"/>
    <n v="56.02"/>
    <x v="0"/>
    <x v="0"/>
  </r>
  <r>
    <x v="8"/>
    <x v="106"/>
    <x v="106"/>
    <s v="EKO Plunger"/>
    <x v="0"/>
    <x v="1"/>
    <n v="56.02"/>
    <n v="56.02"/>
    <x v="0"/>
    <x v="0"/>
  </r>
  <r>
    <x v="8"/>
    <x v="107"/>
    <x v="107"/>
    <s v="EKO Plunger"/>
    <x v="0"/>
    <x v="1"/>
    <n v="56.02"/>
    <n v="56.02"/>
    <x v="0"/>
    <x v="0"/>
  </r>
  <r>
    <x v="8"/>
    <x v="108"/>
    <x v="108"/>
    <s v="EKO Plunger"/>
    <x v="0"/>
    <x v="1"/>
    <n v="56.02"/>
    <n v="56.02"/>
    <x v="0"/>
    <x v="0"/>
  </r>
  <r>
    <x v="8"/>
    <x v="109"/>
    <x v="109"/>
    <s v="EKO Plunger"/>
    <x v="0"/>
    <x v="1"/>
    <n v="56.02"/>
    <n v="56.02"/>
    <x v="0"/>
    <x v="0"/>
  </r>
  <r>
    <x v="8"/>
    <x v="110"/>
    <x v="110"/>
    <s v="EKO Plunger"/>
    <x v="0"/>
    <x v="1"/>
    <n v="56.02"/>
    <n v="56.02"/>
    <x v="0"/>
    <x v="0"/>
  </r>
  <r>
    <x v="8"/>
    <x v="111"/>
    <x v="111"/>
    <s v="EKO Plunger"/>
    <x v="0"/>
    <x v="1"/>
    <n v="56.02"/>
    <n v="56.02"/>
    <x v="0"/>
    <x v="0"/>
  </r>
  <r>
    <x v="8"/>
    <x v="112"/>
    <x v="112"/>
    <s v="EKO Plunger"/>
    <x v="0"/>
    <x v="1"/>
    <n v="56.02"/>
    <n v="56.02"/>
    <x v="0"/>
    <x v="0"/>
  </r>
  <r>
    <x v="8"/>
    <x v="113"/>
    <x v="113"/>
    <s v="EKO Plunger"/>
    <x v="0"/>
    <x v="1"/>
    <n v="56.02"/>
    <n v="56.02"/>
    <x v="0"/>
    <x v="0"/>
  </r>
  <r>
    <x v="8"/>
    <x v="62"/>
    <x v="62"/>
    <s v="Eco Power Solution"/>
    <x v="0"/>
    <x v="1"/>
    <n v="348.52"/>
    <n v="348.52"/>
    <x v="0"/>
    <x v="0"/>
  </r>
  <r>
    <x v="8"/>
    <x v="63"/>
    <x v="63"/>
    <s v="Eco Power Solution"/>
    <x v="0"/>
    <x v="1"/>
    <n v="348.52"/>
    <n v="348.52"/>
    <x v="0"/>
    <x v="0"/>
  </r>
  <r>
    <x v="8"/>
    <x v="65"/>
    <x v="65"/>
    <s v="Eco Power Solution"/>
    <x v="0"/>
    <x v="1"/>
    <n v="348.52"/>
    <n v="348.52"/>
    <x v="0"/>
    <x v="0"/>
  </r>
  <r>
    <x v="8"/>
    <x v="66"/>
    <x v="66"/>
    <s v="Eco Power Solution"/>
    <x v="0"/>
    <x v="1"/>
    <n v="348.52"/>
    <n v="348.52"/>
    <x v="0"/>
    <x v="0"/>
  </r>
  <r>
    <x v="8"/>
    <x v="67"/>
    <x v="67"/>
    <s v="Eco Power Solution"/>
    <x v="0"/>
    <x v="1"/>
    <n v="348.52"/>
    <n v="348.52"/>
    <x v="0"/>
    <x v="0"/>
  </r>
  <r>
    <x v="8"/>
    <x v="68"/>
    <x v="68"/>
    <s v="Eco Power Solution"/>
    <x v="0"/>
    <x v="1"/>
    <n v="348.52"/>
    <n v="348.52"/>
    <x v="0"/>
    <x v="0"/>
  </r>
  <r>
    <x v="8"/>
    <x v="69"/>
    <x v="69"/>
    <s v="Eco Power Solution"/>
    <x v="0"/>
    <x v="1"/>
    <n v="348.52"/>
    <n v="348.52"/>
    <x v="0"/>
    <x v="0"/>
  </r>
  <r>
    <x v="8"/>
    <x v="70"/>
    <x v="70"/>
    <s v="Eco Power Solution"/>
    <x v="0"/>
    <x v="1"/>
    <n v="348.52"/>
    <n v="348.52"/>
    <x v="0"/>
    <x v="0"/>
  </r>
  <r>
    <x v="8"/>
    <x v="71"/>
    <x v="71"/>
    <s v="Eco Power Solution"/>
    <x v="0"/>
    <x v="1"/>
    <n v="348.52"/>
    <n v="348.52"/>
    <x v="0"/>
    <x v="0"/>
  </r>
  <r>
    <x v="8"/>
    <x v="72"/>
    <x v="72"/>
    <s v="Eco Power Solution"/>
    <x v="0"/>
    <x v="1"/>
    <n v="348.52"/>
    <n v="348.52"/>
    <x v="0"/>
    <x v="0"/>
  </r>
  <r>
    <x v="8"/>
    <x v="74"/>
    <x v="74"/>
    <s v="Eco Power Solution"/>
    <x v="0"/>
    <x v="1"/>
    <n v="348.52"/>
    <n v="348.52"/>
    <x v="0"/>
    <x v="0"/>
  </r>
  <r>
    <x v="8"/>
    <x v="75"/>
    <x v="75"/>
    <s v="Eco Power Solution"/>
    <x v="0"/>
    <x v="1"/>
    <n v="348.52"/>
    <n v="348.52"/>
    <x v="0"/>
    <x v="0"/>
  </r>
  <r>
    <x v="8"/>
    <x v="77"/>
    <x v="77"/>
    <s v="Eco Power Solution"/>
    <x v="0"/>
    <x v="1"/>
    <n v="348.52"/>
    <n v="348.52"/>
    <x v="0"/>
    <x v="0"/>
  </r>
  <r>
    <x v="8"/>
    <x v="78"/>
    <x v="78"/>
    <s v="Eco Power Solution"/>
    <x v="0"/>
    <x v="1"/>
    <n v="348.52"/>
    <n v="348.52"/>
    <x v="0"/>
    <x v="0"/>
  </r>
  <r>
    <x v="8"/>
    <x v="79"/>
    <x v="79"/>
    <s v="Eco Power Solution"/>
    <x v="0"/>
    <x v="1"/>
    <n v="348.52"/>
    <n v="348.52"/>
    <x v="0"/>
    <x v="0"/>
  </r>
  <r>
    <x v="8"/>
    <x v="83"/>
    <x v="83"/>
    <s v="Eco Power Solution"/>
    <x v="0"/>
    <x v="1"/>
    <n v="348.52"/>
    <n v="348.52"/>
    <x v="0"/>
    <x v="0"/>
  </r>
  <r>
    <x v="8"/>
    <x v="84"/>
    <x v="84"/>
    <s v="Eco Power Solution"/>
    <x v="0"/>
    <x v="1"/>
    <n v="348.52"/>
    <n v="348.52"/>
    <x v="0"/>
    <x v="0"/>
  </r>
  <r>
    <x v="8"/>
    <x v="86"/>
    <x v="86"/>
    <s v="Eco Power Solution"/>
    <x v="0"/>
    <x v="1"/>
    <n v="348.52"/>
    <n v="348.52"/>
    <x v="0"/>
    <x v="0"/>
  </r>
  <r>
    <x v="8"/>
    <x v="87"/>
    <x v="87"/>
    <s v="Eco Power Solution"/>
    <x v="0"/>
    <x v="1"/>
    <n v="348.52"/>
    <n v="348.52"/>
    <x v="0"/>
    <x v="0"/>
  </r>
  <r>
    <x v="8"/>
    <x v="89"/>
    <x v="89"/>
    <s v="Eco Power Solution"/>
    <x v="0"/>
    <x v="1"/>
    <n v="348.52"/>
    <n v="348.52"/>
    <x v="0"/>
    <x v="0"/>
  </r>
  <r>
    <x v="8"/>
    <x v="91"/>
    <x v="91"/>
    <s v="Eco Power Solution"/>
    <x v="0"/>
    <x v="1"/>
    <n v="348.52"/>
    <n v="348.52"/>
    <x v="0"/>
    <x v="0"/>
  </r>
  <r>
    <x v="8"/>
    <x v="93"/>
    <x v="93"/>
    <s v="Eco Power Solution"/>
    <x v="0"/>
    <x v="1"/>
    <n v="348.52"/>
    <n v="348.52"/>
    <x v="0"/>
    <x v="0"/>
  </r>
  <r>
    <x v="8"/>
    <x v="96"/>
    <x v="96"/>
    <s v="Eco Power Solution"/>
    <x v="0"/>
    <x v="1"/>
    <n v="348.52"/>
    <n v="348.52"/>
    <x v="0"/>
    <x v="0"/>
  </r>
  <r>
    <x v="8"/>
    <x v="97"/>
    <x v="97"/>
    <s v="Eco Power Solution"/>
    <x v="0"/>
    <x v="1"/>
    <n v="348.52"/>
    <n v="348.52"/>
    <x v="0"/>
    <x v="0"/>
  </r>
  <r>
    <x v="8"/>
    <x v="100"/>
    <x v="100"/>
    <s v="Eco Power Solution"/>
    <x v="0"/>
    <x v="1"/>
    <n v="348.52"/>
    <n v="348.52"/>
    <x v="0"/>
    <x v="0"/>
  </r>
  <r>
    <x v="8"/>
    <x v="102"/>
    <x v="102"/>
    <s v="Eco Power Solution"/>
    <x v="0"/>
    <x v="1"/>
    <n v="348.52"/>
    <n v="348.52"/>
    <x v="0"/>
    <x v="0"/>
  </r>
  <r>
    <x v="8"/>
    <x v="103"/>
    <x v="103"/>
    <s v="Eco Power Solution"/>
    <x v="0"/>
    <x v="1"/>
    <n v="348.52"/>
    <n v="348.52"/>
    <x v="0"/>
    <x v="0"/>
  </r>
  <r>
    <x v="8"/>
    <x v="105"/>
    <x v="105"/>
    <s v="Eco Power Solution"/>
    <x v="0"/>
    <x v="1"/>
    <n v="348.52"/>
    <n v="348.52"/>
    <x v="0"/>
    <x v="0"/>
  </r>
  <r>
    <x v="8"/>
    <x v="107"/>
    <x v="107"/>
    <s v="Eco Power Solution"/>
    <x v="0"/>
    <x v="1"/>
    <n v="348.52"/>
    <n v="348.52"/>
    <x v="0"/>
    <x v="0"/>
  </r>
  <r>
    <x v="8"/>
    <x v="108"/>
    <x v="108"/>
    <s v="Eco Power Solution"/>
    <x v="0"/>
    <x v="1"/>
    <n v="348.52"/>
    <n v="348.52"/>
    <x v="0"/>
    <x v="0"/>
  </r>
  <r>
    <x v="8"/>
    <x v="109"/>
    <x v="109"/>
    <s v="Eco Power Solution"/>
    <x v="0"/>
    <x v="1"/>
    <n v="348.52"/>
    <n v="348.52"/>
    <x v="0"/>
    <x v="0"/>
  </r>
  <r>
    <x v="8"/>
    <x v="110"/>
    <x v="110"/>
    <s v="Eco Power Solution"/>
    <x v="0"/>
    <x v="1"/>
    <n v="348.52"/>
    <n v="348.52"/>
    <x v="0"/>
    <x v="0"/>
  </r>
  <r>
    <x v="8"/>
    <x v="111"/>
    <x v="111"/>
    <s v="Eco Power Solution"/>
    <x v="0"/>
    <x v="1"/>
    <n v="348.52"/>
    <n v="348.52"/>
    <x v="0"/>
    <x v="0"/>
  </r>
  <r>
    <x v="8"/>
    <x v="112"/>
    <x v="112"/>
    <s v="Eco Power Solution"/>
    <x v="0"/>
    <x v="1"/>
    <n v="348.52"/>
    <n v="348.52"/>
    <x v="0"/>
    <x v="0"/>
  </r>
  <r>
    <x v="8"/>
    <x v="113"/>
    <x v="113"/>
    <s v="Eco Power Solution"/>
    <x v="0"/>
    <x v="1"/>
    <n v="348.52"/>
    <n v="348.52"/>
    <x v="0"/>
    <x v="0"/>
  </r>
  <r>
    <x v="9"/>
    <x v="30"/>
    <x v="30"/>
    <s v="BMC Day Book"/>
    <x v="0"/>
    <x v="3"/>
    <n v="121.54"/>
    <n v="2430.8000000000002"/>
    <x v="0"/>
    <x v="0"/>
  </r>
  <r>
    <x v="9"/>
    <x v="30"/>
    <x v="30"/>
    <s v="Milk Despatch Challan"/>
    <x v="0"/>
    <x v="3"/>
    <n v="94.4"/>
    <n v="1888"/>
    <x v="0"/>
    <x v="0"/>
  </r>
  <r>
    <x v="9"/>
    <x v="30"/>
    <x v="30"/>
    <s v="Sodium Hydroxide N/10 Solution"/>
    <x v="0"/>
    <x v="12"/>
    <n v="135.69999999999999"/>
    <n v="407.09999999999997"/>
    <x v="0"/>
    <x v="0"/>
  </r>
  <r>
    <x v="9"/>
    <x v="30"/>
    <x v="30"/>
    <s v="Tanker Seal"/>
    <x v="0"/>
    <x v="10"/>
    <n v="12.71"/>
    <n v="5084"/>
    <x v="0"/>
    <x v="0"/>
  </r>
  <r>
    <x v="9"/>
    <x v="30"/>
    <x v="30"/>
    <s v="Sulphuric Acid SQ 05 Lt"/>
    <x v="0"/>
    <x v="1"/>
    <n v="812.2"/>
    <n v="812.2"/>
    <x v="0"/>
    <x v="0"/>
  </r>
  <r>
    <x v="9"/>
    <x v="30"/>
    <x v="30"/>
    <s v="TEEPOL"/>
    <x v="0"/>
    <x v="5"/>
    <n v="51.92"/>
    <n v="2596"/>
    <x v="0"/>
    <x v="0"/>
  </r>
  <r>
    <x v="9"/>
    <x v="30"/>
    <x v="30"/>
    <s v="Satol - 5 KG"/>
    <x v="0"/>
    <x v="8"/>
    <n v="135.69999999999999"/>
    <n v="1357"/>
    <x v="0"/>
    <x v="0"/>
  </r>
  <r>
    <x v="10"/>
    <x v="114"/>
    <x v="114"/>
    <s v="Thermal Paper Roll - Small"/>
    <x v="0"/>
    <x v="13"/>
    <n v="9.15"/>
    <n v="219.60000000000002"/>
    <x v="0"/>
    <x v="0"/>
  </r>
  <r>
    <x v="10"/>
    <x v="115"/>
    <x v="115"/>
    <s v="Thermal Paper Roll - Small"/>
    <x v="0"/>
    <x v="14"/>
    <n v="9.15"/>
    <n v="109.80000000000001"/>
    <x v="0"/>
    <x v="0"/>
  </r>
  <r>
    <x v="10"/>
    <x v="116"/>
    <x v="116"/>
    <s v="Thermal Paper Roll - Small"/>
    <x v="0"/>
    <x v="15"/>
    <n v="9.15"/>
    <n v="164.70000000000002"/>
    <x v="0"/>
    <x v="0"/>
  </r>
  <r>
    <x v="10"/>
    <x v="117"/>
    <x v="117"/>
    <s v="Thermal Paper Roll - Small"/>
    <x v="0"/>
    <x v="14"/>
    <n v="9.15"/>
    <n v="109.80000000000001"/>
    <x v="0"/>
    <x v="0"/>
  </r>
  <r>
    <x v="10"/>
    <x v="118"/>
    <x v="118"/>
    <s v="Thermal Paper Roll - Small"/>
    <x v="0"/>
    <x v="13"/>
    <n v="9.15"/>
    <n v="219.60000000000002"/>
    <x v="0"/>
    <x v="0"/>
  </r>
  <r>
    <x v="11"/>
    <x v="119"/>
    <x v="119"/>
    <s v="Tanker Seal"/>
    <x v="0"/>
    <x v="10"/>
    <n v="12.71"/>
    <n v="5084"/>
    <x v="0"/>
    <x v="0"/>
  </r>
  <r>
    <x v="11"/>
    <x v="119"/>
    <x v="119"/>
    <s v="BMC Day Book"/>
    <x v="0"/>
    <x v="8"/>
    <n v="121.54"/>
    <n v="1215.4000000000001"/>
    <x v="0"/>
    <x v="0"/>
  </r>
  <r>
    <x v="11"/>
    <x v="119"/>
    <x v="119"/>
    <s v="Milk Despatch Challan"/>
    <x v="0"/>
    <x v="8"/>
    <n v="94.4"/>
    <n v="944"/>
    <x v="0"/>
    <x v="0"/>
  </r>
  <r>
    <x v="11"/>
    <x v="119"/>
    <x v="119"/>
    <s v="Register for Milk Reception Log Book"/>
    <x v="0"/>
    <x v="8"/>
    <n v="218.3"/>
    <n v="2183"/>
    <x v="0"/>
    <x v="0"/>
  </r>
  <r>
    <x v="12"/>
    <x v="33"/>
    <x v="33"/>
    <s v="Tanker Seal"/>
    <x v="0"/>
    <x v="10"/>
    <n v="12.71"/>
    <n v="5084"/>
    <x v="0"/>
    <x v="0"/>
  </r>
  <r>
    <x v="12"/>
    <x v="33"/>
    <x v="33"/>
    <s v="Eko Day Cleaning Sol"/>
    <x v="0"/>
    <x v="1"/>
    <n v="348.52"/>
    <n v="348.52"/>
    <x v="0"/>
    <x v="0"/>
  </r>
  <r>
    <x v="12"/>
    <x v="33"/>
    <x v="33"/>
    <s v="FAT Scan Weekly"/>
    <x v="0"/>
    <x v="1"/>
    <n v="348.52"/>
    <n v="348.52"/>
    <x v="0"/>
    <x v="0"/>
  </r>
  <r>
    <x v="12"/>
    <x v="33"/>
    <x v="33"/>
    <s v="Eco Power Solution"/>
    <x v="0"/>
    <x v="1"/>
    <n v="348.52"/>
    <n v="348.52"/>
    <x v="0"/>
    <x v="0"/>
  </r>
  <r>
    <x v="13"/>
    <x v="32"/>
    <x v="32"/>
    <s v="Buterometer"/>
    <x v="0"/>
    <x v="0"/>
    <n v="132.69999999999999"/>
    <n v="265.39999999999998"/>
    <x v="0"/>
    <x v="0"/>
  </r>
  <r>
    <x v="13"/>
    <x v="32"/>
    <x v="32"/>
    <s v="Milk Pipete 10.75 ML"/>
    <x v="0"/>
    <x v="0"/>
    <n v="132.69999999999999"/>
    <n v="265.39999999999998"/>
    <x v="0"/>
    <x v="0"/>
  </r>
  <r>
    <x v="14"/>
    <x v="55"/>
    <x v="55"/>
    <s v="Farmers Passbook"/>
    <x v="0"/>
    <x v="3"/>
    <n v="5.13"/>
    <n v="102.6"/>
    <x v="0"/>
    <x v="0"/>
  </r>
  <r>
    <x v="14"/>
    <x v="54"/>
    <x v="54"/>
    <s v="Farmers Passbook"/>
    <x v="0"/>
    <x v="3"/>
    <n v="5.13"/>
    <n v="102.6"/>
    <x v="0"/>
    <x v="0"/>
  </r>
  <r>
    <x v="14"/>
    <x v="45"/>
    <x v="45"/>
    <s v="Farmers Passbook"/>
    <x v="0"/>
    <x v="3"/>
    <n v="5.13"/>
    <n v="102.6"/>
    <x v="0"/>
    <x v="0"/>
  </r>
  <r>
    <x v="14"/>
    <x v="60"/>
    <x v="60"/>
    <s v="Farmers Passbook"/>
    <x v="0"/>
    <x v="3"/>
    <n v="5.13"/>
    <n v="102.6"/>
    <x v="0"/>
    <x v="0"/>
  </r>
  <r>
    <x v="14"/>
    <x v="51"/>
    <x v="51"/>
    <s v="Farmers Passbook"/>
    <x v="0"/>
    <x v="3"/>
    <n v="5.13"/>
    <n v="102.6"/>
    <x v="0"/>
    <x v="0"/>
  </r>
  <r>
    <x v="14"/>
    <x v="52"/>
    <x v="52"/>
    <s v="Farmers Passbook"/>
    <x v="0"/>
    <x v="8"/>
    <n v="5.13"/>
    <n v="51.3"/>
    <x v="0"/>
    <x v="0"/>
  </r>
  <r>
    <x v="14"/>
    <x v="47"/>
    <x v="47"/>
    <s v="Farmers Passbook"/>
    <x v="0"/>
    <x v="8"/>
    <n v="5.13"/>
    <n v="51.3"/>
    <x v="0"/>
    <x v="0"/>
  </r>
  <r>
    <x v="14"/>
    <x v="50"/>
    <x v="50"/>
    <s v="Farmers Passbook"/>
    <x v="0"/>
    <x v="8"/>
    <n v="5.13"/>
    <n v="51.3"/>
    <x v="0"/>
    <x v="0"/>
  </r>
  <r>
    <x v="14"/>
    <x v="53"/>
    <x v="53"/>
    <s v="Farmers Passbook"/>
    <x v="0"/>
    <x v="8"/>
    <n v="5.13"/>
    <n v="51.3"/>
    <x v="0"/>
    <x v="0"/>
  </r>
  <r>
    <x v="14"/>
    <x v="46"/>
    <x v="46"/>
    <s v="Farmers Passbook"/>
    <x v="0"/>
    <x v="8"/>
    <n v="5.13"/>
    <n v="51.3"/>
    <x v="0"/>
    <x v="0"/>
  </r>
  <r>
    <x v="14"/>
    <x v="120"/>
    <x v="120"/>
    <s v="Farmers Passbook"/>
    <x v="0"/>
    <x v="3"/>
    <n v="5.13"/>
    <n v="102.6"/>
    <x v="0"/>
    <x v="0"/>
  </r>
  <r>
    <x v="14"/>
    <x v="121"/>
    <x v="121"/>
    <s v="Farmers Passbook"/>
    <x v="0"/>
    <x v="7"/>
    <n v="5.13"/>
    <n v="153.9"/>
    <x v="0"/>
    <x v="0"/>
  </r>
  <r>
    <x v="14"/>
    <x v="35"/>
    <x v="35"/>
    <s v="Farmers Passbook"/>
    <x v="0"/>
    <x v="3"/>
    <n v="5.13"/>
    <n v="102.6"/>
    <x v="0"/>
    <x v="0"/>
  </r>
  <r>
    <x v="14"/>
    <x v="37"/>
    <x v="37"/>
    <s v="Farmers Passbook"/>
    <x v="0"/>
    <x v="3"/>
    <n v="5.13"/>
    <n v="102.6"/>
    <x v="0"/>
    <x v="0"/>
  </r>
  <r>
    <x v="14"/>
    <x v="36"/>
    <x v="36"/>
    <s v="Farmers Passbook"/>
    <x v="0"/>
    <x v="8"/>
    <n v="5.13"/>
    <n v="51.3"/>
    <x v="0"/>
    <x v="0"/>
  </r>
  <r>
    <x v="14"/>
    <x v="42"/>
    <x v="42"/>
    <s v="Farmers Passbook"/>
    <x v="0"/>
    <x v="3"/>
    <n v="5.13"/>
    <n v="102.6"/>
    <x v="0"/>
    <x v="0"/>
  </r>
  <r>
    <x v="14"/>
    <x v="34"/>
    <x v="34"/>
    <s v="Farmers Passbook"/>
    <x v="0"/>
    <x v="8"/>
    <n v="5.13"/>
    <n v="51.3"/>
    <x v="0"/>
    <x v="0"/>
  </r>
  <r>
    <x v="14"/>
    <x v="39"/>
    <x v="39"/>
    <s v="Farmers Passbook"/>
    <x v="0"/>
    <x v="3"/>
    <n v="5.13"/>
    <n v="102.6"/>
    <x v="0"/>
    <x v="0"/>
  </r>
  <r>
    <x v="15"/>
    <x v="26"/>
    <x v="26"/>
    <s v="Farmers Passbook"/>
    <x v="0"/>
    <x v="5"/>
    <n v="5.13"/>
    <n v="256.5"/>
    <x v="0"/>
    <x v="0"/>
  </r>
  <r>
    <x v="15"/>
    <x v="122"/>
    <x v="122"/>
    <s v="Farmers Passbook"/>
    <x v="0"/>
    <x v="5"/>
    <n v="5.13"/>
    <n v="256.5"/>
    <x v="0"/>
    <x v="0"/>
  </r>
  <r>
    <x v="15"/>
    <x v="123"/>
    <x v="123"/>
    <s v="Farmers Passbook"/>
    <x v="0"/>
    <x v="5"/>
    <n v="5.13"/>
    <n v="256.5"/>
    <x v="0"/>
    <x v="0"/>
  </r>
  <r>
    <x v="15"/>
    <x v="124"/>
    <x v="124"/>
    <s v="Farmers Passbook"/>
    <x v="0"/>
    <x v="5"/>
    <n v="5.13"/>
    <n v="256.5"/>
    <x v="0"/>
    <x v="0"/>
  </r>
  <r>
    <x v="15"/>
    <x v="26"/>
    <x v="26"/>
    <s v="Thermal Paper Roll - Small"/>
    <x v="0"/>
    <x v="5"/>
    <n v="9.15"/>
    <n v="457.5"/>
    <x v="0"/>
    <x v="0"/>
  </r>
  <r>
    <x v="15"/>
    <x v="125"/>
    <x v="125"/>
    <s v="Eko Day Cleaning Sol"/>
    <x v="0"/>
    <x v="1"/>
    <n v="348.52"/>
    <n v="348.52"/>
    <x v="0"/>
    <x v="0"/>
  </r>
  <r>
    <x v="15"/>
    <x v="122"/>
    <x v="122"/>
    <s v="Eko Day Cleaning Sol"/>
    <x v="0"/>
    <x v="1"/>
    <n v="348.52"/>
    <n v="348.52"/>
    <x v="0"/>
    <x v="0"/>
  </r>
  <r>
    <x v="16"/>
    <x v="32"/>
    <x v="32"/>
    <s v="TEEPOL"/>
    <x v="0"/>
    <x v="5"/>
    <n v="51.92"/>
    <n v="2596"/>
    <x v="0"/>
    <x v="0"/>
  </r>
  <r>
    <x v="16"/>
    <x v="32"/>
    <x v="32"/>
    <s v="Tanker Seal"/>
    <x v="0"/>
    <x v="10"/>
    <n v="12.71"/>
    <n v="5084"/>
    <x v="0"/>
    <x v="0"/>
  </r>
  <r>
    <x v="17"/>
    <x v="126"/>
    <x v="126"/>
    <s v="Tanker Seal"/>
    <x v="0"/>
    <x v="9"/>
    <n v="12.71"/>
    <n v="2542"/>
    <x v="0"/>
    <x v="0"/>
  </r>
  <r>
    <x v="17"/>
    <x v="127"/>
    <x v="127"/>
    <s v="Tanker Seal"/>
    <x v="0"/>
    <x v="9"/>
    <n v="12.71"/>
    <n v="2542"/>
    <x v="0"/>
    <x v="0"/>
  </r>
  <r>
    <x v="18"/>
    <x v="126"/>
    <x v="126"/>
    <s v="Pipette Gradulated 10 ML"/>
    <x v="0"/>
    <x v="0"/>
    <n v="23.46"/>
    <n v="46.92"/>
    <x v="0"/>
    <x v="0"/>
  </r>
  <r>
    <x v="18"/>
    <x v="126"/>
    <x v="126"/>
    <s v="Pipette Gradulated 1 ML"/>
    <x v="0"/>
    <x v="12"/>
    <n v="22.42"/>
    <n v="67.260000000000005"/>
    <x v="0"/>
    <x v="0"/>
  </r>
  <r>
    <x v="18"/>
    <x v="126"/>
    <x v="126"/>
    <s v="Burete Stand"/>
    <x v="0"/>
    <x v="1"/>
    <n v="258.04000000000002"/>
    <n v="258.04000000000002"/>
    <x v="0"/>
    <x v="0"/>
  </r>
  <r>
    <x v="18"/>
    <x v="126"/>
    <x v="126"/>
    <s v="Burret 50 ML Borosilicate"/>
    <x v="0"/>
    <x v="1"/>
    <n v="99.47"/>
    <n v="99.47"/>
    <x v="0"/>
    <x v="0"/>
  </r>
  <r>
    <x v="18"/>
    <x v="126"/>
    <x v="126"/>
    <s v="1% Iodine Solution (100ml)"/>
    <x v="0"/>
    <x v="1"/>
    <n v="90"/>
    <n v="90"/>
    <x v="0"/>
    <x v="0"/>
  </r>
  <r>
    <x v="18"/>
    <x v="126"/>
    <x v="126"/>
    <s v="Measuring Cylinder 100 ML Plastic"/>
    <x v="0"/>
    <x v="1"/>
    <n v="47.2"/>
    <n v="47.2"/>
    <x v="0"/>
    <x v="0"/>
  </r>
  <r>
    <x v="18"/>
    <x v="126"/>
    <x v="126"/>
    <s v="Beaker 100 Ml"/>
    <x v="0"/>
    <x v="1"/>
    <n v="33.18"/>
    <n v="33.18"/>
    <x v="0"/>
    <x v="0"/>
  </r>
  <r>
    <x v="18"/>
    <x v="126"/>
    <x v="126"/>
    <s v="Beaker 250 ML Borosilicate"/>
    <x v="0"/>
    <x v="1"/>
    <n v="47.2"/>
    <n v="47.2"/>
    <x v="0"/>
    <x v="0"/>
  </r>
  <r>
    <x v="18"/>
    <x v="126"/>
    <x v="126"/>
    <s v="Reagent Bottle 250 ML"/>
    <x v="0"/>
    <x v="0"/>
    <n v="88.5"/>
    <n v="177"/>
    <x v="0"/>
    <x v="0"/>
  </r>
  <r>
    <x v="18"/>
    <x v="126"/>
    <x v="126"/>
    <s v="Para Dimethyle Amino"/>
    <x v="0"/>
    <x v="1"/>
    <n v="689.39"/>
    <n v="689.39"/>
    <x v="0"/>
    <x v="0"/>
  </r>
  <r>
    <x v="18"/>
    <x v="126"/>
    <x v="126"/>
    <s v="Sodium Hydroxide N/10 Solution"/>
    <x v="0"/>
    <x v="1"/>
    <n v="135.69999999999999"/>
    <n v="135.69999999999999"/>
    <x v="0"/>
    <x v="0"/>
  </r>
  <r>
    <x v="18"/>
    <x v="126"/>
    <x v="126"/>
    <s v="Phenolphthaleing Indicator"/>
    <x v="0"/>
    <x v="1"/>
    <n v="106.2"/>
    <n v="106.2"/>
    <x v="0"/>
    <x v="0"/>
  </r>
  <r>
    <x v="18"/>
    <x v="126"/>
    <x v="126"/>
    <s v="Hydrolic Acid"/>
    <x v="0"/>
    <x v="1"/>
    <n v="282.8"/>
    <n v="282.8"/>
    <x v="0"/>
    <x v="0"/>
  </r>
  <r>
    <x v="18"/>
    <x v="126"/>
    <x v="126"/>
    <s v="Silver Nitrate Solution"/>
    <x v="0"/>
    <x v="1"/>
    <n v="622.47"/>
    <n v="622.47"/>
    <x v="0"/>
    <x v="0"/>
  </r>
  <r>
    <x v="18"/>
    <x v="126"/>
    <x v="126"/>
    <s v="Measuring Cylinder 1000 ML Plastic"/>
    <x v="0"/>
    <x v="1"/>
    <n v="258.44"/>
    <n v="258.44"/>
    <x v="0"/>
    <x v="0"/>
  </r>
  <r>
    <x v="18"/>
    <x v="126"/>
    <x v="126"/>
    <s v="Petri Dish Borosilicate"/>
    <x v="0"/>
    <x v="0"/>
    <n v="79.62"/>
    <n v="159.24"/>
    <x v="0"/>
    <x v="0"/>
  </r>
  <r>
    <x v="18"/>
    <x v="126"/>
    <x v="126"/>
    <s v="Gerber Centrifuse 24 Test Electric"/>
    <x v="0"/>
    <x v="1"/>
    <n v="3776"/>
    <n v="3776"/>
    <x v="0"/>
    <x v="0"/>
  </r>
  <r>
    <x v="18"/>
    <x v="126"/>
    <x v="126"/>
    <s v="TEEPOL"/>
    <x v="0"/>
    <x v="5"/>
    <n v="51.92"/>
    <n v="2596"/>
    <x v="0"/>
    <x v="0"/>
  </r>
  <r>
    <x v="19"/>
    <x v="31"/>
    <x v="31"/>
    <s v="Tanker Seal"/>
    <x v="0"/>
    <x v="10"/>
    <n v="12.71"/>
    <n v="5084"/>
    <x v="0"/>
    <x v="0"/>
  </r>
  <r>
    <x v="19"/>
    <x v="31"/>
    <x v="31"/>
    <s v="TEEPOL"/>
    <x v="0"/>
    <x v="5"/>
    <n v="51.92"/>
    <n v="2596"/>
    <x v="0"/>
    <x v="0"/>
  </r>
  <r>
    <x v="19"/>
    <x v="31"/>
    <x v="31"/>
    <s v="Ethyl Alcohol 500 ML Pack"/>
    <x v="0"/>
    <x v="16"/>
    <n v="271.39999999999998"/>
    <n v="1085.5999999999999"/>
    <x v="0"/>
    <x v="0"/>
  </r>
  <r>
    <x v="20"/>
    <x v="119"/>
    <x v="119"/>
    <s v="Silver Nitrate Solution"/>
    <x v="0"/>
    <x v="0"/>
    <n v="622.47"/>
    <n v="1244.94"/>
    <x v="0"/>
    <x v="0"/>
  </r>
  <r>
    <x v="21"/>
    <x v="128"/>
    <x v="128"/>
    <s v="Burret 50 ML Borosilicate"/>
    <x v="0"/>
    <x v="1"/>
    <n v="99.47"/>
    <n v="99.47"/>
    <x v="0"/>
    <x v="0"/>
  </r>
  <r>
    <x v="21"/>
    <x v="119"/>
    <x v="119"/>
    <s v="Pipette Gradulated 10 ML"/>
    <x v="0"/>
    <x v="0"/>
    <n v="23.46"/>
    <n v="46.92"/>
    <x v="0"/>
    <x v="0"/>
  </r>
  <r>
    <x v="21"/>
    <x v="119"/>
    <x v="119"/>
    <s v="Pipette Gradulated 1 ML"/>
    <x v="0"/>
    <x v="0"/>
    <n v="22.42"/>
    <n v="44.84"/>
    <x v="0"/>
    <x v="0"/>
  </r>
  <r>
    <x v="21"/>
    <x v="119"/>
    <x v="119"/>
    <s v="Beaker 100 Ml"/>
    <x v="0"/>
    <x v="1"/>
    <n v="33.18"/>
    <n v="33.18"/>
    <x v="0"/>
    <x v="0"/>
  </r>
  <r>
    <x v="21"/>
    <x v="119"/>
    <x v="119"/>
    <s v="Lactometer 0-40"/>
    <x v="0"/>
    <x v="1"/>
    <n v="132.69999999999999"/>
    <n v="132.69999999999999"/>
    <x v="0"/>
    <x v="0"/>
  </r>
  <r>
    <x v="21"/>
    <x v="119"/>
    <x v="119"/>
    <s v="Petri Dish Borosilicate"/>
    <x v="0"/>
    <x v="16"/>
    <n v="79.62"/>
    <n v="318.48"/>
    <x v="0"/>
    <x v="0"/>
  </r>
  <r>
    <x v="22"/>
    <x v="129"/>
    <x v="129"/>
    <s v="Thermal Paper Roll - Small"/>
    <x v="0"/>
    <x v="17"/>
    <n v="9.15"/>
    <n v="54.900000000000006"/>
    <x v="0"/>
    <x v="0"/>
  </r>
  <r>
    <x v="22"/>
    <x v="130"/>
    <x v="130"/>
    <s v="Thermal Paper Roll - Small"/>
    <x v="0"/>
    <x v="17"/>
    <n v="9.15"/>
    <n v="54.900000000000006"/>
    <x v="0"/>
    <x v="0"/>
  </r>
  <r>
    <x v="22"/>
    <x v="131"/>
    <x v="131"/>
    <s v="Thermal Paper Roll - Small"/>
    <x v="0"/>
    <x v="14"/>
    <n v="9.15"/>
    <n v="109.80000000000001"/>
    <x v="0"/>
    <x v="0"/>
  </r>
  <r>
    <x v="22"/>
    <x v="130"/>
    <x v="130"/>
    <s v="MPG Register"/>
    <x v="0"/>
    <x v="1"/>
    <n v="129.80000000000001"/>
    <n v="129.80000000000001"/>
    <x v="0"/>
    <x v="0"/>
  </r>
  <r>
    <x v="22"/>
    <x v="132"/>
    <x v="132"/>
    <s v="MPG Register"/>
    <x v="0"/>
    <x v="1"/>
    <n v="129.80000000000001"/>
    <n v="129.80000000000001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34"/>
    <x v="134"/>
    <s v="MPG Register"/>
    <x v="0"/>
    <x v="1"/>
    <n v="129.80000000000001"/>
    <n v="129.80000000000001"/>
    <x v="0"/>
    <x v="0"/>
  </r>
  <r>
    <x v="22"/>
    <x v="135"/>
    <x v="135"/>
    <s v="MPG Register"/>
    <x v="0"/>
    <x v="1"/>
    <n v="129.80000000000001"/>
    <n v="129.80000000000001"/>
    <x v="0"/>
    <x v="0"/>
  </r>
  <r>
    <x v="22"/>
    <x v="136"/>
    <x v="136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38"/>
    <x v="138"/>
    <s v="MPG Register"/>
    <x v="0"/>
    <x v="1"/>
    <n v="129.80000000000001"/>
    <n v="129.80000000000001"/>
    <x v="0"/>
    <x v="0"/>
  </r>
  <r>
    <x v="22"/>
    <x v="139"/>
    <x v="139"/>
    <s v="MPG Register"/>
    <x v="0"/>
    <x v="1"/>
    <n v="129.80000000000001"/>
    <n v="129.80000000000001"/>
    <x v="0"/>
    <x v="0"/>
  </r>
  <r>
    <x v="22"/>
    <x v="140"/>
    <x v="140"/>
    <s v="MPG Register"/>
    <x v="0"/>
    <x v="1"/>
    <n v="129.80000000000001"/>
    <n v="129.80000000000001"/>
    <x v="0"/>
    <x v="0"/>
  </r>
  <r>
    <x v="22"/>
    <x v="141"/>
    <x v="141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3"/>
    <x v="143"/>
    <s v="MPG Register"/>
    <x v="0"/>
    <x v="1"/>
    <n v="129.80000000000001"/>
    <n v="129.80000000000001"/>
    <x v="0"/>
    <x v="0"/>
  </r>
  <r>
    <x v="22"/>
    <x v="144"/>
    <x v="144"/>
    <s v="MPG Register"/>
    <x v="0"/>
    <x v="0"/>
    <n v="129.80000000000001"/>
    <n v="259.60000000000002"/>
    <x v="0"/>
    <x v="0"/>
  </r>
  <r>
    <x v="22"/>
    <x v="145"/>
    <x v="145"/>
    <s v="MPG Register"/>
    <x v="0"/>
    <x v="1"/>
    <n v="129.80000000000001"/>
    <n v="129.80000000000001"/>
    <x v="0"/>
    <x v="0"/>
  </r>
  <r>
    <x v="22"/>
    <x v="146"/>
    <x v="146"/>
    <s v="MPG Register"/>
    <x v="0"/>
    <x v="1"/>
    <n v="129.80000000000001"/>
    <n v="129.80000000000001"/>
    <x v="0"/>
    <x v="0"/>
  </r>
  <r>
    <x v="22"/>
    <x v="147"/>
    <x v="147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34"/>
    <x v="134"/>
    <s v="Eko Day Cleaning Sol"/>
    <x v="0"/>
    <x v="1"/>
    <n v="348.52"/>
    <n v="348.52"/>
    <x v="0"/>
    <x v="0"/>
  </r>
  <r>
    <x v="22"/>
    <x v="148"/>
    <x v="148"/>
    <s v="Eko Day Cleaning Sol"/>
    <x v="0"/>
    <x v="1"/>
    <n v="348.52"/>
    <n v="348.52"/>
    <x v="0"/>
    <x v="0"/>
  </r>
  <r>
    <x v="22"/>
    <x v="149"/>
    <x v="149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39"/>
    <x v="139"/>
    <s v="Eko Day Cleaning Sol"/>
    <x v="0"/>
    <x v="1"/>
    <n v="348.52"/>
    <n v="348.52"/>
    <x v="0"/>
    <x v="0"/>
  </r>
  <r>
    <x v="22"/>
    <x v="140"/>
    <x v="140"/>
    <s v="Eko Day Cleaning Sol"/>
    <x v="0"/>
    <x v="1"/>
    <n v="348.52"/>
    <n v="348.52"/>
    <x v="0"/>
    <x v="0"/>
  </r>
  <r>
    <x v="22"/>
    <x v="150"/>
    <x v="150"/>
    <s v="Eko Day Cleaning Sol"/>
    <x v="0"/>
    <x v="1"/>
    <n v="348.52"/>
    <n v="348.52"/>
    <x v="0"/>
    <x v="0"/>
  </r>
  <r>
    <x v="22"/>
    <x v="145"/>
    <x v="145"/>
    <s v="Eko Day Cleaning Sol"/>
    <x v="0"/>
    <x v="1"/>
    <n v="348.52"/>
    <n v="348.52"/>
    <x v="0"/>
    <x v="0"/>
  </r>
  <r>
    <x v="22"/>
    <x v="151"/>
    <x v="15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49"/>
    <x v="149"/>
    <s v="FAT Scan Weekly"/>
    <x v="0"/>
    <x v="1"/>
    <n v="348.52"/>
    <n v="348.52"/>
    <x v="0"/>
    <x v="0"/>
  </r>
  <r>
    <x v="22"/>
    <x v="153"/>
    <x v="153"/>
    <s v="FAT Scan Weekly"/>
    <x v="0"/>
    <x v="1"/>
    <n v="348.52"/>
    <n v="348.52"/>
    <x v="0"/>
    <x v="0"/>
  </r>
  <r>
    <x v="22"/>
    <x v="154"/>
    <x v="154"/>
    <s v="Milk Cane Plunger S. S."/>
    <x v="0"/>
    <x v="1"/>
    <n v="112.1"/>
    <n v="112.1"/>
    <x v="0"/>
    <x v="0"/>
  </r>
  <r>
    <x v="22"/>
    <x v="155"/>
    <x v="155"/>
    <s v="Milk Cane Plunger S. S."/>
    <x v="0"/>
    <x v="1"/>
    <n v="112.1"/>
    <n v="112.1"/>
    <x v="0"/>
    <x v="0"/>
  </r>
  <r>
    <x v="22"/>
    <x v="156"/>
    <x v="156"/>
    <s v="Milk Cane Plunger S. S."/>
    <x v="0"/>
    <x v="1"/>
    <n v="112.1"/>
    <n v="112.1"/>
    <x v="0"/>
    <x v="0"/>
  </r>
  <r>
    <x v="22"/>
    <x v="140"/>
    <x v="140"/>
    <s v="Milk Cane Plunger S. S."/>
    <x v="0"/>
    <x v="1"/>
    <n v="112.1"/>
    <n v="112.1"/>
    <x v="0"/>
    <x v="0"/>
  </r>
  <r>
    <x v="22"/>
    <x v="142"/>
    <x v="142"/>
    <s v="Milk Cane Plunger S. S."/>
    <x v="0"/>
    <x v="1"/>
    <n v="112.1"/>
    <n v="112.1"/>
    <x v="0"/>
    <x v="0"/>
  </r>
  <r>
    <x v="22"/>
    <x v="157"/>
    <x v="157"/>
    <s v="Milk Cane Plunger S. S."/>
    <x v="0"/>
    <x v="1"/>
    <n v="112.1"/>
    <n v="112.1"/>
    <x v="0"/>
    <x v="0"/>
  </r>
  <r>
    <x v="22"/>
    <x v="130"/>
    <x v="130"/>
    <s v="Milk Sampler Dipper SS Capacity 50ml"/>
    <x v="0"/>
    <x v="1"/>
    <n v="22.99"/>
    <n v="22.99"/>
    <x v="0"/>
    <x v="0"/>
  </r>
  <r>
    <x v="22"/>
    <x v="140"/>
    <x v="140"/>
    <s v="Milk Sampler Dipper SS Capacity 50ml"/>
    <x v="0"/>
    <x v="1"/>
    <n v="22.99"/>
    <n v="22.99"/>
    <x v="0"/>
    <x v="0"/>
  </r>
  <r>
    <x v="22"/>
    <x v="142"/>
    <x v="142"/>
    <s v="Milk Sampler Dipper SS Capacity 50ml"/>
    <x v="0"/>
    <x v="1"/>
    <n v="22.99"/>
    <n v="22.99"/>
    <x v="0"/>
    <x v="0"/>
  </r>
  <r>
    <x v="22"/>
    <x v="144"/>
    <x v="144"/>
    <s v="Milk Sampler Dipper SS Capacity 50ml"/>
    <x v="0"/>
    <x v="1"/>
    <n v="22.99"/>
    <n v="22.99"/>
    <x v="0"/>
    <x v="0"/>
  </r>
  <r>
    <x v="22"/>
    <x v="150"/>
    <x v="150"/>
    <s v="Milk Sampler Dipper SS Capacity 50ml"/>
    <x v="0"/>
    <x v="1"/>
    <n v="22.99"/>
    <n v="22.99"/>
    <x v="0"/>
    <x v="0"/>
  </r>
  <r>
    <x v="22"/>
    <x v="157"/>
    <x v="157"/>
    <s v="Milk Sampler Dipper SS Capacity 50ml"/>
    <x v="0"/>
    <x v="1"/>
    <n v="22.99"/>
    <n v="22.99"/>
    <x v="0"/>
    <x v="0"/>
  </r>
  <r>
    <x v="22"/>
    <x v="147"/>
    <x v="147"/>
    <s v="Farmers Passbook"/>
    <x v="0"/>
    <x v="8"/>
    <n v="5.13"/>
    <n v="51.3"/>
    <x v="0"/>
    <x v="0"/>
  </r>
  <r>
    <x v="22"/>
    <x v="131"/>
    <x v="131"/>
    <s v="Farmers Passbook"/>
    <x v="0"/>
    <x v="8"/>
    <n v="5.13"/>
    <n v="51.3"/>
    <x v="0"/>
    <x v="0"/>
  </r>
  <r>
    <x v="22"/>
    <x v="149"/>
    <x v="149"/>
    <s v="Farmers Passbook"/>
    <x v="0"/>
    <x v="8"/>
    <n v="5.13"/>
    <n v="51.3"/>
    <x v="0"/>
    <x v="0"/>
  </r>
  <r>
    <x v="22"/>
    <x v="140"/>
    <x v="140"/>
    <s v="Farmers Passbook"/>
    <x v="0"/>
    <x v="8"/>
    <n v="5.13"/>
    <n v="51.3"/>
    <x v="0"/>
    <x v="0"/>
  </r>
  <r>
    <x v="22"/>
    <x v="158"/>
    <x v="158"/>
    <s v="Farmers Passbook"/>
    <x v="0"/>
    <x v="8"/>
    <n v="5.13"/>
    <n v="51.3"/>
    <x v="0"/>
    <x v="0"/>
  </r>
  <r>
    <x v="22"/>
    <x v="150"/>
    <x v="150"/>
    <s v="Farmers Passbook"/>
    <x v="0"/>
    <x v="5"/>
    <n v="5.13"/>
    <n v="256.5"/>
    <x v="0"/>
    <x v="0"/>
  </r>
  <r>
    <x v="22"/>
    <x v="145"/>
    <x v="145"/>
    <s v="Farmers Passbook"/>
    <x v="0"/>
    <x v="3"/>
    <n v="5.13"/>
    <n v="102.6"/>
    <x v="0"/>
    <x v="0"/>
  </r>
  <r>
    <x v="22"/>
    <x v="146"/>
    <x v="146"/>
    <s v="Farmers Passbook"/>
    <x v="0"/>
    <x v="8"/>
    <n v="5.13"/>
    <n v="51.3"/>
    <x v="0"/>
    <x v="0"/>
  </r>
  <r>
    <x v="22"/>
    <x v="159"/>
    <x v="159"/>
    <s v="Plastic Strainer"/>
    <x v="0"/>
    <x v="1"/>
    <n v="29.5"/>
    <n v="29.5"/>
    <x v="0"/>
    <x v="0"/>
  </r>
  <r>
    <x v="22"/>
    <x v="156"/>
    <x v="156"/>
    <s v="Plastic Strainer"/>
    <x v="0"/>
    <x v="1"/>
    <n v="29.5"/>
    <n v="29.5"/>
    <x v="0"/>
    <x v="0"/>
  </r>
  <r>
    <x v="22"/>
    <x v="160"/>
    <x v="160"/>
    <s v="Plastic Strainer"/>
    <x v="0"/>
    <x v="1"/>
    <n v="29.5"/>
    <n v="29.5"/>
    <x v="0"/>
    <x v="0"/>
  </r>
  <r>
    <x v="22"/>
    <x v="161"/>
    <x v="161"/>
    <s v="Plastic Strainer"/>
    <x v="0"/>
    <x v="0"/>
    <n v="29.5"/>
    <n v="59"/>
    <x v="0"/>
    <x v="0"/>
  </r>
  <r>
    <x v="22"/>
    <x v="162"/>
    <x v="162"/>
    <s v="Plastic Strainer"/>
    <x v="0"/>
    <x v="1"/>
    <n v="29.5"/>
    <n v="29.5"/>
    <x v="0"/>
    <x v="0"/>
  </r>
  <r>
    <x v="22"/>
    <x v="141"/>
    <x v="141"/>
    <s v="Plastic Strainer"/>
    <x v="0"/>
    <x v="1"/>
    <n v="29.5"/>
    <n v="29.5"/>
    <x v="0"/>
    <x v="0"/>
  </r>
  <r>
    <x v="22"/>
    <x v="142"/>
    <x v="142"/>
    <s v="Plastic Strainer"/>
    <x v="0"/>
    <x v="1"/>
    <n v="29.5"/>
    <n v="29.5"/>
    <x v="0"/>
    <x v="0"/>
  </r>
  <r>
    <x v="22"/>
    <x v="158"/>
    <x v="158"/>
    <s v="Plastic Strainer"/>
    <x v="0"/>
    <x v="1"/>
    <n v="29.5"/>
    <n v="29.5"/>
    <x v="0"/>
    <x v="0"/>
  </r>
  <r>
    <x v="22"/>
    <x v="150"/>
    <x v="150"/>
    <s v="Plastic Strainer"/>
    <x v="0"/>
    <x v="0"/>
    <n v="29.5"/>
    <n v="59"/>
    <x v="0"/>
    <x v="0"/>
  </r>
  <r>
    <x v="22"/>
    <x v="145"/>
    <x v="145"/>
    <s v="Plastic Strainer"/>
    <x v="0"/>
    <x v="1"/>
    <n v="29.5"/>
    <n v="29.5"/>
    <x v="0"/>
    <x v="0"/>
  </r>
  <r>
    <x v="22"/>
    <x v="163"/>
    <x v="163"/>
    <s v="Plastic Strainer"/>
    <x v="0"/>
    <x v="0"/>
    <n v="29.5"/>
    <n v="59"/>
    <x v="0"/>
    <x v="0"/>
  </r>
  <r>
    <x v="22"/>
    <x v="164"/>
    <x v="164"/>
    <s v="Plastic Strainer"/>
    <x v="0"/>
    <x v="1"/>
    <n v="29.5"/>
    <n v="29.5"/>
    <x v="0"/>
    <x v="0"/>
  </r>
  <r>
    <x v="22"/>
    <x v="165"/>
    <x v="165"/>
    <s v="Plastic Strainer"/>
    <x v="0"/>
    <x v="0"/>
    <n v="29.5"/>
    <n v="59"/>
    <x v="0"/>
    <x v="0"/>
  </r>
  <r>
    <x v="22"/>
    <x v="166"/>
    <x v="166"/>
    <s v="EKO Plunger"/>
    <x v="0"/>
    <x v="1"/>
    <n v="56.02"/>
    <n v="56.02"/>
    <x v="0"/>
    <x v="0"/>
  </r>
  <r>
    <x v="22"/>
    <x v="154"/>
    <x v="154"/>
    <s v="EKO Plunger"/>
    <x v="0"/>
    <x v="1"/>
    <n v="56.02"/>
    <n v="56.02"/>
    <x v="0"/>
    <x v="0"/>
  </r>
  <r>
    <x v="22"/>
    <x v="155"/>
    <x v="155"/>
    <s v="EKO Plunger"/>
    <x v="0"/>
    <x v="1"/>
    <n v="56.02"/>
    <n v="56.02"/>
    <x v="0"/>
    <x v="0"/>
  </r>
  <r>
    <x v="22"/>
    <x v="156"/>
    <x v="156"/>
    <s v="EKO Plunger"/>
    <x v="0"/>
    <x v="1"/>
    <n v="56.02"/>
    <n v="56.02"/>
    <x v="0"/>
    <x v="0"/>
  </r>
  <r>
    <x v="22"/>
    <x v="149"/>
    <x v="149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67"/>
    <x v="167"/>
    <s v="EKO Plunger"/>
    <x v="0"/>
    <x v="1"/>
    <n v="56.02"/>
    <n v="56.02"/>
    <x v="0"/>
    <x v="0"/>
  </r>
  <r>
    <x v="22"/>
    <x v="158"/>
    <x v="158"/>
    <s v="EKO Plunger"/>
    <x v="0"/>
    <x v="1"/>
    <n v="56.02"/>
    <n v="56.02"/>
    <x v="0"/>
    <x v="0"/>
  </r>
  <r>
    <x v="22"/>
    <x v="164"/>
    <x v="164"/>
    <s v="EKO Plunger"/>
    <x v="0"/>
    <x v="1"/>
    <n v="56.02"/>
    <n v="56.02"/>
    <x v="0"/>
    <x v="0"/>
  </r>
  <r>
    <x v="22"/>
    <x v="129"/>
    <x v="129"/>
    <s v="Thermal Paper Roll - Small"/>
    <x v="0"/>
    <x v="14"/>
    <n v="9.15"/>
    <n v="109.80000000000001"/>
    <x v="0"/>
    <x v="0"/>
  </r>
  <r>
    <x v="22"/>
    <x v="168"/>
    <x v="1"/>
    <s v="Thermal Paper Roll - Small"/>
    <x v="0"/>
    <x v="17"/>
    <n v="9.15"/>
    <n v="54.900000000000006"/>
    <x v="0"/>
    <x v="0"/>
  </r>
  <r>
    <x v="22"/>
    <x v="133"/>
    <x v="133"/>
    <s v="Thermal Paper Roll - Small"/>
    <x v="0"/>
    <x v="17"/>
    <n v="9.15"/>
    <n v="54.900000000000006"/>
    <x v="0"/>
    <x v="0"/>
  </r>
  <r>
    <x v="22"/>
    <x v="169"/>
    <x v="168"/>
    <s v="Thermal Paper Roll - Small"/>
    <x v="0"/>
    <x v="17"/>
    <n v="9.15"/>
    <n v="54.900000000000006"/>
    <x v="0"/>
    <x v="0"/>
  </r>
  <r>
    <x v="22"/>
    <x v="135"/>
    <x v="135"/>
    <s v="Thermal Paper Roll - Small"/>
    <x v="0"/>
    <x v="14"/>
    <n v="9.15"/>
    <n v="109.80000000000001"/>
    <x v="0"/>
    <x v="0"/>
  </r>
  <r>
    <x v="22"/>
    <x v="160"/>
    <x v="160"/>
    <s v="Thermal Paper Roll - Small"/>
    <x v="0"/>
    <x v="17"/>
    <n v="9.15"/>
    <n v="54.900000000000006"/>
    <x v="0"/>
    <x v="0"/>
  </r>
  <r>
    <x v="22"/>
    <x v="170"/>
    <x v="169"/>
    <s v="Thermal Paper Roll - Small"/>
    <x v="0"/>
    <x v="17"/>
    <n v="9.15"/>
    <n v="54.900000000000006"/>
    <x v="0"/>
    <x v="0"/>
  </r>
  <r>
    <x v="22"/>
    <x v="137"/>
    <x v="137"/>
    <s v="Thermal Paper Roll - Small"/>
    <x v="0"/>
    <x v="17"/>
    <n v="9.15"/>
    <n v="54.900000000000006"/>
    <x v="0"/>
    <x v="0"/>
  </r>
  <r>
    <x v="22"/>
    <x v="171"/>
    <x v="170"/>
    <s v="Thermal Paper Roll - Small"/>
    <x v="0"/>
    <x v="17"/>
    <n v="9.15"/>
    <n v="54.900000000000006"/>
    <x v="0"/>
    <x v="0"/>
  </r>
  <r>
    <x v="22"/>
    <x v="139"/>
    <x v="139"/>
    <s v="Thermal Paper Roll - Small"/>
    <x v="0"/>
    <x v="15"/>
    <n v="9.15"/>
    <n v="164.70000000000002"/>
    <x v="0"/>
    <x v="0"/>
  </r>
  <r>
    <x v="22"/>
    <x v="161"/>
    <x v="161"/>
    <s v="Thermal Paper Roll - Small"/>
    <x v="0"/>
    <x v="17"/>
    <n v="9.15"/>
    <n v="54.900000000000006"/>
    <x v="0"/>
    <x v="0"/>
  </r>
  <r>
    <x v="22"/>
    <x v="140"/>
    <x v="140"/>
    <s v="Thermal Paper Roll - Small"/>
    <x v="0"/>
    <x v="14"/>
    <n v="9.15"/>
    <n v="109.80000000000001"/>
    <x v="0"/>
    <x v="0"/>
  </r>
  <r>
    <x v="22"/>
    <x v="144"/>
    <x v="144"/>
    <s v="Thermal Paper Roll - Small"/>
    <x v="0"/>
    <x v="14"/>
    <n v="9.15"/>
    <n v="109.80000000000001"/>
    <x v="0"/>
    <x v="0"/>
  </r>
  <r>
    <x v="22"/>
    <x v="153"/>
    <x v="153"/>
    <s v="Thermal Paper Roll - Small"/>
    <x v="0"/>
    <x v="14"/>
    <n v="9.15"/>
    <n v="109.80000000000001"/>
    <x v="0"/>
    <x v="0"/>
  </r>
  <r>
    <x v="22"/>
    <x v="163"/>
    <x v="163"/>
    <s v="Thermal Paper Roll - Small"/>
    <x v="0"/>
    <x v="14"/>
    <n v="9.15"/>
    <n v="109.80000000000001"/>
    <x v="0"/>
    <x v="0"/>
  </r>
  <r>
    <x v="22"/>
    <x v="164"/>
    <x v="164"/>
    <s v="Thermal Paper Roll - Small"/>
    <x v="0"/>
    <x v="14"/>
    <n v="9.15"/>
    <n v="109.80000000000001"/>
    <x v="0"/>
    <x v="0"/>
  </r>
  <r>
    <x v="22"/>
    <x v="152"/>
    <x v="152"/>
    <s v="Thermal Paper Roll - Small"/>
    <x v="0"/>
    <x v="13"/>
    <n v="9.15"/>
    <n v="219.60000000000002"/>
    <x v="0"/>
    <x v="0"/>
  </r>
  <r>
    <x v="22"/>
    <x v="172"/>
    <x v="171"/>
    <s v="Thermal Paper Roll - Small"/>
    <x v="0"/>
    <x v="17"/>
    <n v="9.15"/>
    <n v="54.900000000000006"/>
    <x v="0"/>
    <x v="0"/>
  </r>
  <r>
    <x v="22"/>
    <x v="173"/>
    <x v="172"/>
    <s v="Thermal Paper Roll - Small"/>
    <x v="0"/>
    <x v="15"/>
    <n v="9.15"/>
    <n v="164.70000000000002"/>
    <x v="0"/>
    <x v="0"/>
  </r>
  <r>
    <x v="22"/>
    <x v="174"/>
    <x v="173"/>
    <s v="Thermal Paper Roll - Small"/>
    <x v="0"/>
    <x v="14"/>
    <n v="9.15"/>
    <n v="109.80000000000001"/>
    <x v="0"/>
    <x v="0"/>
  </r>
  <r>
    <x v="22"/>
    <x v="175"/>
    <x v="174"/>
    <s v="Thermal Paper Roll - Small"/>
    <x v="0"/>
    <x v="17"/>
    <n v="9.15"/>
    <n v="54.900000000000006"/>
    <x v="0"/>
    <x v="0"/>
  </r>
  <r>
    <x v="22"/>
    <x v="176"/>
    <x v="175"/>
    <s v="Eko Day Cleaning Sol"/>
    <x v="0"/>
    <x v="1"/>
    <n v="348.52"/>
    <n v="348.52"/>
    <x v="0"/>
    <x v="0"/>
  </r>
  <r>
    <x v="22"/>
    <x v="133"/>
    <x v="133"/>
    <s v="Eko Day Cleaning Sol"/>
    <x v="0"/>
    <x v="1"/>
    <n v="348.52"/>
    <n v="348.52"/>
    <x v="0"/>
    <x v="0"/>
  </r>
  <r>
    <x v="22"/>
    <x v="169"/>
    <x v="168"/>
    <s v="Eko Day Cleaning Sol"/>
    <x v="0"/>
    <x v="1"/>
    <n v="348.52"/>
    <n v="348.52"/>
    <x v="0"/>
    <x v="0"/>
  </r>
  <r>
    <x v="22"/>
    <x v="177"/>
    <x v="176"/>
    <s v="Eko Day Cleaning Sol"/>
    <x v="0"/>
    <x v="1"/>
    <n v="348.52"/>
    <n v="348.52"/>
    <x v="0"/>
    <x v="0"/>
  </r>
  <r>
    <x v="22"/>
    <x v="160"/>
    <x v="160"/>
    <s v="Eko Day Cleaning Sol"/>
    <x v="0"/>
    <x v="1"/>
    <n v="348.52"/>
    <n v="348.52"/>
    <x v="0"/>
    <x v="0"/>
  </r>
  <r>
    <x v="22"/>
    <x v="137"/>
    <x v="137"/>
    <s v="Eko Day Cleaning Sol"/>
    <x v="0"/>
    <x v="1"/>
    <n v="348.52"/>
    <n v="348.52"/>
    <x v="0"/>
    <x v="0"/>
  </r>
  <r>
    <x v="22"/>
    <x v="167"/>
    <x v="167"/>
    <s v="Eko Day Cleaning Sol"/>
    <x v="0"/>
    <x v="1"/>
    <n v="348.52"/>
    <n v="348.52"/>
    <x v="0"/>
    <x v="0"/>
  </r>
  <r>
    <x v="22"/>
    <x v="178"/>
    <x v="177"/>
    <s v="Eko Day Cleaning Sol"/>
    <x v="0"/>
    <x v="1"/>
    <n v="348.52"/>
    <n v="348.52"/>
    <x v="0"/>
    <x v="0"/>
  </r>
  <r>
    <x v="22"/>
    <x v="142"/>
    <x v="142"/>
    <s v="Eko Day Cleaning Sol"/>
    <x v="0"/>
    <x v="1"/>
    <n v="348.52"/>
    <n v="348.52"/>
    <x v="0"/>
    <x v="0"/>
  </r>
  <r>
    <x v="22"/>
    <x v="179"/>
    <x v="178"/>
    <s v="Eko Day Cleaning Sol"/>
    <x v="0"/>
    <x v="1"/>
    <n v="348.52"/>
    <n v="348.52"/>
    <x v="0"/>
    <x v="0"/>
  </r>
  <r>
    <x v="22"/>
    <x v="163"/>
    <x v="163"/>
    <s v="Eko Day Cleaning Sol"/>
    <x v="0"/>
    <x v="1"/>
    <n v="348.52"/>
    <n v="348.52"/>
    <x v="0"/>
    <x v="0"/>
  </r>
  <r>
    <x v="22"/>
    <x v="164"/>
    <x v="164"/>
    <s v="Eko Day Cleaning Sol"/>
    <x v="0"/>
    <x v="1"/>
    <n v="348.52"/>
    <n v="348.52"/>
    <x v="0"/>
    <x v="0"/>
  </r>
  <r>
    <x v="22"/>
    <x v="180"/>
    <x v="179"/>
    <s v="Eko Day Cleaning Sol"/>
    <x v="0"/>
    <x v="1"/>
    <n v="348.52"/>
    <n v="348.52"/>
    <x v="0"/>
    <x v="0"/>
  </r>
  <r>
    <x v="22"/>
    <x v="181"/>
    <x v="180"/>
    <s v="Eko Day Cleaning Sol"/>
    <x v="0"/>
    <x v="0"/>
    <n v="348.52"/>
    <n v="697.04"/>
    <x v="0"/>
    <x v="0"/>
  </r>
  <r>
    <x v="22"/>
    <x v="182"/>
    <x v="181"/>
    <s v="Eko Day Cleaning Sol"/>
    <x v="0"/>
    <x v="1"/>
    <n v="348.52"/>
    <n v="348.52"/>
    <x v="0"/>
    <x v="0"/>
  </r>
  <r>
    <x v="22"/>
    <x v="152"/>
    <x v="152"/>
    <s v="Eko Day Cleaning Sol"/>
    <x v="0"/>
    <x v="1"/>
    <n v="348.52"/>
    <n v="348.52"/>
    <x v="0"/>
    <x v="0"/>
  </r>
  <r>
    <x v="22"/>
    <x v="173"/>
    <x v="172"/>
    <s v="Eko Day Cleaning Sol"/>
    <x v="0"/>
    <x v="1"/>
    <n v="348.52"/>
    <n v="348.52"/>
    <x v="0"/>
    <x v="0"/>
  </r>
  <r>
    <x v="22"/>
    <x v="174"/>
    <x v="173"/>
    <s v="Eko Day Cleaning Sol"/>
    <x v="0"/>
    <x v="1"/>
    <n v="348.52"/>
    <n v="348.52"/>
    <x v="0"/>
    <x v="0"/>
  </r>
  <r>
    <x v="22"/>
    <x v="175"/>
    <x v="174"/>
    <s v="Eko Day Cleaning Sol"/>
    <x v="0"/>
    <x v="1"/>
    <n v="348.52"/>
    <n v="348.52"/>
    <x v="0"/>
    <x v="0"/>
  </r>
  <r>
    <x v="22"/>
    <x v="169"/>
    <x v="168"/>
    <s v="FAT Scan Weekly"/>
    <x v="0"/>
    <x v="1"/>
    <n v="348.52"/>
    <n v="348.52"/>
    <x v="0"/>
    <x v="0"/>
  </r>
  <r>
    <x v="22"/>
    <x v="183"/>
    <x v="182"/>
    <s v="FAT Scan Weekly"/>
    <x v="0"/>
    <x v="1"/>
    <n v="348.52"/>
    <n v="348.52"/>
    <x v="0"/>
    <x v="0"/>
  </r>
  <r>
    <x v="22"/>
    <x v="178"/>
    <x v="177"/>
    <s v="FAT Scan Weekly"/>
    <x v="0"/>
    <x v="1"/>
    <n v="348.52"/>
    <n v="348.52"/>
    <x v="0"/>
    <x v="0"/>
  </r>
  <r>
    <x v="22"/>
    <x v="142"/>
    <x v="142"/>
    <s v="FAT Scan Weekly"/>
    <x v="0"/>
    <x v="1"/>
    <n v="348.52"/>
    <n v="348.52"/>
    <x v="0"/>
    <x v="0"/>
  </r>
  <r>
    <x v="22"/>
    <x v="179"/>
    <x v="178"/>
    <s v="FAT Scan Weekly"/>
    <x v="0"/>
    <x v="1"/>
    <n v="348.52"/>
    <n v="348.52"/>
    <x v="0"/>
    <x v="0"/>
  </r>
  <r>
    <x v="22"/>
    <x v="184"/>
    <x v="183"/>
    <s v="FAT Scan Weekly"/>
    <x v="0"/>
    <x v="1"/>
    <n v="348.52"/>
    <n v="348.52"/>
    <x v="0"/>
    <x v="0"/>
  </r>
  <r>
    <x v="22"/>
    <x v="152"/>
    <x v="152"/>
    <s v="FAT Scan Weekly"/>
    <x v="0"/>
    <x v="1"/>
    <n v="348.52"/>
    <n v="348.52"/>
    <x v="0"/>
    <x v="0"/>
  </r>
  <r>
    <x v="22"/>
    <x v="173"/>
    <x v="172"/>
    <s v="FAT Scan Weekly"/>
    <x v="0"/>
    <x v="1"/>
    <n v="348.52"/>
    <n v="348.52"/>
    <x v="0"/>
    <x v="0"/>
  </r>
  <r>
    <x v="22"/>
    <x v="185"/>
    <x v="184"/>
    <s v="Milk Sampler Dipper SS Capacity 50ml"/>
    <x v="0"/>
    <x v="1"/>
    <n v="22.99"/>
    <n v="22.99"/>
    <x v="0"/>
    <x v="0"/>
  </r>
  <r>
    <x v="22"/>
    <x v="169"/>
    <x v="168"/>
    <s v="Farmers Passbook"/>
    <x v="0"/>
    <x v="8"/>
    <n v="5.13"/>
    <n v="51.3"/>
    <x v="0"/>
    <x v="0"/>
  </r>
  <r>
    <x v="22"/>
    <x v="186"/>
    <x v="185"/>
    <s v="Farmers Passbook"/>
    <x v="0"/>
    <x v="6"/>
    <n v="5.13"/>
    <n v="76.95"/>
    <x v="0"/>
    <x v="0"/>
  </r>
  <r>
    <x v="22"/>
    <x v="170"/>
    <x v="169"/>
    <s v="Farmers Passbook"/>
    <x v="0"/>
    <x v="18"/>
    <n v="5.13"/>
    <n v="25.65"/>
    <x v="0"/>
    <x v="0"/>
  </r>
  <r>
    <x v="22"/>
    <x v="138"/>
    <x v="138"/>
    <s v="Farmers Passbook"/>
    <x v="0"/>
    <x v="17"/>
    <n v="5.13"/>
    <n v="30.78"/>
    <x v="0"/>
    <x v="0"/>
  </r>
  <r>
    <x v="22"/>
    <x v="161"/>
    <x v="161"/>
    <s v="Farmers Passbook"/>
    <x v="0"/>
    <x v="3"/>
    <n v="5.13"/>
    <n v="102.6"/>
    <x v="0"/>
    <x v="0"/>
  </r>
  <r>
    <x v="22"/>
    <x v="162"/>
    <x v="162"/>
    <s v="Farmers Passbook"/>
    <x v="0"/>
    <x v="8"/>
    <n v="5.13"/>
    <n v="51.3"/>
    <x v="0"/>
    <x v="0"/>
  </r>
  <r>
    <x v="22"/>
    <x v="153"/>
    <x v="153"/>
    <s v="Farmers Passbook"/>
    <x v="0"/>
    <x v="14"/>
    <n v="5.13"/>
    <n v="61.56"/>
    <x v="0"/>
    <x v="0"/>
  </r>
  <r>
    <x v="22"/>
    <x v="180"/>
    <x v="179"/>
    <s v="Farmers Passbook"/>
    <x v="0"/>
    <x v="6"/>
    <n v="5.13"/>
    <n v="76.95"/>
    <x v="0"/>
    <x v="0"/>
  </r>
  <r>
    <x v="22"/>
    <x v="181"/>
    <x v="180"/>
    <s v="Farmers Passbook"/>
    <x v="0"/>
    <x v="7"/>
    <n v="5.13"/>
    <n v="153.9"/>
    <x v="0"/>
    <x v="0"/>
  </r>
  <r>
    <x v="22"/>
    <x v="152"/>
    <x v="152"/>
    <s v="Farmers Passbook"/>
    <x v="0"/>
    <x v="14"/>
    <n v="5.13"/>
    <n v="61.56"/>
    <x v="0"/>
    <x v="0"/>
  </r>
  <r>
    <x v="22"/>
    <x v="173"/>
    <x v="172"/>
    <s v="Farmers Passbook"/>
    <x v="0"/>
    <x v="2"/>
    <n v="5.13"/>
    <n v="128.25"/>
    <x v="0"/>
    <x v="0"/>
  </r>
  <r>
    <x v="22"/>
    <x v="187"/>
    <x v="186"/>
    <s v="Farmers Passbook"/>
    <x v="0"/>
    <x v="3"/>
    <n v="5.13"/>
    <n v="102.6"/>
    <x v="0"/>
    <x v="0"/>
  </r>
  <r>
    <x v="22"/>
    <x v="137"/>
    <x v="137"/>
    <s v="Plastic Strainer"/>
    <x v="0"/>
    <x v="1"/>
    <n v="29.5"/>
    <n v="29.5"/>
    <x v="0"/>
    <x v="0"/>
  </r>
  <r>
    <x v="22"/>
    <x v="171"/>
    <x v="170"/>
    <s v="Plastic Strainer"/>
    <x v="0"/>
    <x v="1"/>
    <n v="29.5"/>
    <n v="29.5"/>
    <x v="0"/>
    <x v="0"/>
  </r>
  <r>
    <x v="22"/>
    <x v="188"/>
    <x v="187"/>
    <s v="Plastic Strainer"/>
    <x v="0"/>
    <x v="1"/>
    <n v="29.5"/>
    <n v="29.5"/>
    <x v="0"/>
    <x v="0"/>
  </r>
  <r>
    <x v="22"/>
    <x v="180"/>
    <x v="179"/>
    <s v="Plastic Strainer"/>
    <x v="0"/>
    <x v="1"/>
    <n v="29.5"/>
    <n v="29.5"/>
    <x v="0"/>
    <x v="0"/>
  </r>
  <r>
    <x v="22"/>
    <x v="181"/>
    <x v="180"/>
    <s v="Plastic Strainer"/>
    <x v="0"/>
    <x v="1"/>
    <n v="29.5"/>
    <n v="29.5"/>
    <x v="0"/>
    <x v="0"/>
  </r>
  <r>
    <x v="22"/>
    <x v="174"/>
    <x v="173"/>
    <s v="Plastic Strainer"/>
    <x v="0"/>
    <x v="1"/>
    <n v="29.5"/>
    <n v="29.5"/>
    <x v="0"/>
    <x v="0"/>
  </r>
  <r>
    <x v="22"/>
    <x v="189"/>
    <x v="188"/>
    <s v="Sample Bottle 100 ML"/>
    <x v="0"/>
    <x v="1"/>
    <n v="2.83"/>
    <n v="2.83"/>
    <x v="0"/>
    <x v="0"/>
  </r>
  <r>
    <x v="22"/>
    <x v="171"/>
    <x v="170"/>
    <s v="Sample Bottle 100 ML"/>
    <x v="0"/>
    <x v="1"/>
    <n v="2.83"/>
    <n v="2.83"/>
    <x v="0"/>
    <x v="0"/>
  </r>
  <r>
    <x v="22"/>
    <x v="185"/>
    <x v="184"/>
    <s v="Sample Bottle 100 ML"/>
    <x v="0"/>
    <x v="1"/>
    <n v="2.83"/>
    <n v="2.83"/>
    <x v="0"/>
    <x v="0"/>
  </r>
  <r>
    <x v="22"/>
    <x v="140"/>
    <x v="140"/>
    <s v="Sample Bottle 100 ML"/>
    <x v="0"/>
    <x v="1"/>
    <n v="2.83"/>
    <n v="2.83"/>
    <x v="0"/>
    <x v="0"/>
  </r>
  <r>
    <x v="22"/>
    <x v="181"/>
    <x v="180"/>
    <s v="Sample Bottle 100 ML"/>
    <x v="0"/>
    <x v="1"/>
    <n v="2.83"/>
    <n v="2.83"/>
    <x v="0"/>
    <x v="0"/>
  </r>
  <r>
    <x v="22"/>
    <x v="190"/>
    <x v="189"/>
    <s v="Sample Bottle 100 ML"/>
    <x v="0"/>
    <x v="0"/>
    <n v="2.83"/>
    <n v="5.66"/>
    <x v="0"/>
    <x v="0"/>
  </r>
  <r>
    <x v="22"/>
    <x v="169"/>
    <x v="168"/>
    <s v="EKO Plunger"/>
    <x v="0"/>
    <x v="1"/>
    <n v="56.02"/>
    <n v="56.02"/>
    <x v="0"/>
    <x v="0"/>
  </r>
  <r>
    <x v="22"/>
    <x v="137"/>
    <x v="137"/>
    <s v="EKO Plunger"/>
    <x v="0"/>
    <x v="1"/>
    <n v="56.02"/>
    <n v="56.02"/>
    <x v="0"/>
    <x v="0"/>
  </r>
  <r>
    <x v="22"/>
    <x v="140"/>
    <x v="140"/>
    <s v="EKO Plunger"/>
    <x v="0"/>
    <x v="1"/>
    <n v="56.02"/>
    <n v="56.02"/>
    <x v="0"/>
    <x v="0"/>
  </r>
  <r>
    <x v="22"/>
    <x v="182"/>
    <x v="181"/>
    <s v="EKO Plunger"/>
    <x v="0"/>
    <x v="1"/>
    <n v="56.02"/>
    <n v="56.02"/>
    <x v="0"/>
    <x v="0"/>
  </r>
  <r>
    <x v="22"/>
    <x v="191"/>
    <x v="190"/>
    <s v="EKO Plunger"/>
    <x v="0"/>
    <x v="1"/>
    <n v="56.02"/>
    <n v="56.02"/>
    <x v="0"/>
    <x v="0"/>
  </r>
  <r>
    <x v="22"/>
    <x v="133"/>
    <x v="133"/>
    <s v="MPG Register"/>
    <x v="0"/>
    <x v="1"/>
    <n v="129.80000000000001"/>
    <n v="129.80000000000001"/>
    <x v="0"/>
    <x v="0"/>
  </r>
  <r>
    <x v="22"/>
    <x v="169"/>
    <x v="168"/>
    <s v="MPG Register"/>
    <x v="0"/>
    <x v="1"/>
    <n v="129.80000000000001"/>
    <n v="129.80000000000001"/>
    <x v="0"/>
    <x v="0"/>
  </r>
  <r>
    <x v="22"/>
    <x v="137"/>
    <x v="137"/>
    <s v="MPG Register"/>
    <x v="0"/>
    <x v="1"/>
    <n v="129.80000000000001"/>
    <n v="129.80000000000001"/>
    <x v="0"/>
    <x v="0"/>
  </r>
  <r>
    <x v="22"/>
    <x v="161"/>
    <x v="161"/>
    <s v="MPG Register"/>
    <x v="0"/>
    <x v="0"/>
    <n v="129.80000000000001"/>
    <n v="259.60000000000002"/>
    <x v="0"/>
    <x v="0"/>
  </r>
  <r>
    <x v="22"/>
    <x v="162"/>
    <x v="162"/>
    <s v="MPG Register"/>
    <x v="0"/>
    <x v="1"/>
    <n v="129.80000000000001"/>
    <n v="129.80000000000001"/>
    <x v="0"/>
    <x v="0"/>
  </r>
  <r>
    <x v="22"/>
    <x v="142"/>
    <x v="142"/>
    <s v="MPG Register"/>
    <x v="0"/>
    <x v="1"/>
    <n v="129.80000000000001"/>
    <n v="129.80000000000001"/>
    <x v="0"/>
    <x v="0"/>
  </r>
  <r>
    <x v="22"/>
    <x v="144"/>
    <x v="144"/>
    <s v="MPG Register"/>
    <x v="0"/>
    <x v="1"/>
    <n v="129.80000000000001"/>
    <n v="129.80000000000001"/>
    <x v="0"/>
    <x v="0"/>
  </r>
  <r>
    <x v="22"/>
    <x v="153"/>
    <x v="153"/>
    <s v="MPG Register"/>
    <x v="0"/>
    <x v="1"/>
    <n v="129.80000000000001"/>
    <n v="129.80000000000001"/>
    <x v="0"/>
    <x v="0"/>
  </r>
  <r>
    <x v="22"/>
    <x v="180"/>
    <x v="179"/>
    <s v="MPG Register"/>
    <x v="0"/>
    <x v="1"/>
    <n v="129.80000000000001"/>
    <n v="129.80000000000001"/>
    <x v="0"/>
    <x v="0"/>
  </r>
  <r>
    <x v="22"/>
    <x v="184"/>
    <x v="183"/>
    <s v="MPG Register"/>
    <x v="0"/>
    <x v="0"/>
    <n v="129.80000000000001"/>
    <n v="259.60000000000002"/>
    <x v="0"/>
    <x v="0"/>
  </r>
  <r>
    <x v="22"/>
    <x v="192"/>
    <x v="191"/>
    <s v="MPG Register"/>
    <x v="0"/>
    <x v="1"/>
    <n v="129.80000000000001"/>
    <n v="129.80000000000001"/>
    <x v="0"/>
    <x v="0"/>
  </r>
  <r>
    <x v="22"/>
    <x v="173"/>
    <x v="172"/>
    <s v="MPG Register"/>
    <x v="0"/>
    <x v="1"/>
    <n v="129.80000000000001"/>
    <n v="129.80000000000001"/>
    <x v="0"/>
    <x v="0"/>
  </r>
  <r>
    <x v="22"/>
    <x v="187"/>
    <x v="186"/>
    <s v="MPG Register"/>
    <x v="0"/>
    <x v="1"/>
    <n v="129.80000000000001"/>
    <n v="129.80000000000001"/>
    <x v="0"/>
    <x v="0"/>
  </r>
  <r>
    <x v="22"/>
    <x v="174"/>
    <x v="173"/>
    <s v="MPG Register"/>
    <x v="0"/>
    <x v="1"/>
    <n v="129.80000000000001"/>
    <n v="129.80000000000001"/>
    <x v="0"/>
    <x v="0"/>
  </r>
  <r>
    <x v="23"/>
    <x v="193"/>
    <x v="192"/>
    <s v="Farmers Passbook"/>
    <x v="0"/>
    <x v="5"/>
    <n v="5.13"/>
    <n v="256.5"/>
    <x v="0"/>
    <x v="0"/>
  </r>
  <r>
    <x v="23"/>
    <x v="194"/>
    <x v="193"/>
    <s v="Farmers Passbook"/>
    <x v="0"/>
    <x v="5"/>
    <n v="5.13"/>
    <n v="256.5"/>
    <x v="0"/>
    <x v="0"/>
  </r>
  <r>
    <x v="23"/>
    <x v="195"/>
    <x v="194"/>
    <s v="Farmers Passbook"/>
    <x v="0"/>
    <x v="2"/>
    <n v="5.13"/>
    <n v="128.25"/>
    <x v="0"/>
    <x v="0"/>
  </r>
  <r>
    <x v="23"/>
    <x v="196"/>
    <x v="195"/>
    <s v="Farmers Passbook"/>
    <x v="0"/>
    <x v="3"/>
    <n v="5.13"/>
    <n v="102.6"/>
    <x v="0"/>
    <x v="0"/>
  </r>
  <r>
    <x v="23"/>
    <x v="197"/>
    <x v="196"/>
    <s v="Farmers Passbook"/>
    <x v="0"/>
    <x v="3"/>
    <n v="5.13"/>
    <n v="102.6"/>
    <x v="0"/>
    <x v="0"/>
  </r>
  <r>
    <x v="23"/>
    <x v="198"/>
    <x v="197"/>
    <s v="Farmers Passbook"/>
    <x v="0"/>
    <x v="3"/>
    <n v="5.13"/>
    <n v="102.6"/>
    <x v="0"/>
    <x v="0"/>
  </r>
  <r>
    <x v="23"/>
    <x v="199"/>
    <x v="198"/>
    <s v="Farmers Passbook"/>
    <x v="0"/>
    <x v="3"/>
    <n v="5.13"/>
    <n v="102.6"/>
    <x v="0"/>
    <x v="0"/>
  </r>
  <r>
    <x v="23"/>
    <x v="200"/>
    <x v="199"/>
    <s v="Farmers Passbook"/>
    <x v="0"/>
    <x v="3"/>
    <n v="5.13"/>
    <n v="102.6"/>
    <x v="0"/>
    <x v="0"/>
  </r>
  <r>
    <x v="23"/>
    <x v="201"/>
    <x v="200"/>
    <s v="Farmers Passbook"/>
    <x v="0"/>
    <x v="3"/>
    <n v="5.13"/>
    <n v="102.6"/>
    <x v="0"/>
    <x v="0"/>
  </r>
  <r>
    <x v="23"/>
    <x v="202"/>
    <x v="201"/>
    <s v="Farmers Passbook"/>
    <x v="0"/>
    <x v="3"/>
    <n v="5.13"/>
    <n v="102.6"/>
    <x v="0"/>
    <x v="0"/>
  </r>
  <r>
    <x v="23"/>
    <x v="203"/>
    <x v="201"/>
    <s v="Farmers Passbook"/>
    <x v="0"/>
    <x v="19"/>
    <n v="5.13"/>
    <n v="205.2"/>
    <x v="0"/>
    <x v="0"/>
  </r>
  <r>
    <x v="23"/>
    <x v="204"/>
    <x v="202"/>
    <s v="Farmers Passbook"/>
    <x v="0"/>
    <x v="7"/>
    <n v="5.13"/>
    <n v="153.9"/>
    <x v="0"/>
    <x v="0"/>
  </r>
  <r>
    <x v="23"/>
    <x v="205"/>
    <x v="203"/>
    <s v="Farmers Passbook"/>
    <x v="0"/>
    <x v="7"/>
    <n v="5.13"/>
    <n v="153.9"/>
    <x v="0"/>
    <x v="0"/>
  </r>
  <r>
    <x v="23"/>
    <x v="206"/>
    <x v="204"/>
    <s v="Farmers Passbook"/>
    <x v="0"/>
    <x v="3"/>
    <n v="5.13"/>
    <n v="102.6"/>
    <x v="0"/>
    <x v="0"/>
  </r>
  <r>
    <x v="23"/>
    <x v="207"/>
    <x v="205"/>
    <s v="Farmers Passbook"/>
    <x v="0"/>
    <x v="5"/>
    <n v="5.13"/>
    <n v="256.5"/>
    <x v="0"/>
    <x v="0"/>
  </r>
  <r>
    <x v="23"/>
    <x v="208"/>
    <x v="206"/>
    <s v="Farmers Passbook"/>
    <x v="0"/>
    <x v="3"/>
    <n v="5.13"/>
    <n v="102.6"/>
    <x v="0"/>
    <x v="0"/>
  </r>
  <r>
    <x v="23"/>
    <x v="209"/>
    <x v="207"/>
    <s v="Farmers Passbook"/>
    <x v="0"/>
    <x v="3"/>
    <n v="5.13"/>
    <n v="102.6"/>
    <x v="0"/>
    <x v="0"/>
  </r>
  <r>
    <x v="23"/>
    <x v="210"/>
    <x v="208"/>
    <s v="Farmers Passbook"/>
    <x v="0"/>
    <x v="8"/>
    <n v="5.13"/>
    <n v="51.3"/>
    <x v="0"/>
    <x v="0"/>
  </r>
  <r>
    <x v="23"/>
    <x v="211"/>
    <x v="209"/>
    <s v="Farmers Passbook"/>
    <x v="0"/>
    <x v="5"/>
    <n v="5.13"/>
    <n v="256.5"/>
    <x v="0"/>
    <x v="0"/>
  </r>
  <r>
    <x v="23"/>
    <x v="212"/>
    <x v="210"/>
    <s v="Farmers Passbook"/>
    <x v="0"/>
    <x v="8"/>
    <n v="5.13"/>
    <n v="51.3"/>
    <x v="0"/>
    <x v="0"/>
  </r>
  <r>
    <x v="23"/>
    <x v="213"/>
    <x v="211"/>
    <s v="Farmers Passbook"/>
    <x v="0"/>
    <x v="3"/>
    <n v="5.13"/>
    <n v="102.6"/>
    <x v="0"/>
    <x v="0"/>
  </r>
  <r>
    <x v="23"/>
    <x v="214"/>
    <x v="212"/>
    <s v="Farmers Passbook"/>
    <x v="0"/>
    <x v="3"/>
    <n v="5.13"/>
    <n v="102.6"/>
    <x v="0"/>
    <x v="0"/>
  </r>
  <r>
    <x v="23"/>
    <x v="215"/>
    <x v="213"/>
    <s v="Farmers Passbook"/>
    <x v="0"/>
    <x v="3"/>
    <n v="5.13"/>
    <n v="102.6"/>
    <x v="0"/>
    <x v="0"/>
  </r>
  <r>
    <x v="23"/>
    <x v="216"/>
    <x v="214"/>
    <s v="Farmers Passbook"/>
    <x v="0"/>
    <x v="3"/>
    <n v="5.13"/>
    <n v="102.6"/>
    <x v="0"/>
    <x v="0"/>
  </r>
  <r>
    <x v="23"/>
    <x v="217"/>
    <x v="215"/>
    <s v="Farmers Passbook"/>
    <x v="0"/>
    <x v="3"/>
    <n v="5.13"/>
    <n v="102.6"/>
    <x v="0"/>
    <x v="0"/>
  </r>
  <r>
    <x v="23"/>
    <x v="218"/>
    <x v="216"/>
    <s v="Farmers Passbook"/>
    <x v="0"/>
    <x v="3"/>
    <n v="5.13"/>
    <n v="102.6"/>
    <x v="0"/>
    <x v="0"/>
  </r>
  <r>
    <x v="23"/>
    <x v="193"/>
    <x v="192"/>
    <s v="Thermal Paper Roll - Small"/>
    <x v="0"/>
    <x v="18"/>
    <n v="9.15"/>
    <n v="45.75"/>
    <x v="0"/>
    <x v="0"/>
  </r>
  <r>
    <x v="23"/>
    <x v="194"/>
    <x v="193"/>
    <s v="Thermal Paper Roll - Small"/>
    <x v="0"/>
    <x v="18"/>
    <n v="9.15"/>
    <n v="45.75"/>
    <x v="0"/>
    <x v="0"/>
  </r>
  <r>
    <x v="23"/>
    <x v="195"/>
    <x v="194"/>
    <s v="Thermal Paper Roll - Small"/>
    <x v="0"/>
    <x v="0"/>
    <n v="9.15"/>
    <n v="18.3"/>
    <x v="0"/>
    <x v="0"/>
  </r>
  <r>
    <x v="23"/>
    <x v="196"/>
    <x v="195"/>
    <s v="Thermal Paper Roll - Small"/>
    <x v="0"/>
    <x v="0"/>
    <n v="9.15"/>
    <n v="18.3"/>
    <x v="0"/>
    <x v="0"/>
  </r>
  <r>
    <x v="23"/>
    <x v="197"/>
    <x v="196"/>
    <s v="Thermal Paper Roll - Small"/>
    <x v="0"/>
    <x v="18"/>
    <n v="9.15"/>
    <n v="45.75"/>
    <x v="0"/>
    <x v="0"/>
  </r>
  <r>
    <x v="23"/>
    <x v="198"/>
    <x v="197"/>
    <s v="Thermal Paper Roll - Small"/>
    <x v="0"/>
    <x v="18"/>
    <n v="9.15"/>
    <n v="45.75"/>
    <x v="0"/>
    <x v="0"/>
  </r>
  <r>
    <x v="23"/>
    <x v="199"/>
    <x v="198"/>
    <s v="Thermal Paper Roll - Small"/>
    <x v="0"/>
    <x v="0"/>
    <n v="9.15"/>
    <n v="18.3"/>
    <x v="0"/>
    <x v="0"/>
  </r>
  <r>
    <x v="23"/>
    <x v="200"/>
    <x v="199"/>
    <s v="Thermal Paper Roll - Small"/>
    <x v="0"/>
    <x v="18"/>
    <n v="9.15"/>
    <n v="45.75"/>
    <x v="0"/>
    <x v="0"/>
  </r>
  <r>
    <x v="23"/>
    <x v="201"/>
    <x v="200"/>
    <s v="Thermal Paper Roll - Small"/>
    <x v="0"/>
    <x v="0"/>
    <n v="9.15"/>
    <n v="18.3"/>
    <x v="0"/>
    <x v="0"/>
  </r>
  <r>
    <x v="23"/>
    <x v="202"/>
    <x v="201"/>
    <s v="Thermal Paper Roll - Small"/>
    <x v="0"/>
    <x v="18"/>
    <n v="9.15"/>
    <n v="45.75"/>
    <x v="0"/>
    <x v="0"/>
  </r>
  <r>
    <x v="23"/>
    <x v="203"/>
    <x v="201"/>
    <s v="Thermal Paper Roll - Small"/>
    <x v="0"/>
    <x v="18"/>
    <n v="9.15"/>
    <n v="45.75"/>
    <x v="0"/>
    <x v="0"/>
  </r>
  <r>
    <x v="23"/>
    <x v="204"/>
    <x v="202"/>
    <s v="Thermal Paper Roll - Small"/>
    <x v="0"/>
    <x v="18"/>
    <n v="9.15"/>
    <n v="45.75"/>
    <x v="0"/>
    <x v="0"/>
  </r>
  <r>
    <x v="23"/>
    <x v="205"/>
    <x v="203"/>
    <s v="Thermal Paper Roll - Small"/>
    <x v="0"/>
    <x v="18"/>
    <n v="9.15"/>
    <n v="45.75"/>
    <x v="0"/>
    <x v="0"/>
  </r>
  <r>
    <x v="23"/>
    <x v="206"/>
    <x v="204"/>
    <s v="Thermal Paper Roll - Small"/>
    <x v="0"/>
    <x v="0"/>
    <n v="9.15"/>
    <n v="18.3"/>
    <x v="0"/>
    <x v="0"/>
  </r>
  <r>
    <x v="23"/>
    <x v="207"/>
    <x v="205"/>
    <s v="Thermal Paper Roll - Small"/>
    <x v="0"/>
    <x v="18"/>
    <n v="9.15"/>
    <n v="45.75"/>
    <x v="0"/>
    <x v="0"/>
  </r>
  <r>
    <x v="23"/>
    <x v="208"/>
    <x v="206"/>
    <s v="Thermal Paper Roll - Small"/>
    <x v="0"/>
    <x v="18"/>
    <n v="9.15"/>
    <n v="45.75"/>
    <x v="0"/>
    <x v="0"/>
  </r>
  <r>
    <x v="23"/>
    <x v="209"/>
    <x v="207"/>
    <s v="Thermal Paper Roll - Small"/>
    <x v="0"/>
    <x v="18"/>
    <n v="9.15"/>
    <n v="45.75"/>
    <x v="0"/>
    <x v="0"/>
  </r>
  <r>
    <x v="23"/>
    <x v="210"/>
    <x v="208"/>
    <s v="Thermal Paper Roll - Small"/>
    <x v="0"/>
    <x v="0"/>
    <n v="9.15"/>
    <n v="18.3"/>
    <x v="0"/>
    <x v="0"/>
  </r>
  <r>
    <x v="23"/>
    <x v="211"/>
    <x v="209"/>
    <s v="Thermal Paper Roll - Small"/>
    <x v="0"/>
    <x v="18"/>
    <n v="9.15"/>
    <n v="45.75"/>
    <x v="0"/>
    <x v="0"/>
  </r>
  <r>
    <x v="23"/>
    <x v="212"/>
    <x v="210"/>
    <s v="Thermal Paper Roll - Small"/>
    <x v="0"/>
    <x v="0"/>
    <n v="9.15"/>
    <n v="18.3"/>
    <x v="0"/>
    <x v="0"/>
  </r>
  <r>
    <x v="23"/>
    <x v="213"/>
    <x v="211"/>
    <s v="Thermal Paper Roll - Small"/>
    <x v="0"/>
    <x v="0"/>
    <n v="9.15"/>
    <n v="18.3"/>
    <x v="0"/>
    <x v="0"/>
  </r>
  <r>
    <x v="23"/>
    <x v="214"/>
    <x v="212"/>
    <s v="Thermal Paper Roll - Small"/>
    <x v="0"/>
    <x v="18"/>
    <n v="9.15"/>
    <n v="45.75"/>
    <x v="0"/>
    <x v="0"/>
  </r>
  <r>
    <x v="23"/>
    <x v="215"/>
    <x v="213"/>
    <s v="Thermal Paper Roll - Small"/>
    <x v="0"/>
    <x v="0"/>
    <n v="9.15"/>
    <n v="18.3"/>
    <x v="0"/>
    <x v="0"/>
  </r>
  <r>
    <x v="23"/>
    <x v="216"/>
    <x v="214"/>
    <s v="Thermal Paper Roll - Small"/>
    <x v="0"/>
    <x v="0"/>
    <n v="9.15"/>
    <n v="18.3"/>
    <x v="0"/>
    <x v="0"/>
  </r>
  <r>
    <x v="23"/>
    <x v="217"/>
    <x v="215"/>
    <s v="Thermal Paper Roll - Small"/>
    <x v="0"/>
    <x v="0"/>
    <n v="9.15"/>
    <n v="18.3"/>
    <x v="0"/>
    <x v="0"/>
  </r>
  <r>
    <x v="23"/>
    <x v="218"/>
    <x v="216"/>
    <s v="Thermal Paper Roll - Small"/>
    <x v="0"/>
    <x v="0"/>
    <n v="9.15"/>
    <n v="18.3"/>
    <x v="0"/>
    <x v="0"/>
  </r>
  <r>
    <x v="23"/>
    <x v="219"/>
    <x v="217"/>
    <s v="Thermal Paper Roll - Small"/>
    <x v="0"/>
    <x v="0"/>
    <n v="9.15"/>
    <n v="18.3"/>
    <x v="0"/>
    <x v="0"/>
  </r>
  <r>
    <x v="23"/>
    <x v="220"/>
    <x v="218"/>
    <s v="Thermal Paper Roll - Small"/>
    <x v="0"/>
    <x v="8"/>
    <n v="9.15"/>
    <n v="91.5"/>
    <x v="0"/>
    <x v="0"/>
  </r>
  <r>
    <x v="23"/>
    <x v="193"/>
    <x v="192"/>
    <s v="Eko Day Cleaning Sol"/>
    <x v="0"/>
    <x v="1"/>
    <n v="348.52"/>
    <n v="348.52"/>
    <x v="0"/>
    <x v="0"/>
  </r>
  <r>
    <x v="23"/>
    <x v="194"/>
    <x v="193"/>
    <s v="Eko Day Cleaning Sol"/>
    <x v="0"/>
    <x v="1"/>
    <n v="348.52"/>
    <n v="348.52"/>
    <x v="0"/>
    <x v="0"/>
  </r>
  <r>
    <x v="23"/>
    <x v="195"/>
    <x v="194"/>
    <s v="Eko Day Cleaning Sol"/>
    <x v="0"/>
    <x v="1"/>
    <n v="348.52"/>
    <n v="348.52"/>
    <x v="0"/>
    <x v="0"/>
  </r>
  <r>
    <x v="23"/>
    <x v="196"/>
    <x v="195"/>
    <s v="Eko Day Cleaning Sol"/>
    <x v="0"/>
    <x v="1"/>
    <n v="348.52"/>
    <n v="348.52"/>
    <x v="0"/>
    <x v="0"/>
  </r>
  <r>
    <x v="23"/>
    <x v="197"/>
    <x v="196"/>
    <s v="Eko Day Cleaning Sol"/>
    <x v="0"/>
    <x v="1"/>
    <n v="348.52"/>
    <n v="348.52"/>
    <x v="0"/>
    <x v="0"/>
  </r>
  <r>
    <x v="23"/>
    <x v="198"/>
    <x v="197"/>
    <s v="Eko Day Cleaning Sol"/>
    <x v="0"/>
    <x v="1"/>
    <n v="348.52"/>
    <n v="348.52"/>
    <x v="0"/>
    <x v="0"/>
  </r>
  <r>
    <x v="23"/>
    <x v="199"/>
    <x v="198"/>
    <s v="Eko Day Cleaning Sol"/>
    <x v="0"/>
    <x v="1"/>
    <n v="348.52"/>
    <n v="348.52"/>
    <x v="0"/>
    <x v="0"/>
  </r>
  <r>
    <x v="23"/>
    <x v="200"/>
    <x v="199"/>
    <s v="Eko Day Cleaning Sol"/>
    <x v="0"/>
    <x v="1"/>
    <n v="348.52"/>
    <n v="348.52"/>
    <x v="0"/>
    <x v="0"/>
  </r>
  <r>
    <x v="23"/>
    <x v="201"/>
    <x v="200"/>
    <s v="Eko Day Cleaning Sol"/>
    <x v="0"/>
    <x v="1"/>
    <n v="348.52"/>
    <n v="348.52"/>
    <x v="0"/>
    <x v="0"/>
  </r>
  <r>
    <x v="23"/>
    <x v="202"/>
    <x v="201"/>
    <s v="Eko Day Cleaning Sol"/>
    <x v="0"/>
    <x v="1"/>
    <n v="348.52"/>
    <n v="348.52"/>
    <x v="0"/>
    <x v="0"/>
  </r>
  <r>
    <x v="23"/>
    <x v="203"/>
    <x v="201"/>
    <s v="Eko Day Cleaning Sol"/>
    <x v="0"/>
    <x v="1"/>
    <n v="348.52"/>
    <n v="348.52"/>
    <x v="0"/>
    <x v="0"/>
  </r>
  <r>
    <x v="23"/>
    <x v="204"/>
    <x v="202"/>
    <s v="Eko Day Cleaning Sol"/>
    <x v="0"/>
    <x v="1"/>
    <n v="348.52"/>
    <n v="348.52"/>
    <x v="0"/>
    <x v="0"/>
  </r>
  <r>
    <x v="23"/>
    <x v="205"/>
    <x v="203"/>
    <s v="Eko Day Cleaning Sol"/>
    <x v="0"/>
    <x v="1"/>
    <n v="348.52"/>
    <n v="348.52"/>
    <x v="0"/>
    <x v="0"/>
  </r>
  <r>
    <x v="23"/>
    <x v="206"/>
    <x v="204"/>
    <s v="Eko Day Cleaning Sol"/>
    <x v="0"/>
    <x v="1"/>
    <n v="348.52"/>
    <n v="348.52"/>
    <x v="0"/>
    <x v="0"/>
  </r>
  <r>
    <x v="23"/>
    <x v="207"/>
    <x v="205"/>
    <s v="Eko Day Cleaning Sol"/>
    <x v="0"/>
    <x v="1"/>
    <n v="348.52"/>
    <n v="348.52"/>
    <x v="0"/>
    <x v="0"/>
  </r>
  <r>
    <x v="23"/>
    <x v="208"/>
    <x v="206"/>
    <s v="Eko Day Cleaning Sol"/>
    <x v="0"/>
    <x v="1"/>
    <n v="348.52"/>
    <n v="348.52"/>
    <x v="0"/>
    <x v="0"/>
  </r>
  <r>
    <x v="23"/>
    <x v="209"/>
    <x v="207"/>
    <s v="Eko Day Cleaning Sol"/>
    <x v="0"/>
    <x v="1"/>
    <n v="348.52"/>
    <n v="348.52"/>
    <x v="0"/>
    <x v="0"/>
  </r>
  <r>
    <x v="23"/>
    <x v="210"/>
    <x v="208"/>
    <s v="Eko Day Cleaning Sol"/>
    <x v="0"/>
    <x v="1"/>
    <n v="348.52"/>
    <n v="348.52"/>
    <x v="0"/>
    <x v="0"/>
  </r>
  <r>
    <x v="23"/>
    <x v="211"/>
    <x v="209"/>
    <s v="Eko Day Cleaning Sol"/>
    <x v="0"/>
    <x v="1"/>
    <n v="348.52"/>
    <n v="348.52"/>
    <x v="0"/>
    <x v="0"/>
  </r>
  <r>
    <x v="23"/>
    <x v="212"/>
    <x v="210"/>
    <s v="Eko Day Cleaning Sol"/>
    <x v="0"/>
    <x v="1"/>
    <n v="348.52"/>
    <n v="348.52"/>
    <x v="0"/>
    <x v="0"/>
  </r>
  <r>
    <x v="23"/>
    <x v="213"/>
    <x v="211"/>
    <s v="Eko Day Cleaning Sol"/>
    <x v="0"/>
    <x v="1"/>
    <n v="348.52"/>
    <n v="348.52"/>
    <x v="0"/>
    <x v="0"/>
  </r>
  <r>
    <x v="23"/>
    <x v="214"/>
    <x v="212"/>
    <s v="Eko Day Cleaning Sol"/>
    <x v="0"/>
    <x v="1"/>
    <n v="348.52"/>
    <n v="348.52"/>
    <x v="0"/>
    <x v="0"/>
  </r>
  <r>
    <x v="23"/>
    <x v="215"/>
    <x v="213"/>
    <s v="Eko Day Cleaning Sol"/>
    <x v="0"/>
    <x v="1"/>
    <n v="348.52"/>
    <n v="348.52"/>
    <x v="0"/>
    <x v="0"/>
  </r>
  <r>
    <x v="23"/>
    <x v="216"/>
    <x v="214"/>
    <s v="Eko Day Cleaning Sol"/>
    <x v="0"/>
    <x v="1"/>
    <n v="348.52"/>
    <n v="348.52"/>
    <x v="0"/>
    <x v="0"/>
  </r>
  <r>
    <x v="23"/>
    <x v="217"/>
    <x v="215"/>
    <s v="Eko Day Cleaning Sol"/>
    <x v="0"/>
    <x v="1"/>
    <n v="348.52"/>
    <n v="348.52"/>
    <x v="0"/>
    <x v="0"/>
  </r>
  <r>
    <x v="23"/>
    <x v="218"/>
    <x v="216"/>
    <s v="Eko Day Cleaning Sol"/>
    <x v="0"/>
    <x v="1"/>
    <n v="348.52"/>
    <n v="348.52"/>
    <x v="0"/>
    <x v="0"/>
  </r>
  <r>
    <x v="23"/>
    <x v="219"/>
    <x v="217"/>
    <s v="Eko Day Cleaning Sol"/>
    <x v="0"/>
    <x v="1"/>
    <n v="348.52"/>
    <n v="348.52"/>
    <x v="0"/>
    <x v="0"/>
  </r>
  <r>
    <x v="23"/>
    <x v="220"/>
    <x v="218"/>
    <s v="Eko Day Cleaning Sol"/>
    <x v="0"/>
    <x v="1"/>
    <n v="348.52"/>
    <n v="348.52"/>
    <x v="0"/>
    <x v="0"/>
  </r>
  <r>
    <x v="24"/>
    <x v="221"/>
    <x v="219"/>
    <s v="Milk Sampler Dipper SS Capacity 50ml"/>
    <x v="0"/>
    <x v="1"/>
    <n v="22.99"/>
    <n v="22.99"/>
    <x v="0"/>
    <x v="0"/>
  </r>
  <r>
    <x v="24"/>
    <x v="222"/>
    <x v="220"/>
    <s v="Milk Sampler Dipper SS Capacity 50ml"/>
    <x v="0"/>
    <x v="1"/>
    <n v="22.99"/>
    <n v="22.99"/>
    <x v="0"/>
    <x v="0"/>
  </r>
  <r>
    <x v="24"/>
    <x v="223"/>
    <x v="221"/>
    <s v="Plastic Strainer"/>
    <x v="0"/>
    <x v="1"/>
    <n v="29.5"/>
    <n v="29.5"/>
    <x v="0"/>
    <x v="0"/>
  </r>
  <r>
    <x v="24"/>
    <x v="224"/>
    <x v="222"/>
    <s v="Plastic Strainer"/>
    <x v="0"/>
    <x v="1"/>
    <n v="29.5"/>
    <n v="29.5"/>
    <x v="0"/>
    <x v="0"/>
  </r>
  <r>
    <x v="24"/>
    <x v="221"/>
    <x v="219"/>
    <s v="Plastic Strainer"/>
    <x v="0"/>
    <x v="1"/>
    <n v="29.5"/>
    <n v="29.5"/>
    <x v="0"/>
    <x v="0"/>
  </r>
  <r>
    <x v="24"/>
    <x v="117"/>
    <x v="117"/>
    <s v="Plastic Strainer"/>
    <x v="0"/>
    <x v="1"/>
    <n v="29.5"/>
    <n v="29.5"/>
    <x v="0"/>
    <x v="0"/>
  </r>
  <r>
    <x v="24"/>
    <x v="225"/>
    <x v="223"/>
    <s v="Plastic Strainer"/>
    <x v="0"/>
    <x v="1"/>
    <n v="29.5"/>
    <n v="29.5"/>
    <x v="0"/>
    <x v="0"/>
  </r>
  <r>
    <x v="24"/>
    <x v="226"/>
    <x v="224"/>
    <s v="Plastic Strainer"/>
    <x v="0"/>
    <x v="1"/>
    <n v="29.5"/>
    <n v="29.5"/>
    <x v="0"/>
    <x v="0"/>
  </r>
  <r>
    <x v="24"/>
    <x v="227"/>
    <x v="225"/>
    <s v="Plastic Strainer"/>
    <x v="0"/>
    <x v="1"/>
    <n v="29.5"/>
    <n v="29.5"/>
    <x v="0"/>
    <x v="0"/>
  </r>
  <r>
    <x v="24"/>
    <x v="222"/>
    <x v="220"/>
    <s v="Plastic Strainer"/>
    <x v="0"/>
    <x v="1"/>
    <n v="29.5"/>
    <n v="29.5"/>
    <x v="0"/>
    <x v="0"/>
  </r>
  <r>
    <x v="24"/>
    <x v="223"/>
    <x v="221"/>
    <s v="Farmers Passbook"/>
    <x v="0"/>
    <x v="6"/>
    <n v="5.13"/>
    <n v="76.95"/>
    <x v="0"/>
    <x v="0"/>
  </r>
  <r>
    <x v="24"/>
    <x v="228"/>
    <x v="226"/>
    <s v="Farmers Passbook"/>
    <x v="0"/>
    <x v="18"/>
    <n v="5.13"/>
    <n v="25.65"/>
    <x v="0"/>
    <x v="0"/>
  </r>
  <r>
    <x v="24"/>
    <x v="221"/>
    <x v="219"/>
    <s v="Farmers Passbook"/>
    <x v="0"/>
    <x v="18"/>
    <n v="5.13"/>
    <n v="25.65"/>
    <x v="0"/>
    <x v="0"/>
  </r>
  <r>
    <x v="24"/>
    <x v="229"/>
    <x v="227"/>
    <s v="Farmers Passbook"/>
    <x v="0"/>
    <x v="6"/>
    <n v="5.13"/>
    <n v="76.95"/>
    <x v="0"/>
    <x v="0"/>
  </r>
  <r>
    <x v="24"/>
    <x v="225"/>
    <x v="223"/>
    <s v="Farmers Passbook"/>
    <x v="0"/>
    <x v="8"/>
    <n v="5.13"/>
    <n v="51.3"/>
    <x v="0"/>
    <x v="0"/>
  </r>
  <r>
    <x v="24"/>
    <x v="226"/>
    <x v="224"/>
    <s v="Farmers Passbook"/>
    <x v="0"/>
    <x v="8"/>
    <n v="5.13"/>
    <n v="51.3"/>
    <x v="0"/>
    <x v="0"/>
  </r>
  <r>
    <x v="24"/>
    <x v="227"/>
    <x v="225"/>
    <s v="Farmers Passbook"/>
    <x v="0"/>
    <x v="18"/>
    <n v="5.13"/>
    <n v="25.65"/>
    <x v="0"/>
    <x v="0"/>
  </r>
  <r>
    <x v="24"/>
    <x v="230"/>
    <x v="228"/>
    <s v="Farmers Passbook"/>
    <x v="0"/>
    <x v="8"/>
    <n v="5.13"/>
    <n v="51.3"/>
    <x v="0"/>
    <x v="0"/>
  </r>
  <r>
    <x v="24"/>
    <x v="231"/>
    <x v="229"/>
    <s v="Farmers Passbook"/>
    <x v="0"/>
    <x v="18"/>
    <n v="5.13"/>
    <n v="25.65"/>
    <x v="0"/>
    <x v="0"/>
  </r>
  <r>
    <x v="24"/>
    <x v="232"/>
    <x v="230"/>
    <s v="Farmers Passbook"/>
    <x v="0"/>
    <x v="8"/>
    <n v="5.13"/>
    <n v="51.3"/>
    <x v="0"/>
    <x v="0"/>
  </r>
  <r>
    <x v="24"/>
    <x v="233"/>
    <x v="231"/>
    <s v="Farmers Passbook"/>
    <x v="0"/>
    <x v="8"/>
    <n v="5.13"/>
    <n v="51.3"/>
    <x v="0"/>
    <x v="0"/>
  </r>
  <r>
    <x v="24"/>
    <x v="234"/>
    <x v="232"/>
    <s v="Farmers Passbook"/>
    <x v="0"/>
    <x v="18"/>
    <n v="5.13"/>
    <n v="25.65"/>
    <x v="0"/>
    <x v="0"/>
  </r>
  <r>
    <x v="24"/>
    <x v="235"/>
    <x v="233"/>
    <s v="Thermal Paper Roll - Small"/>
    <x v="0"/>
    <x v="14"/>
    <n v="9.15"/>
    <n v="109.80000000000001"/>
    <x v="0"/>
    <x v="0"/>
  </r>
  <r>
    <x v="24"/>
    <x v="228"/>
    <x v="226"/>
    <s v="Thermal Paper Roll - Small"/>
    <x v="0"/>
    <x v="14"/>
    <n v="9.15"/>
    <n v="109.80000000000001"/>
    <x v="0"/>
    <x v="0"/>
  </r>
  <r>
    <x v="24"/>
    <x v="221"/>
    <x v="219"/>
    <s v="Thermal Paper Roll - Small"/>
    <x v="0"/>
    <x v="14"/>
    <n v="9.15"/>
    <n v="109.80000000000001"/>
    <x v="0"/>
    <x v="0"/>
  </r>
  <r>
    <x v="24"/>
    <x v="116"/>
    <x v="116"/>
    <s v="Thermal Paper Roll - Small"/>
    <x v="0"/>
    <x v="14"/>
    <n v="9.15"/>
    <n v="109.80000000000001"/>
    <x v="0"/>
    <x v="0"/>
  </r>
  <r>
    <x v="24"/>
    <x v="114"/>
    <x v="114"/>
    <s v="Thermal Paper Roll - Small"/>
    <x v="0"/>
    <x v="13"/>
    <n v="9.15"/>
    <n v="219.60000000000002"/>
    <x v="0"/>
    <x v="0"/>
  </r>
  <r>
    <x v="24"/>
    <x v="117"/>
    <x v="117"/>
    <s v="Thermal Paper Roll - Small"/>
    <x v="0"/>
    <x v="14"/>
    <n v="9.15"/>
    <n v="109.80000000000001"/>
    <x v="0"/>
    <x v="0"/>
  </r>
  <r>
    <x v="24"/>
    <x v="229"/>
    <x v="227"/>
    <s v="Thermal Paper Roll - Small"/>
    <x v="0"/>
    <x v="14"/>
    <n v="9.15"/>
    <n v="109.80000000000001"/>
    <x v="0"/>
    <x v="0"/>
  </r>
  <r>
    <x v="24"/>
    <x v="227"/>
    <x v="225"/>
    <s v="Thermal Paper Roll - Small"/>
    <x v="0"/>
    <x v="14"/>
    <n v="9.15"/>
    <n v="109.80000000000001"/>
    <x v="0"/>
    <x v="0"/>
  </r>
  <r>
    <x v="24"/>
    <x v="230"/>
    <x v="228"/>
    <s v="Thermal Paper Roll - Small"/>
    <x v="0"/>
    <x v="14"/>
    <n v="9.15"/>
    <n v="109.80000000000001"/>
    <x v="0"/>
    <x v="0"/>
  </r>
  <r>
    <x v="24"/>
    <x v="231"/>
    <x v="229"/>
    <s v="Thermal Paper Roll - Small"/>
    <x v="0"/>
    <x v="14"/>
    <n v="9.15"/>
    <n v="109.80000000000001"/>
    <x v="0"/>
    <x v="0"/>
  </r>
  <r>
    <x v="24"/>
    <x v="232"/>
    <x v="230"/>
    <s v="Thermal Paper Roll - Small"/>
    <x v="0"/>
    <x v="17"/>
    <n v="9.15"/>
    <n v="54.900000000000006"/>
    <x v="0"/>
    <x v="0"/>
  </r>
  <r>
    <x v="24"/>
    <x v="234"/>
    <x v="232"/>
    <s v="Thermal Paper Roll - Small"/>
    <x v="0"/>
    <x v="17"/>
    <n v="9.15"/>
    <n v="54.900000000000006"/>
    <x v="0"/>
    <x v="0"/>
  </r>
  <r>
    <x v="24"/>
    <x v="222"/>
    <x v="220"/>
    <s v="Thermal Paper Roll - Small"/>
    <x v="0"/>
    <x v="17"/>
    <n v="9.15"/>
    <n v="54.900000000000006"/>
    <x v="0"/>
    <x v="0"/>
  </r>
  <r>
    <x v="24"/>
    <x v="224"/>
    <x v="222"/>
    <s v="Sample Bottle 100 ML"/>
    <x v="0"/>
    <x v="0"/>
    <n v="2.83"/>
    <n v="5.66"/>
    <x v="0"/>
    <x v="0"/>
  </r>
  <r>
    <x v="24"/>
    <x v="228"/>
    <x v="226"/>
    <s v="Sample Bottle 100 ML"/>
    <x v="0"/>
    <x v="0"/>
    <n v="2.83"/>
    <n v="5.66"/>
    <x v="0"/>
    <x v="0"/>
  </r>
  <r>
    <x v="24"/>
    <x v="114"/>
    <x v="114"/>
    <s v="Sample Bottle 100 ML"/>
    <x v="0"/>
    <x v="3"/>
    <n v="2.83"/>
    <n v="56.6"/>
    <x v="0"/>
    <x v="0"/>
  </r>
  <r>
    <x v="24"/>
    <x v="225"/>
    <x v="223"/>
    <s v="Sample Bottle 100 ML"/>
    <x v="0"/>
    <x v="16"/>
    <n v="2.83"/>
    <n v="11.32"/>
    <x v="0"/>
    <x v="0"/>
  </r>
  <r>
    <x v="24"/>
    <x v="226"/>
    <x v="224"/>
    <s v="Sample Bottle 100 ML"/>
    <x v="0"/>
    <x v="16"/>
    <n v="2.83"/>
    <n v="11.32"/>
    <x v="0"/>
    <x v="0"/>
  </r>
  <r>
    <x v="24"/>
    <x v="222"/>
    <x v="220"/>
    <s v="Sample Bottle 100 ML"/>
    <x v="0"/>
    <x v="0"/>
    <n v="2.83"/>
    <n v="5.66"/>
    <x v="0"/>
    <x v="0"/>
  </r>
  <r>
    <x v="25"/>
    <x v="61"/>
    <x v="61"/>
    <s v="Sample Bottle 100 ML"/>
    <x v="0"/>
    <x v="19"/>
    <n v="2.83"/>
    <n v="113.2"/>
    <x v="0"/>
    <x v="0"/>
  </r>
  <r>
    <x v="25"/>
    <x v="61"/>
    <x v="61"/>
    <s v="Tanker Seal"/>
    <x v="0"/>
    <x v="4"/>
    <n v="12.71"/>
    <n v="1271"/>
    <x v="0"/>
    <x v="0"/>
  </r>
  <r>
    <x v="25"/>
    <x v="61"/>
    <x v="61"/>
    <s v="Milk Despatch Challan"/>
    <x v="0"/>
    <x v="18"/>
    <n v="94.4"/>
    <n v="472"/>
    <x v="0"/>
    <x v="0"/>
  </r>
  <r>
    <x v="25"/>
    <x v="61"/>
    <x v="61"/>
    <s v="Farmers Passbook"/>
    <x v="0"/>
    <x v="20"/>
    <n v="5.13"/>
    <n v="35.909999999999997"/>
    <x v="0"/>
    <x v="0"/>
  </r>
  <r>
    <x v="25"/>
    <x v="33"/>
    <x v="33"/>
    <s v="Tanker Seal"/>
    <x v="0"/>
    <x v="21"/>
    <n v="12.71"/>
    <n v="10168"/>
    <x v="0"/>
    <x v="0"/>
  </r>
  <r>
    <x v="25"/>
    <x v="33"/>
    <x v="33"/>
    <s v="Milk Despatch Challan"/>
    <x v="0"/>
    <x v="8"/>
    <n v="94.4"/>
    <n v="944"/>
    <x v="0"/>
    <x v="0"/>
  </r>
  <r>
    <x v="25"/>
    <x v="33"/>
    <x v="33"/>
    <s v="Clean for Milkoscreen 30ml"/>
    <x v="0"/>
    <x v="14"/>
    <n v="192.08"/>
    <n v="2304.96"/>
    <x v="0"/>
    <x v="0"/>
  </r>
  <r>
    <x v="25"/>
    <x v="33"/>
    <x v="33"/>
    <s v="Descaling Solution Milkoscreen  30 Ml"/>
    <x v="0"/>
    <x v="14"/>
    <n v="266.56"/>
    <n v="3198.7200000000003"/>
    <x v="0"/>
    <x v="0"/>
  </r>
  <r>
    <x v="26"/>
    <x v="236"/>
    <x v="234"/>
    <s v="Tanker Seal"/>
    <x v="0"/>
    <x v="10"/>
    <n v="12.71"/>
    <n v="5084"/>
    <x v="0"/>
    <x v="0"/>
  </r>
  <r>
    <x v="26"/>
    <x v="236"/>
    <x v="234"/>
    <s v="Milk Despatch Challan"/>
    <x v="0"/>
    <x v="6"/>
    <n v="94.4"/>
    <n v="1416"/>
    <x v="0"/>
    <x v="0"/>
  </r>
  <r>
    <x v="27"/>
    <x v="31"/>
    <x v="31"/>
    <s v="Clean for Milkoscreen 30ml"/>
    <x v="0"/>
    <x v="13"/>
    <n v="192.08"/>
    <n v="4609.92"/>
    <x v="0"/>
    <x v="0"/>
  </r>
  <r>
    <x v="27"/>
    <x v="31"/>
    <x v="31"/>
    <s v="Descaling Solution Milkoscreen  30 Ml"/>
    <x v="0"/>
    <x v="14"/>
    <n v="266.56"/>
    <n v="3198.7200000000003"/>
    <x v="0"/>
    <x v="0"/>
  </r>
  <r>
    <x v="27"/>
    <x v="31"/>
    <x v="31"/>
    <s v="Ethyl Alcohol 500 ML Pack"/>
    <x v="0"/>
    <x v="16"/>
    <n v="271.39999999999998"/>
    <n v="1085.5999999999999"/>
    <x v="0"/>
    <x v="0"/>
  </r>
  <r>
    <x v="28"/>
    <x v="6"/>
    <x v="6"/>
    <s v="Eko Day Cleaning Sol"/>
    <x v="0"/>
    <x v="1"/>
    <n v="348.52"/>
    <n v="348.52"/>
    <x v="0"/>
    <x v="0"/>
  </r>
  <r>
    <x v="28"/>
    <x v="12"/>
    <x v="12"/>
    <s v="Eko Day Cleaning Sol"/>
    <x v="0"/>
    <x v="1"/>
    <n v="348.52"/>
    <n v="348.52"/>
    <x v="0"/>
    <x v="0"/>
  </r>
  <r>
    <x v="28"/>
    <x v="237"/>
    <x v="235"/>
    <s v="FAT Scan Weekly"/>
    <x v="0"/>
    <x v="1"/>
    <n v="348.52"/>
    <n v="348.52"/>
    <x v="0"/>
    <x v="0"/>
  </r>
  <r>
    <x v="28"/>
    <x v="238"/>
    <x v="236"/>
    <s v="Farmers Passbook"/>
    <x v="0"/>
    <x v="6"/>
    <n v="5.13"/>
    <n v="76.95"/>
    <x v="0"/>
    <x v="0"/>
  </r>
  <r>
    <x v="29"/>
    <x v="127"/>
    <x v="127"/>
    <s v="Ethyl Alcohol 500 ML Pack"/>
    <x v="0"/>
    <x v="0"/>
    <n v="271.39999999999998"/>
    <n v="542.79999999999995"/>
    <x v="0"/>
    <x v="0"/>
  </r>
  <r>
    <x v="29"/>
    <x v="127"/>
    <x v="127"/>
    <s v="BMC Day Book"/>
    <x v="0"/>
    <x v="17"/>
    <n v="121.54"/>
    <n v="729.24"/>
    <x v="0"/>
    <x v="0"/>
  </r>
  <r>
    <x v="29"/>
    <x v="127"/>
    <x v="127"/>
    <s v="Milk Despatch Challan"/>
    <x v="0"/>
    <x v="0"/>
    <n v="94.4"/>
    <n v="188.8"/>
    <x v="0"/>
    <x v="0"/>
  </r>
  <r>
    <x v="29"/>
    <x v="127"/>
    <x v="127"/>
    <s v="Register for Milk Reception Log Book"/>
    <x v="0"/>
    <x v="17"/>
    <n v="218.3"/>
    <n v="1309.8000000000002"/>
    <x v="0"/>
    <x v="0"/>
  </r>
  <r>
    <x v="29"/>
    <x v="220"/>
    <x v="218"/>
    <s v="Farmers Passbook"/>
    <x v="0"/>
    <x v="22"/>
    <n v="5.13"/>
    <n v="769.5"/>
    <x v="0"/>
    <x v="0"/>
  </r>
  <r>
    <x v="30"/>
    <x v="239"/>
    <x v="237"/>
    <s v="FAT Scan Weekly"/>
    <x v="0"/>
    <x v="1"/>
    <n v="348.52"/>
    <n v="348.52"/>
    <x v="0"/>
    <x v="0"/>
  </r>
  <r>
    <x v="30"/>
    <x v="58"/>
    <x v="58"/>
    <s v="FAT Scan Weekly"/>
    <x v="0"/>
    <x v="1"/>
    <n v="348.52"/>
    <n v="348.52"/>
    <x v="0"/>
    <x v="0"/>
  </r>
  <r>
    <x v="30"/>
    <x v="39"/>
    <x v="39"/>
    <s v="FAT Scan Weekly"/>
    <x v="0"/>
    <x v="1"/>
    <n v="348.52"/>
    <n v="348.52"/>
    <x v="0"/>
    <x v="0"/>
  </r>
  <r>
    <x v="30"/>
    <x v="45"/>
    <x v="45"/>
    <s v="Eco Power Solution"/>
    <x v="0"/>
    <x v="1"/>
    <n v="348.52"/>
    <n v="348.52"/>
    <x v="0"/>
    <x v="0"/>
  </r>
  <r>
    <x v="30"/>
    <x v="121"/>
    <x v="121"/>
    <s v="Eco Power Solution"/>
    <x v="0"/>
    <x v="1"/>
    <n v="348.52"/>
    <n v="348.52"/>
    <x v="0"/>
    <x v="0"/>
  </r>
  <r>
    <x v="30"/>
    <x v="60"/>
    <x v="60"/>
    <s v="Eco Power Solution"/>
    <x v="0"/>
    <x v="1"/>
    <n v="348.52"/>
    <n v="348.52"/>
    <x v="0"/>
    <x v="0"/>
  </r>
  <r>
    <x v="30"/>
    <x v="51"/>
    <x v="51"/>
    <s v="Eco Power Solution"/>
    <x v="0"/>
    <x v="1"/>
    <n v="348.52"/>
    <n v="348.52"/>
    <x v="0"/>
    <x v="0"/>
  </r>
  <r>
    <x v="30"/>
    <x v="35"/>
    <x v="35"/>
    <s v="Eco Power Solution"/>
    <x v="0"/>
    <x v="1"/>
    <n v="348.52"/>
    <n v="348.52"/>
    <x v="0"/>
    <x v="0"/>
  </r>
  <r>
    <x v="30"/>
    <x v="37"/>
    <x v="37"/>
    <s v="Eco Power Solution"/>
    <x v="0"/>
    <x v="1"/>
    <n v="348.52"/>
    <n v="348.52"/>
    <x v="0"/>
    <x v="0"/>
  </r>
  <r>
    <x v="30"/>
    <x v="239"/>
    <x v="237"/>
    <s v="Eco Power Solution"/>
    <x v="0"/>
    <x v="1"/>
    <n v="348.52"/>
    <n v="348.52"/>
    <x v="0"/>
    <x v="0"/>
  </r>
  <r>
    <x v="30"/>
    <x v="58"/>
    <x v="58"/>
    <s v="Eco Power Solution"/>
    <x v="0"/>
    <x v="1"/>
    <n v="348.52"/>
    <n v="348.52"/>
    <x v="0"/>
    <x v="0"/>
  </r>
  <r>
    <x v="30"/>
    <x v="39"/>
    <x v="39"/>
    <s v="Eco Power Solution"/>
    <x v="0"/>
    <x v="1"/>
    <n v="348.52"/>
    <n v="348.52"/>
    <x v="0"/>
    <x v="0"/>
  </r>
  <r>
    <x v="30"/>
    <x v="120"/>
    <x v="120"/>
    <s v="Thermal Paper Roll - Small"/>
    <x v="0"/>
    <x v="14"/>
    <n v="9.15"/>
    <n v="109.80000000000001"/>
    <x v="0"/>
    <x v="0"/>
  </r>
  <r>
    <x v="30"/>
    <x v="45"/>
    <x v="45"/>
    <s v="Thermal Paper Roll - Small"/>
    <x v="0"/>
    <x v="14"/>
    <n v="9.15"/>
    <n v="109.80000000000001"/>
    <x v="0"/>
    <x v="0"/>
  </r>
  <r>
    <x v="30"/>
    <x v="121"/>
    <x v="121"/>
    <s v="Thermal Paper Roll - Small"/>
    <x v="0"/>
    <x v="14"/>
    <n v="9.15"/>
    <n v="109.80000000000001"/>
    <x v="0"/>
    <x v="0"/>
  </r>
  <r>
    <x v="30"/>
    <x v="60"/>
    <x v="60"/>
    <s v="Thermal Paper Roll - Small"/>
    <x v="0"/>
    <x v="14"/>
    <n v="9.15"/>
    <n v="109.80000000000001"/>
    <x v="0"/>
    <x v="0"/>
  </r>
  <r>
    <x v="30"/>
    <x v="51"/>
    <x v="51"/>
    <s v="Thermal Paper Roll - Small"/>
    <x v="0"/>
    <x v="14"/>
    <n v="9.15"/>
    <n v="109.80000000000001"/>
    <x v="0"/>
    <x v="0"/>
  </r>
  <r>
    <x v="30"/>
    <x v="54"/>
    <x v="54"/>
    <s v="Thermal Paper Roll - Small"/>
    <x v="0"/>
    <x v="14"/>
    <n v="9.15"/>
    <n v="109.80000000000001"/>
    <x v="0"/>
    <x v="0"/>
  </r>
  <r>
    <x v="30"/>
    <x v="35"/>
    <x v="35"/>
    <s v="Thermal Paper Roll - Small"/>
    <x v="0"/>
    <x v="7"/>
    <n v="9.15"/>
    <n v="274.5"/>
    <x v="0"/>
    <x v="0"/>
  </r>
  <r>
    <x v="30"/>
    <x v="37"/>
    <x v="37"/>
    <s v="Thermal Paper Roll - Small"/>
    <x v="0"/>
    <x v="7"/>
    <n v="9.15"/>
    <n v="274.5"/>
    <x v="0"/>
    <x v="0"/>
  </r>
  <r>
    <x v="30"/>
    <x v="240"/>
    <x v="238"/>
    <s v="Thermal Paper Roll - Small"/>
    <x v="0"/>
    <x v="7"/>
    <n v="9.15"/>
    <n v="274.5"/>
    <x v="0"/>
    <x v="0"/>
  </r>
  <r>
    <x v="30"/>
    <x v="241"/>
    <x v="239"/>
    <s v="Thermal Paper Roll - Small"/>
    <x v="0"/>
    <x v="7"/>
    <n v="9.15"/>
    <n v="274.5"/>
    <x v="0"/>
    <x v="0"/>
  </r>
  <r>
    <x v="30"/>
    <x v="242"/>
    <x v="240"/>
    <s v="Thermal Paper Roll - Small"/>
    <x v="0"/>
    <x v="14"/>
    <n v="9.15"/>
    <n v="109.80000000000001"/>
    <x v="0"/>
    <x v="0"/>
  </r>
  <r>
    <x v="30"/>
    <x v="239"/>
    <x v="237"/>
    <s v="Thermal Paper Roll - Small"/>
    <x v="0"/>
    <x v="14"/>
    <n v="9.15"/>
    <n v="109.80000000000001"/>
    <x v="0"/>
    <x v="0"/>
  </r>
  <r>
    <x v="30"/>
    <x v="58"/>
    <x v="58"/>
    <s v="Thermal Paper Roll - Small"/>
    <x v="0"/>
    <x v="14"/>
    <n v="9.15"/>
    <n v="109.80000000000001"/>
    <x v="0"/>
    <x v="0"/>
  </r>
  <r>
    <x v="30"/>
    <x v="39"/>
    <x v="39"/>
    <s v="Thermal Paper Roll - Small"/>
    <x v="0"/>
    <x v="14"/>
    <n v="9.15"/>
    <n v="109.80000000000001"/>
    <x v="0"/>
    <x v="0"/>
  </r>
  <r>
    <x v="30"/>
    <x v="120"/>
    <x v="120"/>
    <s v="Farmers Passbook"/>
    <x v="0"/>
    <x v="6"/>
    <n v="5.13"/>
    <n v="76.95"/>
    <x v="0"/>
    <x v="0"/>
  </r>
  <r>
    <x v="30"/>
    <x v="45"/>
    <x v="45"/>
    <s v="Farmers Passbook"/>
    <x v="0"/>
    <x v="6"/>
    <n v="5.13"/>
    <n v="76.95"/>
    <x v="0"/>
    <x v="0"/>
  </r>
  <r>
    <x v="30"/>
    <x v="121"/>
    <x v="121"/>
    <s v="Farmers Passbook"/>
    <x v="0"/>
    <x v="2"/>
    <n v="5.13"/>
    <n v="128.25"/>
    <x v="0"/>
    <x v="0"/>
  </r>
  <r>
    <x v="30"/>
    <x v="35"/>
    <x v="35"/>
    <s v="Farmers Passbook"/>
    <x v="0"/>
    <x v="3"/>
    <n v="5.13"/>
    <n v="102.6"/>
    <x v="0"/>
    <x v="0"/>
  </r>
  <r>
    <x v="30"/>
    <x v="37"/>
    <x v="37"/>
    <s v="Farmers Passbook"/>
    <x v="0"/>
    <x v="3"/>
    <n v="5.13"/>
    <n v="102.6"/>
    <x v="0"/>
    <x v="0"/>
  </r>
  <r>
    <x v="30"/>
    <x v="240"/>
    <x v="238"/>
    <s v="Farmers Passbook"/>
    <x v="0"/>
    <x v="3"/>
    <n v="5.13"/>
    <n v="102.6"/>
    <x v="0"/>
    <x v="0"/>
  </r>
  <r>
    <x v="30"/>
    <x v="241"/>
    <x v="239"/>
    <s v="Farmers Passbook"/>
    <x v="0"/>
    <x v="3"/>
    <n v="5.13"/>
    <n v="102.6"/>
    <x v="0"/>
    <x v="0"/>
  </r>
  <r>
    <x v="30"/>
    <x v="242"/>
    <x v="240"/>
    <s v="Farmers Passbook"/>
    <x v="0"/>
    <x v="3"/>
    <n v="5.13"/>
    <n v="102.6"/>
    <x v="0"/>
    <x v="0"/>
  </r>
  <r>
    <x v="30"/>
    <x v="239"/>
    <x v="237"/>
    <s v="Farmers Passbook"/>
    <x v="0"/>
    <x v="6"/>
    <n v="5.13"/>
    <n v="76.95"/>
    <x v="0"/>
    <x v="0"/>
  </r>
  <r>
    <x v="30"/>
    <x v="58"/>
    <x v="58"/>
    <s v="Farmers Passbook"/>
    <x v="0"/>
    <x v="6"/>
    <n v="5.13"/>
    <n v="76.95"/>
    <x v="0"/>
    <x v="0"/>
  </r>
  <r>
    <x v="30"/>
    <x v="39"/>
    <x v="39"/>
    <s v="Farmers Passbook"/>
    <x v="0"/>
    <x v="6"/>
    <n v="5.13"/>
    <n v="76.95"/>
    <x v="0"/>
    <x v="0"/>
  </r>
  <r>
    <x v="31"/>
    <x v="236"/>
    <x v="234"/>
    <s v="TEEPOL"/>
    <x v="0"/>
    <x v="2"/>
    <n v="51.92"/>
    <n v="1298"/>
    <x v="0"/>
    <x v="0"/>
  </r>
  <r>
    <x v="31"/>
    <x v="236"/>
    <x v="234"/>
    <s v="BMC Cleaning Brush 2&quot;"/>
    <x v="0"/>
    <x v="1"/>
    <n v="212.4"/>
    <n v="212.4"/>
    <x v="0"/>
    <x v="0"/>
  </r>
  <r>
    <x v="31"/>
    <x v="30"/>
    <x v="30"/>
    <s v="Tanker Seal"/>
    <x v="0"/>
    <x v="21"/>
    <n v="12.71"/>
    <n v="10168"/>
    <x v="0"/>
    <x v="0"/>
  </r>
  <r>
    <x v="31"/>
    <x v="30"/>
    <x v="30"/>
    <s v="Sulphuric Acid SQ 05 Lt"/>
    <x v="0"/>
    <x v="1"/>
    <n v="812.2"/>
    <n v="812.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3:D247" firstHeaderRow="1" firstDataRow="1" firstDataCol="3" rowPageCount="1" colPageCount="1"/>
  <pivotFields count="10">
    <pivotField axis="axisPage" compact="0" outline="0" showAll="0" defaultSubtotal="0">
      <items count="34">
        <item x="0"/>
        <item m="1" x="33"/>
        <item x="1"/>
        <item x="2"/>
        <item x="3"/>
        <item x="4"/>
        <item x="5"/>
        <item x="6"/>
        <item x="7"/>
        <item x="8"/>
        <item x="9"/>
        <item x="10"/>
        <item m="1" x="3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axis="axisRow" compact="0" outline="0" showAll="0" sortType="ascending" defaultSubtotal="0">
      <items count="244">
        <item x="236"/>
        <item x="33"/>
        <item x="128"/>
        <item x="61"/>
        <item x="32"/>
        <item x="30"/>
        <item x="119"/>
        <item x="31"/>
        <item m="1" x="243"/>
        <item x="55"/>
        <item x="37"/>
        <item x="41"/>
        <item x="43"/>
        <item x="44"/>
        <item x="54"/>
        <item x="38"/>
        <item x="45"/>
        <item x="56"/>
        <item x="60"/>
        <item x="36"/>
        <item x="51"/>
        <item x="42"/>
        <item x="48"/>
        <item x="34"/>
        <item x="39"/>
        <item x="49"/>
        <item x="40"/>
        <item x="35"/>
        <item x="50"/>
        <item x="57"/>
        <item x="47"/>
        <item x="53"/>
        <item x="52"/>
        <item x="59"/>
        <item x="58"/>
        <item x="46"/>
        <item x="120"/>
        <item x="239"/>
        <item x="121"/>
        <item x="241"/>
        <item x="240"/>
        <item x="242"/>
        <item x="12"/>
        <item x="8"/>
        <item x="7"/>
        <item x="9"/>
        <item x="10"/>
        <item x="6"/>
        <item x="11"/>
        <item x="62"/>
        <item x="63"/>
        <item x="64"/>
        <item x="65"/>
        <item x="111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24"/>
        <item x="23"/>
        <item x="22"/>
        <item x="25"/>
        <item x="125"/>
        <item x="27"/>
        <item x="24"/>
        <item x="29"/>
        <item x="28"/>
        <item x="26"/>
        <item x="219"/>
        <item x="213"/>
        <item x="202"/>
        <item x="201"/>
        <item x="206"/>
        <item x="200"/>
        <item x="203"/>
        <item x="193"/>
        <item x="197"/>
        <item x="13"/>
        <item x="19"/>
        <item x="16"/>
        <item x="17"/>
        <item x="3"/>
        <item x="20"/>
        <item x="18"/>
        <item x="2"/>
        <item x="5"/>
        <item x="14"/>
        <item x="21"/>
        <item x="0"/>
        <item x="238"/>
        <item x="4"/>
        <item x="15"/>
        <item x="1"/>
        <item x="237"/>
        <item x="208"/>
        <item x="207"/>
        <item x="211"/>
        <item x="209"/>
        <item x="210"/>
        <item x="212"/>
        <item x="194"/>
        <item x="204"/>
        <item x="196"/>
        <item x="214"/>
        <item x="195"/>
        <item x="198"/>
        <item x="199"/>
        <item x="205"/>
        <item x="116"/>
        <item x="115"/>
        <item x="118"/>
        <item x="114"/>
        <item x="117"/>
        <item x="223"/>
        <item x="228"/>
        <item x="224"/>
        <item x="225"/>
        <item x="221"/>
        <item x="227"/>
        <item x="231"/>
        <item x="229"/>
        <item x="233"/>
        <item x="234"/>
        <item x="232"/>
        <item x="235"/>
        <item x="147"/>
        <item x="129"/>
        <item x="130"/>
        <item x="176"/>
        <item x="131"/>
        <item x="154"/>
        <item x="181"/>
        <item x="166"/>
        <item x="170"/>
        <item x="183"/>
        <item x="133"/>
        <item x="169"/>
        <item x="149"/>
        <item x="182"/>
        <item x="163"/>
        <item x="184"/>
        <item x="134"/>
        <item x="143"/>
        <item x="148"/>
        <item x="144"/>
        <item x="165"/>
        <item x="177"/>
        <item x="150"/>
        <item x="168"/>
        <item x="152"/>
        <item x="132"/>
        <item x="191"/>
        <item x="145"/>
        <item x="155"/>
        <item x="146"/>
        <item x="135"/>
        <item x="164"/>
        <item x="137"/>
        <item x="136"/>
        <item x="178"/>
        <item x="159"/>
        <item x="179"/>
        <item x="161"/>
        <item x="172"/>
        <item x="192"/>
        <item x="173"/>
        <item x="187"/>
        <item x="153"/>
        <item x="180"/>
        <item x="140"/>
        <item x="156"/>
        <item x="151"/>
        <item x="162"/>
        <item x="141"/>
        <item x="186"/>
        <item x="174"/>
        <item x="160"/>
        <item x="157"/>
        <item x="142"/>
        <item x="158"/>
        <item x="175"/>
        <item x="189"/>
        <item x="171"/>
        <item x="185"/>
        <item x="190"/>
        <item x="188"/>
        <item x="110"/>
        <item x="88"/>
        <item x="113"/>
        <item x="107"/>
        <item x="108"/>
        <item x="112"/>
        <item x="122"/>
        <item x="123"/>
        <item x="127"/>
        <item x="89"/>
        <item x="90"/>
        <item x="218"/>
        <item x="216"/>
        <item x="215"/>
        <item x="217"/>
        <item x="109"/>
        <item x="138"/>
        <item x="139"/>
        <item x="167"/>
        <item x="126"/>
        <item x="226"/>
        <item x="230"/>
        <item x="222"/>
        <item x="220"/>
      </items>
    </pivotField>
    <pivotField axis="axisRow" compact="0" outline="0" showAll="0" defaultSubtotal="0">
      <items count="242">
        <item x="24"/>
        <item x="30"/>
        <item x="19"/>
        <item x="82"/>
        <item x="104"/>
        <item x="21"/>
        <item x="100"/>
        <item x="28"/>
        <item x="97"/>
        <item x="76"/>
        <item x="18"/>
        <item x="63"/>
        <item x="79"/>
        <item x="95"/>
        <item x="67"/>
        <item x="27"/>
        <item x="72"/>
        <item x="14"/>
        <item x="87"/>
        <item m="1" x="241"/>
        <item x="8"/>
        <item x="56"/>
        <item x="23"/>
        <item x="9"/>
        <item x="6"/>
        <item x="70"/>
        <item x="22"/>
        <item x="47"/>
        <item x="48"/>
        <item x="39"/>
        <item x="36"/>
        <item x="59"/>
        <item x="58"/>
        <item x="40"/>
        <item x="60"/>
        <item x="50"/>
        <item x="52"/>
        <item x="54"/>
        <item x="57"/>
        <item x="51"/>
        <item x="37"/>
        <item x="7"/>
        <item x="45"/>
        <item x="55"/>
        <item x="42"/>
        <item x="41"/>
        <item x="49"/>
        <item x="43"/>
        <item x="44"/>
        <item x="46"/>
        <item x="38"/>
        <item x="35"/>
        <item x="34"/>
        <item x="53"/>
        <item x="102"/>
        <item x="5"/>
        <item x="31"/>
        <item x="111"/>
        <item x="98"/>
        <item x="105"/>
        <item x="99"/>
        <item x="69"/>
        <item x="10"/>
        <item x="66"/>
        <item x="74"/>
        <item x="88"/>
        <item x="73"/>
        <item x="112"/>
        <item x="20"/>
        <item x="107"/>
        <item x="113"/>
        <item x="64"/>
        <item x="109"/>
        <item x="4"/>
        <item x="33"/>
        <item x="86"/>
        <item x="68"/>
        <item x="81"/>
        <item x="17"/>
        <item x="83"/>
        <item x="29"/>
        <item x="11"/>
        <item x="106"/>
        <item x="94"/>
        <item x="96"/>
        <item x="62"/>
        <item x="93"/>
        <item x="84"/>
        <item x="15"/>
        <item x="1"/>
        <item x="85"/>
        <item x="80"/>
        <item x="92"/>
        <item x="16"/>
        <item x="12"/>
        <item x="13"/>
        <item x="2"/>
        <item x="101"/>
        <item x="71"/>
        <item x="0"/>
        <item x="77"/>
        <item x="78"/>
        <item x="108"/>
        <item x="103"/>
        <item x="25"/>
        <item x="75"/>
        <item x="65"/>
        <item x="3"/>
        <item x="32"/>
        <item x="91"/>
        <item x="90"/>
        <item x="89"/>
        <item x="26"/>
        <item x="61"/>
        <item x="110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</pivotFields>
  <rowFields count="3">
    <field x="1"/>
    <field x="2"/>
    <field x="8"/>
  </rowFields>
  <rowItems count="244">
    <i>
      <x/>
      <x v="235"/>
      <x/>
    </i>
    <i>
      <x v="1"/>
      <x v="74"/>
      <x/>
    </i>
    <i>
      <x v="2"/>
      <x v="129"/>
      <x/>
    </i>
    <i>
      <x v="3"/>
      <x v="113"/>
      <x/>
    </i>
    <i>
      <x v="4"/>
      <x v="108"/>
      <x/>
    </i>
    <i>
      <x v="5"/>
      <x v="1"/>
      <x/>
    </i>
    <i>
      <x v="6"/>
      <x v="120"/>
      <x/>
    </i>
    <i>
      <x v="7"/>
      <x v="56"/>
      <x/>
    </i>
    <i>
      <x v="9"/>
      <x v="43"/>
      <x/>
    </i>
    <i>
      <x v="10"/>
      <x v="40"/>
      <x/>
    </i>
    <i>
      <x v="11"/>
      <x v="45"/>
      <x/>
    </i>
    <i>
      <x v="12"/>
      <x v="47"/>
      <x/>
    </i>
    <i>
      <x v="13"/>
      <x v="48"/>
      <x/>
    </i>
    <i>
      <x v="14"/>
      <x v="37"/>
      <x/>
    </i>
    <i>
      <x v="15"/>
      <x v="50"/>
      <x/>
    </i>
    <i>
      <x v="16"/>
      <x v="42"/>
      <x/>
    </i>
    <i>
      <x v="17"/>
      <x v="21"/>
      <x/>
    </i>
    <i>
      <x v="18"/>
      <x v="34"/>
      <x/>
    </i>
    <i>
      <x v="19"/>
      <x v="30"/>
      <x/>
    </i>
    <i>
      <x v="20"/>
      <x v="39"/>
      <x/>
    </i>
    <i>
      <x v="21"/>
      <x v="44"/>
      <x/>
    </i>
    <i>
      <x v="22"/>
      <x v="28"/>
      <x/>
    </i>
    <i>
      <x v="23"/>
      <x v="52"/>
      <x/>
    </i>
    <i>
      <x v="24"/>
      <x v="29"/>
      <x/>
    </i>
    <i>
      <x v="25"/>
      <x v="46"/>
      <x/>
    </i>
    <i>
      <x v="26"/>
      <x v="33"/>
      <x/>
    </i>
    <i>
      <x v="27"/>
      <x v="51"/>
      <x/>
    </i>
    <i>
      <x v="28"/>
      <x v="35"/>
      <x/>
    </i>
    <i>
      <x v="29"/>
      <x v="38"/>
      <x/>
    </i>
    <i>
      <x v="30"/>
      <x v="27"/>
      <x/>
    </i>
    <i>
      <x v="31"/>
      <x v="53"/>
      <x/>
    </i>
    <i>
      <x v="32"/>
      <x v="36"/>
      <x/>
    </i>
    <i>
      <x v="33"/>
      <x v="31"/>
      <x/>
    </i>
    <i>
      <x v="34"/>
      <x v="32"/>
      <x/>
    </i>
    <i>
      <x v="35"/>
      <x v="49"/>
      <x/>
    </i>
    <i>
      <x v="36"/>
      <x v="121"/>
      <x/>
    </i>
    <i>
      <x v="37"/>
      <x v="238"/>
      <x/>
    </i>
    <i>
      <x v="38"/>
      <x v="122"/>
      <x/>
    </i>
    <i>
      <x v="39"/>
      <x v="240"/>
      <x/>
    </i>
    <i>
      <x v="40"/>
      <x v="239"/>
      <x/>
    </i>
    <i>
      <x v="41"/>
      <x v="241"/>
      <x/>
    </i>
    <i>
      <x v="42"/>
      <x v="94"/>
      <x/>
    </i>
    <i>
      <x v="43"/>
      <x v="20"/>
      <x/>
    </i>
    <i>
      <x v="44"/>
      <x v="41"/>
      <x/>
    </i>
    <i>
      <x v="45"/>
      <x v="23"/>
      <x/>
    </i>
    <i>
      <x v="46"/>
      <x v="62"/>
      <x/>
    </i>
    <i>
      <x v="47"/>
      <x v="24"/>
      <x/>
    </i>
    <i>
      <x v="48"/>
      <x v="81"/>
      <x/>
    </i>
    <i>
      <x v="49"/>
      <x v="85"/>
      <x/>
    </i>
    <i>
      <x v="50"/>
      <x v="11"/>
      <x/>
    </i>
    <i>
      <x v="51"/>
      <x v="71"/>
      <x/>
    </i>
    <i>
      <x v="52"/>
      <x v="106"/>
      <x/>
    </i>
    <i>
      <x v="53"/>
      <x v="57"/>
      <x/>
    </i>
    <i>
      <x v="54"/>
      <x v="63"/>
      <x/>
    </i>
    <i>
      <x v="55"/>
      <x v="14"/>
      <x/>
    </i>
    <i>
      <x v="56"/>
      <x v="76"/>
      <x/>
    </i>
    <i>
      <x v="57"/>
      <x v="61"/>
      <x/>
    </i>
    <i>
      <x v="58"/>
      <x v="25"/>
      <x/>
    </i>
    <i>
      <x v="59"/>
      <x v="98"/>
      <x/>
    </i>
    <i>
      <x v="60"/>
      <x v="16"/>
      <x/>
    </i>
    <i>
      <x v="61"/>
      <x v="66"/>
      <x/>
    </i>
    <i>
      <x v="62"/>
      <x v="64"/>
      <x/>
    </i>
    <i>
      <x v="63"/>
      <x v="105"/>
      <x/>
    </i>
    <i>
      <x v="64"/>
      <x v="9"/>
      <x/>
    </i>
    <i>
      <x v="65"/>
      <x v="100"/>
      <x/>
    </i>
    <i>
      <x v="66"/>
      <x v="101"/>
      <x/>
    </i>
    <i>
      <x v="67"/>
      <x v="12"/>
      <x/>
    </i>
    <i>
      <x v="68"/>
      <x v="91"/>
      <x/>
    </i>
    <i>
      <x v="69"/>
      <x v="77"/>
      <x/>
    </i>
    <i>
      <x v="70"/>
      <x v="3"/>
      <x/>
    </i>
    <i>
      <x v="71"/>
      <x v="79"/>
      <x/>
    </i>
    <i>
      <x v="72"/>
      <x v="87"/>
      <x/>
    </i>
    <i>
      <x v="73"/>
      <x v="90"/>
      <x/>
    </i>
    <i>
      <x v="74"/>
      <x v="75"/>
      <x/>
    </i>
    <i>
      <x v="75"/>
      <x v="18"/>
      <x/>
    </i>
    <i>
      <x v="76"/>
      <x v="109"/>
      <x/>
    </i>
    <i>
      <x v="77"/>
      <x v="92"/>
      <x/>
    </i>
    <i>
      <x v="78"/>
      <x v="86"/>
      <x/>
    </i>
    <i>
      <x v="79"/>
      <x v="83"/>
      <x/>
    </i>
    <i>
      <x v="80"/>
      <x v="13"/>
      <x/>
    </i>
    <i>
      <x v="81"/>
      <x v="84"/>
      <x/>
    </i>
    <i>
      <x v="82"/>
      <x v="8"/>
      <x/>
    </i>
    <i>
      <x v="83"/>
      <x v="58"/>
      <x/>
    </i>
    <i>
      <x v="84"/>
      <x v="60"/>
      <x/>
    </i>
    <i>
      <x v="85"/>
      <x v="6"/>
      <x/>
    </i>
    <i>
      <x v="86"/>
      <x v="97"/>
      <x/>
    </i>
    <i>
      <x v="87"/>
      <x v="54"/>
      <x/>
    </i>
    <i>
      <x v="88"/>
      <x v="103"/>
      <x/>
    </i>
    <i>
      <x v="89"/>
      <x v="4"/>
      <x/>
    </i>
    <i>
      <x v="90"/>
      <x v="59"/>
      <x/>
    </i>
    <i>
      <x v="91"/>
      <x v="82"/>
      <x/>
    </i>
    <i>
      <x v="92"/>
      <x v="125"/>
      <x/>
    </i>
    <i>
      <x v="93"/>
      <x v="22"/>
      <x/>
    </i>
    <i>
      <x v="94"/>
      <x v="26"/>
      <x/>
    </i>
    <i>
      <x v="95"/>
      <x v="104"/>
      <x/>
    </i>
    <i>
      <x v="96"/>
      <x v="126"/>
      <x/>
    </i>
    <i>
      <x v="97"/>
      <x v="15"/>
      <x/>
    </i>
    <i>
      <x v="98"/>
      <x/>
      <x/>
    </i>
    <i>
      <x v="99"/>
      <x v="80"/>
      <x/>
    </i>
    <i>
      <x v="100"/>
      <x v="7"/>
      <x/>
    </i>
    <i>
      <x v="101"/>
      <x v="112"/>
      <x/>
    </i>
    <i>
      <x v="102"/>
      <x v="218"/>
      <x/>
    </i>
    <i>
      <x v="103"/>
      <x v="212"/>
      <x/>
    </i>
    <i>
      <x v="104"/>
      <x v="202"/>
      <x/>
    </i>
    <i>
      <x v="105"/>
      <x v="201"/>
      <x/>
    </i>
    <i>
      <x v="106"/>
      <x v="205"/>
      <x/>
    </i>
    <i>
      <x v="107"/>
      <x v="200"/>
      <x/>
    </i>
    <i>
      <x v="108"/>
      <x v="202"/>
      <x/>
    </i>
    <i>
      <x v="109"/>
      <x v="193"/>
      <x/>
    </i>
    <i>
      <x v="110"/>
      <x v="197"/>
      <x/>
    </i>
    <i>
      <x v="111"/>
      <x v="95"/>
      <x/>
    </i>
    <i>
      <x v="112"/>
      <x v="2"/>
      <x/>
    </i>
    <i>
      <x v="113"/>
      <x v="93"/>
      <x/>
    </i>
    <i>
      <x v="114"/>
      <x v="78"/>
      <x/>
    </i>
    <i>
      <x v="115"/>
      <x v="107"/>
      <x/>
    </i>
    <i>
      <x v="116"/>
      <x v="68"/>
      <x/>
    </i>
    <i>
      <x v="117"/>
      <x v="10"/>
      <x/>
    </i>
    <i>
      <x v="118"/>
      <x v="96"/>
      <x/>
    </i>
    <i>
      <x v="119"/>
      <x v="55"/>
      <x/>
    </i>
    <i>
      <x v="120"/>
      <x v="17"/>
      <x/>
    </i>
    <i>
      <x v="121"/>
      <x v="5"/>
      <x/>
    </i>
    <i>
      <x v="122"/>
      <x v="99"/>
      <x/>
    </i>
    <i>
      <x v="123"/>
      <x v="237"/>
      <x/>
    </i>
    <i>
      <x v="124"/>
      <x v="73"/>
      <x/>
    </i>
    <i>
      <x v="125"/>
      <x v="88"/>
      <x/>
    </i>
    <i>
      <x v="126"/>
      <x v="89"/>
      <x/>
    </i>
    <i>
      <x v="127"/>
      <x v="236"/>
      <x/>
    </i>
    <i>
      <x v="128"/>
      <x v="207"/>
      <x/>
    </i>
    <i>
      <x v="129"/>
      <x v="206"/>
      <x/>
    </i>
    <i>
      <x v="130"/>
      <x v="210"/>
      <x/>
    </i>
    <i>
      <x v="131"/>
      <x v="208"/>
      <x/>
    </i>
    <i>
      <x v="132"/>
      <x v="209"/>
      <x/>
    </i>
    <i>
      <x v="133"/>
      <x v="211"/>
      <x/>
    </i>
    <i>
      <x v="134"/>
      <x v="194"/>
      <x/>
    </i>
    <i>
      <x v="135"/>
      <x v="203"/>
      <x/>
    </i>
    <i>
      <x v="136"/>
      <x v="196"/>
      <x/>
    </i>
    <i>
      <x v="137"/>
      <x v="213"/>
      <x/>
    </i>
    <i>
      <x v="138"/>
      <x v="195"/>
      <x/>
    </i>
    <i>
      <x v="139"/>
      <x v="198"/>
      <x/>
    </i>
    <i>
      <x v="140"/>
      <x v="199"/>
      <x/>
    </i>
    <i>
      <x v="141"/>
      <x v="204"/>
      <x/>
    </i>
    <i>
      <x v="142"/>
      <x v="117"/>
      <x/>
    </i>
    <i>
      <x v="143"/>
      <x v="116"/>
      <x/>
    </i>
    <i>
      <x v="144"/>
      <x v="119"/>
      <x/>
    </i>
    <i>
      <x v="145"/>
      <x v="115"/>
      <x/>
    </i>
    <i>
      <x v="146"/>
      <x v="118"/>
      <x/>
    </i>
    <i>
      <x v="147"/>
      <x v="222"/>
      <x/>
    </i>
    <i>
      <x v="148"/>
      <x v="227"/>
      <x/>
    </i>
    <i>
      <x v="149"/>
      <x v="223"/>
      <x/>
    </i>
    <i>
      <x v="150"/>
      <x v="224"/>
      <x/>
    </i>
    <i>
      <x v="151"/>
      <x v="220"/>
      <x/>
    </i>
    <i>
      <x v="152"/>
      <x v="226"/>
      <x/>
    </i>
    <i>
      <x v="153"/>
      <x v="230"/>
      <x/>
    </i>
    <i>
      <x v="154"/>
      <x v="228"/>
      <x/>
    </i>
    <i>
      <x v="155"/>
      <x v="232"/>
      <x/>
    </i>
    <i>
      <x v="156"/>
      <x v="233"/>
      <x/>
    </i>
    <i>
      <x v="157"/>
      <x v="231"/>
      <x/>
    </i>
    <i>
      <x v="158"/>
      <x v="234"/>
      <x/>
    </i>
    <i>
      <x v="159"/>
      <x v="148"/>
      <x/>
    </i>
    <i>
      <x v="160"/>
      <x v="130"/>
      <x/>
    </i>
    <i>
      <x v="161"/>
      <x v="131"/>
      <x/>
    </i>
    <i>
      <x v="162"/>
      <x v="176"/>
      <x/>
    </i>
    <i>
      <x v="163"/>
      <x v="132"/>
      <x/>
    </i>
    <i>
      <x v="164"/>
      <x v="155"/>
      <x/>
    </i>
    <i>
      <x v="165"/>
      <x v="181"/>
      <x/>
    </i>
    <i>
      <x v="166"/>
      <x v="167"/>
      <x/>
    </i>
    <i>
      <x v="167"/>
      <x v="170"/>
      <x/>
    </i>
    <i>
      <x v="168"/>
      <x v="183"/>
      <x/>
    </i>
    <i>
      <x v="169"/>
      <x v="134"/>
      <x/>
    </i>
    <i>
      <x v="170"/>
      <x v="169"/>
      <x/>
    </i>
    <i>
      <x v="171"/>
      <x v="150"/>
      <x/>
    </i>
    <i>
      <x v="172"/>
      <x v="182"/>
      <x/>
    </i>
    <i>
      <x v="173"/>
      <x v="164"/>
      <x/>
    </i>
    <i>
      <x v="174"/>
      <x v="184"/>
      <x/>
    </i>
    <i>
      <x v="175"/>
      <x v="135"/>
      <x/>
    </i>
    <i>
      <x v="176"/>
      <x v="144"/>
      <x/>
    </i>
    <i>
      <x v="177"/>
      <x v="149"/>
      <x/>
    </i>
    <i>
      <x v="178"/>
      <x v="145"/>
      <x/>
    </i>
    <i>
      <x v="179"/>
      <x v="166"/>
      <x/>
    </i>
    <i>
      <x v="180"/>
      <x v="177"/>
      <x/>
    </i>
    <i>
      <x v="181"/>
      <x v="151"/>
      <x/>
    </i>
    <i>
      <x v="182"/>
      <x v="89"/>
      <x/>
    </i>
    <i>
      <x v="183"/>
      <x v="153"/>
      <x/>
    </i>
    <i>
      <x v="184"/>
      <x v="133"/>
      <x/>
    </i>
    <i>
      <x v="185"/>
      <x v="191"/>
      <x/>
    </i>
    <i>
      <x v="186"/>
      <x v="146"/>
      <x/>
    </i>
    <i>
      <x v="187"/>
      <x v="156"/>
      <x/>
    </i>
    <i>
      <x v="188"/>
      <x v="147"/>
      <x/>
    </i>
    <i>
      <x v="189"/>
      <x v="136"/>
      <x/>
    </i>
    <i>
      <x v="190"/>
      <x v="165"/>
      <x/>
    </i>
    <i>
      <x v="191"/>
      <x v="138"/>
      <x/>
    </i>
    <i>
      <x v="192"/>
      <x v="137"/>
      <x/>
    </i>
    <i>
      <x v="193"/>
      <x v="178"/>
      <x/>
    </i>
    <i>
      <x v="194"/>
      <x v="160"/>
      <x/>
    </i>
    <i>
      <x v="195"/>
      <x v="179"/>
      <x/>
    </i>
    <i>
      <x v="196"/>
      <x v="162"/>
      <x/>
    </i>
    <i>
      <x v="197"/>
      <x v="172"/>
      <x/>
    </i>
    <i>
      <x v="198"/>
      <x v="192"/>
      <x/>
    </i>
    <i>
      <x v="199"/>
      <x v="173"/>
      <x/>
    </i>
    <i>
      <x v="200"/>
      <x v="187"/>
      <x/>
    </i>
    <i>
      <x v="201"/>
      <x v="154"/>
      <x/>
    </i>
    <i>
      <x v="202"/>
      <x v="180"/>
      <x/>
    </i>
    <i>
      <x v="203"/>
      <x v="141"/>
      <x/>
    </i>
    <i>
      <x v="204"/>
      <x v="157"/>
      <x/>
    </i>
    <i>
      <x v="205"/>
      <x v="152"/>
      <x/>
    </i>
    <i>
      <x v="206"/>
      <x v="163"/>
      <x/>
    </i>
    <i>
      <x v="207"/>
      <x v="142"/>
      <x/>
    </i>
    <i>
      <x v="208"/>
      <x v="186"/>
      <x/>
    </i>
    <i>
      <x v="209"/>
      <x v="174"/>
      <x/>
    </i>
    <i>
      <x v="210"/>
      <x v="161"/>
      <x/>
    </i>
    <i>
      <x v="211"/>
      <x v="158"/>
      <x/>
    </i>
    <i>
      <x v="212"/>
      <x v="143"/>
      <x/>
    </i>
    <i>
      <x v="213"/>
      <x v="159"/>
      <x/>
    </i>
    <i>
      <x v="214"/>
      <x v="175"/>
      <x/>
    </i>
    <i>
      <x v="215"/>
      <x v="189"/>
      <x/>
    </i>
    <i>
      <x v="216"/>
      <x v="171"/>
      <x/>
    </i>
    <i>
      <x v="217"/>
      <x v="185"/>
      <x/>
    </i>
    <i>
      <x v="218"/>
      <x v="190"/>
      <x/>
    </i>
    <i>
      <x v="219"/>
      <x v="188"/>
      <x/>
    </i>
    <i>
      <x v="220"/>
      <x v="114"/>
      <x/>
    </i>
    <i>
      <x v="221"/>
      <x v="65"/>
      <x/>
    </i>
    <i>
      <x v="222"/>
      <x v="70"/>
      <x/>
    </i>
    <i>
      <x v="223"/>
      <x v="69"/>
      <x/>
    </i>
    <i>
      <x v="224"/>
      <x v="102"/>
      <x/>
    </i>
    <i>
      <x v="225"/>
      <x v="67"/>
      <x/>
    </i>
    <i>
      <x v="226"/>
      <x v="123"/>
      <x/>
    </i>
    <i>
      <x v="227"/>
      <x v="124"/>
      <x/>
    </i>
    <i>
      <x v="228"/>
      <x v="128"/>
      <x/>
    </i>
    <i>
      <x v="229"/>
      <x v="111"/>
      <x/>
    </i>
    <i>
      <x v="230"/>
      <x v="110"/>
      <x/>
    </i>
    <i>
      <x v="231"/>
      <x v="217"/>
      <x/>
    </i>
    <i>
      <x v="232"/>
      <x v="215"/>
      <x/>
    </i>
    <i>
      <x v="233"/>
      <x v="214"/>
      <x/>
    </i>
    <i>
      <x v="234"/>
      <x v="216"/>
      <x/>
    </i>
    <i>
      <x v="235"/>
      <x v="72"/>
      <x/>
    </i>
    <i>
      <x v="236"/>
      <x v="139"/>
      <x/>
    </i>
    <i>
      <x v="237"/>
      <x v="140"/>
      <x/>
    </i>
    <i>
      <x v="238"/>
      <x v="168"/>
      <x/>
    </i>
    <i>
      <x v="239"/>
      <x v="127"/>
      <x/>
    </i>
    <i>
      <x v="240"/>
      <x v="225"/>
      <x/>
    </i>
    <i>
      <x v="241"/>
      <x v="229"/>
      <x/>
    </i>
    <i>
      <x v="242"/>
      <x v="221"/>
      <x/>
    </i>
    <i>
      <x v="243"/>
      <x v="219"/>
      <x/>
    </i>
    <i t="grand">
      <x/>
    </i>
  </rowItems>
  <colItems count="1">
    <i/>
  </colItems>
  <pageFields count="1">
    <pageField fld="0" hier="-1"/>
  </pageFields>
  <dataFields count="1">
    <dataField name="Sum of 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1">
      <queryTableField id="3" name="Item Name" tableColumnId="3"/>
      <queryTableField id="4" name="UoM" tableColumnId="4"/>
      <queryTableField id="16" name="Opening Stock" tableColumnId="1"/>
      <queryTableField id="17" name="Received Stock" tableColumnId="2"/>
      <queryTableField id="18" name="Issue Stock" tableColumnId="5"/>
      <queryTableField id="19" name="Closing Balance" tableColumnId="6"/>
      <queryTableField id="7" name="Reorder Qty" tableColumnId="7"/>
      <queryTableField id="8" name="Reorder Level" tableColumnId="8"/>
      <queryTableField id="10" name="Open Rate" tableColumnId="10"/>
      <queryTableField id="20" name="Stock Value" tableColumnId="9"/>
      <queryTableField id="21" name="Stock Sta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ock_Updates" displayName="Stock_Updates" ref="A1:K97" tableType="queryTable" totalsRowShown="0">
  <autoFilter ref="A1:K97" xr:uid="{00000000-0009-0000-0100-000007000000}"/>
  <tableColumns count="11">
    <tableColumn id="3" xr3:uid="{00000000-0010-0000-0000-000003000000}" uniqueName="3" name="Item Name" queryTableFieldId="3"/>
    <tableColumn id="4" xr3:uid="{00000000-0010-0000-0000-000004000000}" uniqueName="4" name="UoM" queryTableFieldId="4" dataDxfId="91"/>
    <tableColumn id="1" xr3:uid="{00000000-0010-0000-0000-000001000000}" uniqueName="1" name="Opening Stock" queryTableFieldId="16"/>
    <tableColumn id="2" xr3:uid="{00000000-0010-0000-0000-000002000000}" uniqueName="2" name="Received Stock" queryTableFieldId="17"/>
    <tableColumn id="5" xr3:uid="{00000000-0010-0000-0000-000005000000}" uniqueName="5" name="Issue Stock" queryTableFieldId="18"/>
    <tableColumn id="6" xr3:uid="{00000000-0010-0000-0000-000006000000}" uniqueName="6" name="Closing Balance" queryTableFieldId="19"/>
    <tableColumn id="7" xr3:uid="{00000000-0010-0000-0000-000007000000}" uniqueName="7" name="Reorder Qty" queryTableFieldId="7" dataDxfId="90"/>
    <tableColumn id="8" xr3:uid="{00000000-0010-0000-0000-000008000000}" uniqueName="8" name="Reorder Level" queryTableFieldId="8" dataDxfId="89"/>
    <tableColumn id="10" xr3:uid="{00000000-0010-0000-0000-00000A000000}" uniqueName="10" name="Open Rate" queryTableFieldId="10" dataDxfId="88"/>
    <tableColumn id="9" xr3:uid="{00000000-0010-0000-0000-000009000000}" uniqueName="9" name="Stock Value" queryTableFieldId="20"/>
    <tableColumn id="11" xr3:uid="{00000000-0010-0000-0000-00000B000000}" uniqueName="11" name="Stock Staus" queryTableFieldId="2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1480" totalsRowShown="0" headerRowDxfId="87" headerRowBorderDxfId="86" tableBorderDxfId="85" totalsRowBorderDxfId="84">
  <autoFilter ref="A1:Q1480" xr:uid="{00000000-0009-0000-0100-000004000000}"/>
  <tableColumns count="17">
    <tableColumn id="1" xr3:uid="{00000000-0010-0000-0100-000001000000}" name="Date" dataDxfId="83"/>
    <tableColumn id="2" xr3:uid="{00000000-0010-0000-0100-000002000000}" name="Type" dataDxfId="82"/>
    <tableColumn id="14" xr3:uid="{00000000-0010-0000-0100-00000E000000}" name="Challan No" dataDxfId="81"/>
    <tableColumn id="13" xr3:uid="{00000000-0010-0000-0100-00000D000000}" name="From Location Code" dataDxfId="80"/>
    <tableColumn id="12" xr3:uid="{00000000-0010-0000-0100-00000C000000}" name="Location" dataDxfId="79">
      <calculatedColumnFormula>IFERROR(VLOOKUP(Table4[[#This Row],[From Location Code]],Table5[#All],3,0),"")</calculatedColumnFormula>
    </tableColumn>
    <tableColumn id="15" xr3:uid="{00000000-0010-0000-0100-00000F000000}" name="Type of Location" dataDxfId="78">
      <calculatedColumnFormula>IFERROR(VLOOKUP(Table4[[#This Row],[From Location Code]],Table5[#All],2,0),"")</calculatedColumnFormula>
    </tableColumn>
    <tableColumn id="3" xr3:uid="{00000000-0010-0000-0100-000003000000}" name="To BMC/MPG Code" dataDxfId="77"/>
    <tableColumn id="4" xr3:uid="{00000000-0010-0000-0100-000004000000}" name="BMC MPG Name" dataDxfId="76">
      <calculatedColumnFormula>IFERROR(VLOOKUP(Table4[[#This Row],[To BMC/MPG Code]],Table5[#All],3,0),"")</calculatedColumnFormula>
    </tableColumn>
    <tableColumn id="16" xr3:uid="{00000000-0010-0000-0100-000010000000}" name="Type of Location2" dataDxfId="75">
      <calculatedColumnFormula>IFERROR(VLOOKUP(Table4[[#This Row],[To BMC/MPG Code]],Table5[#All],2,0),"")</calculatedColumnFormula>
    </tableColumn>
    <tableColumn id="5" xr3:uid="{00000000-0010-0000-0100-000005000000}" name="Item Name" dataDxfId="74"/>
    <tableColumn id="6" xr3:uid="{00000000-0010-0000-0100-000006000000}" name="UoM" dataDxfId="73">
      <calculatedColumnFormula>IFERROR(VLOOKUP(Table4[[#This Row],[Item Name]],Table2[[Item Name]:[UoM]],2,0),"")</calculatedColumnFormula>
    </tableColumn>
    <tableColumn id="7" xr3:uid="{00000000-0010-0000-0100-000007000000}" name="Qty Issued" dataDxfId="72"/>
    <tableColumn id="8" xr3:uid="{00000000-0010-0000-0100-000008000000}" name="Rate" dataDxfId="71" dataCellStyle="Comma">
      <calculatedColumnFormula>IFERROR(VLOOKUP(Table4[[#This Row],[Item Name]],Table2[[#All],[Item Name]:[Open Rate]],8,0),"")</calculatedColumnFormula>
    </tableColumn>
    <tableColumn id="9" xr3:uid="{00000000-0010-0000-0100-000009000000}" name="Amt" dataDxfId="70" dataCellStyle="Comma">
      <calculatedColumnFormula>IFERROR(+Table4[[#This Row],[Qty Issued]]*Table4[[#This Row],[Rate]],"")</calculatedColumnFormula>
    </tableColumn>
    <tableColumn id="10" xr3:uid="{00000000-0010-0000-0100-00000A000000}" name="Recoverable" dataDxfId="69"/>
    <tableColumn id="11" xr3:uid="{00000000-0010-0000-0100-00000B000000}" name="Recovery Done" dataDxfId="68"/>
    <tableColumn id="17" xr3:uid="{00000000-0010-0000-0100-000011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T17" totalsRowShown="0" headerRowDxfId="67" dataDxfId="65" headerRowBorderDxfId="66" tableBorderDxfId="64" totalsRowBorderDxfId="63">
  <autoFilter ref="A1:T17" xr:uid="{00000000-0009-0000-0100-000003000000}"/>
  <tableColumns count="20">
    <tableColumn id="17" xr3:uid="{00000000-0010-0000-0200-000011000000}" name="Vendor ID" dataDxfId="62"/>
    <tableColumn id="2" xr3:uid="{00000000-0010-0000-0200-000002000000}" name="Vendor Name" dataDxfId="61">
      <calculatedColumnFormula>IFERROR(VLOOKUP(Table3[[#This Row],[Vendor ID]],Table6[#All],2,0),"")</calculatedColumnFormula>
    </tableColumn>
    <tableColumn id="3" xr3:uid="{00000000-0010-0000-0200-000003000000}" name="Invoice Date" dataDxfId="60"/>
    <tableColumn id="4" xr3:uid="{00000000-0010-0000-0200-000004000000}" name="Invoice No" dataDxfId="59"/>
    <tableColumn id="5" xr3:uid="{00000000-0010-0000-0200-000005000000}" name="PO Date" dataDxfId="58"/>
    <tableColumn id="6" xr3:uid="{00000000-0010-0000-0200-000006000000}" name="PO No" dataDxfId="57"/>
    <tableColumn id="19" xr3:uid="{00000000-0010-0000-0200-000013000000}" name="Date" dataDxfId="56"/>
    <tableColumn id="18" xr3:uid="{00000000-0010-0000-0200-000012000000}" name="GRN No" dataDxfId="55"/>
    <tableColumn id="20" xr3:uid="{00000000-0010-0000-0200-000014000000}" name="Receipt Location Code" dataDxfId="54"/>
    <tableColumn id="1" xr3:uid="{00000000-0010-0000-0200-000001000000}" name="Location" dataDxfId="53">
      <calculatedColumnFormula>IFERROR(VLOOKUP(Table3[[#This Row],[Receipt Location Code]],Table5[#All],3,0),"")</calculatedColumnFormula>
    </tableColumn>
    <tableColumn id="7" xr3:uid="{00000000-0010-0000-0200-000007000000}" name="Item Name" dataDxfId="52"/>
    <tableColumn id="8" xr3:uid="{00000000-0010-0000-0200-000008000000}" name="UoM" dataDxfId="51">
      <calculatedColumnFormula>IFERROR(VLOOKUP(Table3[[#This Row],[Item Name]],Table2[[#All],[Item Name]:[UoM]],2,0),"")</calculatedColumnFormula>
    </tableColumn>
    <tableColumn id="9" xr3:uid="{00000000-0010-0000-0200-000009000000}" name="Qty Received" dataDxfId="50"/>
    <tableColumn id="10" xr3:uid="{00000000-0010-0000-0200-00000A000000}" name="Rate" dataDxfId="49"/>
    <tableColumn id="11" xr3:uid="{00000000-0010-0000-0200-00000B000000}" name="Amt" dataDxfId="48">
      <calculatedColumnFormula>+Table3[[#This Row],[Rate]]*Table3[[#This Row],[Qty Received]]</calculatedColumnFormula>
    </tableColumn>
    <tableColumn id="12" xr3:uid="{00000000-0010-0000-0200-00000C000000}" name="GST" dataDxfId="47">
      <calculatedColumnFormula>+Table3[[#This Row],[Amt]]*0.18</calculatedColumnFormula>
    </tableColumn>
    <tableColumn id="13" xr3:uid="{00000000-0010-0000-0200-00000D000000}" name="Total Am t" dataDxfId="46">
      <calculatedColumnFormula>+Table3[[#This Row],[Amt]]+Table3[[#This Row],[GST]]</calculatedColumnFormula>
    </tableColumn>
    <tableColumn id="14" xr3:uid="{00000000-0010-0000-0200-00000E000000}" name="Frieght" dataDxfId="45">
      <calculatedColumnFormula>7700*1.18</calculatedColumnFormula>
    </tableColumn>
    <tableColumn id="15" xr3:uid="{00000000-0010-0000-0200-00000F000000}" name="Total amt" dataDxfId="44">
      <calculatedColumnFormula>+Table3[[#This Row],[Total Am t]]+Table3[[#This Row],[Frieght]]</calculatedColumnFormula>
    </tableColumn>
    <tableColumn id="16" xr3:uid="{00000000-0010-0000-0200-000010000000}" name="Cost/Per" dataDxfId="43">
      <calculatedColumnFormula>IFERROR(+Table3[[#This Row],[Total amt]]/Table3[[#This Row],[Qty Received]],0)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D966" totalsRowShown="0" dataDxfId="41" headerRowBorderDxfId="42" tableBorderDxfId="40" totalsRowBorderDxfId="39">
  <autoFilter ref="A1:D966" xr:uid="{00000000-0009-0000-0100-000005000000}"/>
  <tableColumns count="4">
    <tableColumn id="1" xr3:uid="{00000000-0010-0000-0300-000001000000}" name="MPG/BMC Code" dataDxfId="38"/>
    <tableColumn id="2" xr3:uid="{00000000-0010-0000-0300-000002000000}" name="Type" dataDxfId="37"/>
    <tableColumn id="3" xr3:uid="{00000000-0010-0000-0300-000003000000}" name="Name" dataDxfId="36"/>
    <tableColumn id="4" xr3:uid="{00000000-0010-0000-0300-000004000000}" name="BMC Area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H9" totalsRowShown="0" headerRowDxfId="34" dataDxfId="32" headerRowBorderDxfId="33" tableBorderDxfId="31" totalsRowBorderDxfId="30">
  <autoFilter ref="A1:H9" xr:uid="{00000000-0009-0000-0100-000006000000}"/>
  <tableColumns count="8">
    <tableColumn id="1" xr3:uid="{00000000-0010-0000-0400-000001000000}" name="Vendor ID" dataDxfId="29"/>
    <tableColumn id="2" xr3:uid="{00000000-0010-0000-0400-000002000000}" name="Vendor Name" dataDxfId="28"/>
    <tableColumn id="3" xr3:uid="{00000000-0010-0000-0400-000003000000}" name="Address" dataDxfId="27"/>
    <tableColumn id="4" xr3:uid="{00000000-0010-0000-0400-000004000000}" name="PAN" dataDxfId="26"/>
    <tableColumn id="5" xr3:uid="{00000000-0010-0000-0400-000005000000}" name="GST" dataDxfId="25"/>
    <tableColumn id="7" xr3:uid="{00000000-0010-0000-0400-000007000000}" name="Mobile" dataDxfId="24"/>
    <tableColumn id="8" xr3:uid="{00000000-0010-0000-0400-000008000000}" name="Email" dataDxfId="23"/>
    <tableColumn id="6" xr3:uid="{00000000-0010-0000-0400-000006000000}" name="Supply For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1:M97" totalsRowShown="0" headerRowDxfId="21" dataDxfId="19" headerRowBorderDxfId="20" tableBorderDxfId="18" totalsRowBorderDxfId="17">
  <autoFilter ref="A1:M97" xr:uid="{00000000-0009-0000-0100-000002000000}"/>
  <tableColumns count="13">
    <tableColumn id="1" xr3:uid="{00000000-0010-0000-0500-000001000000}" name="S.No" dataDxfId="16"/>
    <tableColumn id="2" xr3:uid="{00000000-0010-0000-0500-000002000000}" name="Category" dataDxfId="15"/>
    <tableColumn id="11" xr3:uid="{00000000-0010-0000-0500-00000B000000}" name="Location" dataDxfId="14"/>
    <tableColumn id="3" xr3:uid="{00000000-0010-0000-0500-000003000000}" name="Item Name" dataDxfId="13"/>
    <tableColumn id="4" xr3:uid="{00000000-0010-0000-0500-000004000000}" name="UoM" dataDxfId="12"/>
    <tableColumn id="5" xr3:uid="{00000000-0010-0000-0500-000005000000}" name="Vendor Name" dataDxfId="11"/>
    <tableColumn id="9" xr3:uid="{00000000-0010-0000-0500-000009000000}" name="Stock as on 1st Apr" dataDxfId="10"/>
    <tableColumn id="6" xr3:uid="{00000000-0010-0000-0500-000006000000}" name="Reorder Qty" dataDxfId="9"/>
    <tableColumn id="7" xr3:uid="{00000000-0010-0000-0500-000007000000}" name="Reorder Level" dataDxfId="8"/>
    <tableColumn id="8" xr3:uid="{00000000-0010-0000-0500-000008000000}" name="Avg Consumption of 2 Month" dataDxfId="7"/>
    <tableColumn id="10" xr3:uid="{00000000-0010-0000-0500-00000A000000}" name="Open Rate" dataDxfId="6" dataCellStyle="Comma"/>
    <tableColumn id="12" xr3:uid="{00000000-0010-0000-0500-00000C000000}" name="Column1" dataDxfId="5"/>
    <tableColumn id="13" xr3:uid="{00000000-0010-0000-0500-00000D000000}" name="diff" dataDxfId="4">
      <calculatedColumnFormula>Table2[[#This Row],[Stock as on 1st Apr]]-Table2[[#This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opLeftCell="A64" workbookViewId="0">
      <selection activeCell="F98" sqref="F98"/>
    </sheetView>
  </sheetViews>
  <sheetFormatPr defaultRowHeight="15" x14ac:dyDescent="0.25"/>
  <cols>
    <col min="1" max="1" width="39" bestFit="1" customWidth="1"/>
    <col min="2" max="2" width="7.42578125" bestFit="1" customWidth="1"/>
    <col min="3" max="3" width="15.5703125" bestFit="1" customWidth="1"/>
    <col min="4" max="4" width="16" bestFit="1" customWidth="1"/>
    <col min="5" max="5" width="12.5703125" bestFit="1" customWidth="1"/>
    <col min="6" max="6" width="16.28515625" bestFit="1" customWidth="1"/>
    <col min="7" max="7" width="13.28515625" bestFit="1" customWidth="1"/>
    <col min="8" max="8" width="14.7109375" bestFit="1" customWidth="1"/>
    <col min="9" max="9" width="12" bestFit="1" customWidth="1"/>
    <col min="10" max="10" width="13.140625" bestFit="1" customWidth="1"/>
    <col min="11" max="11" width="13.28515625" bestFit="1" customWidth="1"/>
    <col min="12" max="12" width="19.28515625" bestFit="1" customWidth="1"/>
    <col min="13" max="13" width="13.28515625" bestFit="1" customWidth="1"/>
    <col min="14" max="14" width="14.7109375" bestFit="1" customWidth="1"/>
    <col min="15" max="15" width="28.5703125" bestFit="1" customWidth="1"/>
    <col min="16" max="16" width="12" bestFit="1" customWidth="1"/>
    <col min="17" max="17" width="10.28515625" bestFit="1" customWidth="1"/>
    <col min="18" max="18" width="10.42578125" bestFit="1" customWidth="1"/>
    <col min="19" max="19" width="14.28515625" bestFit="1" customWidth="1"/>
    <col min="20" max="20" width="12" bestFit="1" customWidth="1"/>
    <col min="21" max="21" width="7" bestFit="1" customWidth="1"/>
  </cols>
  <sheetData>
    <row r="1" spans="1:11" x14ac:dyDescent="0.25">
      <c r="A1" t="s">
        <v>6</v>
      </c>
      <c r="B1" t="s">
        <v>7</v>
      </c>
      <c r="C1" t="s">
        <v>978</v>
      </c>
      <c r="D1" t="s">
        <v>979</v>
      </c>
      <c r="E1" t="s">
        <v>980</v>
      </c>
      <c r="F1" t="s">
        <v>981</v>
      </c>
      <c r="G1" t="s">
        <v>24</v>
      </c>
      <c r="H1" t="s">
        <v>25</v>
      </c>
      <c r="I1" t="s">
        <v>970</v>
      </c>
      <c r="J1" t="s">
        <v>971</v>
      </c>
      <c r="K1" t="s">
        <v>982</v>
      </c>
    </row>
    <row r="2" spans="1:11" x14ac:dyDescent="0.25">
      <c r="A2" t="s">
        <v>42</v>
      </c>
      <c r="B2" t="s">
        <v>141</v>
      </c>
      <c r="C2">
        <v>15</v>
      </c>
      <c r="D2">
        <v>0</v>
      </c>
      <c r="E2">
        <v>5</v>
      </c>
      <c r="F2">
        <v>10</v>
      </c>
      <c r="G2">
        <v>15</v>
      </c>
      <c r="H2">
        <v>5</v>
      </c>
      <c r="I2">
        <v>90</v>
      </c>
      <c r="J2">
        <v>900</v>
      </c>
      <c r="K2" t="s">
        <v>150</v>
      </c>
    </row>
    <row r="3" spans="1:11" x14ac:dyDescent="0.25">
      <c r="A3" t="s">
        <v>43</v>
      </c>
      <c r="B3" t="s">
        <v>141</v>
      </c>
      <c r="C3">
        <v>140</v>
      </c>
      <c r="D3">
        <v>0</v>
      </c>
      <c r="E3">
        <v>14</v>
      </c>
      <c r="F3">
        <v>126</v>
      </c>
      <c r="G3">
        <v>50</v>
      </c>
      <c r="H3">
        <v>40</v>
      </c>
      <c r="I3">
        <v>120</v>
      </c>
      <c r="J3">
        <v>15120</v>
      </c>
      <c r="K3" t="s">
        <v>150</v>
      </c>
    </row>
    <row r="4" spans="1:11" x14ac:dyDescent="0.25">
      <c r="A4" t="s">
        <v>44</v>
      </c>
      <c r="B4" t="s">
        <v>141</v>
      </c>
      <c r="C4">
        <v>50</v>
      </c>
      <c r="D4">
        <v>0</v>
      </c>
      <c r="E4">
        <v>17</v>
      </c>
      <c r="F4">
        <v>33</v>
      </c>
      <c r="G4">
        <v>50</v>
      </c>
      <c r="H4">
        <v>30</v>
      </c>
      <c r="I4">
        <v>366</v>
      </c>
      <c r="J4">
        <v>12071</v>
      </c>
      <c r="K4" t="s">
        <v>150</v>
      </c>
    </row>
    <row r="5" spans="1:11" x14ac:dyDescent="0.25">
      <c r="A5" t="s">
        <v>45</v>
      </c>
      <c r="B5" t="s">
        <v>141</v>
      </c>
      <c r="C5">
        <v>13</v>
      </c>
      <c r="D5">
        <v>100</v>
      </c>
      <c r="E5">
        <v>0</v>
      </c>
      <c r="F5">
        <v>113</v>
      </c>
      <c r="G5">
        <v>100</v>
      </c>
      <c r="H5">
        <v>20</v>
      </c>
      <c r="I5">
        <v>127</v>
      </c>
      <c r="J5">
        <v>14401</v>
      </c>
      <c r="K5" t="s">
        <v>150</v>
      </c>
    </row>
    <row r="6" spans="1:11" x14ac:dyDescent="0.25">
      <c r="A6" t="s">
        <v>46</v>
      </c>
      <c r="B6" t="s">
        <v>141</v>
      </c>
      <c r="C6">
        <v>24</v>
      </c>
      <c r="D6">
        <v>0</v>
      </c>
      <c r="E6">
        <v>6</v>
      </c>
      <c r="F6">
        <v>18</v>
      </c>
      <c r="G6">
        <v>48</v>
      </c>
      <c r="H6">
        <v>10</v>
      </c>
      <c r="I6">
        <v>33</v>
      </c>
      <c r="J6">
        <v>597</v>
      </c>
      <c r="K6" t="s">
        <v>150</v>
      </c>
    </row>
    <row r="7" spans="1:11" x14ac:dyDescent="0.25">
      <c r="A7" t="s">
        <v>47</v>
      </c>
      <c r="B7" t="s">
        <v>141</v>
      </c>
      <c r="C7">
        <v>12</v>
      </c>
      <c r="D7">
        <v>0</v>
      </c>
      <c r="E7">
        <v>5</v>
      </c>
      <c r="F7">
        <v>7</v>
      </c>
      <c r="G7">
        <v>48</v>
      </c>
      <c r="H7">
        <v>10</v>
      </c>
      <c r="I7">
        <v>47</v>
      </c>
      <c r="J7">
        <v>330</v>
      </c>
      <c r="K7" t="s">
        <v>969</v>
      </c>
    </row>
    <row r="8" spans="1:11" x14ac:dyDescent="0.25">
      <c r="A8" t="s">
        <v>48</v>
      </c>
      <c r="B8" t="s">
        <v>141</v>
      </c>
      <c r="C8">
        <v>49</v>
      </c>
      <c r="D8">
        <v>0</v>
      </c>
      <c r="E8">
        <v>6</v>
      </c>
      <c r="F8">
        <v>43</v>
      </c>
      <c r="G8">
        <v>48</v>
      </c>
      <c r="H8">
        <v>10</v>
      </c>
      <c r="I8">
        <v>64</v>
      </c>
      <c r="J8">
        <v>2739</v>
      </c>
      <c r="K8" t="s">
        <v>150</v>
      </c>
    </row>
    <row r="9" spans="1:11" x14ac:dyDescent="0.25">
      <c r="A9" t="s">
        <v>49</v>
      </c>
      <c r="B9" t="s">
        <v>141</v>
      </c>
      <c r="C9">
        <v>8</v>
      </c>
      <c r="D9">
        <v>0</v>
      </c>
      <c r="E9">
        <v>4</v>
      </c>
      <c r="F9">
        <v>4</v>
      </c>
      <c r="G9">
        <v>48</v>
      </c>
      <c r="H9">
        <v>10</v>
      </c>
      <c r="I9">
        <v>16</v>
      </c>
      <c r="J9">
        <v>64</v>
      </c>
      <c r="K9" t="s">
        <v>969</v>
      </c>
    </row>
    <row r="10" spans="1:11" x14ac:dyDescent="0.25">
      <c r="A10" t="s">
        <v>50</v>
      </c>
      <c r="B10" t="s">
        <v>141</v>
      </c>
      <c r="C10">
        <v>41</v>
      </c>
      <c r="D10">
        <v>0</v>
      </c>
      <c r="E10">
        <v>4</v>
      </c>
      <c r="F10">
        <v>37</v>
      </c>
      <c r="G10">
        <v>10</v>
      </c>
      <c r="H10">
        <v>10</v>
      </c>
      <c r="I10">
        <v>212</v>
      </c>
      <c r="J10">
        <v>7859</v>
      </c>
      <c r="K10" t="s">
        <v>150</v>
      </c>
    </row>
    <row r="11" spans="1:11" x14ac:dyDescent="0.25">
      <c r="A11" t="s">
        <v>51</v>
      </c>
      <c r="B11" t="s">
        <v>141</v>
      </c>
      <c r="C11">
        <v>106</v>
      </c>
      <c r="D11">
        <v>300</v>
      </c>
      <c r="E11">
        <v>98</v>
      </c>
      <c r="F11">
        <v>308</v>
      </c>
      <c r="G11">
        <v>300</v>
      </c>
      <c r="H11">
        <v>60</v>
      </c>
      <c r="I11">
        <v>122</v>
      </c>
      <c r="J11">
        <v>37434</v>
      </c>
      <c r="K11" t="s">
        <v>150</v>
      </c>
    </row>
    <row r="12" spans="1:11" x14ac:dyDescent="0.25">
      <c r="A12" t="s">
        <v>52</v>
      </c>
      <c r="B12" t="s">
        <v>141</v>
      </c>
      <c r="C12">
        <v>16</v>
      </c>
      <c r="D12">
        <v>0</v>
      </c>
      <c r="E12">
        <v>3</v>
      </c>
      <c r="F12">
        <v>13</v>
      </c>
      <c r="G12">
        <v>20</v>
      </c>
      <c r="H12">
        <v>5</v>
      </c>
      <c r="I12">
        <v>258</v>
      </c>
      <c r="J12">
        <v>3355</v>
      </c>
      <c r="K12" t="s">
        <v>150</v>
      </c>
    </row>
    <row r="13" spans="1:11" x14ac:dyDescent="0.25">
      <c r="A13" t="s">
        <v>53</v>
      </c>
      <c r="B13" t="s">
        <v>141</v>
      </c>
      <c r="C13">
        <v>14</v>
      </c>
      <c r="D13">
        <v>0</v>
      </c>
      <c r="E13">
        <v>6</v>
      </c>
      <c r="F13">
        <v>8</v>
      </c>
      <c r="G13">
        <v>20</v>
      </c>
      <c r="H13">
        <v>5</v>
      </c>
      <c r="I13">
        <v>99</v>
      </c>
      <c r="J13">
        <v>796</v>
      </c>
      <c r="K13" t="s">
        <v>150</v>
      </c>
    </row>
    <row r="14" spans="1:11" x14ac:dyDescent="0.25">
      <c r="A14" t="s">
        <v>54</v>
      </c>
      <c r="B14" t="s">
        <v>141</v>
      </c>
      <c r="C14">
        <v>1420</v>
      </c>
      <c r="D14">
        <v>0</v>
      </c>
      <c r="E14">
        <v>26</v>
      </c>
      <c r="F14">
        <v>1394</v>
      </c>
      <c r="G14">
        <v>40</v>
      </c>
      <c r="H14">
        <v>10</v>
      </c>
      <c r="I14">
        <v>133</v>
      </c>
      <c r="J14">
        <v>184984</v>
      </c>
      <c r="K14" t="s">
        <v>150</v>
      </c>
    </row>
    <row r="15" spans="1:11" x14ac:dyDescent="0.25">
      <c r="A15" t="s">
        <v>55</v>
      </c>
      <c r="B15" t="s">
        <v>141</v>
      </c>
      <c r="C15">
        <v>278</v>
      </c>
      <c r="D15">
        <v>0</v>
      </c>
      <c r="E15">
        <v>15</v>
      </c>
      <c r="F15">
        <v>263</v>
      </c>
      <c r="G15">
        <v>500</v>
      </c>
      <c r="H15">
        <v>25</v>
      </c>
      <c r="I15">
        <v>1</v>
      </c>
      <c r="J15">
        <v>208</v>
      </c>
      <c r="K15" t="s">
        <v>150</v>
      </c>
    </row>
    <row r="16" spans="1:11" x14ac:dyDescent="0.25">
      <c r="A16" t="s">
        <v>56</v>
      </c>
      <c r="B16" t="s">
        <v>141</v>
      </c>
      <c r="C16">
        <v>63</v>
      </c>
      <c r="D16">
        <v>0</v>
      </c>
      <c r="E16">
        <v>34</v>
      </c>
      <c r="F16">
        <v>29</v>
      </c>
      <c r="G16">
        <v>200</v>
      </c>
      <c r="H16">
        <v>20</v>
      </c>
      <c r="I16">
        <v>88</v>
      </c>
      <c r="J16">
        <v>2566</v>
      </c>
      <c r="K16" t="s">
        <v>150</v>
      </c>
    </row>
    <row r="17" spans="1:11" x14ac:dyDescent="0.25">
      <c r="A17" t="s">
        <v>57</v>
      </c>
      <c r="B17" t="s">
        <v>141</v>
      </c>
      <c r="C17">
        <v>84</v>
      </c>
      <c r="D17">
        <v>0</v>
      </c>
      <c r="E17">
        <v>0</v>
      </c>
      <c r="F17">
        <v>84</v>
      </c>
      <c r="G17">
        <v>10</v>
      </c>
      <c r="H17">
        <v>5</v>
      </c>
      <c r="I17">
        <v>1200</v>
      </c>
      <c r="J17">
        <v>100772</v>
      </c>
      <c r="K17" t="s">
        <v>150</v>
      </c>
    </row>
    <row r="18" spans="1:11" x14ac:dyDescent="0.25">
      <c r="A18" t="s">
        <v>58</v>
      </c>
      <c r="B18" t="s">
        <v>141</v>
      </c>
      <c r="C18">
        <v>42</v>
      </c>
      <c r="D18">
        <v>180</v>
      </c>
      <c r="E18">
        <v>78</v>
      </c>
      <c r="F18">
        <v>144</v>
      </c>
      <c r="G18">
        <v>50</v>
      </c>
      <c r="H18">
        <v>10</v>
      </c>
      <c r="I18">
        <v>192</v>
      </c>
      <c r="J18">
        <v>27660</v>
      </c>
      <c r="K18" t="s">
        <v>150</v>
      </c>
    </row>
    <row r="19" spans="1:11" x14ac:dyDescent="0.25">
      <c r="A19" t="s">
        <v>59</v>
      </c>
      <c r="B19" t="s">
        <v>141</v>
      </c>
      <c r="C19">
        <v>9</v>
      </c>
      <c r="D19">
        <v>0</v>
      </c>
      <c r="E19">
        <v>2</v>
      </c>
      <c r="F19">
        <v>7</v>
      </c>
      <c r="G19">
        <v>10</v>
      </c>
      <c r="H19">
        <v>5</v>
      </c>
      <c r="I19">
        <v>29</v>
      </c>
      <c r="J19">
        <v>206</v>
      </c>
      <c r="K19" t="s">
        <v>150</v>
      </c>
    </row>
    <row r="20" spans="1:11" x14ac:dyDescent="0.25">
      <c r="A20" t="s">
        <v>60</v>
      </c>
      <c r="B20" t="s">
        <v>141</v>
      </c>
      <c r="C20">
        <v>24</v>
      </c>
      <c r="D20">
        <v>120</v>
      </c>
      <c r="E20">
        <v>48</v>
      </c>
      <c r="F20">
        <v>96</v>
      </c>
      <c r="G20">
        <v>50</v>
      </c>
      <c r="H20">
        <v>10</v>
      </c>
      <c r="I20">
        <v>267</v>
      </c>
      <c r="J20">
        <v>25590</v>
      </c>
      <c r="K20" t="s">
        <v>150</v>
      </c>
    </row>
    <row r="21" spans="1:11" x14ac:dyDescent="0.25">
      <c r="A21" t="s">
        <v>61</v>
      </c>
      <c r="B21" t="s">
        <v>141</v>
      </c>
      <c r="C21">
        <v>100</v>
      </c>
      <c r="D21">
        <v>0</v>
      </c>
      <c r="E21">
        <v>12</v>
      </c>
      <c r="F21">
        <v>88</v>
      </c>
      <c r="G21">
        <v>10</v>
      </c>
      <c r="H21">
        <v>5</v>
      </c>
      <c r="I21">
        <v>168</v>
      </c>
      <c r="J21">
        <v>14784</v>
      </c>
      <c r="K21" t="s">
        <v>150</v>
      </c>
    </row>
    <row r="22" spans="1:11" x14ac:dyDescent="0.25">
      <c r="A22" t="s">
        <v>62</v>
      </c>
      <c r="B22" t="s">
        <v>141</v>
      </c>
      <c r="C22">
        <v>177</v>
      </c>
      <c r="D22">
        <v>0</v>
      </c>
      <c r="E22">
        <v>86</v>
      </c>
      <c r="F22">
        <v>91</v>
      </c>
      <c r="G22">
        <v>200</v>
      </c>
      <c r="H22">
        <v>20</v>
      </c>
      <c r="I22">
        <v>349</v>
      </c>
      <c r="J22">
        <v>31715</v>
      </c>
      <c r="K22" t="s">
        <v>150</v>
      </c>
    </row>
    <row r="23" spans="1:11" x14ac:dyDescent="0.25">
      <c r="A23" t="s">
        <v>63</v>
      </c>
      <c r="B23" t="s">
        <v>141</v>
      </c>
      <c r="C23">
        <v>0</v>
      </c>
      <c r="D23">
        <v>0</v>
      </c>
      <c r="E23">
        <v>0</v>
      </c>
      <c r="F23">
        <v>0</v>
      </c>
      <c r="G23">
        <v>10</v>
      </c>
      <c r="H23">
        <v>5</v>
      </c>
      <c r="I23">
        <v>53</v>
      </c>
      <c r="J23">
        <v>0</v>
      </c>
      <c r="K23" t="s">
        <v>969</v>
      </c>
    </row>
    <row r="24" spans="1:11" x14ac:dyDescent="0.25">
      <c r="A24" t="s">
        <v>64</v>
      </c>
      <c r="B24" t="s">
        <v>141</v>
      </c>
      <c r="C24">
        <v>260</v>
      </c>
      <c r="D24">
        <v>0</v>
      </c>
      <c r="E24">
        <v>263</v>
      </c>
      <c r="F24">
        <v>-3</v>
      </c>
      <c r="G24">
        <v>500</v>
      </c>
      <c r="H24">
        <v>50</v>
      </c>
      <c r="I24">
        <v>349</v>
      </c>
      <c r="J24">
        <v>-1046</v>
      </c>
      <c r="K24" t="s">
        <v>969</v>
      </c>
    </row>
    <row r="25" spans="1:11" x14ac:dyDescent="0.25">
      <c r="A25" t="s">
        <v>65</v>
      </c>
      <c r="B25" t="s">
        <v>141</v>
      </c>
      <c r="C25">
        <v>50</v>
      </c>
      <c r="D25">
        <v>0</v>
      </c>
      <c r="E25">
        <v>6</v>
      </c>
      <c r="F25">
        <v>44</v>
      </c>
      <c r="G25">
        <v>100</v>
      </c>
      <c r="H25">
        <v>5</v>
      </c>
      <c r="I25">
        <v>37</v>
      </c>
      <c r="J25">
        <v>1623</v>
      </c>
      <c r="K25" t="s">
        <v>150</v>
      </c>
    </row>
    <row r="26" spans="1:11" x14ac:dyDescent="0.25">
      <c r="A26" t="s">
        <v>66</v>
      </c>
      <c r="B26" t="s">
        <v>141</v>
      </c>
      <c r="C26">
        <v>134</v>
      </c>
      <c r="D26">
        <v>0</v>
      </c>
      <c r="E26">
        <v>106</v>
      </c>
      <c r="F26">
        <v>28</v>
      </c>
      <c r="G26">
        <v>200</v>
      </c>
      <c r="H26">
        <v>20</v>
      </c>
      <c r="I26">
        <v>56</v>
      </c>
      <c r="J26">
        <v>1569</v>
      </c>
      <c r="K26" t="s">
        <v>150</v>
      </c>
    </row>
    <row r="27" spans="1:11" x14ac:dyDescent="0.25">
      <c r="A27" t="s">
        <v>67</v>
      </c>
      <c r="B27" t="s">
        <v>141</v>
      </c>
      <c r="C27">
        <v>23</v>
      </c>
      <c r="D27">
        <v>240</v>
      </c>
      <c r="E27">
        <v>94</v>
      </c>
      <c r="F27">
        <v>169</v>
      </c>
      <c r="G27">
        <v>250</v>
      </c>
      <c r="H27">
        <v>25</v>
      </c>
      <c r="I27">
        <v>271</v>
      </c>
      <c r="J27">
        <v>45867</v>
      </c>
      <c r="K27" t="s">
        <v>150</v>
      </c>
    </row>
    <row r="28" spans="1:11" x14ac:dyDescent="0.25">
      <c r="A28" t="s">
        <v>68</v>
      </c>
      <c r="B28" t="s">
        <v>141</v>
      </c>
      <c r="C28">
        <v>4394</v>
      </c>
      <c r="D28">
        <v>6000</v>
      </c>
      <c r="E28">
        <v>5442</v>
      </c>
      <c r="F28">
        <v>4952</v>
      </c>
      <c r="G28">
        <v>6000</v>
      </c>
      <c r="H28">
        <v>1000</v>
      </c>
      <c r="I28">
        <v>5</v>
      </c>
      <c r="J28">
        <v>25404</v>
      </c>
      <c r="K28" t="s">
        <v>150</v>
      </c>
    </row>
    <row r="29" spans="1:11" x14ac:dyDescent="0.25">
      <c r="A29" t="s">
        <v>69</v>
      </c>
      <c r="B29" t="s">
        <v>141</v>
      </c>
      <c r="C29">
        <v>0</v>
      </c>
      <c r="D29">
        <v>0</v>
      </c>
      <c r="E29">
        <v>0</v>
      </c>
      <c r="F29">
        <v>0</v>
      </c>
      <c r="G29">
        <v>200</v>
      </c>
      <c r="H29">
        <v>20</v>
      </c>
      <c r="I29">
        <v>461</v>
      </c>
      <c r="J29">
        <v>0</v>
      </c>
      <c r="K29" t="s">
        <v>969</v>
      </c>
    </row>
    <row r="30" spans="1:11" x14ac:dyDescent="0.25">
      <c r="A30" t="s">
        <v>70</v>
      </c>
      <c r="B30" t="s">
        <v>141</v>
      </c>
      <c r="C30">
        <v>195</v>
      </c>
      <c r="D30">
        <v>0</v>
      </c>
      <c r="E30">
        <v>79</v>
      </c>
      <c r="F30">
        <v>116</v>
      </c>
      <c r="G30">
        <v>300</v>
      </c>
      <c r="H30">
        <v>30</v>
      </c>
      <c r="I30">
        <v>349</v>
      </c>
      <c r="J30">
        <v>40428</v>
      </c>
      <c r="K30" t="s">
        <v>150</v>
      </c>
    </row>
    <row r="31" spans="1:11" x14ac:dyDescent="0.25">
      <c r="A31" t="s">
        <v>71</v>
      </c>
      <c r="B31" t="s">
        <v>141</v>
      </c>
      <c r="C31">
        <v>6</v>
      </c>
      <c r="D31">
        <v>0</v>
      </c>
      <c r="E31">
        <v>0</v>
      </c>
      <c r="F31">
        <v>6</v>
      </c>
      <c r="G31">
        <v>10</v>
      </c>
      <c r="H31">
        <v>5</v>
      </c>
      <c r="I31">
        <v>133</v>
      </c>
      <c r="J31">
        <v>796</v>
      </c>
      <c r="K31" t="s">
        <v>150</v>
      </c>
    </row>
    <row r="32" spans="1:11" x14ac:dyDescent="0.25">
      <c r="A32" t="s">
        <v>72</v>
      </c>
      <c r="B32" t="s">
        <v>141</v>
      </c>
      <c r="C32">
        <v>11</v>
      </c>
      <c r="D32">
        <v>0</v>
      </c>
      <c r="E32">
        <v>0</v>
      </c>
      <c r="F32">
        <v>11</v>
      </c>
      <c r="G32">
        <v>10</v>
      </c>
      <c r="H32">
        <v>5</v>
      </c>
      <c r="I32">
        <v>1770</v>
      </c>
      <c r="J32">
        <v>19470</v>
      </c>
      <c r="K32" t="s">
        <v>150</v>
      </c>
    </row>
    <row r="33" spans="1:11" x14ac:dyDescent="0.25">
      <c r="A33" t="s">
        <v>73</v>
      </c>
      <c r="B33" t="s">
        <v>141</v>
      </c>
      <c r="C33">
        <v>0</v>
      </c>
      <c r="D33">
        <v>0</v>
      </c>
      <c r="E33">
        <v>0</v>
      </c>
      <c r="F33">
        <v>0</v>
      </c>
      <c r="G33">
        <v>10</v>
      </c>
      <c r="H33">
        <v>5</v>
      </c>
      <c r="I33">
        <v>0</v>
      </c>
      <c r="J33">
        <v>0</v>
      </c>
      <c r="K33" t="s">
        <v>969</v>
      </c>
    </row>
    <row r="34" spans="1:11" x14ac:dyDescent="0.25">
      <c r="A34" t="s">
        <v>74</v>
      </c>
      <c r="B34" t="s">
        <v>141</v>
      </c>
      <c r="C34">
        <v>6</v>
      </c>
      <c r="D34">
        <v>0</v>
      </c>
      <c r="E34">
        <v>0</v>
      </c>
      <c r="F34">
        <v>6</v>
      </c>
      <c r="G34">
        <v>10</v>
      </c>
      <c r="H34">
        <v>5</v>
      </c>
      <c r="I34">
        <v>15000</v>
      </c>
      <c r="J34">
        <v>90001</v>
      </c>
      <c r="K34" t="s">
        <v>150</v>
      </c>
    </row>
    <row r="35" spans="1:11" x14ac:dyDescent="0.25">
      <c r="A35" t="s">
        <v>75</v>
      </c>
      <c r="B35" t="s">
        <v>141</v>
      </c>
      <c r="C35">
        <v>5</v>
      </c>
      <c r="D35">
        <v>0</v>
      </c>
      <c r="E35">
        <v>4</v>
      </c>
      <c r="F35">
        <v>1</v>
      </c>
      <c r="G35">
        <v>5</v>
      </c>
      <c r="H35">
        <v>2</v>
      </c>
      <c r="I35">
        <v>3776</v>
      </c>
      <c r="J35">
        <v>3776</v>
      </c>
      <c r="K35" t="s">
        <v>969</v>
      </c>
    </row>
    <row r="36" spans="1:11" x14ac:dyDescent="0.25">
      <c r="A36" t="s">
        <v>76</v>
      </c>
      <c r="B36" t="s">
        <v>141</v>
      </c>
      <c r="C36">
        <v>0</v>
      </c>
      <c r="D36">
        <v>0</v>
      </c>
      <c r="E36">
        <v>0</v>
      </c>
      <c r="F36">
        <v>0</v>
      </c>
      <c r="G36">
        <v>10</v>
      </c>
      <c r="H36">
        <v>2</v>
      </c>
      <c r="I36">
        <v>289</v>
      </c>
      <c r="J36">
        <v>0</v>
      </c>
      <c r="K36" t="s">
        <v>969</v>
      </c>
    </row>
    <row r="37" spans="1:11" x14ac:dyDescent="0.25">
      <c r="A37" t="s">
        <v>77</v>
      </c>
      <c r="B37" t="s">
        <v>141</v>
      </c>
      <c r="C37">
        <v>200</v>
      </c>
      <c r="D37">
        <v>0</v>
      </c>
      <c r="E37">
        <v>0</v>
      </c>
      <c r="F37">
        <v>200</v>
      </c>
      <c r="G37">
        <v>10</v>
      </c>
      <c r="H37">
        <v>5</v>
      </c>
      <c r="I37">
        <v>31</v>
      </c>
      <c r="J37">
        <v>6136</v>
      </c>
      <c r="K37" t="s">
        <v>150</v>
      </c>
    </row>
    <row r="38" spans="1:11" x14ac:dyDescent="0.25">
      <c r="A38" t="s">
        <v>78</v>
      </c>
      <c r="B38" t="s">
        <v>141</v>
      </c>
      <c r="C38">
        <v>500</v>
      </c>
      <c r="D38">
        <v>0</v>
      </c>
      <c r="E38">
        <v>0</v>
      </c>
      <c r="F38">
        <v>500</v>
      </c>
      <c r="G38">
        <v>500</v>
      </c>
      <c r="H38">
        <v>5</v>
      </c>
      <c r="I38">
        <v>13</v>
      </c>
      <c r="J38">
        <v>6640</v>
      </c>
      <c r="K38" t="s">
        <v>150</v>
      </c>
    </row>
    <row r="39" spans="1:11" x14ac:dyDescent="0.25">
      <c r="A39" t="s">
        <v>79</v>
      </c>
      <c r="B39" t="s">
        <v>141</v>
      </c>
      <c r="C39">
        <v>10</v>
      </c>
      <c r="D39">
        <v>0</v>
      </c>
      <c r="E39">
        <v>5</v>
      </c>
      <c r="F39">
        <v>5</v>
      </c>
      <c r="G39">
        <v>10</v>
      </c>
      <c r="H39">
        <v>5</v>
      </c>
      <c r="I39">
        <v>283</v>
      </c>
      <c r="J39">
        <v>1414</v>
      </c>
      <c r="K39" t="s">
        <v>969</v>
      </c>
    </row>
    <row r="40" spans="1:11" x14ac:dyDescent="0.25">
      <c r="A40" t="s">
        <v>80</v>
      </c>
      <c r="B40" t="s">
        <v>141</v>
      </c>
      <c r="C40">
        <v>250</v>
      </c>
      <c r="D40">
        <v>0</v>
      </c>
      <c r="E40">
        <v>16</v>
      </c>
      <c r="F40">
        <v>234</v>
      </c>
      <c r="G40">
        <v>50</v>
      </c>
      <c r="H40">
        <v>5</v>
      </c>
      <c r="I40">
        <v>133</v>
      </c>
      <c r="J40">
        <v>31052</v>
      </c>
      <c r="K40" t="s">
        <v>150</v>
      </c>
    </row>
    <row r="41" spans="1:11" x14ac:dyDescent="0.25">
      <c r="A41" t="s">
        <v>81</v>
      </c>
      <c r="B41" t="s">
        <v>141</v>
      </c>
      <c r="C41">
        <v>250</v>
      </c>
      <c r="D41">
        <v>0</v>
      </c>
      <c r="E41">
        <v>7</v>
      </c>
      <c r="F41">
        <v>243</v>
      </c>
      <c r="G41">
        <v>500</v>
      </c>
      <c r="H41">
        <v>50</v>
      </c>
      <c r="I41">
        <v>19</v>
      </c>
      <c r="J41">
        <v>4605</v>
      </c>
      <c r="K41" t="s">
        <v>150</v>
      </c>
    </row>
    <row r="42" spans="1:11" x14ac:dyDescent="0.25">
      <c r="A42" t="s">
        <v>82</v>
      </c>
      <c r="B42" t="s">
        <v>141</v>
      </c>
      <c r="C42">
        <v>786</v>
      </c>
      <c r="D42">
        <v>0</v>
      </c>
      <c r="E42">
        <v>132</v>
      </c>
      <c r="F42">
        <v>654</v>
      </c>
      <c r="G42">
        <v>500</v>
      </c>
      <c r="H42">
        <v>50</v>
      </c>
      <c r="I42">
        <v>2</v>
      </c>
      <c r="J42">
        <v>1301</v>
      </c>
      <c r="K42" t="s">
        <v>150</v>
      </c>
    </row>
    <row r="43" spans="1:11" x14ac:dyDescent="0.25">
      <c r="A43" t="s">
        <v>83</v>
      </c>
      <c r="B43" t="s">
        <v>141</v>
      </c>
      <c r="C43">
        <v>150</v>
      </c>
      <c r="D43">
        <v>0</v>
      </c>
      <c r="E43">
        <v>4</v>
      </c>
      <c r="F43">
        <v>146</v>
      </c>
      <c r="G43">
        <v>500</v>
      </c>
      <c r="H43">
        <v>50</v>
      </c>
      <c r="I43">
        <v>4</v>
      </c>
      <c r="J43">
        <v>631</v>
      </c>
      <c r="K43" t="s">
        <v>150</v>
      </c>
    </row>
    <row r="44" spans="1:11" x14ac:dyDescent="0.25">
      <c r="A44" t="s">
        <v>84</v>
      </c>
      <c r="B44" t="s">
        <v>141</v>
      </c>
      <c r="C44">
        <v>100</v>
      </c>
      <c r="D44">
        <v>0</v>
      </c>
      <c r="E44">
        <v>0</v>
      </c>
      <c r="F44">
        <v>100</v>
      </c>
      <c r="G44">
        <v>100</v>
      </c>
      <c r="H44">
        <v>5</v>
      </c>
      <c r="I44">
        <v>27</v>
      </c>
      <c r="J44">
        <v>2655</v>
      </c>
      <c r="K44" t="s">
        <v>150</v>
      </c>
    </row>
    <row r="45" spans="1:11" x14ac:dyDescent="0.25">
      <c r="A45" t="s">
        <v>85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5</v>
      </c>
      <c r="H45">
        <v>1</v>
      </c>
      <c r="I45">
        <v>8826</v>
      </c>
      <c r="J45">
        <v>0</v>
      </c>
      <c r="K45" t="s">
        <v>969</v>
      </c>
    </row>
    <row r="46" spans="1:11" x14ac:dyDescent="0.25">
      <c r="A46" t="s">
        <v>86</v>
      </c>
      <c r="B46" t="s">
        <v>141</v>
      </c>
      <c r="C46">
        <v>5</v>
      </c>
      <c r="D46">
        <v>0</v>
      </c>
      <c r="E46">
        <v>3</v>
      </c>
      <c r="F46">
        <v>2</v>
      </c>
      <c r="G46">
        <v>10</v>
      </c>
      <c r="H46">
        <v>5</v>
      </c>
      <c r="I46">
        <v>9676</v>
      </c>
      <c r="J46">
        <v>19352</v>
      </c>
      <c r="K46" t="s">
        <v>969</v>
      </c>
    </row>
    <row r="47" spans="1:11" x14ac:dyDescent="0.25">
      <c r="A47" t="s">
        <v>87</v>
      </c>
      <c r="B47" t="s">
        <v>141</v>
      </c>
      <c r="C47">
        <v>124</v>
      </c>
      <c r="D47">
        <v>0</v>
      </c>
      <c r="E47">
        <v>21</v>
      </c>
      <c r="F47">
        <v>103</v>
      </c>
      <c r="G47">
        <v>100</v>
      </c>
      <c r="H47">
        <v>5</v>
      </c>
      <c r="I47">
        <v>115</v>
      </c>
      <c r="J47">
        <v>11882</v>
      </c>
      <c r="K47" t="s">
        <v>150</v>
      </c>
    </row>
    <row r="48" spans="1:11" x14ac:dyDescent="0.25">
      <c r="A48" t="s">
        <v>88</v>
      </c>
      <c r="B48" t="s">
        <v>141</v>
      </c>
      <c r="C48">
        <v>42</v>
      </c>
      <c r="D48">
        <v>0</v>
      </c>
      <c r="E48">
        <v>2</v>
      </c>
      <c r="F48">
        <v>40</v>
      </c>
      <c r="G48">
        <v>20</v>
      </c>
      <c r="H48">
        <v>5</v>
      </c>
      <c r="I48">
        <v>258</v>
      </c>
      <c r="J48">
        <v>10338</v>
      </c>
      <c r="K48" t="s">
        <v>150</v>
      </c>
    </row>
    <row r="49" spans="1:11" x14ac:dyDescent="0.25">
      <c r="A49" t="s">
        <v>89</v>
      </c>
      <c r="B49" t="s">
        <v>141</v>
      </c>
      <c r="C49">
        <v>45</v>
      </c>
      <c r="D49">
        <v>0</v>
      </c>
      <c r="E49">
        <v>3</v>
      </c>
      <c r="F49">
        <v>42</v>
      </c>
      <c r="G49">
        <v>20</v>
      </c>
      <c r="H49">
        <v>5</v>
      </c>
      <c r="I49">
        <v>47</v>
      </c>
      <c r="J49">
        <v>1982</v>
      </c>
      <c r="K49" t="s">
        <v>150</v>
      </c>
    </row>
    <row r="50" spans="1:11" x14ac:dyDescent="0.25">
      <c r="A50" t="s">
        <v>90</v>
      </c>
      <c r="B50" t="s">
        <v>141</v>
      </c>
      <c r="C50">
        <v>15</v>
      </c>
      <c r="D50">
        <v>0</v>
      </c>
      <c r="E50">
        <v>0</v>
      </c>
      <c r="F50">
        <v>15</v>
      </c>
      <c r="G50">
        <v>20</v>
      </c>
      <c r="H50">
        <v>5</v>
      </c>
      <c r="I50">
        <v>106</v>
      </c>
      <c r="J50">
        <v>1593</v>
      </c>
      <c r="K50" t="s">
        <v>150</v>
      </c>
    </row>
    <row r="51" spans="1:11" x14ac:dyDescent="0.25">
      <c r="A51" t="s">
        <v>91</v>
      </c>
      <c r="B51" t="s">
        <v>141</v>
      </c>
      <c r="C51">
        <v>16</v>
      </c>
      <c r="D51">
        <v>0</v>
      </c>
      <c r="E51">
        <v>15</v>
      </c>
      <c r="F51">
        <v>1</v>
      </c>
      <c r="G51">
        <v>200</v>
      </c>
      <c r="H51">
        <v>10</v>
      </c>
      <c r="I51">
        <v>112</v>
      </c>
      <c r="J51">
        <v>112</v>
      </c>
      <c r="K51" t="s">
        <v>969</v>
      </c>
    </row>
    <row r="52" spans="1:11" x14ac:dyDescent="0.25">
      <c r="A52" t="s">
        <v>92</v>
      </c>
      <c r="B52" t="s">
        <v>141</v>
      </c>
      <c r="C52">
        <v>182</v>
      </c>
      <c r="D52">
        <v>200</v>
      </c>
      <c r="E52">
        <v>168</v>
      </c>
      <c r="F52">
        <v>214</v>
      </c>
      <c r="G52">
        <v>400</v>
      </c>
      <c r="H52">
        <v>10</v>
      </c>
      <c r="I52">
        <v>94</v>
      </c>
      <c r="J52">
        <v>20202</v>
      </c>
      <c r="K52" t="s">
        <v>150</v>
      </c>
    </row>
    <row r="53" spans="1:11" x14ac:dyDescent="0.25">
      <c r="A53" t="s">
        <v>93</v>
      </c>
      <c r="B53" t="s">
        <v>141</v>
      </c>
      <c r="C53">
        <v>619</v>
      </c>
      <c r="D53">
        <v>0</v>
      </c>
      <c r="E53">
        <v>12</v>
      </c>
      <c r="F53">
        <v>607</v>
      </c>
      <c r="G53">
        <v>50</v>
      </c>
      <c r="H53">
        <v>5</v>
      </c>
      <c r="I53">
        <v>133</v>
      </c>
      <c r="J53">
        <v>80549</v>
      </c>
      <c r="K53" t="s">
        <v>150</v>
      </c>
    </row>
    <row r="54" spans="1:11" x14ac:dyDescent="0.25">
      <c r="A54" t="s">
        <v>94</v>
      </c>
      <c r="B54" t="s">
        <v>141</v>
      </c>
      <c r="C54">
        <v>134</v>
      </c>
      <c r="D54">
        <v>0</v>
      </c>
      <c r="E54">
        <v>102</v>
      </c>
      <c r="F54">
        <v>32</v>
      </c>
      <c r="G54">
        <v>500</v>
      </c>
      <c r="H54">
        <v>5</v>
      </c>
      <c r="I54">
        <v>23</v>
      </c>
      <c r="J54">
        <v>736</v>
      </c>
      <c r="K54" t="s">
        <v>150</v>
      </c>
    </row>
    <row r="55" spans="1:11" x14ac:dyDescent="0.25">
      <c r="A55" t="s">
        <v>95</v>
      </c>
      <c r="B55" t="s">
        <v>141</v>
      </c>
      <c r="C55">
        <v>151</v>
      </c>
      <c r="D55">
        <v>200</v>
      </c>
      <c r="E55">
        <v>151</v>
      </c>
      <c r="F55">
        <v>200</v>
      </c>
      <c r="G55">
        <v>200</v>
      </c>
      <c r="H55">
        <v>20</v>
      </c>
      <c r="I55">
        <v>130</v>
      </c>
      <c r="J55">
        <v>25960</v>
      </c>
      <c r="K55" t="s">
        <v>150</v>
      </c>
    </row>
    <row r="56" spans="1:11" x14ac:dyDescent="0.25">
      <c r="A56" t="s">
        <v>96</v>
      </c>
      <c r="B56" t="s">
        <v>141</v>
      </c>
      <c r="C56">
        <v>1</v>
      </c>
      <c r="D56">
        <v>0</v>
      </c>
      <c r="E56">
        <v>0</v>
      </c>
      <c r="F56">
        <v>1</v>
      </c>
      <c r="G56">
        <v>5</v>
      </c>
      <c r="H56">
        <v>1</v>
      </c>
      <c r="I56">
        <v>4484</v>
      </c>
      <c r="J56">
        <v>4484</v>
      </c>
      <c r="K56" t="s">
        <v>969</v>
      </c>
    </row>
    <row r="57" spans="1:11" x14ac:dyDescent="0.25">
      <c r="A57" t="s">
        <v>97</v>
      </c>
      <c r="B57" t="s">
        <v>141</v>
      </c>
      <c r="C57">
        <v>1</v>
      </c>
      <c r="D57">
        <v>0</v>
      </c>
      <c r="E57">
        <v>0</v>
      </c>
      <c r="F57">
        <v>1</v>
      </c>
      <c r="G57">
        <v>5</v>
      </c>
      <c r="H57">
        <v>1</v>
      </c>
      <c r="I57">
        <v>4484</v>
      </c>
      <c r="J57">
        <v>4484</v>
      </c>
      <c r="K57" t="s">
        <v>969</v>
      </c>
    </row>
    <row r="58" spans="1:11" x14ac:dyDescent="0.25">
      <c r="A58" t="s">
        <v>98</v>
      </c>
      <c r="B58" t="s">
        <v>141</v>
      </c>
      <c r="C58">
        <v>4</v>
      </c>
      <c r="D58">
        <v>0</v>
      </c>
      <c r="E58">
        <v>4</v>
      </c>
      <c r="F58">
        <v>0</v>
      </c>
      <c r="G58">
        <v>100</v>
      </c>
      <c r="H58">
        <v>5</v>
      </c>
      <c r="I58">
        <v>738</v>
      </c>
      <c r="J58">
        <v>0</v>
      </c>
      <c r="K58" t="s">
        <v>969</v>
      </c>
    </row>
    <row r="59" spans="1:11" x14ac:dyDescent="0.25">
      <c r="A59" t="s">
        <v>99</v>
      </c>
      <c r="B59" t="s">
        <v>141</v>
      </c>
      <c r="C59">
        <v>36</v>
      </c>
      <c r="D59">
        <v>0</v>
      </c>
      <c r="E59">
        <v>3</v>
      </c>
      <c r="F59">
        <v>33</v>
      </c>
      <c r="G59">
        <v>10</v>
      </c>
      <c r="H59">
        <v>2</v>
      </c>
      <c r="I59">
        <v>689</v>
      </c>
      <c r="J59">
        <v>22750</v>
      </c>
      <c r="K59" t="s">
        <v>150</v>
      </c>
    </row>
    <row r="60" spans="1:11" x14ac:dyDescent="0.25">
      <c r="A60" t="s">
        <v>100</v>
      </c>
      <c r="B60" t="s">
        <v>141</v>
      </c>
      <c r="C60">
        <v>24</v>
      </c>
      <c r="D60">
        <v>0</v>
      </c>
      <c r="E60">
        <v>20</v>
      </c>
      <c r="F60">
        <v>4</v>
      </c>
      <c r="G60">
        <v>24</v>
      </c>
      <c r="H60">
        <v>5</v>
      </c>
      <c r="I60">
        <v>80</v>
      </c>
      <c r="J60">
        <v>318</v>
      </c>
      <c r="K60" t="s">
        <v>969</v>
      </c>
    </row>
    <row r="61" spans="1:11" x14ac:dyDescent="0.25">
      <c r="A61" t="s">
        <v>101</v>
      </c>
      <c r="B61" t="s">
        <v>141</v>
      </c>
      <c r="C61">
        <v>12</v>
      </c>
      <c r="D61">
        <v>0</v>
      </c>
      <c r="E61">
        <v>12</v>
      </c>
      <c r="F61">
        <v>0</v>
      </c>
      <c r="G61">
        <v>50</v>
      </c>
      <c r="H61">
        <v>15</v>
      </c>
      <c r="I61">
        <v>106</v>
      </c>
      <c r="J61">
        <v>0</v>
      </c>
      <c r="K61" t="s">
        <v>969</v>
      </c>
    </row>
    <row r="62" spans="1:11" x14ac:dyDescent="0.25">
      <c r="A62" t="s">
        <v>102</v>
      </c>
      <c r="B62" t="s">
        <v>141</v>
      </c>
      <c r="C62">
        <v>0</v>
      </c>
      <c r="D62">
        <v>0</v>
      </c>
      <c r="E62">
        <v>0</v>
      </c>
      <c r="F62">
        <v>0</v>
      </c>
      <c r="G62">
        <v>50</v>
      </c>
      <c r="H62">
        <v>5</v>
      </c>
      <c r="I62">
        <v>266</v>
      </c>
      <c r="J62">
        <v>0</v>
      </c>
      <c r="K62" t="s">
        <v>969</v>
      </c>
    </row>
    <row r="63" spans="1:11" x14ac:dyDescent="0.25">
      <c r="A63" t="s">
        <v>103</v>
      </c>
      <c r="B63" t="s">
        <v>141</v>
      </c>
      <c r="C63">
        <v>3058</v>
      </c>
      <c r="D63">
        <v>0</v>
      </c>
      <c r="E63">
        <v>72</v>
      </c>
      <c r="F63">
        <v>2986</v>
      </c>
      <c r="G63">
        <v>5000</v>
      </c>
      <c r="H63">
        <v>500</v>
      </c>
      <c r="I63">
        <v>1</v>
      </c>
      <c r="J63">
        <v>2687</v>
      </c>
      <c r="K63" t="s">
        <v>150</v>
      </c>
    </row>
    <row r="64" spans="1:11" x14ac:dyDescent="0.25">
      <c r="A64" t="s">
        <v>104</v>
      </c>
      <c r="B64" t="s">
        <v>141</v>
      </c>
      <c r="C64">
        <v>118</v>
      </c>
      <c r="D64">
        <v>0</v>
      </c>
      <c r="E64">
        <v>22</v>
      </c>
      <c r="F64">
        <v>96</v>
      </c>
      <c r="G64">
        <v>100</v>
      </c>
      <c r="H64">
        <v>10</v>
      </c>
      <c r="I64">
        <v>23</v>
      </c>
      <c r="J64">
        <v>2252</v>
      </c>
      <c r="K64" t="s">
        <v>150</v>
      </c>
    </row>
    <row r="65" spans="1:11" x14ac:dyDescent="0.25">
      <c r="A65" t="s">
        <v>105</v>
      </c>
      <c r="B65" t="s">
        <v>141</v>
      </c>
      <c r="C65">
        <v>212</v>
      </c>
      <c r="D65">
        <v>0</v>
      </c>
      <c r="E65">
        <v>13</v>
      </c>
      <c r="F65">
        <v>199</v>
      </c>
      <c r="G65">
        <v>100</v>
      </c>
      <c r="H65">
        <v>10</v>
      </c>
      <c r="I65">
        <v>22</v>
      </c>
      <c r="J65">
        <v>4462</v>
      </c>
      <c r="K65" t="s">
        <v>150</v>
      </c>
    </row>
    <row r="66" spans="1:11" x14ac:dyDescent="0.25">
      <c r="A66" t="s">
        <v>106</v>
      </c>
      <c r="B66" t="s">
        <v>141</v>
      </c>
      <c r="C66">
        <v>178</v>
      </c>
      <c r="D66">
        <v>0</v>
      </c>
      <c r="E66">
        <v>4</v>
      </c>
      <c r="F66">
        <v>174</v>
      </c>
      <c r="G66">
        <v>100</v>
      </c>
      <c r="H66">
        <v>10</v>
      </c>
      <c r="I66">
        <v>28</v>
      </c>
      <c r="J66">
        <v>4952</v>
      </c>
      <c r="K66" t="s">
        <v>150</v>
      </c>
    </row>
    <row r="67" spans="1:11" x14ac:dyDescent="0.25">
      <c r="A67" t="s">
        <v>107</v>
      </c>
      <c r="B67" t="s">
        <v>141</v>
      </c>
      <c r="C67">
        <v>1</v>
      </c>
      <c r="D67">
        <v>0</v>
      </c>
      <c r="E67">
        <v>0</v>
      </c>
      <c r="F67">
        <v>1</v>
      </c>
      <c r="G67">
        <v>10</v>
      </c>
      <c r="H67">
        <v>2</v>
      </c>
      <c r="I67">
        <v>4484</v>
      </c>
      <c r="J67">
        <v>4484</v>
      </c>
      <c r="K67" t="s">
        <v>969</v>
      </c>
    </row>
    <row r="68" spans="1:11" x14ac:dyDescent="0.25">
      <c r="A68" t="s">
        <v>108</v>
      </c>
      <c r="B68" t="s">
        <v>141</v>
      </c>
      <c r="C68">
        <v>118</v>
      </c>
      <c r="D68">
        <v>0</v>
      </c>
      <c r="E68">
        <v>137</v>
      </c>
      <c r="F68">
        <v>-19</v>
      </c>
      <c r="G68">
        <v>200</v>
      </c>
      <c r="H68">
        <v>20</v>
      </c>
      <c r="I68">
        <v>30</v>
      </c>
      <c r="J68">
        <v>-560</v>
      </c>
      <c r="K68" t="s">
        <v>969</v>
      </c>
    </row>
    <row r="69" spans="1:11" x14ac:dyDescent="0.25">
      <c r="A69" t="s">
        <v>109</v>
      </c>
      <c r="B69" t="s">
        <v>141</v>
      </c>
      <c r="C69">
        <v>0</v>
      </c>
      <c r="D69">
        <v>0</v>
      </c>
      <c r="E69">
        <v>0</v>
      </c>
      <c r="F69">
        <v>0</v>
      </c>
      <c r="G69">
        <v>48</v>
      </c>
      <c r="H69">
        <v>10</v>
      </c>
      <c r="I69">
        <v>106</v>
      </c>
      <c r="J69">
        <v>0</v>
      </c>
      <c r="K69" t="s">
        <v>969</v>
      </c>
    </row>
    <row r="70" spans="1:11" x14ac:dyDescent="0.25">
      <c r="A70" t="s">
        <v>110</v>
      </c>
      <c r="B70" t="s">
        <v>141</v>
      </c>
      <c r="C70">
        <v>0</v>
      </c>
      <c r="D70">
        <v>0</v>
      </c>
      <c r="E70">
        <v>0</v>
      </c>
      <c r="F70">
        <v>0</v>
      </c>
      <c r="G70">
        <v>48</v>
      </c>
      <c r="H70">
        <v>10</v>
      </c>
      <c r="I70">
        <v>83</v>
      </c>
      <c r="J70">
        <v>0</v>
      </c>
      <c r="K70" t="s">
        <v>969</v>
      </c>
    </row>
    <row r="71" spans="1:11" x14ac:dyDescent="0.25">
      <c r="A71" t="s">
        <v>111</v>
      </c>
      <c r="B71" t="s">
        <v>141</v>
      </c>
      <c r="C71">
        <v>13</v>
      </c>
      <c r="D71">
        <v>0</v>
      </c>
      <c r="E71">
        <v>14</v>
      </c>
      <c r="F71">
        <v>-1</v>
      </c>
      <c r="G71">
        <v>48</v>
      </c>
      <c r="H71">
        <v>10</v>
      </c>
      <c r="I71">
        <v>88</v>
      </c>
      <c r="J71">
        <v>-88</v>
      </c>
      <c r="K71" t="s">
        <v>969</v>
      </c>
    </row>
    <row r="72" spans="1:11" x14ac:dyDescent="0.25">
      <c r="A72" t="s">
        <v>112</v>
      </c>
      <c r="B72" t="s">
        <v>141</v>
      </c>
      <c r="C72">
        <v>109</v>
      </c>
      <c r="D72">
        <v>300</v>
      </c>
      <c r="E72">
        <v>108</v>
      </c>
      <c r="F72">
        <v>301</v>
      </c>
      <c r="G72">
        <v>300</v>
      </c>
      <c r="H72">
        <v>50</v>
      </c>
      <c r="I72">
        <v>218</v>
      </c>
      <c r="J72">
        <v>65708</v>
      </c>
      <c r="K72" t="s">
        <v>150</v>
      </c>
    </row>
    <row r="73" spans="1:11" x14ac:dyDescent="0.25">
      <c r="A73" t="s">
        <v>113</v>
      </c>
      <c r="B73" t="s">
        <v>141</v>
      </c>
      <c r="C73">
        <v>15</v>
      </c>
      <c r="D73">
        <v>0</v>
      </c>
      <c r="E73">
        <v>2</v>
      </c>
      <c r="F73">
        <v>13</v>
      </c>
      <c r="G73">
        <v>20</v>
      </c>
      <c r="H73">
        <v>5</v>
      </c>
      <c r="I73">
        <v>504</v>
      </c>
      <c r="J73">
        <v>6554</v>
      </c>
      <c r="K73" t="s">
        <v>150</v>
      </c>
    </row>
    <row r="74" spans="1:11" x14ac:dyDescent="0.25">
      <c r="A74" t="s">
        <v>114</v>
      </c>
      <c r="B74" t="s">
        <v>141</v>
      </c>
      <c r="C74">
        <v>15</v>
      </c>
      <c r="D74">
        <v>0</v>
      </c>
      <c r="E74">
        <v>0</v>
      </c>
      <c r="F74">
        <v>15</v>
      </c>
      <c r="G74">
        <v>20</v>
      </c>
      <c r="H74">
        <v>5</v>
      </c>
      <c r="I74">
        <v>360</v>
      </c>
      <c r="J74">
        <v>5398</v>
      </c>
      <c r="K74" t="s">
        <v>150</v>
      </c>
    </row>
    <row r="75" spans="1:11" x14ac:dyDescent="0.25">
      <c r="A75" t="s">
        <v>115</v>
      </c>
      <c r="B75" t="s">
        <v>141</v>
      </c>
      <c r="C75">
        <v>21</v>
      </c>
      <c r="D75">
        <v>0</v>
      </c>
      <c r="E75">
        <v>3</v>
      </c>
      <c r="F75">
        <v>18</v>
      </c>
      <c r="G75">
        <v>20</v>
      </c>
      <c r="H75">
        <v>5</v>
      </c>
      <c r="I75">
        <v>732</v>
      </c>
      <c r="J75">
        <v>13185</v>
      </c>
      <c r="K75" t="s">
        <v>150</v>
      </c>
    </row>
    <row r="76" spans="1:11" x14ac:dyDescent="0.25">
      <c r="A76" t="s">
        <v>116</v>
      </c>
      <c r="B76" t="s">
        <v>141</v>
      </c>
      <c r="C76">
        <v>4130</v>
      </c>
      <c r="D76">
        <v>0</v>
      </c>
      <c r="E76">
        <v>427</v>
      </c>
      <c r="F76">
        <v>3703</v>
      </c>
      <c r="G76">
        <v>5000</v>
      </c>
      <c r="H76">
        <v>400</v>
      </c>
      <c r="I76">
        <v>3</v>
      </c>
      <c r="J76">
        <v>10479</v>
      </c>
      <c r="K76" t="s">
        <v>150</v>
      </c>
    </row>
    <row r="77" spans="1:11" x14ac:dyDescent="0.25">
      <c r="A77" t="s">
        <v>117</v>
      </c>
      <c r="B77" t="s">
        <v>141</v>
      </c>
      <c r="C77">
        <v>2813</v>
      </c>
      <c r="D77">
        <v>0</v>
      </c>
      <c r="E77">
        <v>2</v>
      </c>
      <c r="F77">
        <v>2811</v>
      </c>
      <c r="G77">
        <v>2000</v>
      </c>
      <c r="H77">
        <v>200</v>
      </c>
      <c r="I77">
        <v>2</v>
      </c>
      <c r="J77">
        <v>4722</v>
      </c>
      <c r="K77" t="s">
        <v>150</v>
      </c>
    </row>
    <row r="78" spans="1:11" x14ac:dyDescent="0.25">
      <c r="A78" t="s">
        <v>118</v>
      </c>
      <c r="B78" t="s">
        <v>141</v>
      </c>
      <c r="C78">
        <v>42</v>
      </c>
      <c r="D78">
        <v>0</v>
      </c>
      <c r="E78">
        <v>6</v>
      </c>
      <c r="F78">
        <v>36</v>
      </c>
      <c r="G78">
        <v>50</v>
      </c>
      <c r="H78">
        <v>40</v>
      </c>
      <c r="I78">
        <v>52</v>
      </c>
      <c r="J78">
        <v>1863</v>
      </c>
      <c r="K78" t="s">
        <v>969</v>
      </c>
    </row>
    <row r="79" spans="1:11" x14ac:dyDescent="0.25">
      <c r="A79" t="s">
        <v>119</v>
      </c>
      <c r="B79" t="s">
        <v>141</v>
      </c>
      <c r="C79">
        <v>240</v>
      </c>
      <c r="D79">
        <v>200</v>
      </c>
      <c r="E79">
        <v>190</v>
      </c>
      <c r="F79">
        <v>250</v>
      </c>
      <c r="G79">
        <v>250</v>
      </c>
      <c r="H79">
        <v>50</v>
      </c>
      <c r="I79">
        <v>136</v>
      </c>
      <c r="J79">
        <v>33925</v>
      </c>
      <c r="K79" t="s">
        <v>150</v>
      </c>
    </row>
    <row r="80" spans="1:11" x14ac:dyDescent="0.25">
      <c r="A80" t="s">
        <v>120</v>
      </c>
      <c r="B80" t="s">
        <v>141</v>
      </c>
      <c r="C80">
        <v>22</v>
      </c>
      <c r="D80">
        <v>0</v>
      </c>
      <c r="E80">
        <v>20</v>
      </c>
      <c r="F80">
        <v>2</v>
      </c>
      <c r="G80">
        <v>24</v>
      </c>
      <c r="H80">
        <v>5</v>
      </c>
      <c r="I80">
        <v>622</v>
      </c>
      <c r="J80">
        <v>1245</v>
      </c>
      <c r="K80" t="s">
        <v>969</v>
      </c>
    </row>
    <row r="81" spans="1:11" x14ac:dyDescent="0.25">
      <c r="A81" t="s">
        <v>121</v>
      </c>
      <c r="B81" t="s">
        <v>141</v>
      </c>
      <c r="C81">
        <v>8</v>
      </c>
      <c r="D81">
        <v>0</v>
      </c>
      <c r="E81">
        <v>8</v>
      </c>
      <c r="F81">
        <v>0</v>
      </c>
      <c r="G81">
        <v>100</v>
      </c>
      <c r="H81">
        <v>10</v>
      </c>
      <c r="I81">
        <v>136</v>
      </c>
      <c r="J81">
        <v>0</v>
      </c>
      <c r="K81" t="s">
        <v>969</v>
      </c>
    </row>
    <row r="82" spans="1:11" x14ac:dyDescent="0.25">
      <c r="A82" t="s">
        <v>122</v>
      </c>
      <c r="B82" t="s">
        <v>141</v>
      </c>
      <c r="C82">
        <v>7</v>
      </c>
      <c r="D82">
        <v>0</v>
      </c>
      <c r="E82">
        <v>4</v>
      </c>
      <c r="F82">
        <v>3</v>
      </c>
      <c r="G82">
        <v>24</v>
      </c>
      <c r="H82">
        <v>5</v>
      </c>
      <c r="I82">
        <v>38</v>
      </c>
      <c r="J82">
        <v>114</v>
      </c>
      <c r="K82" t="s">
        <v>969</v>
      </c>
    </row>
    <row r="83" spans="1:11" x14ac:dyDescent="0.25">
      <c r="A83" t="s">
        <v>123</v>
      </c>
      <c r="B83" t="s">
        <v>141</v>
      </c>
      <c r="C83">
        <v>10</v>
      </c>
      <c r="D83">
        <v>0</v>
      </c>
      <c r="E83">
        <v>6</v>
      </c>
      <c r="F83">
        <v>4</v>
      </c>
      <c r="G83">
        <v>25</v>
      </c>
      <c r="H83">
        <v>5</v>
      </c>
      <c r="I83">
        <v>839</v>
      </c>
      <c r="J83">
        <v>3358</v>
      </c>
      <c r="K83" t="s">
        <v>969</v>
      </c>
    </row>
    <row r="84" spans="1:11" x14ac:dyDescent="0.25">
      <c r="A84" t="s">
        <v>124</v>
      </c>
      <c r="B84" t="s">
        <v>141</v>
      </c>
      <c r="C84">
        <v>20</v>
      </c>
      <c r="D84">
        <v>0</v>
      </c>
      <c r="E84">
        <v>5</v>
      </c>
      <c r="F84">
        <v>15</v>
      </c>
      <c r="G84">
        <v>25</v>
      </c>
      <c r="H84">
        <v>5</v>
      </c>
      <c r="I84">
        <v>1131</v>
      </c>
      <c r="J84">
        <v>16960</v>
      </c>
      <c r="K84" t="s">
        <v>150</v>
      </c>
    </row>
    <row r="85" spans="1:11" x14ac:dyDescent="0.25">
      <c r="A85" t="s">
        <v>125</v>
      </c>
      <c r="B85" t="s">
        <v>141</v>
      </c>
      <c r="C85">
        <v>0</v>
      </c>
      <c r="D85">
        <v>0</v>
      </c>
      <c r="E85">
        <v>0</v>
      </c>
      <c r="F85">
        <v>0</v>
      </c>
      <c r="G85">
        <v>25</v>
      </c>
      <c r="H85">
        <v>5</v>
      </c>
      <c r="I85">
        <v>840</v>
      </c>
      <c r="J85">
        <v>0</v>
      </c>
      <c r="K85" t="s">
        <v>969</v>
      </c>
    </row>
    <row r="86" spans="1:11" x14ac:dyDescent="0.25">
      <c r="A86" t="s">
        <v>126</v>
      </c>
      <c r="B86" t="s">
        <v>141</v>
      </c>
      <c r="C86">
        <v>22</v>
      </c>
      <c r="D86">
        <v>0</v>
      </c>
      <c r="E86">
        <v>13</v>
      </c>
      <c r="F86">
        <v>9</v>
      </c>
      <c r="G86">
        <v>50</v>
      </c>
      <c r="H86">
        <v>5</v>
      </c>
      <c r="I86">
        <v>812</v>
      </c>
      <c r="J86">
        <v>7310</v>
      </c>
      <c r="K86" t="s">
        <v>150</v>
      </c>
    </row>
    <row r="87" spans="1:11" x14ac:dyDescent="0.25">
      <c r="A87" t="s">
        <v>127</v>
      </c>
      <c r="B87" t="s">
        <v>141</v>
      </c>
      <c r="C87">
        <v>5460</v>
      </c>
      <c r="D87">
        <v>10000</v>
      </c>
      <c r="E87">
        <v>8940</v>
      </c>
      <c r="F87">
        <v>6520</v>
      </c>
      <c r="G87">
        <v>15000</v>
      </c>
      <c r="H87">
        <v>5000</v>
      </c>
      <c r="I87">
        <v>13</v>
      </c>
      <c r="J87">
        <v>82869</v>
      </c>
      <c r="K87" t="s">
        <v>150</v>
      </c>
    </row>
    <row r="88" spans="1:11" x14ac:dyDescent="0.25">
      <c r="A88" t="s">
        <v>128</v>
      </c>
      <c r="B88" t="s">
        <v>141</v>
      </c>
      <c r="C88">
        <v>1000</v>
      </c>
      <c r="D88">
        <v>1000</v>
      </c>
      <c r="E88">
        <v>1025</v>
      </c>
      <c r="F88">
        <v>975</v>
      </c>
      <c r="G88">
        <v>1000</v>
      </c>
      <c r="H88">
        <v>200</v>
      </c>
      <c r="I88">
        <v>52</v>
      </c>
      <c r="J88">
        <v>50622</v>
      </c>
      <c r="K88" t="s">
        <v>150</v>
      </c>
    </row>
    <row r="89" spans="1:11" x14ac:dyDescent="0.25">
      <c r="A89" t="s">
        <v>129</v>
      </c>
      <c r="B89" t="s">
        <v>141</v>
      </c>
      <c r="C89">
        <v>0</v>
      </c>
      <c r="D89">
        <v>0</v>
      </c>
      <c r="E89">
        <v>0</v>
      </c>
      <c r="F89">
        <v>0</v>
      </c>
      <c r="G89">
        <v>10</v>
      </c>
      <c r="H89">
        <v>5</v>
      </c>
      <c r="I89">
        <v>366</v>
      </c>
      <c r="J89">
        <v>0</v>
      </c>
      <c r="K89" t="s">
        <v>969</v>
      </c>
    </row>
    <row r="90" spans="1:11" x14ac:dyDescent="0.25">
      <c r="A90" t="s">
        <v>130</v>
      </c>
      <c r="B90" t="s">
        <v>141</v>
      </c>
      <c r="C90">
        <v>1976</v>
      </c>
      <c r="D90">
        <v>0</v>
      </c>
      <c r="E90">
        <v>89</v>
      </c>
      <c r="F90">
        <v>1887</v>
      </c>
      <c r="G90">
        <v>2500</v>
      </c>
      <c r="H90">
        <v>100</v>
      </c>
      <c r="I90">
        <v>3</v>
      </c>
      <c r="J90">
        <v>5586</v>
      </c>
      <c r="K90" t="s">
        <v>150</v>
      </c>
    </row>
    <row r="91" spans="1:11" x14ac:dyDescent="0.25">
      <c r="A91" t="s">
        <v>131</v>
      </c>
      <c r="B91" t="s">
        <v>141</v>
      </c>
      <c r="C91">
        <v>38</v>
      </c>
      <c r="D91">
        <v>0</v>
      </c>
      <c r="E91">
        <v>4</v>
      </c>
      <c r="F91">
        <v>34</v>
      </c>
      <c r="G91">
        <v>50</v>
      </c>
      <c r="H91">
        <v>5</v>
      </c>
      <c r="I91">
        <v>41</v>
      </c>
      <c r="J91">
        <v>1381</v>
      </c>
      <c r="K91" t="s">
        <v>150</v>
      </c>
    </row>
    <row r="92" spans="1:11" x14ac:dyDescent="0.25">
      <c r="A92" t="s">
        <v>132</v>
      </c>
      <c r="B92" t="s">
        <v>141</v>
      </c>
      <c r="C92">
        <v>1660</v>
      </c>
      <c r="D92">
        <v>0</v>
      </c>
      <c r="E92">
        <v>0</v>
      </c>
      <c r="F92">
        <v>1660</v>
      </c>
      <c r="G92">
        <v>2500</v>
      </c>
      <c r="H92">
        <v>5</v>
      </c>
      <c r="I92">
        <v>5</v>
      </c>
      <c r="J92">
        <v>8184</v>
      </c>
      <c r="K92" t="s">
        <v>150</v>
      </c>
    </row>
    <row r="93" spans="1:11" x14ac:dyDescent="0.25">
      <c r="A93" t="s">
        <v>133</v>
      </c>
      <c r="B93" t="s">
        <v>141</v>
      </c>
      <c r="C93">
        <v>6837</v>
      </c>
      <c r="D93">
        <v>0</v>
      </c>
      <c r="E93">
        <v>3044</v>
      </c>
      <c r="F93">
        <v>3793</v>
      </c>
      <c r="G93">
        <v>5000</v>
      </c>
      <c r="H93">
        <v>1000</v>
      </c>
      <c r="I93">
        <v>9</v>
      </c>
      <c r="J93">
        <v>34706</v>
      </c>
      <c r="K93" t="s">
        <v>150</v>
      </c>
    </row>
    <row r="94" spans="1:11" x14ac:dyDescent="0.25">
      <c r="A94" t="s">
        <v>134</v>
      </c>
      <c r="B94" t="s">
        <v>141</v>
      </c>
      <c r="C94">
        <v>1</v>
      </c>
      <c r="D94">
        <v>0</v>
      </c>
      <c r="E94">
        <v>0</v>
      </c>
      <c r="F94">
        <v>1</v>
      </c>
      <c r="G94">
        <v>10</v>
      </c>
      <c r="H94">
        <v>1</v>
      </c>
      <c r="I94">
        <v>4484</v>
      </c>
      <c r="J94">
        <v>4484</v>
      </c>
      <c r="K94" t="s">
        <v>969</v>
      </c>
    </row>
    <row r="95" spans="1:11" x14ac:dyDescent="0.25">
      <c r="A95" t="s">
        <v>135</v>
      </c>
      <c r="B95" t="s">
        <v>141</v>
      </c>
      <c r="C95">
        <v>415</v>
      </c>
      <c r="D95">
        <v>0</v>
      </c>
      <c r="E95">
        <v>14</v>
      </c>
      <c r="F95">
        <v>401</v>
      </c>
      <c r="G95">
        <v>10</v>
      </c>
      <c r="H95">
        <v>24</v>
      </c>
      <c r="I95">
        <v>133</v>
      </c>
      <c r="J95">
        <v>53213</v>
      </c>
      <c r="K95" t="s">
        <v>150</v>
      </c>
    </row>
    <row r="96" spans="1:11" x14ac:dyDescent="0.25">
      <c r="A96" t="s">
        <v>136</v>
      </c>
      <c r="B96" t="s">
        <v>141</v>
      </c>
      <c r="C96">
        <v>414</v>
      </c>
      <c r="D96">
        <v>0</v>
      </c>
      <c r="E96">
        <v>6</v>
      </c>
      <c r="F96">
        <v>408</v>
      </c>
      <c r="G96">
        <v>500</v>
      </c>
      <c r="H96">
        <v>50</v>
      </c>
      <c r="I96">
        <v>24</v>
      </c>
      <c r="J96">
        <v>9674</v>
      </c>
      <c r="K96" t="s">
        <v>150</v>
      </c>
    </row>
    <row r="97" spans="1:11" x14ac:dyDescent="0.25">
      <c r="A97" t="s">
        <v>137</v>
      </c>
      <c r="B97" t="s">
        <v>141</v>
      </c>
      <c r="C97">
        <v>256</v>
      </c>
      <c r="D97">
        <v>0</v>
      </c>
      <c r="E97">
        <v>6</v>
      </c>
      <c r="F97">
        <v>250</v>
      </c>
      <c r="G97">
        <v>500</v>
      </c>
      <c r="H97">
        <v>50</v>
      </c>
      <c r="I97">
        <v>32</v>
      </c>
      <c r="J97">
        <v>8022</v>
      </c>
      <c r="K97" t="s">
        <v>150</v>
      </c>
    </row>
  </sheetData>
  <phoneticPr fontId="4" type="noConversion"/>
  <conditionalFormatting sqref="K2:K97">
    <cfRule type="cellIs" dxfId="3" priority="1" operator="equal">
      <formula>"PO Required"</formula>
    </cfRule>
    <cfRule type="cellIs" dxfId="2" priority="2" operator="equal">
      <formula>"Stock Available"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G850"/>
  <sheetViews>
    <sheetView tabSelected="1" topLeftCell="H1" zoomScale="94" workbookViewId="0">
      <pane xSplit="1" ySplit="3" topLeftCell="J813" activePane="bottomRight" state="frozen"/>
      <selection activeCell="H1" sqref="H1"/>
      <selection pane="topRight" activeCell="I1" sqref="I1"/>
      <selection pane="bottomLeft" activeCell="H4" sqref="H4"/>
      <selection pane="bottomRight" activeCell="P825" sqref="P825"/>
    </sheetView>
  </sheetViews>
  <sheetFormatPr defaultRowHeight="15" x14ac:dyDescent="0.25"/>
  <cols>
    <col min="1" max="1" width="16.7109375" hidden="1" customWidth="1"/>
    <col min="2" max="2" width="28.28515625" hidden="1" customWidth="1"/>
    <col min="3" max="3" width="16.7109375" hidden="1" customWidth="1"/>
    <col min="4" max="4" width="11.28515625" hidden="1" customWidth="1"/>
    <col min="5" max="5" width="7.42578125" hidden="1" customWidth="1"/>
    <col min="6" max="6" width="12" hidden="1" customWidth="1"/>
    <col min="7" max="7" width="7" hidden="1" customWidth="1"/>
    <col min="8" max="8" width="18.28515625" bestFit="1" customWidth="1"/>
    <col min="9" max="9" width="42.28515625" customWidth="1"/>
    <col min="10" max="10" width="14.42578125" bestFit="1" customWidth="1"/>
    <col min="11" max="11" width="20.85546875" bestFit="1" customWidth="1"/>
    <col min="12" max="13" width="20.85546875" customWidth="1"/>
    <col min="14" max="14" width="11.42578125" bestFit="1" customWidth="1"/>
    <col min="15" max="16" width="11.42578125" customWidth="1"/>
    <col min="17" max="17" width="11.28515625" customWidth="1"/>
    <col min="27" max="27" width="12.28515625" bestFit="1" customWidth="1"/>
    <col min="29" max="29" width="10" bestFit="1" customWidth="1"/>
    <col min="30" max="30" width="9.5703125" bestFit="1" customWidth="1"/>
    <col min="32" max="32" width="9.5703125" bestFit="1" customWidth="1"/>
  </cols>
  <sheetData>
    <row r="1" spans="1:32" x14ac:dyDescent="0.25">
      <c r="A1" s="19" t="s">
        <v>0</v>
      </c>
      <c r="B1" t="s">
        <v>1004</v>
      </c>
    </row>
    <row r="2" spans="1:32" x14ac:dyDescent="0.25">
      <c r="H2" s="61" t="s">
        <v>1142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32" x14ac:dyDescent="0.25">
      <c r="A3" s="19" t="s">
        <v>34</v>
      </c>
      <c r="B3" s="19" t="s">
        <v>16</v>
      </c>
      <c r="C3" s="19" t="s">
        <v>21</v>
      </c>
      <c r="D3" t="s">
        <v>977</v>
      </c>
      <c r="H3" s="40" t="s">
        <v>34</v>
      </c>
      <c r="I3" s="40" t="s">
        <v>16</v>
      </c>
      <c r="J3" s="40" t="s">
        <v>21</v>
      </c>
      <c r="K3" s="40" t="s">
        <v>1144</v>
      </c>
      <c r="L3" s="40" t="s">
        <v>1164</v>
      </c>
      <c r="M3" s="40" t="s">
        <v>1145</v>
      </c>
      <c r="N3" s="40" t="s">
        <v>1143</v>
      </c>
      <c r="O3" s="40" t="s">
        <v>1140</v>
      </c>
      <c r="P3" s="40" t="s">
        <v>1141</v>
      </c>
      <c r="Q3" s="40" t="s">
        <v>1131</v>
      </c>
      <c r="R3" s="41" t="s">
        <v>1130</v>
      </c>
      <c r="S3" s="41" t="s">
        <v>1132</v>
      </c>
      <c r="T3" s="41" t="s">
        <v>1133</v>
      </c>
      <c r="U3" s="41" t="s">
        <v>1134</v>
      </c>
      <c r="V3" s="41" t="s">
        <v>1135</v>
      </c>
      <c r="W3" s="41" t="s">
        <v>1136</v>
      </c>
      <c r="X3" s="41" t="s">
        <v>1137</v>
      </c>
      <c r="Y3" s="41" t="s">
        <v>1138</v>
      </c>
      <c r="Z3" s="41" t="s">
        <v>1139</v>
      </c>
      <c r="AA3" s="41" t="s">
        <v>974</v>
      </c>
      <c r="AB3" s="41" t="s">
        <v>1148</v>
      </c>
      <c r="AC3" s="41" t="s">
        <v>1147</v>
      </c>
      <c r="AD3" s="41" t="s">
        <v>1146</v>
      </c>
      <c r="AE3" s="41" t="s">
        <v>1033</v>
      </c>
    </row>
    <row r="4" spans="1:32" x14ac:dyDescent="0.25">
      <c r="A4">
        <v>2</v>
      </c>
      <c r="B4" t="s">
        <v>1092</v>
      </c>
      <c r="C4" t="s">
        <v>154</v>
      </c>
      <c r="D4">
        <v>8010.4</v>
      </c>
      <c r="H4" s="39">
        <v>10520003</v>
      </c>
      <c r="I4" s="30" t="s">
        <v>1092</v>
      </c>
      <c r="J4" t="s">
        <v>154</v>
      </c>
      <c r="K4" s="42">
        <v>0</v>
      </c>
      <c r="L4" s="42">
        <v>9308.4</v>
      </c>
      <c r="M4" s="42">
        <v>10795.199999999999</v>
      </c>
      <c r="N4" s="48">
        <f>K4+M4+L4</f>
        <v>20103.599999999999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 t="s">
        <v>1163</v>
      </c>
      <c r="Y4" s="42">
        <v>0</v>
      </c>
      <c r="Z4" s="42">
        <v>0</v>
      </c>
      <c r="AA4" s="42">
        <f>N4-SUM(O4:Z4)</f>
        <v>20103.599999999999</v>
      </c>
      <c r="AC4">
        <f>IFERROR(VLOOKUP(H4,'[1]Pending Recoveries'!$A:$D,4,0),0)</f>
        <v>10795.199999999999</v>
      </c>
      <c r="AD4" s="43">
        <f>AA4-AC4</f>
        <v>9308.4</v>
      </c>
      <c r="AE4" s="43">
        <f>AC4-M4</f>
        <v>0</v>
      </c>
      <c r="AF4" s="43"/>
    </row>
    <row r="5" spans="1:32" x14ac:dyDescent="0.25">
      <c r="A5">
        <v>1002</v>
      </c>
      <c r="B5" t="s">
        <v>565</v>
      </c>
      <c r="C5" t="s">
        <v>154</v>
      </c>
      <c r="D5">
        <v>28773.24</v>
      </c>
      <c r="H5" s="39">
        <v>1002</v>
      </c>
      <c r="I5" s="30" t="s">
        <v>565</v>
      </c>
      <c r="J5" t="s">
        <v>154</v>
      </c>
      <c r="K5" s="42">
        <v>0</v>
      </c>
      <c r="L5" s="42">
        <v>0.19000000000960426</v>
      </c>
      <c r="M5" s="42">
        <v>19211.68</v>
      </c>
      <c r="N5" s="48">
        <f t="shared" ref="N5:N68" si="0">K5+M5+L5</f>
        <v>19211.87000000001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 t="s">
        <v>1163</v>
      </c>
      <c r="Y5" s="42">
        <v>0</v>
      </c>
      <c r="Z5" s="42">
        <v>0</v>
      </c>
      <c r="AA5" s="42">
        <f t="shared" ref="AA5:AA68" si="1">N5-SUM(O5:Z5)</f>
        <v>19211.87000000001</v>
      </c>
      <c r="AC5">
        <f>IFERROR(VLOOKUP(H5,'[1]Pending Recoveries'!$A:$D,4,0),0)</f>
        <v>19211.68</v>
      </c>
      <c r="AD5" s="43">
        <f t="shared" ref="AD5:AD68" si="2">AA5-AC5</f>
        <v>0.19000000000960426</v>
      </c>
      <c r="AE5" s="43">
        <f t="shared" ref="AE5:AE68" si="3">AC5-M5</f>
        <v>0</v>
      </c>
      <c r="AF5" s="43"/>
    </row>
    <row r="6" spans="1:32" hidden="1" x14ac:dyDescent="0.25">
      <c r="A6">
        <v>1003</v>
      </c>
      <c r="B6" t="s">
        <v>41</v>
      </c>
      <c r="C6" t="s">
        <v>154</v>
      </c>
      <c r="D6">
        <v>99.47</v>
      </c>
      <c r="H6" s="39">
        <v>1003</v>
      </c>
      <c r="I6" s="30" t="s">
        <v>41</v>
      </c>
      <c r="J6" t="s">
        <v>154</v>
      </c>
      <c r="K6" s="42">
        <v>0</v>
      </c>
      <c r="L6" s="42">
        <v>0.46999999999999886</v>
      </c>
      <c r="M6" s="42">
        <v>0</v>
      </c>
      <c r="N6" s="48">
        <f t="shared" si="0"/>
        <v>0.46999999999999886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 t="s">
        <v>1163</v>
      </c>
      <c r="Y6" s="42">
        <v>0</v>
      </c>
      <c r="Z6" s="42">
        <v>0</v>
      </c>
      <c r="AA6" s="42">
        <f t="shared" si="1"/>
        <v>0.46999999999999886</v>
      </c>
      <c r="AC6">
        <f>IFERROR(VLOOKUP(H6,'[1]Pending Recoveries'!$A:$D,4,0),0)</f>
        <v>0</v>
      </c>
      <c r="AD6" s="43">
        <f t="shared" si="2"/>
        <v>0.46999999999999886</v>
      </c>
      <c r="AE6" s="43">
        <f t="shared" si="3"/>
        <v>0</v>
      </c>
      <c r="AF6" s="43"/>
    </row>
    <row r="7" spans="1:32" x14ac:dyDescent="0.25">
      <c r="A7">
        <v>1004</v>
      </c>
      <c r="B7" t="s">
        <v>963</v>
      </c>
      <c r="C7" t="s">
        <v>154</v>
      </c>
      <c r="D7">
        <v>2145.71</v>
      </c>
      <c r="H7" s="39">
        <v>1004</v>
      </c>
      <c r="I7" s="30" t="s">
        <v>963</v>
      </c>
      <c r="J7" t="s">
        <v>154</v>
      </c>
      <c r="K7" s="42">
        <v>0</v>
      </c>
      <c r="L7" s="42">
        <v>1707.8100000000004</v>
      </c>
      <c r="M7" s="42">
        <v>0</v>
      </c>
      <c r="N7" s="48">
        <f t="shared" si="0"/>
        <v>1707.8100000000004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 t="s">
        <v>1163</v>
      </c>
      <c r="Y7" s="42">
        <v>0</v>
      </c>
      <c r="Z7" s="42">
        <v>0</v>
      </c>
      <c r="AA7" s="42">
        <f t="shared" si="1"/>
        <v>1707.8100000000004</v>
      </c>
      <c r="AC7">
        <f>IFERROR(VLOOKUP(H7,'[1]Pending Recoveries'!$A:$D,4,0),0)</f>
        <v>0</v>
      </c>
      <c r="AD7" s="43">
        <f t="shared" si="2"/>
        <v>1707.8100000000004</v>
      </c>
      <c r="AE7" s="43">
        <f t="shared" si="3"/>
        <v>0</v>
      </c>
      <c r="AF7" s="43"/>
    </row>
    <row r="8" spans="1:32" x14ac:dyDescent="0.25">
      <c r="A8">
        <v>1006</v>
      </c>
      <c r="B8" t="s">
        <v>820</v>
      </c>
      <c r="C8" t="s">
        <v>154</v>
      </c>
      <c r="D8">
        <v>25566.800000000003</v>
      </c>
      <c r="H8" s="39">
        <v>1006</v>
      </c>
      <c r="I8" s="30" t="s">
        <v>820</v>
      </c>
      <c r="J8" t="s">
        <v>154</v>
      </c>
      <c r="K8" s="42">
        <v>8310</v>
      </c>
      <c r="L8" s="42">
        <v>0.32000000000698492</v>
      </c>
      <c r="M8" s="42">
        <v>0</v>
      </c>
      <c r="N8" s="48">
        <f t="shared" si="0"/>
        <v>8310.320000000007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 t="s">
        <v>1163</v>
      </c>
      <c r="Y8" s="42">
        <v>0</v>
      </c>
      <c r="Z8" s="42">
        <v>0</v>
      </c>
      <c r="AA8" s="42">
        <f>N8-SUM(O8:Z8)</f>
        <v>8310.320000000007</v>
      </c>
      <c r="AC8">
        <f>IFERROR(VLOOKUP(H8,'[1]Pending Recoveries'!$A:$D,4,0),0)</f>
        <v>0</v>
      </c>
      <c r="AD8" s="43">
        <f t="shared" si="2"/>
        <v>8310.320000000007</v>
      </c>
      <c r="AE8" s="43">
        <f t="shared" si="3"/>
        <v>0</v>
      </c>
      <c r="AF8" s="43"/>
    </row>
    <row r="9" spans="1:32" x14ac:dyDescent="0.25">
      <c r="A9">
        <v>1007</v>
      </c>
      <c r="B9" t="s">
        <v>159</v>
      </c>
      <c r="C9" t="s">
        <v>154</v>
      </c>
      <c r="D9">
        <v>31005.200000000001</v>
      </c>
      <c r="H9" s="39">
        <v>1007</v>
      </c>
      <c r="I9" s="30" t="s">
        <v>159</v>
      </c>
      <c r="J9" t="s">
        <v>154</v>
      </c>
      <c r="K9" s="42">
        <v>0</v>
      </c>
      <c r="L9" s="42">
        <v>0.29999999999563443</v>
      </c>
      <c r="M9" s="42">
        <v>19175.416265385771</v>
      </c>
      <c r="N9" s="48">
        <f t="shared" si="0"/>
        <v>19175.716265385767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 t="s">
        <v>1163</v>
      </c>
      <c r="Y9" s="42">
        <v>0</v>
      </c>
      <c r="Z9" s="42">
        <v>0</v>
      </c>
      <c r="AA9" s="42">
        <f t="shared" si="1"/>
        <v>19175.716265385767</v>
      </c>
      <c r="AC9">
        <f>IFERROR(VLOOKUP(H9,'[1]Pending Recoveries'!$A:$D,4,0),0)</f>
        <v>19175.416265385771</v>
      </c>
      <c r="AD9" s="43">
        <f t="shared" si="2"/>
        <v>0.29999999999563443</v>
      </c>
      <c r="AE9" s="43">
        <f t="shared" si="3"/>
        <v>0</v>
      </c>
      <c r="AF9" s="43"/>
    </row>
    <row r="10" spans="1:32" x14ac:dyDescent="0.25">
      <c r="A10">
        <v>1008</v>
      </c>
      <c r="B10" t="s">
        <v>900</v>
      </c>
      <c r="C10" t="s">
        <v>154</v>
      </c>
      <c r="D10">
        <v>11247.460000000001</v>
      </c>
      <c r="H10" s="39">
        <v>1008</v>
      </c>
      <c r="I10" s="30" t="s">
        <v>900</v>
      </c>
      <c r="J10" t="s">
        <v>154</v>
      </c>
      <c r="K10" s="42">
        <v>0</v>
      </c>
      <c r="L10" s="42">
        <v>-0.13999999999941792</v>
      </c>
      <c r="M10" s="42">
        <v>8349.34</v>
      </c>
      <c r="N10" s="48">
        <f t="shared" si="0"/>
        <v>8349.2000000000007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 t="s">
        <v>1163</v>
      </c>
      <c r="Y10" s="42">
        <v>0</v>
      </c>
      <c r="Z10" s="42">
        <v>0</v>
      </c>
      <c r="AA10" s="42">
        <f t="shared" si="1"/>
        <v>8349.2000000000007</v>
      </c>
      <c r="AC10">
        <f>IFERROR(VLOOKUP(H10,'[1]Pending Recoveries'!$A:$D,4,0),0)</f>
        <v>8349.34</v>
      </c>
      <c r="AD10" s="43">
        <f t="shared" si="2"/>
        <v>-0.13999999999941792</v>
      </c>
      <c r="AE10" s="43">
        <f t="shared" si="3"/>
        <v>0</v>
      </c>
      <c r="AF10" s="43"/>
    </row>
    <row r="11" spans="1:32" x14ac:dyDescent="0.25">
      <c r="A11">
        <v>1009</v>
      </c>
      <c r="B11" t="s">
        <v>461</v>
      </c>
      <c r="C11" t="s">
        <v>154</v>
      </c>
      <c r="D11">
        <v>24532.44</v>
      </c>
      <c r="H11" s="39">
        <v>1009</v>
      </c>
      <c r="I11" s="30" t="s">
        <v>461</v>
      </c>
      <c r="J11" t="s">
        <v>154</v>
      </c>
      <c r="K11" s="42">
        <v>0</v>
      </c>
      <c r="L11" s="42">
        <v>0.27000000000407454</v>
      </c>
      <c r="M11" s="42">
        <v>8712.5</v>
      </c>
      <c r="N11" s="48">
        <f t="shared" si="0"/>
        <v>8712.7700000000041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 t="s">
        <v>1163</v>
      </c>
      <c r="Y11" s="42">
        <v>0</v>
      </c>
      <c r="Z11" s="42">
        <v>0</v>
      </c>
      <c r="AA11" s="42">
        <f>N11-SUM(O11:Z11)</f>
        <v>8712.7700000000041</v>
      </c>
      <c r="AC11">
        <f>IFERROR(VLOOKUP(H11,'[1]Pending Recoveries'!$A:$D,4,0),0)</f>
        <v>8712.5</v>
      </c>
      <c r="AD11" s="43">
        <f t="shared" si="2"/>
        <v>0.27000000000407454</v>
      </c>
      <c r="AE11" s="43">
        <f t="shared" si="3"/>
        <v>0</v>
      </c>
      <c r="AF11" s="43"/>
    </row>
    <row r="12" spans="1:32" hidden="1" x14ac:dyDescent="0.25">
      <c r="A12">
        <v>10010013</v>
      </c>
      <c r="B12" t="s">
        <v>634</v>
      </c>
      <c r="C12" t="s">
        <v>154</v>
      </c>
      <c r="D12">
        <v>155.08999999999997</v>
      </c>
      <c r="H12" s="39">
        <v>10010013</v>
      </c>
      <c r="I12" s="30" t="s">
        <v>634</v>
      </c>
      <c r="J12" t="s">
        <v>154</v>
      </c>
      <c r="K12" s="42">
        <v>0</v>
      </c>
      <c r="L12" s="42">
        <v>8.9999999999974989E-2</v>
      </c>
      <c r="M12" s="42">
        <v>0</v>
      </c>
      <c r="N12" s="48">
        <f t="shared" si="0"/>
        <v>8.9999999999974989E-2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 t="s">
        <v>1163</v>
      </c>
      <c r="Y12" s="42">
        <v>0</v>
      </c>
      <c r="Z12" s="42">
        <v>0</v>
      </c>
      <c r="AA12" s="42">
        <f t="shared" si="1"/>
        <v>8.9999999999974989E-2</v>
      </c>
      <c r="AC12">
        <f>IFERROR(VLOOKUP(H12,'[1]Pending Recoveries'!$A:$D,4,0),0)</f>
        <v>0</v>
      </c>
      <c r="AD12" s="43">
        <f t="shared" si="2"/>
        <v>8.9999999999974989E-2</v>
      </c>
      <c r="AE12" s="43">
        <f t="shared" si="3"/>
        <v>0</v>
      </c>
      <c r="AF12" s="43"/>
    </row>
    <row r="13" spans="1:32" hidden="1" x14ac:dyDescent="0.25">
      <c r="A13">
        <v>10010019</v>
      </c>
      <c r="B13" t="s">
        <v>636</v>
      </c>
      <c r="C13" t="s">
        <v>154</v>
      </c>
      <c r="D13">
        <v>880.70999999999992</v>
      </c>
      <c r="H13" s="39">
        <v>10010019</v>
      </c>
      <c r="I13" s="30" t="s">
        <v>636</v>
      </c>
      <c r="J13" t="s">
        <v>154</v>
      </c>
      <c r="K13" s="42">
        <v>0</v>
      </c>
      <c r="L13" s="42">
        <v>0</v>
      </c>
      <c r="M13" s="42">
        <v>0</v>
      </c>
      <c r="N13" s="48">
        <f t="shared" si="0"/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 t="s">
        <v>1163</v>
      </c>
      <c r="Y13" s="42">
        <v>0</v>
      </c>
      <c r="Z13" s="42">
        <v>0</v>
      </c>
      <c r="AA13" s="42">
        <f t="shared" si="1"/>
        <v>0</v>
      </c>
      <c r="AC13">
        <f>IFERROR(VLOOKUP(H13,'[1]Pending Recoveries'!$A:$D,4,0),0)</f>
        <v>0</v>
      </c>
      <c r="AD13" s="43">
        <f t="shared" si="2"/>
        <v>0</v>
      </c>
      <c r="AE13" s="43">
        <f t="shared" si="3"/>
        <v>0</v>
      </c>
      <c r="AF13" s="43"/>
    </row>
    <row r="14" spans="1:32" x14ac:dyDescent="0.25">
      <c r="A14">
        <v>10010021</v>
      </c>
      <c r="B14" t="s">
        <v>637</v>
      </c>
      <c r="C14" t="s">
        <v>154</v>
      </c>
      <c r="D14">
        <v>52.489999999999995</v>
      </c>
      <c r="H14" s="39">
        <v>10010021</v>
      </c>
      <c r="I14" s="30" t="s">
        <v>637</v>
      </c>
      <c r="J14" t="s">
        <v>154</v>
      </c>
      <c r="K14" s="42">
        <v>469</v>
      </c>
      <c r="L14" s="42">
        <v>521.49</v>
      </c>
      <c r="M14" s="42">
        <v>0</v>
      </c>
      <c r="N14" s="48">
        <f t="shared" si="0"/>
        <v>990.49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 t="s">
        <v>1163</v>
      </c>
      <c r="Y14" s="42">
        <v>0</v>
      </c>
      <c r="Z14" s="42">
        <v>0</v>
      </c>
      <c r="AA14" s="42">
        <f t="shared" si="1"/>
        <v>990.49</v>
      </c>
      <c r="AC14">
        <f>IFERROR(VLOOKUP(H14,'[1]Pending Recoveries'!$A:$D,4,0),0)</f>
        <v>0</v>
      </c>
      <c r="AD14" s="43">
        <f t="shared" si="2"/>
        <v>990.49</v>
      </c>
      <c r="AE14" s="43">
        <f t="shared" si="3"/>
        <v>0</v>
      </c>
      <c r="AF14" s="43"/>
    </row>
    <row r="15" spans="1:32" x14ac:dyDescent="0.25">
      <c r="A15">
        <v>10010027</v>
      </c>
      <c r="B15" t="s">
        <v>638</v>
      </c>
      <c r="C15" t="s">
        <v>154</v>
      </c>
      <c r="D15">
        <v>52.489999999999995</v>
      </c>
      <c r="H15" s="39">
        <v>10010027</v>
      </c>
      <c r="I15" s="30" t="s">
        <v>638</v>
      </c>
      <c r="J15" t="s">
        <v>154</v>
      </c>
      <c r="K15" s="42">
        <v>0</v>
      </c>
      <c r="L15" s="42">
        <v>52.489999999999995</v>
      </c>
      <c r="M15" s="42">
        <v>0</v>
      </c>
      <c r="N15" s="48">
        <f t="shared" si="0"/>
        <v>52.489999999999995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 t="s">
        <v>1163</v>
      </c>
      <c r="Y15" s="42">
        <v>0</v>
      </c>
      <c r="Z15" s="42">
        <v>0</v>
      </c>
      <c r="AA15" s="42">
        <f t="shared" si="1"/>
        <v>52.489999999999995</v>
      </c>
      <c r="AC15">
        <f>IFERROR(VLOOKUP(H15,'[1]Pending Recoveries'!$A:$D,4,0),0)</f>
        <v>0</v>
      </c>
      <c r="AD15" s="43">
        <f t="shared" si="2"/>
        <v>52.489999999999995</v>
      </c>
      <c r="AE15" s="43">
        <f t="shared" si="3"/>
        <v>0</v>
      </c>
      <c r="AF15" s="43"/>
    </row>
    <row r="16" spans="1:32" x14ac:dyDescent="0.25">
      <c r="A16">
        <v>10010030</v>
      </c>
      <c r="B16" t="s">
        <v>639</v>
      </c>
      <c r="C16" t="s">
        <v>154</v>
      </c>
      <c r="D16">
        <v>52.489999999999995</v>
      </c>
      <c r="H16" s="39">
        <v>10010030</v>
      </c>
      <c r="I16" s="30" t="s">
        <v>639</v>
      </c>
      <c r="J16" t="s">
        <v>154</v>
      </c>
      <c r="K16" s="42">
        <v>0</v>
      </c>
      <c r="L16" s="42">
        <v>52.489999999999995</v>
      </c>
      <c r="M16" s="42">
        <v>0</v>
      </c>
      <c r="N16" s="48">
        <f t="shared" si="0"/>
        <v>52.489999999999995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 t="s">
        <v>1163</v>
      </c>
      <c r="Y16" s="42">
        <v>0</v>
      </c>
      <c r="Z16" s="42">
        <v>0</v>
      </c>
      <c r="AA16" s="42">
        <f t="shared" si="1"/>
        <v>52.489999999999995</v>
      </c>
      <c r="AC16">
        <f>IFERROR(VLOOKUP(H16,'[1]Pending Recoveries'!$A:$D,4,0),0)</f>
        <v>0</v>
      </c>
      <c r="AD16" s="43">
        <f t="shared" si="2"/>
        <v>52.489999999999995</v>
      </c>
      <c r="AE16" s="43">
        <f t="shared" si="3"/>
        <v>0</v>
      </c>
      <c r="AF16" s="43"/>
    </row>
    <row r="17" spans="1:33" hidden="1" x14ac:dyDescent="0.25">
      <c r="A17">
        <v>10010038</v>
      </c>
      <c r="B17" t="s">
        <v>641</v>
      </c>
      <c r="C17" t="s">
        <v>154</v>
      </c>
      <c r="D17">
        <v>264.89</v>
      </c>
      <c r="H17" s="39">
        <v>10010038</v>
      </c>
      <c r="I17" s="30" t="s">
        <v>641</v>
      </c>
      <c r="J17" t="s">
        <v>154</v>
      </c>
      <c r="K17" s="42">
        <v>0</v>
      </c>
      <c r="L17" s="42">
        <v>0</v>
      </c>
      <c r="M17" s="42">
        <v>0</v>
      </c>
      <c r="N17" s="48">
        <f t="shared" si="0"/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 t="s">
        <v>1163</v>
      </c>
      <c r="Y17" s="42">
        <v>0</v>
      </c>
      <c r="Z17" s="42">
        <v>0</v>
      </c>
      <c r="AA17" s="42">
        <f t="shared" si="1"/>
        <v>0</v>
      </c>
      <c r="AC17">
        <f>IFERROR(VLOOKUP(H17,'[1]Pending Recoveries'!$A:$D,4,0),0)</f>
        <v>0</v>
      </c>
      <c r="AD17" s="43">
        <f t="shared" si="2"/>
        <v>0</v>
      </c>
      <c r="AE17" s="43">
        <f t="shared" si="3"/>
        <v>0</v>
      </c>
      <c r="AF17" s="43"/>
    </row>
    <row r="18" spans="1:33" x14ac:dyDescent="0.25">
      <c r="A18">
        <v>10010040</v>
      </c>
      <c r="B18" t="s">
        <v>642</v>
      </c>
      <c r="C18" t="s">
        <v>154</v>
      </c>
      <c r="D18">
        <v>52.489999999999995</v>
      </c>
      <c r="H18" s="39">
        <v>10010040</v>
      </c>
      <c r="I18" s="30" t="s">
        <v>642</v>
      </c>
      <c r="J18" t="s">
        <v>154</v>
      </c>
      <c r="K18" s="42">
        <v>0</v>
      </c>
      <c r="L18" s="42">
        <v>52.489999999999995</v>
      </c>
      <c r="M18" s="42">
        <v>0</v>
      </c>
      <c r="N18" s="48">
        <f t="shared" si="0"/>
        <v>52.489999999999995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 t="s">
        <v>1163</v>
      </c>
      <c r="Y18" s="42">
        <v>0</v>
      </c>
      <c r="Z18" s="42">
        <v>0</v>
      </c>
      <c r="AA18" s="42">
        <f t="shared" si="1"/>
        <v>52.489999999999995</v>
      </c>
      <c r="AC18">
        <f>IFERROR(VLOOKUP(H18,'[1]Pending Recoveries'!$A:$D,4,0),0)</f>
        <v>0</v>
      </c>
      <c r="AD18" s="43">
        <f t="shared" si="2"/>
        <v>52.489999999999995</v>
      </c>
      <c r="AE18" s="43">
        <f t="shared" si="3"/>
        <v>0</v>
      </c>
      <c r="AF18" s="43"/>
      <c r="AG18" s="43"/>
    </row>
    <row r="19" spans="1:33" hidden="1" x14ac:dyDescent="0.25">
      <c r="A19">
        <v>10010044</v>
      </c>
      <c r="B19" t="s">
        <v>643</v>
      </c>
      <c r="C19" t="s">
        <v>154</v>
      </c>
      <c r="D19">
        <v>690.36</v>
      </c>
      <c r="H19" s="39">
        <v>10010044</v>
      </c>
      <c r="I19" s="30" t="s">
        <v>643</v>
      </c>
      <c r="J19" t="s">
        <v>154</v>
      </c>
      <c r="K19" s="42">
        <v>0</v>
      </c>
      <c r="L19" s="42">
        <v>0</v>
      </c>
      <c r="M19" s="42">
        <v>0</v>
      </c>
      <c r="N19" s="48">
        <f t="shared" si="0"/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 t="s">
        <v>1163</v>
      </c>
      <c r="Y19" s="42">
        <v>0</v>
      </c>
      <c r="Z19" s="42">
        <v>0</v>
      </c>
      <c r="AA19" s="42">
        <f t="shared" si="1"/>
        <v>0</v>
      </c>
      <c r="AC19">
        <f>IFERROR(VLOOKUP(H19,'[1]Pending Recoveries'!$A:$D,4,0),0)</f>
        <v>0</v>
      </c>
      <c r="AD19" s="43">
        <f t="shared" si="2"/>
        <v>0</v>
      </c>
      <c r="AE19" s="43">
        <f t="shared" si="3"/>
        <v>0</v>
      </c>
      <c r="AF19" s="43"/>
    </row>
    <row r="20" spans="1:33" hidden="1" x14ac:dyDescent="0.25">
      <c r="A20">
        <v>10010050</v>
      </c>
      <c r="B20" t="s">
        <v>644</v>
      </c>
      <c r="C20" t="s">
        <v>154</v>
      </c>
      <c r="D20">
        <v>52.489999999999995</v>
      </c>
      <c r="H20" s="39">
        <v>10010050</v>
      </c>
      <c r="I20" s="30" t="s">
        <v>644</v>
      </c>
      <c r="J20" t="s">
        <v>154</v>
      </c>
      <c r="K20" s="42">
        <v>0</v>
      </c>
      <c r="L20" s="42">
        <v>0</v>
      </c>
      <c r="M20" s="42">
        <v>0</v>
      </c>
      <c r="N20" s="48">
        <f t="shared" si="0"/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 t="s">
        <v>1163</v>
      </c>
      <c r="Y20" s="42">
        <v>0</v>
      </c>
      <c r="Z20" s="42">
        <v>0</v>
      </c>
      <c r="AA20" s="42">
        <f t="shared" si="1"/>
        <v>0</v>
      </c>
      <c r="AC20">
        <f>IFERROR(VLOOKUP(H20,'[1]Pending Recoveries'!$A:$D,4,0),0)</f>
        <v>0</v>
      </c>
      <c r="AD20" s="43">
        <f t="shared" si="2"/>
        <v>0</v>
      </c>
      <c r="AE20" s="43">
        <f t="shared" si="3"/>
        <v>0</v>
      </c>
      <c r="AF20" s="43"/>
    </row>
    <row r="21" spans="1:33" hidden="1" x14ac:dyDescent="0.25">
      <c r="A21">
        <v>10010051</v>
      </c>
      <c r="B21" t="s">
        <v>645</v>
      </c>
      <c r="C21" t="s">
        <v>154</v>
      </c>
      <c r="D21">
        <v>613.41</v>
      </c>
      <c r="H21" s="39">
        <v>10010051</v>
      </c>
      <c r="I21" s="30" t="s">
        <v>645</v>
      </c>
      <c r="J21" t="s">
        <v>154</v>
      </c>
      <c r="K21" s="42">
        <v>0</v>
      </c>
      <c r="L21" s="42">
        <v>0</v>
      </c>
      <c r="M21" s="42">
        <v>0</v>
      </c>
      <c r="N21" s="48">
        <f t="shared" si="0"/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 t="s">
        <v>1163</v>
      </c>
      <c r="Y21" s="42">
        <v>0</v>
      </c>
      <c r="Z21" s="42">
        <v>0</v>
      </c>
      <c r="AA21" s="42">
        <f t="shared" si="1"/>
        <v>0</v>
      </c>
      <c r="AC21">
        <f>IFERROR(VLOOKUP(H21,'[1]Pending Recoveries'!$A:$D,4,0),0)</f>
        <v>0</v>
      </c>
      <c r="AD21" s="43">
        <f t="shared" si="2"/>
        <v>0</v>
      </c>
      <c r="AE21" s="43">
        <f t="shared" si="3"/>
        <v>0</v>
      </c>
      <c r="AF21" s="43"/>
    </row>
    <row r="22" spans="1:33" hidden="1" x14ac:dyDescent="0.25">
      <c r="A22">
        <v>10010055</v>
      </c>
      <c r="B22" t="s">
        <v>646</v>
      </c>
      <c r="C22" t="s">
        <v>154</v>
      </c>
      <c r="D22">
        <v>103.78999999999999</v>
      </c>
      <c r="H22" s="39">
        <v>10010055</v>
      </c>
      <c r="I22" s="30" t="s">
        <v>646</v>
      </c>
      <c r="J22" t="s">
        <v>154</v>
      </c>
      <c r="K22" s="42">
        <v>0</v>
      </c>
      <c r="L22" s="42">
        <v>-0.21000000000000796</v>
      </c>
      <c r="M22" s="42">
        <v>0</v>
      </c>
      <c r="N22" s="48">
        <f t="shared" si="0"/>
        <v>-0.21000000000000796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 t="s">
        <v>1163</v>
      </c>
      <c r="Y22" s="42">
        <v>0</v>
      </c>
      <c r="Z22" s="42">
        <v>0</v>
      </c>
      <c r="AA22" s="42">
        <f t="shared" si="1"/>
        <v>-0.21000000000000796</v>
      </c>
      <c r="AC22">
        <f>IFERROR(VLOOKUP(H22,'[1]Pending Recoveries'!$A:$D,4,0),0)</f>
        <v>0</v>
      </c>
      <c r="AD22" s="43">
        <f t="shared" si="2"/>
        <v>-0.21000000000000796</v>
      </c>
      <c r="AE22" s="43">
        <f t="shared" si="3"/>
        <v>0</v>
      </c>
      <c r="AF22" s="43"/>
    </row>
    <row r="23" spans="1:33" hidden="1" x14ac:dyDescent="0.25">
      <c r="A23">
        <v>10010056</v>
      </c>
      <c r="B23" t="s">
        <v>647</v>
      </c>
      <c r="C23" t="s">
        <v>154</v>
      </c>
      <c r="D23">
        <v>613.41</v>
      </c>
      <c r="H23" s="39">
        <v>10010056</v>
      </c>
      <c r="I23" s="30" t="s">
        <v>647</v>
      </c>
      <c r="J23" t="s">
        <v>154</v>
      </c>
      <c r="K23" s="42">
        <v>0</v>
      </c>
      <c r="L23" s="42">
        <v>0</v>
      </c>
      <c r="M23" s="42">
        <v>0</v>
      </c>
      <c r="N23" s="48">
        <f t="shared" si="0"/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 t="s">
        <v>1163</v>
      </c>
      <c r="Y23" s="42">
        <v>0</v>
      </c>
      <c r="Z23" s="42">
        <v>0</v>
      </c>
      <c r="AA23" s="42">
        <f t="shared" si="1"/>
        <v>0</v>
      </c>
      <c r="AC23">
        <f>IFERROR(VLOOKUP(H23,'[1]Pending Recoveries'!$A:$D,4,0),0)</f>
        <v>0</v>
      </c>
      <c r="AD23" s="43">
        <f t="shared" si="2"/>
        <v>0</v>
      </c>
      <c r="AE23" s="43">
        <f t="shared" si="3"/>
        <v>0</v>
      </c>
      <c r="AF23" s="43"/>
    </row>
    <row r="24" spans="1:33" hidden="1" x14ac:dyDescent="0.25">
      <c r="A24">
        <v>10010059</v>
      </c>
      <c r="B24" t="s">
        <v>649</v>
      </c>
      <c r="C24" t="s">
        <v>154</v>
      </c>
      <c r="D24">
        <v>155.08999999999997</v>
      </c>
      <c r="H24" s="39">
        <v>10010059</v>
      </c>
      <c r="I24" s="30" t="s">
        <v>649</v>
      </c>
      <c r="J24" t="s">
        <v>154</v>
      </c>
      <c r="K24" s="42">
        <v>0</v>
      </c>
      <c r="L24" s="42">
        <v>0</v>
      </c>
      <c r="M24" s="42">
        <v>0</v>
      </c>
      <c r="N24" s="48">
        <f t="shared" si="0"/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 t="s">
        <v>1163</v>
      </c>
      <c r="Y24" s="42">
        <v>0</v>
      </c>
      <c r="Z24" s="42">
        <v>0</v>
      </c>
      <c r="AA24" s="42">
        <f t="shared" si="1"/>
        <v>0</v>
      </c>
      <c r="AC24">
        <f>IFERROR(VLOOKUP(H24,'[1]Pending Recoveries'!$A:$D,4,0),0)</f>
        <v>0</v>
      </c>
      <c r="AD24" s="43">
        <f t="shared" si="2"/>
        <v>0</v>
      </c>
      <c r="AE24" s="43">
        <f t="shared" si="3"/>
        <v>0</v>
      </c>
      <c r="AF24" s="43"/>
    </row>
    <row r="25" spans="1:33" x14ac:dyDescent="0.25">
      <c r="A25">
        <v>10010069</v>
      </c>
      <c r="B25" t="s">
        <v>650</v>
      </c>
      <c r="C25" t="s">
        <v>154</v>
      </c>
      <c r="D25">
        <v>52.489999999999995</v>
      </c>
      <c r="H25" s="39">
        <v>10010069</v>
      </c>
      <c r="I25" s="30" t="s">
        <v>650</v>
      </c>
      <c r="J25" t="s">
        <v>154</v>
      </c>
      <c r="K25" s="42">
        <v>0</v>
      </c>
      <c r="L25" s="42">
        <v>52.489999999999995</v>
      </c>
      <c r="M25" s="42">
        <v>0</v>
      </c>
      <c r="N25" s="48">
        <f t="shared" si="0"/>
        <v>52.489999999999995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 t="s">
        <v>1163</v>
      </c>
      <c r="Y25" s="42">
        <v>0</v>
      </c>
      <c r="Z25" s="42">
        <v>0</v>
      </c>
      <c r="AA25" s="42">
        <f t="shared" si="1"/>
        <v>52.489999999999995</v>
      </c>
      <c r="AC25">
        <f>IFERROR(VLOOKUP(H25,'[1]Pending Recoveries'!$A:$D,4,0),0)</f>
        <v>0</v>
      </c>
      <c r="AD25" s="43">
        <f t="shared" si="2"/>
        <v>52.489999999999995</v>
      </c>
      <c r="AE25" s="43">
        <f t="shared" si="3"/>
        <v>0</v>
      </c>
      <c r="AF25" s="43"/>
    </row>
    <row r="26" spans="1:33" hidden="1" x14ac:dyDescent="0.25">
      <c r="A26">
        <v>10010071</v>
      </c>
      <c r="B26" t="s">
        <v>651</v>
      </c>
      <c r="C26" t="s">
        <v>154</v>
      </c>
      <c r="D26">
        <v>103.78999999999999</v>
      </c>
      <c r="H26" s="39">
        <v>10010071</v>
      </c>
      <c r="I26" s="30" t="s">
        <v>651</v>
      </c>
      <c r="J26" t="s">
        <v>154</v>
      </c>
      <c r="K26" s="42">
        <v>0</v>
      </c>
      <c r="L26" s="42">
        <v>0</v>
      </c>
      <c r="M26" s="42">
        <v>0</v>
      </c>
      <c r="N26" s="48">
        <f t="shared" si="0"/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 t="s">
        <v>1163</v>
      </c>
      <c r="Y26" s="42">
        <v>0</v>
      </c>
      <c r="Z26" s="42">
        <v>0</v>
      </c>
      <c r="AA26" s="42">
        <f t="shared" si="1"/>
        <v>0</v>
      </c>
      <c r="AC26">
        <f>IFERROR(VLOOKUP(H26,'[1]Pending Recoveries'!$A:$D,4,0),0)</f>
        <v>0</v>
      </c>
      <c r="AD26" s="43">
        <f t="shared" si="2"/>
        <v>0</v>
      </c>
      <c r="AE26" s="43">
        <f t="shared" si="3"/>
        <v>0</v>
      </c>
      <c r="AF26" s="43"/>
    </row>
    <row r="27" spans="1:33" hidden="1" x14ac:dyDescent="0.25">
      <c r="A27">
        <v>10010076</v>
      </c>
      <c r="B27" t="s">
        <v>652</v>
      </c>
      <c r="C27" t="s">
        <v>154</v>
      </c>
      <c r="D27">
        <v>1038.8799999999999</v>
      </c>
      <c r="H27" s="39">
        <v>10010076</v>
      </c>
      <c r="I27" s="30" t="s">
        <v>652</v>
      </c>
      <c r="J27" t="s">
        <v>154</v>
      </c>
      <c r="K27" s="42">
        <v>0</v>
      </c>
      <c r="L27" s="42">
        <v>0</v>
      </c>
      <c r="M27" s="42">
        <v>0</v>
      </c>
      <c r="N27" s="48">
        <f t="shared" si="0"/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 t="s">
        <v>1163</v>
      </c>
      <c r="Y27" s="42">
        <v>0</v>
      </c>
      <c r="Z27" s="42">
        <v>0</v>
      </c>
      <c r="AA27" s="42">
        <f t="shared" si="1"/>
        <v>0</v>
      </c>
      <c r="AC27">
        <f>IFERROR(VLOOKUP(H27,'[1]Pending Recoveries'!$A:$D,4,0),0)</f>
        <v>0</v>
      </c>
      <c r="AD27" s="43">
        <f t="shared" si="2"/>
        <v>0</v>
      </c>
      <c r="AE27" s="43">
        <f t="shared" si="3"/>
        <v>0</v>
      </c>
      <c r="AF27" s="43"/>
    </row>
    <row r="28" spans="1:33" x14ac:dyDescent="0.25">
      <c r="A28">
        <v>10010080</v>
      </c>
      <c r="B28" t="s">
        <v>987</v>
      </c>
      <c r="C28" t="s">
        <v>154</v>
      </c>
      <c r="D28">
        <v>52.489999999999995</v>
      </c>
      <c r="H28" s="39">
        <v>10010080</v>
      </c>
      <c r="I28" s="30" t="s">
        <v>987</v>
      </c>
      <c r="J28" t="s">
        <v>154</v>
      </c>
      <c r="K28" s="42">
        <v>343</v>
      </c>
      <c r="L28" s="42">
        <v>395.49</v>
      </c>
      <c r="M28" s="42">
        <v>0</v>
      </c>
      <c r="N28" s="48">
        <f t="shared" si="0"/>
        <v>738.49</v>
      </c>
      <c r="O28" s="42">
        <v>27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 t="s">
        <v>1163</v>
      </c>
      <c r="Y28" s="42">
        <v>0</v>
      </c>
      <c r="Z28" s="42">
        <v>0</v>
      </c>
      <c r="AA28" s="42">
        <f t="shared" si="1"/>
        <v>711.49</v>
      </c>
      <c r="AC28">
        <f>IFERROR(VLOOKUP(H28,'[1]Pending Recoveries'!$A:$D,4,0),0)</f>
        <v>0</v>
      </c>
      <c r="AD28" s="43">
        <f t="shared" si="2"/>
        <v>711.49</v>
      </c>
      <c r="AE28" s="43">
        <f t="shared" si="3"/>
        <v>0</v>
      </c>
      <c r="AF28" s="43"/>
    </row>
    <row r="29" spans="1:33" x14ac:dyDescent="0.25">
      <c r="A29">
        <v>10010081</v>
      </c>
      <c r="B29" t="s">
        <v>654</v>
      </c>
      <c r="C29" t="s">
        <v>154</v>
      </c>
      <c r="D29">
        <v>52.489999999999995</v>
      </c>
      <c r="H29" s="39">
        <v>10010081</v>
      </c>
      <c r="I29" s="30" t="s">
        <v>654</v>
      </c>
      <c r="J29" t="s">
        <v>154</v>
      </c>
      <c r="K29" s="42">
        <v>0</v>
      </c>
      <c r="L29" s="42">
        <v>52.489999999999995</v>
      </c>
      <c r="M29" s="42">
        <v>0</v>
      </c>
      <c r="N29" s="48">
        <f t="shared" si="0"/>
        <v>52.489999999999995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 t="s">
        <v>1163</v>
      </c>
      <c r="Y29" s="42">
        <v>0</v>
      </c>
      <c r="Z29" s="42">
        <v>0</v>
      </c>
      <c r="AA29" s="42">
        <f t="shared" si="1"/>
        <v>52.489999999999995</v>
      </c>
      <c r="AC29">
        <f>IFERROR(VLOOKUP(H29,'[1]Pending Recoveries'!$A:$D,4,0),0)</f>
        <v>0</v>
      </c>
      <c r="AD29" s="43">
        <f t="shared" si="2"/>
        <v>52.489999999999995</v>
      </c>
      <c r="AE29" s="43">
        <f t="shared" si="3"/>
        <v>0</v>
      </c>
      <c r="AF29" s="43"/>
    </row>
    <row r="30" spans="1:33" hidden="1" x14ac:dyDescent="0.25">
      <c r="A30">
        <v>10010082</v>
      </c>
      <c r="B30" t="s">
        <v>655</v>
      </c>
      <c r="C30" t="s">
        <v>154</v>
      </c>
      <c r="D30">
        <v>880.70999999999992</v>
      </c>
      <c r="H30" s="39">
        <v>10010082</v>
      </c>
      <c r="I30" s="30" t="s">
        <v>655</v>
      </c>
      <c r="J30" t="s">
        <v>154</v>
      </c>
      <c r="K30" s="42">
        <v>0</v>
      </c>
      <c r="L30" s="42">
        <v>0</v>
      </c>
      <c r="M30" s="42">
        <v>0</v>
      </c>
      <c r="N30" s="48">
        <f t="shared" si="0"/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 t="s">
        <v>1163</v>
      </c>
      <c r="Y30" s="42">
        <v>0</v>
      </c>
      <c r="Z30" s="42">
        <v>0</v>
      </c>
      <c r="AA30" s="42">
        <f t="shared" si="1"/>
        <v>0</v>
      </c>
      <c r="AC30">
        <f>IFERROR(VLOOKUP(H30,'[1]Pending Recoveries'!$A:$D,4,0),0)</f>
        <v>0</v>
      </c>
      <c r="AD30" s="43">
        <f t="shared" si="2"/>
        <v>0</v>
      </c>
      <c r="AE30" s="43">
        <f t="shared" si="3"/>
        <v>0</v>
      </c>
      <c r="AF30" s="43"/>
    </row>
    <row r="31" spans="1:33" hidden="1" x14ac:dyDescent="0.25">
      <c r="A31">
        <v>10010086</v>
      </c>
      <c r="B31" t="s">
        <v>657</v>
      </c>
      <c r="C31" t="s">
        <v>154</v>
      </c>
      <c r="D31">
        <v>103.78999999999999</v>
      </c>
      <c r="H31" s="39">
        <v>10010086</v>
      </c>
      <c r="I31" s="30" t="s">
        <v>657</v>
      </c>
      <c r="J31" t="s">
        <v>154</v>
      </c>
      <c r="K31" s="42">
        <v>0</v>
      </c>
      <c r="L31" s="42">
        <v>-0.21000000000000796</v>
      </c>
      <c r="M31" s="42">
        <v>0</v>
      </c>
      <c r="N31" s="48">
        <f t="shared" si="0"/>
        <v>-0.21000000000000796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 t="s">
        <v>1163</v>
      </c>
      <c r="Y31" s="42">
        <v>0</v>
      </c>
      <c r="Z31" s="42">
        <v>0</v>
      </c>
      <c r="AA31" s="42">
        <f t="shared" si="1"/>
        <v>-0.21000000000000796</v>
      </c>
      <c r="AC31">
        <f>IFERROR(VLOOKUP(H31,'[1]Pending Recoveries'!$A:$D,4,0),0)</f>
        <v>0</v>
      </c>
      <c r="AD31" s="43">
        <f t="shared" si="2"/>
        <v>-0.21000000000000796</v>
      </c>
      <c r="AE31" s="43">
        <f t="shared" si="3"/>
        <v>0</v>
      </c>
      <c r="AF31" s="43"/>
    </row>
    <row r="32" spans="1:33" x14ac:dyDescent="0.25">
      <c r="A32">
        <v>10010088</v>
      </c>
      <c r="B32" t="s">
        <v>659</v>
      </c>
      <c r="C32" t="s">
        <v>154</v>
      </c>
      <c r="D32">
        <v>52.489999999999995</v>
      </c>
      <c r="H32" s="39">
        <v>10010088</v>
      </c>
      <c r="I32" s="30" t="s">
        <v>659</v>
      </c>
      <c r="J32" t="s">
        <v>154</v>
      </c>
      <c r="K32" s="42">
        <v>0</v>
      </c>
      <c r="L32" s="42">
        <v>52.489999999999995</v>
      </c>
      <c r="M32" s="42">
        <v>0</v>
      </c>
      <c r="N32" s="48">
        <f t="shared" si="0"/>
        <v>52.489999999999995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 t="s">
        <v>1163</v>
      </c>
      <c r="Y32" s="42">
        <v>0</v>
      </c>
      <c r="Z32" s="42">
        <v>0</v>
      </c>
      <c r="AA32" s="42">
        <f t="shared" si="1"/>
        <v>52.489999999999995</v>
      </c>
      <c r="AC32">
        <f>IFERROR(VLOOKUP(H32,'[1]Pending Recoveries'!$A:$D,4,0),0)</f>
        <v>0</v>
      </c>
      <c r="AD32" s="43">
        <f t="shared" si="2"/>
        <v>52.489999999999995</v>
      </c>
      <c r="AE32" s="43">
        <f t="shared" si="3"/>
        <v>0</v>
      </c>
      <c r="AF32" s="43"/>
    </row>
    <row r="33" spans="1:32" hidden="1" x14ac:dyDescent="0.25">
      <c r="A33">
        <v>10010089</v>
      </c>
      <c r="B33" t="s">
        <v>660</v>
      </c>
      <c r="C33" t="s">
        <v>154</v>
      </c>
      <c r="D33">
        <v>103.78999999999999</v>
      </c>
      <c r="H33" s="39">
        <v>10010089</v>
      </c>
      <c r="I33" s="30" t="s">
        <v>660</v>
      </c>
      <c r="J33" t="s">
        <v>154</v>
      </c>
      <c r="K33" s="42">
        <v>0</v>
      </c>
      <c r="L33" s="42">
        <v>0</v>
      </c>
      <c r="M33" s="42">
        <v>0</v>
      </c>
      <c r="N33" s="48">
        <f t="shared" si="0"/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 t="s">
        <v>1163</v>
      </c>
      <c r="Y33" s="42">
        <v>0</v>
      </c>
      <c r="Z33" s="42">
        <v>0</v>
      </c>
      <c r="AA33" s="42">
        <f t="shared" si="1"/>
        <v>0</v>
      </c>
      <c r="AC33">
        <f>IFERROR(VLOOKUP(H33,'[1]Pending Recoveries'!$A:$D,4,0),0)</f>
        <v>0</v>
      </c>
      <c r="AD33" s="43">
        <f t="shared" si="2"/>
        <v>0</v>
      </c>
      <c r="AE33" s="43">
        <f t="shared" si="3"/>
        <v>0</v>
      </c>
      <c r="AF33" s="43"/>
    </row>
    <row r="34" spans="1:32" hidden="1" x14ac:dyDescent="0.25">
      <c r="A34">
        <v>10010094</v>
      </c>
      <c r="B34" t="s">
        <v>663</v>
      </c>
      <c r="C34" t="s">
        <v>154</v>
      </c>
      <c r="D34">
        <v>103.78999999999999</v>
      </c>
      <c r="H34" s="39">
        <v>10010094</v>
      </c>
      <c r="I34" s="30" t="s">
        <v>663</v>
      </c>
      <c r="J34" t="s">
        <v>154</v>
      </c>
      <c r="K34" s="42">
        <v>0</v>
      </c>
      <c r="L34" s="42">
        <v>0</v>
      </c>
      <c r="M34" s="42">
        <v>0</v>
      </c>
      <c r="N34" s="48">
        <f t="shared" si="0"/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 t="s">
        <v>1163</v>
      </c>
      <c r="Y34" s="42">
        <v>0</v>
      </c>
      <c r="Z34" s="42">
        <v>0</v>
      </c>
      <c r="AA34" s="42">
        <f t="shared" si="1"/>
        <v>0</v>
      </c>
      <c r="AC34">
        <f>IFERROR(VLOOKUP(H34,'[1]Pending Recoveries'!$A:$D,4,0),0)</f>
        <v>0</v>
      </c>
      <c r="AD34" s="43">
        <f t="shared" si="2"/>
        <v>0</v>
      </c>
      <c r="AE34" s="43">
        <f t="shared" si="3"/>
        <v>0</v>
      </c>
      <c r="AF34" s="43"/>
    </row>
    <row r="35" spans="1:32" hidden="1" x14ac:dyDescent="0.25">
      <c r="A35">
        <v>10010095</v>
      </c>
      <c r="B35" t="s">
        <v>664</v>
      </c>
      <c r="C35" t="s">
        <v>154</v>
      </c>
      <c r="D35">
        <v>103.78999999999999</v>
      </c>
      <c r="H35" s="39">
        <v>10010095</v>
      </c>
      <c r="I35" s="30" t="s">
        <v>664</v>
      </c>
      <c r="J35" t="s">
        <v>154</v>
      </c>
      <c r="K35" s="42">
        <v>0</v>
      </c>
      <c r="L35" s="42">
        <v>0</v>
      </c>
      <c r="M35" s="42">
        <v>0</v>
      </c>
      <c r="N35" s="48">
        <f t="shared" si="0"/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 t="s">
        <v>1163</v>
      </c>
      <c r="Y35" s="42">
        <v>0</v>
      </c>
      <c r="Z35" s="42">
        <v>0</v>
      </c>
      <c r="AA35" s="42">
        <f t="shared" si="1"/>
        <v>0</v>
      </c>
      <c r="AC35">
        <f>IFERROR(VLOOKUP(H35,'[1]Pending Recoveries'!$A:$D,4,0),0)</f>
        <v>0</v>
      </c>
      <c r="AD35" s="43">
        <f t="shared" si="2"/>
        <v>0</v>
      </c>
      <c r="AE35" s="43">
        <f t="shared" si="3"/>
        <v>0</v>
      </c>
      <c r="AF35" s="43"/>
    </row>
    <row r="36" spans="1:32" x14ac:dyDescent="0.25">
      <c r="A36">
        <v>10010096</v>
      </c>
      <c r="B36" t="s">
        <v>665</v>
      </c>
      <c r="C36" t="s">
        <v>154</v>
      </c>
      <c r="D36">
        <v>52.489999999999995</v>
      </c>
      <c r="H36" s="39">
        <v>10010096</v>
      </c>
      <c r="I36" s="30" t="s">
        <v>665</v>
      </c>
      <c r="J36" t="s">
        <v>154</v>
      </c>
      <c r="K36" s="42">
        <v>542</v>
      </c>
      <c r="L36" s="42">
        <v>594.49</v>
      </c>
      <c r="M36" s="42">
        <v>0</v>
      </c>
      <c r="N36" s="48">
        <f t="shared" si="0"/>
        <v>1136.49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 t="s">
        <v>1163</v>
      </c>
      <c r="Y36" s="42">
        <v>0</v>
      </c>
      <c r="Z36" s="42">
        <v>0</v>
      </c>
      <c r="AA36" s="42">
        <f t="shared" si="1"/>
        <v>1136.49</v>
      </c>
      <c r="AC36">
        <f>IFERROR(VLOOKUP(H36,'[1]Pending Recoveries'!$A:$D,4,0),0)</f>
        <v>0</v>
      </c>
      <c r="AD36" s="43">
        <f t="shared" si="2"/>
        <v>1136.49</v>
      </c>
      <c r="AE36" s="43">
        <f t="shared" si="3"/>
        <v>0</v>
      </c>
      <c r="AF36" s="43"/>
    </row>
    <row r="37" spans="1:32" hidden="1" x14ac:dyDescent="0.25">
      <c r="A37">
        <v>10010097</v>
      </c>
      <c r="B37" t="s">
        <v>666</v>
      </c>
      <c r="C37" t="s">
        <v>154</v>
      </c>
      <c r="D37">
        <v>936.28</v>
      </c>
      <c r="H37" s="39">
        <v>10010097</v>
      </c>
      <c r="I37" s="30" t="s">
        <v>666</v>
      </c>
      <c r="J37" t="s">
        <v>154</v>
      </c>
      <c r="K37" s="42">
        <v>0</v>
      </c>
      <c r="L37" s="42">
        <v>0</v>
      </c>
      <c r="M37" s="42">
        <v>0</v>
      </c>
      <c r="N37" s="48">
        <f t="shared" si="0"/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 t="s">
        <v>1163</v>
      </c>
      <c r="Y37" s="42">
        <v>0</v>
      </c>
      <c r="Z37" s="42">
        <v>0</v>
      </c>
      <c r="AA37" s="42">
        <f t="shared" si="1"/>
        <v>0</v>
      </c>
      <c r="AC37">
        <f>IFERROR(VLOOKUP(H37,'[1]Pending Recoveries'!$A:$D,4,0),0)</f>
        <v>0</v>
      </c>
      <c r="AD37" s="43">
        <f t="shared" si="2"/>
        <v>0</v>
      </c>
      <c r="AE37" s="43">
        <f t="shared" si="3"/>
        <v>0</v>
      </c>
      <c r="AF37" s="43"/>
    </row>
    <row r="38" spans="1:32" hidden="1" x14ac:dyDescent="0.25">
      <c r="A38">
        <v>10010098</v>
      </c>
      <c r="B38" t="s">
        <v>667</v>
      </c>
      <c r="C38" t="s">
        <v>154</v>
      </c>
      <c r="D38">
        <v>103.78999999999999</v>
      </c>
      <c r="H38" s="39">
        <v>10010098</v>
      </c>
      <c r="I38" s="30" t="s">
        <v>667</v>
      </c>
      <c r="J38" t="s">
        <v>154</v>
      </c>
      <c r="K38" s="42">
        <v>0</v>
      </c>
      <c r="L38" s="42">
        <v>0</v>
      </c>
      <c r="M38" s="42">
        <v>0</v>
      </c>
      <c r="N38" s="48">
        <f t="shared" si="0"/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 t="s">
        <v>1163</v>
      </c>
      <c r="Y38" s="42">
        <v>0</v>
      </c>
      <c r="Z38" s="42">
        <v>0</v>
      </c>
      <c r="AA38" s="42">
        <f t="shared" si="1"/>
        <v>0</v>
      </c>
      <c r="AC38">
        <f>IFERROR(VLOOKUP(H38,'[1]Pending Recoveries'!$A:$D,4,0),0)</f>
        <v>0</v>
      </c>
      <c r="AD38" s="43">
        <f t="shared" si="2"/>
        <v>0</v>
      </c>
      <c r="AE38" s="43">
        <f t="shared" si="3"/>
        <v>0</v>
      </c>
      <c r="AF38" s="43"/>
    </row>
    <row r="39" spans="1:32" hidden="1" x14ac:dyDescent="0.25">
      <c r="A39">
        <v>10010099</v>
      </c>
      <c r="B39" t="s">
        <v>668</v>
      </c>
      <c r="C39" t="s">
        <v>154</v>
      </c>
      <c r="D39">
        <v>289.35000000000002</v>
      </c>
      <c r="H39" s="39">
        <v>10010099</v>
      </c>
      <c r="I39" s="30" t="s">
        <v>668</v>
      </c>
      <c r="J39" t="s">
        <v>154</v>
      </c>
      <c r="K39" s="42">
        <v>0</v>
      </c>
      <c r="L39" s="42">
        <v>0</v>
      </c>
      <c r="M39" s="42">
        <v>0</v>
      </c>
      <c r="N39" s="48">
        <f t="shared" si="0"/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 t="s">
        <v>1163</v>
      </c>
      <c r="Y39" s="42">
        <v>0</v>
      </c>
      <c r="Z39" s="42">
        <v>0</v>
      </c>
      <c r="AA39" s="42">
        <f t="shared" si="1"/>
        <v>0</v>
      </c>
      <c r="AC39">
        <f>IFERROR(VLOOKUP(H39,'[1]Pending Recoveries'!$A:$D,4,0),0)</f>
        <v>0</v>
      </c>
      <c r="AD39" s="43">
        <f t="shared" si="2"/>
        <v>0</v>
      </c>
      <c r="AE39" s="43">
        <f t="shared" si="3"/>
        <v>0</v>
      </c>
      <c r="AF39" s="43"/>
    </row>
    <row r="40" spans="1:32" hidden="1" x14ac:dyDescent="0.25">
      <c r="A40">
        <v>10010102</v>
      </c>
      <c r="B40" t="s">
        <v>671</v>
      </c>
      <c r="C40" t="s">
        <v>154</v>
      </c>
      <c r="D40">
        <v>883.79</v>
      </c>
      <c r="H40" s="39">
        <v>10010102</v>
      </c>
      <c r="I40" s="30" t="s">
        <v>671</v>
      </c>
      <c r="J40" t="s">
        <v>154</v>
      </c>
      <c r="K40" s="42">
        <v>0</v>
      </c>
      <c r="L40" s="42">
        <v>0</v>
      </c>
      <c r="M40" s="42">
        <v>0</v>
      </c>
      <c r="N40" s="48">
        <f t="shared" si="0"/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 t="s">
        <v>1163</v>
      </c>
      <c r="Y40" s="42">
        <v>0</v>
      </c>
      <c r="Z40" s="42">
        <v>0</v>
      </c>
      <c r="AA40" s="42">
        <f t="shared" si="1"/>
        <v>0</v>
      </c>
      <c r="AC40">
        <f>IFERROR(VLOOKUP(H40,'[1]Pending Recoveries'!$A:$D,4,0),0)</f>
        <v>0</v>
      </c>
      <c r="AD40" s="43">
        <f t="shared" si="2"/>
        <v>0</v>
      </c>
      <c r="AE40" s="43">
        <f t="shared" si="3"/>
        <v>0</v>
      </c>
      <c r="AF40" s="43"/>
    </row>
    <row r="41" spans="1:32" hidden="1" x14ac:dyDescent="0.25">
      <c r="A41">
        <v>10010103</v>
      </c>
      <c r="B41" t="s">
        <v>672</v>
      </c>
      <c r="C41" t="s">
        <v>154</v>
      </c>
      <c r="D41">
        <v>740.47</v>
      </c>
      <c r="H41" s="39">
        <v>10010103</v>
      </c>
      <c r="I41" s="30" t="s">
        <v>672</v>
      </c>
      <c r="J41" t="s">
        <v>154</v>
      </c>
      <c r="K41" s="42">
        <v>0</v>
      </c>
      <c r="L41" s="42">
        <v>0</v>
      </c>
      <c r="M41" s="42">
        <v>0</v>
      </c>
      <c r="N41" s="48">
        <f t="shared" si="0"/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 t="s">
        <v>1163</v>
      </c>
      <c r="Y41" s="42">
        <v>0</v>
      </c>
      <c r="Z41" s="42">
        <v>0</v>
      </c>
      <c r="AA41" s="42">
        <f t="shared" si="1"/>
        <v>0</v>
      </c>
      <c r="AC41">
        <f>IFERROR(VLOOKUP(H41,'[1]Pending Recoveries'!$A:$D,4,0),0)</f>
        <v>0</v>
      </c>
      <c r="AD41" s="43">
        <f t="shared" si="2"/>
        <v>0</v>
      </c>
      <c r="AE41" s="43">
        <f t="shared" si="3"/>
        <v>0</v>
      </c>
      <c r="AF41" s="43"/>
    </row>
    <row r="42" spans="1:32" x14ac:dyDescent="0.25">
      <c r="A42">
        <v>10010108</v>
      </c>
      <c r="B42" t="s">
        <v>676</v>
      </c>
      <c r="C42" t="s">
        <v>154</v>
      </c>
      <c r="D42">
        <v>377.1</v>
      </c>
      <c r="H42" s="39">
        <v>10010108</v>
      </c>
      <c r="I42" s="30" t="s">
        <v>676</v>
      </c>
      <c r="J42" t="s">
        <v>154</v>
      </c>
      <c r="K42" s="42">
        <v>0</v>
      </c>
      <c r="L42" s="42">
        <v>377.1</v>
      </c>
      <c r="M42" s="42">
        <v>0</v>
      </c>
      <c r="N42" s="48">
        <f t="shared" si="0"/>
        <v>377.1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 t="s">
        <v>1163</v>
      </c>
      <c r="Y42" s="42">
        <v>0</v>
      </c>
      <c r="Z42" s="42">
        <v>0</v>
      </c>
      <c r="AA42" s="42">
        <f t="shared" si="1"/>
        <v>377.1</v>
      </c>
      <c r="AC42">
        <f>IFERROR(VLOOKUP(H42,'[1]Pending Recoveries'!$A:$D,4,0),0)</f>
        <v>0</v>
      </c>
      <c r="AD42" s="43">
        <f t="shared" si="2"/>
        <v>377.1</v>
      </c>
      <c r="AE42" s="43">
        <f t="shared" si="3"/>
        <v>0</v>
      </c>
      <c r="AF42" s="43"/>
    </row>
    <row r="43" spans="1:32" hidden="1" x14ac:dyDescent="0.25">
      <c r="A43">
        <v>10010113</v>
      </c>
      <c r="B43" t="s">
        <v>1022</v>
      </c>
      <c r="C43" t="s">
        <v>154</v>
      </c>
      <c r="D43">
        <v>377.1</v>
      </c>
      <c r="H43" s="39">
        <v>10010113</v>
      </c>
      <c r="I43" s="30" t="s">
        <v>1022</v>
      </c>
      <c r="J43" t="s">
        <v>154</v>
      </c>
      <c r="K43" s="42">
        <v>0</v>
      </c>
      <c r="L43" s="42">
        <v>0</v>
      </c>
      <c r="M43" s="42">
        <v>0</v>
      </c>
      <c r="N43" s="48">
        <f t="shared" si="0"/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 t="s">
        <v>1163</v>
      </c>
      <c r="Y43" s="42">
        <v>0</v>
      </c>
      <c r="Z43" s="42">
        <v>0</v>
      </c>
      <c r="AA43" s="42">
        <f t="shared" si="1"/>
        <v>0</v>
      </c>
      <c r="AC43">
        <f>IFERROR(VLOOKUP(H43,'[1]Pending Recoveries'!$A:$D,4,0),0)</f>
        <v>0</v>
      </c>
      <c r="AD43" s="43">
        <f t="shared" si="2"/>
        <v>0</v>
      </c>
      <c r="AE43" s="43">
        <f t="shared" si="3"/>
        <v>0</v>
      </c>
      <c r="AF43" s="43"/>
    </row>
    <row r="44" spans="1:32" hidden="1" x14ac:dyDescent="0.25">
      <c r="A44">
        <v>10010121</v>
      </c>
      <c r="B44" t="s">
        <v>1117</v>
      </c>
      <c r="C44" t="s">
        <v>154</v>
      </c>
      <c r="D44">
        <v>212.4</v>
      </c>
      <c r="H44" s="39">
        <v>10010121</v>
      </c>
      <c r="I44" s="30" t="s">
        <v>1117</v>
      </c>
      <c r="J44" t="s">
        <v>154</v>
      </c>
      <c r="K44" s="42">
        <v>0</v>
      </c>
      <c r="L44" s="42">
        <v>0</v>
      </c>
      <c r="M44" s="42">
        <v>0</v>
      </c>
      <c r="N44" s="48">
        <f t="shared" si="0"/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  <c r="X44" s="42" t="s">
        <v>1163</v>
      </c>
      <c r="Y44" s="42">
        <v>0</v>
      </c>
      <c r="Z44" s="42">
        <v>0</v>
      </c>
      <c r="AA44" s="42">
        <f t="shared" si="1"/>
        <v>0</v>
      </c>
      <c r="AC44">
        <f>IFERROR(VLOOKUP(H44,'[1]Pending Recoveries'!$A:$D,4,0),0)</f>
        <v>0</v>
      </c>
      <c r="AD44" s="43">
        <f t="shared" si="2"/>
        <v>0</v>
      </c>
      <c r="AE44" s="43">
        <f t="shared" si="3"/>
        <v>0</v>
      </c>
      <c r="AF44" s="43"/>
    </row>
    <row r="45" spans="1:32" hidden="1" x14ac:dyDescent="0.25">
      <c r="A45">
        <v>10020002</v>
      </c>
      <c r="B45" t="s">
        <v>564</v>
      </c>
      <c r="C45" t="s">
        <v>154</v>
      </c>
      <c r="D45">
        <v>697.04</v>
      </c>
      <c r="H45" s="39">
        <v>10020002</v>
      </c>
      <c r="I45" s="30" t="s">
        <v>564</v>
      </c>
      <c r="J45" t="s">
        <v>154</v>
      </c>
      <c r="K45" s="42">
        <v>0</v>
      </c>
      <c r="L45" s="42">
        <v>0</v>
      </c>
      <c r="M45" s="42">
        <v>0</v>
      </c>
      <c r="N45" s="48">
        <f t="shared" si="0"/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 t="s">
        <v>1163</v>
      </c>
      <c r="Y45" s="42">
        <v>0</v>
      </c>
      <c r="Z45" s="42">
        <v>0</v>
      </c>
      <c r="AA45" s="49">
        <f t="shared" si="1"/>
        <v>0</v>
      </c>
      <c r="AC45">
        <f>IFERROR(VLOOKUP(H45,'[1]Pending Recoveries'!$A:$D,4,0),0)</f>
        <v>0</v>
      </c>
      <c r="AD45" s="43">
        <f t="shared" si="2"/>
        <v>0</v>
      </c>
      <c r="AE45" s="43">
        <f t="shared" si="3"/>
        <v>0</v>
      </c>
      <c r="AF45" s="43"/>
    </row>
    <row r="46" spans="1:32" hidden="1" x14ac:dyDescent="0.25">
      <c r="A46">
        <v>10020025</v>
      </c>
      <c r="B46" t="s">
        <v>582</v>
      </c>
      <c r="C46" t="s">
        <v>154</v>
      </c>
      <c r="D46">
        <v>348.52</v>
      </c>
      <c r="H46" s="39">
        <v>10020025</v>
      </c>
      <c r="I46" s="30" t="s">
        <v>582</v>
      </c>
      <c r="J46" t="s">
        <v>154</v>
      </c>
      <c r="K46" s="42">
        <v>0</v>
      </c>
      <c r="L46" s="42">
        <v>0</v>
      </c>
      <c r="M46" s="42">
        <v>0</v>
      </c>
      <c r="N46" s="48">
        <f t="shared" si="0"/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 t="s">
        <v>1163</v>
      </c>
      <c r="Y46" s="42">
        <v>0</v>
      </c>
      <c r="Z46" s="42">
        <v>0</v>
      </c>
      <c r="AA46" s="49">
        <f t="shared" si="1"/>
        <v>0</v>
      </c>
      <c r="AC46">
        <f>IFERROR(VLOOKUP(H46,'[1]Pending Recoveries'!$A:$D,4,0),0)</f>
        <v>0</v>
      </c>
      <c r="AD46" s="43">
        <f t="shared" si="2"/>
        <v>0</v>
      </c>
      <c r="AE46" s="43">
        <f t="shared" si="3"/>
        <v>0</v>
      </c>
      <c r="AF46" s="43"/>
    </row>
    <row r="47" spans="1:32" hidden="1" x14ac:dyDescent="0.25">
      <c r="A47">
        <v>10020026</v>
      </c>
      <c r="B47" t="s">
        <v>583</v>
      </c>
      <c r="C47" t="s">
        <v>154</v>
      </c>
      <c r="D47">
        <v>348.52</v>
      </c>
      <c r="H47" s="39">
        <v>10020026</v>
      </c>
      <c r="I47" s="30" t="s">
        <v>583</v>
      </c>
      <c r="J47" t="s">
        <v>154</v>
      </c>
      <c r="K47" s="42">
        <v>0</v>
      </c>
      <c r="L47" s="42">
        <v>0</v>
      </c>
      <c r="M47" s="42">
        <v>0</v>
      </c>
      <c r="N47" s="48">
        <f t="shared" si="0"/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 t="s">
        <v>1163</v>
      </c>
      <c r="Y47" s="42">
        <v>0</v>
      </c>
      <c r="Z47" s="42">
        <v>0</v>
      </c>
      <c r="AA47" s="42">
        <f t="shared" si="1"/>
        <v>0</v>
      </c>
      <c r="AC47">
        <f>IFERROR(VLOOKUP(H47,'[1]Pending Recoveries'!$A:$D,4,0),0)</f>
        <v>0</v>
      </c>
      <c r="AD47" s="43">
        <f t="shared" si="2"/>
        <v>0</v>
      </c>
      <c r="AE47" s="43">
        <f t="shared" si="3"/>
        <v>0</v>
      </c>
      <c r="AF47" s="43"/>
    </row>
    <row r="48" spans="1:32" hidden="1" x14ac:dyDescent="0.25">
      <c r="A48">
        <v>10020050</v>
      </c>
      <c r="B48" t="s">
        <v>596</v>
      </c>
      <c r="C48" t="s">
        <v>154</v>
      </c>
      <c r="D48">
        <v>348.52</v>
      </c>
      <c r="H48" s="39">
        <v>10020050</v>
      </c>
      <c r="I48" s="30" t="s">
        <v>596</v>
      </c>
      <c r="J48" t="s">
        <v>154</v>
      </c>
      <c r="K48" s="42">
        <v>0</v>
      </c>
      <c r="L48" s="42">
        <v>0</v>
      </c>
      <c r="M48" s="42">
        <v>0</v>
      </c>
      <c r="N48" s="48">
        <f t="shared" si="0"/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 t="s">
        <v>1163</v>
      </c>
      <c r="Y48" s="42">
        <v>0</v>
      </c>
      <c r="Z48" s="42">
        <v>0</v>
      </c>
      <c r="AA48" s="42">
        <f t="shared" si="1"/>
        <v>0</v>
      </c>
      <c r="AC48">
        <f>IFERROR(VLOOKUP(H48,'[1]Pending Recoveries'!$A:$D,4,0),0)</f>
        <v>0</v>
      </c>
      <c r="AD48" s="43">
        <f t="shared" si="2"/>
        <v>0</v>
      </c>
      <c r="AE48" s="43">
        <f t="shared" si="3"/>
        <v>0</v>
      </c>
      <c r="AF48" s="43"/>
    </row>
    <row r="49" spans="1:32" hidden="1" x14ac:dyDescent="0.25">
      <c r="A49">
        <v>10020057</v>
      </c>
      <c r="B49" t="s">
        <v>601</v>
      </c>
      <c r="C49" t="s">
        <v>154</v>
      </c>
      <c r="D49">
        <v>348.52</v>
      </c>
      <c r="H49" s="39">
        <v>10020057</v>
      </c>
      <c r="I49" s="30" t="s">
        <v>601</v>
      </c>
      <c r="J49" t="s">
        <v>154</v>
      </c>
      <c r="K49" s="42">
        <v>0</v>
      </c>
      <c r="L49" s="42">
        <v>0</v>
      </c>
      <c r="M49" s="42">
        <v>0</v>
      </c>
      <c r="N49" s="48">
        <f t="shared" si="0"/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 t="s">
        <v>1163</v>
      </c>
      <c r="Y49" s="42">
        <v>0</v>
      </c>
      <c r="Z49" s="42">
        <v>0</v>
      </c>
      <c r="AA49" s="49">
        <f t="shared" si="1"/>
        <v>0</v>
      </c>
      <c r="AC49">
        <f>IFERROR(VLOOKUP(H49,'[1]Pending Recoveries'!$A:$D,4,0),0)</f>
        <v>0</v>
      </c>
      <c r="AD49" s="43">
        <f t="shared" si="2"/>
        <v>0</v>
      </c>
      <c r="AE49" s="43">
        <f t="shared" si="3"/>
        <v>0</v>
      </c>
      <c r="AF49" s="43"/>
    </row>
    <row r="50" spans="1:32" hidden="1" x14ac:dyDescent="0.25">
      <c r="A50">
        <v>10020059</v>
      </c>
      <c r="B50" t="s">
        <v>603</v>
      </c>
      <c r="C50" t="s">
        <v>154</v>
      </c>
      <c r="D50">
        <v>697.04</v>
      </c>
      <c r="H50" s="39">
        <v>10020059</v>
      </c>
      <c r="I50" s="30" t="s">
        <v>603</v>
      </c>
      <c r="J50" t="s">
        <v>154</v>
      </c>
      <c r="K50" s="42">
        <v>0</v>
      </c>
      <c r="L50" s="42">
        <v>0</v>
      </c>
      <c r="M50" s="42">
        <v>0</v>
      </c>
      <c r="N50" s="48">
        <f t="shared" si="0"/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 t="s">
        <v>1163</v>
      </c>
      <c r="Y50" s="42">
        <v>0</v>
      </c>
      <c r="Z50" s="42">
        <v>0</v>
      </c>
      <c r="AA50" s="49">
        <f t="shared" si="1"/>
        <v>0</v>
      </c>
      <c r="AC50">
        <f>IFERROR(VLOOKUP(H50,'[1]Pending Recoveries'!$A:$D,4,0),0)</f>
        <v>0</v>
      </c>
      <c r="AD50" s="43">
        <f t="shared" si="2"/>
        <v>0</v>
      </c>
      <c r="AE50" s="43">
        <f t="shared" si="3"/>
        <v>0</v>
      </c>
      <c r="AF50" s="43"/>
    </row>
    <row r="51" spans="1:32" hidden="1" x14ac:dyDescent="0.25">
      <c r="A51">
        <v>10020063</v>
      </c>
      <c r="B51" t="s">
        <v>606</v>
      </c>
      <c r="C51" t="s">
        <v>154</v>
      </c>
      <c r="D51">
        <v>348.52</v>
      </c>
      <c r="H51" s="39">
        <v>10020063</v>
      </c>
      <c r="I51" s="30" t="s">
        <v>606</v>
      </c>
      <c r="J51" t="s">
        <v>154</v>
      </c>
      <c r="K51" s="42">
        <v>0</v>
      </c>
      <c r="L51" s="42">
        <v>0</v>
      </c>
      <c r="M51" s="42">
        <v>0</v>
      </c>
      <c r="N51" s="48">
        <f t="shared" si="0"/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 t="s">
        <v>1163</v>
      </c>
      <c r="Y51" s="42">
        <v>0</v>
      </c>
      <c r="Z51" s="42">
        <v>0</v>
      </c>
      <c r="AA51" s="49">
        <f t="shared" si="1"/>
        <v>0</v>
      </c>
      <c r="AC51">
        <f>IFERROR(VLOOKUP(H51,'[1]Pending Recoveries'!$A:$D,4,0),0)</f>
        <v>0</v>
      </c>
      <c r="AD51" s="43">
        <f t="shared" si="2"/>
        <v>0</v>
      </c>
      <c r="AE51" s="43">
        <f t="shared" si="3"/>
        <v>0</v>
      </c>
      <c r="AF51" s="43"/>
    </row>
    <row r="52" spans="1:32" hidden="1" x14ac:dyDescent="0.25">
      <c r="A52">
        <v>10030002</v>
      </c>
      <c r="B52" t="s">
        <v>233</v>
      </c>
      <c r="C52" t="s">
        <v>154</v>
      </c>
      <c r="D52">
        <v>753.06</v>
      </c>
      <c r="H52" s="39">
        <v>10030002</v>
      </c>
      <c r="I52" s="30" t="s">
        <v>233</v>
      </c>
      <c r="J52" t="s">
        <v>154</v>
      </c>
      <c r="K52" s="42">
        <v>0</v>
      </c>
      <c r="L52" s="42">
        <v>0</v>
      </c>
      <c r="M52" s="42">
        <v>0</v>
      </c>
      <c r="N52" s="48">
        <f t="shared" si="0"/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 t="s">
        <v>1163</v>
      </c>
      <c r="Y52" s="42">
        <v>0</v>
      </c>
      <c r="Z52" s="42">
        <v>0</v>
      </c>
      <c r="AA52" s="42">
        <f t="shared" si="1"/>
        <v>0</v>
      </c>
      <c r="AC52">
        <f>IFERROR(VLOOKUP(H52,'[1]Pending Recoveries'!$A:$D,4,0),0)</f>
        <v>0</v>
      </c>
      <c r="AD52" s="43">
        <f t="shared" si="2"/>
        <v>0</v>
      </c>
      <c r="AE52" s="43">
        <f t="shared" si="3"/>
        <v>0</v>
      </c>
      <c r="AF52" s="43"/>
    </row>
    <row r="53" spans="1:32" hidden="1" x14ac:dyDescent="0.25">
      <c r="A53">
        <v>10030003</v>
      </c>
      <c r="B53" t="s">
        <v>234</v>
      </c>
      <c r="C53" t="s">
        <v>154</v>
      </c>
      <c r="D53">
        <v>753.06</v>
      </c>
      <c r="H53" s="39">
        <v>10030003</v>
      </c>
      <c r="I53" s="30" t="s">
        <v>234</v>
      </c>
      <c r="J53" t="s">
        <v>154</v>
      </c>
      <c r="K53" s="42">
        <v>0</v>
      </c>
      <c r="L53" s="42">
        <v>0</v>
      </c>
      <c r="M53" s="42">
        <v>0</v>
      </c>
      <c r="N53" s="48">
        <f t="shared" si="0"/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 t="s">
        <v>1163</v>
      </c>
      <c r="Y53" s="42">
        <v>0</v>
      </c>
      <c r="Z53" s="42">
        <v>0</v>
      </c>
      <c r="AA53" s="42">
        <f t="shared" si="1"/>
        <v>0</v>
      </c>
      <c r="AC53">
        <f>IFERROR(VLOOKUP(H53,'[1]Pending Recoveries'!$A:$D,4,0),0)</f>
        <v>0</v>
      </c>
      <c r="AD53" s="43">
        <f t="shared" si="2"/>
        <v>0</v>
      </c>
      <c r="AE53" s="43">
        <f t="shared" si="3"/>
        <v>0</v>
      </c>
      <c r="AF53" s="43"/>
    </row>
    <row r="54" spans="1:32" hidden="1" x14ac:dyDescent="0.25">
      <c r="A54">
        <v>10030004</v>
      </c>
      <c r="B54" t="s">
        <v>235</v>
      </c>
      <c r="C54" t="s">
        <v>154</v>
      </c>
      <c r="D54">
        <v>404.53999999999996</v>
      </c>
      <c r="H54" s="39">
        <v>10030004</v>
      </c>
      <c r="I54" s="30" t="s">
        <v>235</v>
      </c>
      <c r="J54" t="s">
        <v>154</v>
      </c>
      <c r="K54" s="42">
        <v>0</v>
      </c>
      <c r="L54" s="42">
        <v>0</v>
      </c>
      <c r="M54" s="42">
        <v>0</v>
      </c>
      <c r="N54" s="48">
        <f t="shared" si="0"/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 t="s">
        <v>1163</v>
      </c>
      <c r="Y54" s="42">
        <v>0</v>
      </c>
      <c r="Z54" s="42">
        <v>0</v>
      </c>
      <c r="AA54" s="42">
        <f t="shared" si="1"/>
        <v>0</v>
      </c>
      <c r="AC54">
        <f>IFERROR(VLOOKUP(H54,'[1]Pending Recoveries'!$A:$D,4,0),0)</f>
        <v>0</v>
      </c>
      <c r="AD54" s="43">
        <f t="shared" si="2"/>
        <v>0</v>
      </c>
      <c r="AE54" s="43">
        <f t="shared" si="3"/>
        <v>0</v>
      </c>
      <c r="AF54" s="43"/>
    </row>
    <row r="55" spans="1:32" hidden="1" x14ac:dyDescent="0.25">
      <c r="A55">
        <v>10030007</v>
      </c>
      <c r="B55" t="s">
        <v>236</v>
      </c>
      <c r="C55" t="s">
        <v>154</v>
      </c>
      <c r="D55">
        <v>753.06</v>
      </c>
      <c r="H55" s="39">
        <v>10030007</v>
      </c>
      <c r="I55" s="30" t="s">
        <v>236</v>
      </c>
      <c r="J55" t="s">
        <v>154</v>
      </c>
      <c r="K55" s="42">
        <v>0</v>
      </c>
      <c r="L55" s="42">
        <v>5.999999999994543E-2</v>
      </c>
      <c r="M55" s="42">
        <v>0</v>
      </c>
      <c r="N55" s="48">
        <f t="shared" si="0"/>
        <v>5.999999999994543E-2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  <c r="X55" s="42" t="s">
        <v>1163</v>
      </c>
      <c r="Y55" s="42">
        <v>0</v>
      </c>
      <c r="Z55" s="42">
        <v>0</v>
      </c>
      <c r="AA55" s="42">
        <f t="shared" si="1"/>
        <v>5.999999999994543E-2</v>
      </c>
      <c r="AC55">
        <f>IFERROR(VLOOKUP(H55,'[1]Pending Recoveries'!$A:$D,4,0),0)</f>
        <v>0</v>
      </c>
      <c r="AD55" s="43">
        <f t="shared" si="2"/>
        <v>5.999999999994543E-2</v>
      </c>
      <c r="AE55" s="43">
        <f t="shared" si="3"/>
        <v>0</v>
      </c>
      <c r="AF55" s="43"/>
    </row>
    <row r="56" spans="1:32" hidden="1" x14ac:dyDescent="0.25">
      <c r="A56">
        <v>10030008</v>
      </c>
      <c r="B56" t="s">
        <v>237</v>
      </c>
      <c r="C56" t="s">
        <v>154</v>
      </c>
      <c r="D56">
        <v>753.06</v>
      </c>
      <c r="H56" s="39">
        <v>10030008</v>
      </c>
      <c r="I56" s="30" t="s">
        <v>237</v>
      </c>
      <c r="J56" t="s">
        <v>154</v>
      </c>
      <c r="K56" s="42">
        <v>0</v>
      </c>
      <c r="L56" s="42">
        <v>0</v>
      </c>
      <c r="M56" s="42">
        <v>0</v>
      </c>
      <c r="N56" s="48">
        <f t="shared" si="0"/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  <c r="X56" s="42" t="s">
        <v>1163</v>
      </c>
      <c r="Y56" s="42">
        <v>0</v>
      </c>
      <c r="Z56" s="42">
        <v>0</v>
      </c>
      <c r="AA56" s="42">
        <f t="shared" si="1"/>
        <v>0</v>
      </c>
      <c r="AC56">
        <f>IFERROR(VLOOKUP(H56,'[1]Pending Recoveries'!$A:$D,4,0),0)</f>
        <v>0</v>
      </c>
      <c r="AD56" s="43">
        <f t="shared" si="2"/>
        <v>0</v>
      </c>
      <c r="AE56" s="43">
        <f t="shared" si="3"/>
        <v>0</v>
      </c>
      <c r="AF56" s="43"/>
    </row>
    <row r="57" spans="1:32" hidden="1" x14ac:dyDescent="0.25">
      <c r="A57">
        <v>10030010</v>
      </c>
      <c r="B57" t="s">
        <v>239</v>
      </c>
      <c r="C57" t="s">
        <v>154</v>
      </c>
      <c r="D57">
        <v>753.06</v>
      </c>
      <c r="H57" s="39">
        <v>10030010</v>
      </c>
      <c r="I57" s="30" t="s">
        <v>239</v>
      </c>
      <c r="J57" t="s">
        <v>154</v>
      </c>
      <c r="K57" s="42">
        <v>0</v>
      </c>
      <c r="L57" s="42">
        <v>226.37999999999988</v>
      </c>
      <c r="M57" s="42">
        <v>0</v>
      </c>
      <c r="N57" s="48">
        <f t="shared" si="0"/>
        <v>226.37999999999988</v>
      </c>
      <c r="O57" s="42">
        <v>226.37999999999988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 t="s">
        <v>1163</v>
      </c>
      <c r="Y57" s="42">
        <v>0</v>
      </c>
      <c r="Z57" s="42">
        <v>0</v>
      </c>
      <c r="AA57" s="42">
        <f t="shared" si="1"/>
        <v>0</v>
      </c>
      <c r="AC57">
        <f>IFERROR(VLOOKUP(H57,'[1]Pending Recoveries'!$A:$D,4,0),0)</f>
        <v>0</v>
      </c>
      <c r="AD57" s="43">
        <f t="shared" si="2"/>
        <v>0</v>
      </c>
      <c r="AE57" s="43">
        <f t="shared" si="3"/>
        <v>0</v>
      </c>
      <c r="AF57" s="43"/>
    </row>
    <row r="58" spans="1:32" hidden="1" x14ac:dyDescent="0.25">
      <c r="A58">
        <v>10030011</v>
      </c>
      <c r="B58" t="s">
        <v>240</v>
      </c>
      <c r="C58" t="s">
        <v>154</v>
      </c>
      <c r="D58">
        <v>753.06</v>
      </c>
      <c r="H58" s="39">
        <v>10030011</v>
      </c>
      <c r="I58" s="30" t="s">
        <v>240</v>
      </c>
      <c r="J58" t="s">
        <v>154</v>
      </c>
      <c r="K58" s="42">
        <v>0</v>
      </c>
      <c r="L58" s="42">
        <v>0</v>
      </c>
      <c r="M58" s="42">
        <v>0</v>
      </c>
      <c r="N58" s="48">
        <f t="shared" si="0"/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 t="s">
        <v>1163</v>
      </c>
      <c r="Y58" s="42">
        <v>0</v>
      </c>
      <c r="Z58" s="42">
        <v>0</v>
      </c>
      <c r="AA58" s="42">
        <f t="shared" si="1"/>
        <v>0</v>
      </c>
      <c r="AC58">
        <f>IFERROR(VLOOKUP(H58,'[1]Pending Recoveries'!$A:$D,4,0),0)</f>
        <v>0</v>
      </c>
      <c r="AD58" s="43">
        <f t="shared" si="2"/>
        <v>0</v>
      </c>
      <c r="AE58" s="43">
        <f t="shared" si="3"/>
        <v>0</v>
      </c>
      <c r="AF58" s="43"/>
    </row>
    <row r="59" spans="1:32" hidden="1" x14ac:dyDescent="0.25">
      <c r="A59">
        <v>10030013</v>
      </c>
      <c r="B59" t="s">
        <v>242</v>
      </c>
      <c r="C59" t="s">
        <v>154</v>
      </c>
      <c r="D59">
        <v>753.06</v>
      </c>
      <c r="H59" s="39">
        <v>10030013</v>
      </c>
      <c r="I59" s="30" t="s">
        <v>242</v>
      </c>
      <c r="J59" t="s">
        <v>154</v>
      </c>
      <c r="K59" s="42">
        <v>0</v>
      </c>
      <c r="L59" s="42">
        <v>0</v>
      </c>
      <c r="M59" s="42">
        <v>0</v>
      </c>
      <c r="N59" s="48">
        <f t="shared" si="0"/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 t="s">
        <v>1163</v>
      </c>
      <c r="Y59" s="42">
        <v>0</v>
      </c>
      <c r="Z59" s="42">
        <v>0</v>
      </c>
      <c r="AA59" s="42">
        <f t="shared" si="1"/>
        <v>0</v>
      </c>
      <c r="AC59">
        <f>IFERROR(VLOOKUP(H59,'[1]Pending Recoveries'!$A:$D,4,0),0)</f>
        <v>0</v>
      </c>
      <c r="AD59" s="43">
        <f t="shared" si="2"/>
        <v>0</v>
      </c>
      <c r="AE59" s="43">
        <f t="shared" si="3"/>
        <v>0</v>
      </c>
      <c r="AF59" s="43"/>
    </row>
    <row r="60" spans="1:32" hidden="1" x14ac:dyDescent="0.25">
      <c r="A60">
        <v>10030015</v>
      </c>
      <c r="B60" t="s">
        <v>243</v>
      </c>
      <c r="C60" t="s">
        <v>154</v>
      </c>
      <c r="D60">
        <v>753.06</v>
      </c>
      <c r="H60" s="39">
        <v>10030015</v>
      </c>
      <c r="I60" s="30" t="s">
        <v>243</v>
      </c>
      <c r="J60" t="s">
        <v>154</v>
      </c>
      <c r="K60" s="42">
        <v>0</v>
      </c>
      <c r="L60" s="42">
        <v>0</v>
      </c>
      <c r="M60" s="42">
        <v>0</v>
      </c>
      <c r="N60" s="48">
        <f t="shared" si="0"/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 t="s">
        <v>1163</v>
      </c>
      <c r="Y60" s="42">
        <v>0</v>
      </c>
      <c r="Z60" s="42">
        <v>0</v>
      </c>
      <c r="AA60" s="42">
        <f t="shared" si="1"/>
        <v>0</v>
      </c>
      <c r="AC60">
        <f>IFERROR(VLOOKUP(H60,'[1]Pending Recoveries'!$A:$D,4,0),0)</f>
        <v>0</v>
      </c>
      <c r="AD60" s="43">
        <f t="shared" si="2"/>
        <v>0</v>
      </c>
      <c r="AE60" s="43">
        <f t="shared" si="3"/>
        <v>0</v>
      </c>
      <c r="AF60" s="43"/>
    </row>
    <row r="61" spans="1:32" hidden="1" x14ac:dyDescent="0.25">
      <c r="A61">
        <v>10030016</v>
      </c>
      <c r="B61" t="s">
        <v>244</v>
      </c>
      <c r="C61" t="s">
        <v>154</v>
      </c>
      <c r="D61">
        <v>753.06</v>
      </c>
      <c r="H61" s="39">
        <v>10030016</v>
      </c>
      <c r="I61" s="30" t="s">
        <v>244</v>
      </c>
      <c r="J61" t="s">
        <v>154</v>
      </c>
      <c r="K61" s="42">
        <v>0</v>
      </c>
      <c r="L61" s="42">
        <v>5.999999999994543E-2</v>
      </c>
      <c r="M61" s="42">
        <v>0</v>
      </c>
      <c r="N61" s="48">
        <f t="shared" si="0"/>
        <v>5.999999999994543E-2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 t="s">
        <v>1163</v>
      </c>
      <c r="Y61" s="42">
        <v>0</v>
      </c>
      <c r="Z61" s="42">
        <v>0</v>
      </c>
      <c r="AA61" s="42">
        <f t="shared" si="1"/>
        <v>5.999999999994543E-2</v>
      </c>
      <c r="AC61">
        <f>IFERROR(VLOOKUP(H61,'[1]Pending Recoveries'!$A:$D,4,0),0)</f>
        <v>0</v>
      </c>
      <c r="AD61" s="43">
        <f t="shared" si="2"/>
        <v>5.999999999994543E-2</v>
      </c>
      <c r="AE61" s="43">
        <f t="shared" si="3"/>
        <v>0</v>
      </c>
      <c r="AF61" s="43"/>
    </row>
    <row r="62" spans="1:32" hidden="1" x14ac:dyDescent="0.25">
      <c r="A62">
        <v>10030017</v>
      </c>
      <c r="B62" t="s">
        <v>245</v>
      </c>
      <c r="C62" t="s">
        <v>154</v>
      </c>
      <c r="D62">
        <v>753.06</v>
      </c>
      <c r="H62" s="39">
        <v>10030017</v>
      </c>
      <c r="I62" s="30" t="s">
        <v>245</v>
      </c>
      <c r="J62" t="s">
        <v>154</v>
      </c>
      <c r="K62" s="42">
        <v>0</v>
      </c>
      <c r="L62" s="42">
        <v>0</v>
      </c>
      <c r="M62" s="42">
        <v>0</v>
      </c>
      <c r="N62" s="48">
        <f t="shared" si="0"/>
        <v>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  <c r="X62" s="42" t="s">
        <v>1163</v>
      </c>
      <c r="Y62" s="42">
        <v>0</v>
      </c>
      <c r="Z62" s="42">
        <v>0</v>
      </c>
      <c r="AA62" s="42">
        <f t="shared" si="1"/>
        <v>0</v>
      </c>
      <c r="AC62">
        <f>IFERROR(VLOOKUP(H62,'[1]Pending Recoveries'!$A:$D,4,0),0)</f>
        <v>0</v>
      </c>
      <c r="AD62" s="43">
        <f t="shared" si="2"/>
        <v>0</v>
      </c>
      <c r="AE62" s="43">
        <f t="shared" si="3"/>
        <v>0</v>
      </c>
      <c r="AF62" s="43"/>
    </row>
    <row r="63" spans="1:32" hidden="1" x14ac:dyDescent="0.25">
      <c r="A63">
        <v>10030018</v>
      </c>
      <c r="B63" t="s">
        <v>246</v>
      </c>
      <c r="C63" t="s">
        <v>154</v>
      </c>
      <c r="D63">
        <v>753.06</v>
      </c>
      <c r="H63" s="39">
        <v>10030018</v>
      </c>
      <c r="I63" s="30" t="s">
        <v>246</v>
      </c>
      <c r="J63" t="s">
        <v>154</v>
      </c>
      <c r="K63" s="42">
        <v>0</v>
      </c>
      <c r="L63" s="42">
        <v>0</v>
      </c>
      <c r="M63" s="42">
        <v>0</v>
      </c>
      <c r="N63" s="48">
        <f t="shared" si="0"/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 t="s">
        <v>1163</v>
      </c>
      <c r="Y63" s="42">
        <v>0</v>
      </c>
      <c r="Z63" s="42">
        <v>0</v>
      </c>
      <c r="AA63" s="42">
        <f t="shared" si="1"/>
        <v>0</v>
      </c>
      <c r="AC63">
        <f>IFERROR(VLOOKUP(H63,'[1]Pending Recoveries'!$A:$D,4,0),0)</f>
        <v>0</v>
      </c>
      <c r="AD63" s="43">
        <f t="shared" si="2"/>
        <v>0</v>
      </c>
      <c r="AE63" s="43">
        <f t="shared" si="3"/>
        <v>0</v>
      </c>
      <c r="AF63" s="43"/>
    </row>
    <row r="64" spans="1:32" hidden="1" x14ac:dyDescent="0.25">
      <c r="A64">
        <v>10030019</v>
      </c>
      <c r="B64" t="s">
        <v>247</v>
      </c>
      <c r="C64" t="s">
        <v>154</v>
      </c>
      <c r="D64">
        <v>404.53999999999996</v>
      </c>
      <c r="H64" s="39">
        <v>10030019</v>
      </c>
      <c r="I64" s="30" t="s">
        <v>247</v>
      </c>
      <c r="J64" t="s">
        <v>154</v>
      </c>
      <c r="K64" s="42">
        <v>0</v>
      </c>
      <c r="L64" s="42">
        <v>-0.46000000000003638</v>
      </c>
      <c r="M64" s="42">
        <v>0</v>
      </c>
      <c r="N64" s="48">
        <f t="shared" si="0"/>
        <v>-0.46000000000003638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 t="s">
        <v>1163</v>
      </c>
      <c r="Y64" s="42">
        <v>0</v>
      </c>
      <c r="Z64" s="42">
        <v>0</v>
      </c>
      <c r="AA64" s="42">
        <f t="shared" si="1"/>
        <v>-0.46000000000003638</v>
      </c>
      <c r="AC64">
        <f>IFERROR(VLOOKUP(H64,'[1]Pending Recoveries'!$A:$D,4,0),0)</f>
        <v>0</v>
      </c>
      <c r="AD64" s="43">
        <f t="shared" si="2"/>
        <v>-0.46000000000003638</v>
      </c>
      <c r="AE64" s="43">
        <f t="shared" si="3"/>
        <v>0</v>
      </c>
      <c r="AF64" s="43"/>
    </row>
    <row r="65" spans="1:32" hidden="1" x14ac:dyDescent="0.25">
      <c r="A65">
        <v>10030021</v>
      </c>
      <c r="B65" t="s">
        <v>248</v>
      </c>
      <c r="C65" t="s">
        <v>154</v>
      </c>
      <c r="D65">
        <v>753.06</v>
      </c>
      <c r="H65" s="39">
        <v>10030021</v>
      </c>
      <c r="I65" s="30" t="s">
        <v>248</v>
      </c>
      <c r="J65" t="s">
        <v>154</v>
      </c>
      <c r="K65" s="42">
        <v>0</v>
      </c>
      <c r="L65" s="42">
        <v>0</v>
      </c>
      <c r="M65" s="42">
        <v>0</v>
      </c>
      <c r="N65" s="48">
        <f t="shared" si="0"/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 t="s">
        <v>1163</v>
      </c>
      <c r="Y65" s="42">
        <v>0</v>
      </c>
      <c r="Z65" s="42">
        <v>0</v>
      </c>
      <c r="AA65" s="42">
        <f t="shared" si="1"/>
        <v>0</v>
      </c>
      <c r="AC65">
        <f>IFERROR(VLOOKUP(H65,'[1]Pending Recoveries'!$A:$D,4,0),0)</f>
        <v>0</v>
      </c>
      <c r="AD65" s="43">
        <f t="shared" si="2"/>
        <v>0</v>
      </c>
      <c r="AE65" s="43">
        <f t="shared" si="3"/>
        <v>0</v>
      </c>
      <c r="AF65" s="43"/>
    </row>
    <row r="66" spans="1:32" hidden="1" x14ac:dyDescent="0.25">
      <c r="A66">
        <v>10030022</v>
      </c>
      <c r="B66" t="s">
        <v>249</v>
      </c>
      <c r="C66" t="s">
        <v>154</v>
      </c>
      <c r="D66">
        <v>753.06</v>
      </c>
      <c r="H66" s="39">
        <v>10030022</v>
      </c>
      <c r="I66" s="30" t="s">
        <v>249</v>
      </c>
      <c r="J66" t="s">
        <v>154</v>
      </c>
      <c r="K66" s="42">
        <v>0</v>
      </c>
      <c r="L66" s="42">
        <v>0</v>
      </c>
      <c r="M66" s="42">
        <v>0</v>
      </c>
      <c r="N66" s="48">
        <f t="shared" si="0"/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 t="s">
        <v>1163</v>
      </c>
      <c r="Y66" s="42">
        <v>0</v>
      </c>
      <c r="Z66" s="42">
        <v>0</v>
      </c>
      <c r="AA66" s="42">
        <f t="shared" si="1"/>
        <v>0</v>
      </c>
      <c r="AC66">
        <f>IFERROR(VLOOKUP(H66,'[1]Pending Recoveries'!$A:$D,4,0),0)</f>
        <v>0</v>
      </c>
      <c r="AD66" s="43">
        <f t="shared" si="2"/>
        <v>0</v>
      </c>
      <c r="AE66" s="43">
        <f t="shared" si="3"/>
        <v>0</v>
      </c>
      <c r="AF66" s="43"/>
    </row>
    <row r="67" spans="1:32" hidden="1" x14ac:dyDescent="0.25">
      <c r="A67">
        <v>10030023</v>
      </c>
      <c r="B67" t="s">
        <v>250</v>
      </c>
      <c r="C67" t="s">
        <v>154</v>
      </c>
      <c r="D67">
        <v>404.53999999999996</v>
      </c>
      <c r="H67" s="39">
        <v>10030023</v>
      </c>
      <c r="I67" s="30" t="s">
        <v>250</v>
      </c>
      <c r="J67" t="s">
        <v>154</v>
      </c>
      <c r="K67" s="42">
        <v>0</v>
      </c>
      <c r="L67" s="42">
        <v>404.53999999999996</v>
      </c>
      <c r="M67" s="42">
        <v>0</v>
      </c>
      <c r="N67" s="48">
        <f t="shared" si="0"/>
        <v>404.53999999999996</v>
      </c>
      <c r="O67" s="42">
        <v>404.53999999999996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 t="s">
        <v>1163</v>
      </c>
      <c r="Y67" s="42">
        <v>0</v>
      </c>
      <c r="Z67" s="42">
        <v>0</v>
      </c>
      <c r="AA67" s="42">
        <f t="shared" si="1"/>
        <v>0</v>
      </c>
      <c r="AC67">
        <f>IFERROR(VLOOKUP(H67,'[1]Pending Recoveries'!$A:$D,4,0),0)</f>
        <v>0</v>
      </c>
      <c r="AD67" s="43">
        <f t="shared" si="2"/>
        <v>0</v>
      </c>
      <c r="AE67" s="43">
        <f t="shared" si="3"/>
        <v>0</v>
      </c>
      <c r="AF67" s="43"/>
    </row>
    <row r="68" spans="1:32" hidden="1" x14ac:dyDescent="0.25">
      <c r="A68">
        <v>10030025</v>
      </c>
      <c r="B68" t="s">
        <v>251</v>
      </c>
      <c r="C68" t="s">
        <v>154</v>
      </c>
      <c r="D68">
        <v>753.06</v>
      </c>
      <c r="H68" s="39">
        <v>10030025</v>
      </c>
      <c r="I68" s="30" t="s">
        <v>251</v>
      </c>
      <c r="J68" t="s">
        <v>154</v>
      </c>
      <c r="K68" s="42">
        <v>0</v>
      </c>
      <c r="L68" s="42">
        <v>0</v>
      </c>
      <c r="M68" s="42">
        <v>0</v>
      </c>
      <c r="N68" s="48">
        <f t="shared" si="0"/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 t="s">
        <v>1163</v>
      </c>
      <c r="Y68" s="42">
        <v>0</v>
      </c>
      <c r="Z68" s="42">
        <v>0</v>
      </c>
      <c r="AA68" s="42">
        <f t="shared" si="1"/>
        <v>0</v>
      </c>
      <c r="AC68">
        <f>IFERROR(VLOOKUP(H68,'[1]Pending Recoveries'!$A:$D,4,0),0)</f>
        <v>0</v>
      </c>
      <c r="AD68" s="43">
        <f t="shared" si="2"/>
        <v>0</v>
      </c>
      <c r="AE68" s="43">
        <f t="shared" si="3"/>
        <v>0</v>
      </c>
      <c r="AF68" s="43"/>
    </row>
    <row r="69" spans="1:32" hidden="1" x14ac:dyDescent="0.25">
      <c r="A69">
        <v>10030026</v>
      </c>
      <c r="B69" t="s">
        <v>252</v>
      </c>
      <c r="C69" t="s">
        <v>154</v>
      </c>
      <c r="D69">
        <v>753.06</v>
      </c>
      <c r="H69" s="39">
        <v>10030026</v>
      </c>
      <c r="I69" s="30" t="s">
        <v>252</v>
      </c>
      <c r="J69" t="s">
        <v>154</v>
      </c>
      <c r="K69" s="42">
        <v>0</v>
      </c>
      <c r="L69" s="42">
        <v>0</v>
      </c>
      <c r="M69" s="42">
        <v>0</v>
      </c>
      <c r="N69" s="48">
        <f t="shared" ref="N69:N132" si="4">K69+M69+L69</f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 t="s">
        <v>1163</v>
      </c>
      <c r="Y69" s="42">
        <v>0</v>
      </c>
      <c r="Z69" s="42">
        <v>0</v>
      </c>
      <c r="AA69" s="42">
        <f t="shared" ref="AA69:AA132" si="5">N69-SUM(O69:Z69)</f>
        <v>0</v>
      </c>
      <c r="AC69">
        <f>IFERROR(VLOOKUP(H69,'[1]Pending Recoveries'!$A:$D,4,0),0)</f>
        <v>0</v>
      </c>
      <c r="AD69" s="43">
        <f t="shared" ref="AD69:AD132" si="6">AA69-AC69</f>
        <v>0</v>
      </c>
      <c r="AE69" s="43">
        <f t="shared" ref="AE69:AE132" si="7">AC69-M69</f>
        <v>0</v>
      </c>
      <c r="AF69" s="43"/>
    </row>
    <row r="70" spans="1:32" hidden="1" x14ac:dyDescent="0.25">
      <c r="A70">
        <v>10030027</v>
      </c>
      <c r="B70" t="s">
        <v>253</v>
      </c>
      <c r="C70" t="s">
        <v>154</v>
      </c>
      <c r="D70">
        <v>753.06</v>
      </c>
      <c r="H70" s="39">
        <v>10030027</v>
      </c>
      <c r="I70" s="30" t="s">
        <v>253</v>
      </c>
      <c r="J70" t="s">
        <v>154</v>
      </c>
      <c r="K70" s="42">
        <v>0</v>
      </c>
      <c r="L70" s="42">
        <v>0</v>
      </c>
      <c r="M70" s="42">
        <v>0</v>
      </c>
      <c r="N70" s="48">
        <f t="shared" si="4"/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 t="s">
        <v>1163</v>
      </c>
      <c r="Y70" s="42">
        <v>0</v>
      </c>
      <c r="Z70" s="42">
        <v>0</v>
      </c>
      <c r="AA70" s="42">
        <f t="shared" si="5"/>
        <v>0</v>
      </c>
      <c r="AC70">
        <f>IFERROR(VLOOKUP(H70,'[1]Pending Recoveries'!$A:$D,4,0),0)</f>
        <v>0</v>
      </c>
      <c r="AD70" s="43">
        <f t="shared" si="6"/>
        <v>0</v>
      </c>
      <c r="AE70" s="43">
        <f t="shared" si="7"/>
        <v>0</v>
      </c>
      <c r="AF70" s="43"/>
    </row>
    <row r="71" spans="1:32" hidden="1" x14ac:dyDescent="0.25">
      <c r="A71">
        <v>10030028</v>
      </c>
      <c r="B71" t="s">
        <v>254</v>
      </c>
      <c r="C71" t="s">
        <v>154</v>
      </c>
      <c r="D71">
        <v>404.53999999999996</v>
      </c>
      <c r="H71" s="39">
        <v>10030028</v>
      </c>
      <c r="I71" s="30" t="s">
        <v>254</v>
      </c>
      <c r="J71" t="s">
        <v>154</v>
      </c>
      <c r="K71" s="42">
        <v>0</v>
      </c>
      <c r="L71" s="42">
        <v>-0.46000000000003638</v>
      </c>
      <c r="M71" s="42">
        <v>0</v>
      </c>
      <c r="N71" s="48">
        <f t="shared" si="4"/>
        <v>-0.46000000000003638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 t="s">
        <v>1163</v>
      </c>
      <c r="Y71" s="42">
        <v>0</v>
      </c>
      <c r="Z71" s="42">
        <v>0</v>
      </c>
      <c r="AA71" s="42">
        <f t="shared" si="5"/>
        <v>-0.46000000000003638</v>
      </c>
      <c r="AC71">
        <f>IFERROR(VLOOKUP(H71,'[1]Pending Recoveries'!$A:$D,4,0),0)</f>
        <v>0</v>
      </c>
      <c r="AD71" s="43">
        <f t="shared" si="6"/>
        <v>-0.46000000000003638</v>
      </c>
      <c r="AE71" s="43">
        <f t="shared" si="7"/>
        <v>0</v>
      </c>
      <c r="AF71" s="43"/>
    </row>
    <row r="72" spans="1:32" hidden="1" x14ac:dyDescent="0.25">
      <c r="A72">
        <v>10030030</v>
      </c>
      <c r="B72" t="s">
        <v>255</v>
      </c>
      <c r="C72" t="s">
        <v>154</v>
      </c>
      <c r="D72">
        <v>404.53999999999996</v>
      </c>
      <c r="H72" s="39">
        <v>10030030</v>
      </c>
      <c r="I72" s="30" t="s">
        <v>255</v>
      </c>
      <c r="J72" t="s">
        <v>154</v>
      </c>
      <c r="K72" s="42">
        <v>0</v>
      </c>
      <c r="L72" s="42">
        <v>-0.46000000000003638</v>
      </c>
      <c r="M72" s="42">
        <v>0</v>
      </c>
      <c r="N72" s="48">
        <f t="shared" si="4"/>
        <v>-0.46000000000003638</v>
      </c>
      <c r="O72" s="42">
        <v>0</v>
      </c>
      <c r="P72" s="42">
        <v>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 t="s">
        <v>1163</v>
      </c>
      <c r="Y72" s="42">
        <v>0</v>
      </c>
      <c r="Z72" s="42">
        <v>0</v>
      </c>
      <c r="AA72" s="42">
        <f t="shared" si="5"/>
        <v>-0.46000000000003638</v>
      </c>
      <c r="AC72">
        <f>IFERROR(VLOOKUP(H72,'[1]Pending Recoveries'!$A:$D,4,0),0)</f>
        <v>0</v>
      </c>
      <c r="AD72" s="43">
        <f t="shared" si="6"/>
        <v>-0.46000000000003638</v>
      </c>
      <c r="AE72" s="43">
        <f t="shared" si="7"/>
        <v>0</v>
      </c>
      <c r="AF72" s="43"/>
    </row>
    <row r="73" spans="1:32" hidden="1" x14ac:dyDescent="0.25">
      <c r="A73">
        <v>10030031</v>
      </c>
      <c r="B73" t="s">
        <v>256</v>
      </c>
      <c r="C73" t="s">
        <v>154</v>
      </c>
      <c r="D73">
        <v>404.53999999999996</v>
      </c>
      <c r="H73" s="39">
        <v>10030031</v>
      </c>
      <c r="I73" s="30" t="s">
        <v>256</v>
      </c>
      <c r="J73" t="s">
        <v>154</v>
      </c>
      <c r="K73" s="42">
        <v>0</v>
      </c>
      <c r="L73" s="42">
        <v>0</v>
      </c>
      <c r="M73" s="42">
        <v>0</v>
      </c>
      <c r="N73" s="48">
        <f t="shared" si="4"/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 t="s">
        <v>1163</v>
      </c>
      <c r="Y73" s="42">
        <v>0</v>
      </c>
      <c r="Z73" s="42">
        <v>0</v>
      </c>
      <c r="AA73" s="42">
        <f t="shared" si="5"/>
        <v>0</v>
      </c>
      <c r="AC73">
        <f>IFERROR(VLOOKUP(H73,'[1]Pending Recoveries'!$A:$D,4,0),0)</f>
        <v>0</v>
      </c>
      <c r="AD73" s="43">
        <f t="shared" si="6"/>
        <v>0</v>
      </c>
      <c r="AE73" s="43">
        <f t="shared" si="7"/>
        <v>0</v>
      </c>
      <c r="AF73" s="43"/>
    </row>
    <row r="74" spans="1:32" hidden="1" x14ac:dyDescent="0.25">
      <c r="A74">
        <v>10030032</v>
      </c>
      <c r="B74" t="s">
        <v>257</v>
      </c>
      <c r="C74" t="s">
        <v>154</v>
      </c>
      <c r="D74">
        <v>753.06</v>
      </c>
      <c r="H74" s="39">
        <v>10030032</v>
      </c>
      <c r="I74" s="30" t="s">
        <v>257</v>
      </c>
      <c r="J74" t="s">
        <v>154</v>
      </c>
      <c r="K74" s="42">
        <v>0</v>
      </c>
      <c r="L74" s="42">
        <v>0</v>
      </c>
      <c r="M74" s="42">
        <v>0</v>
      </c>
      <c r="N74" s="48">
        <f t="shared" si="4"/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 t="s">
        <v>1163</v>
      </c>
      <c r="Y74" s="42">
        <v>0</v>
      </c>
      <c r="Z74" s="42">
        <v>0</v>
      </c>
      <c r="AA74" s="42">
        <f t="shared" si="5"/>
        <v>0</v>
      </c>
      <c r="AC74">
        <f>IFERROR(VLOOKUP(H74,'[1]Pending Recoveries'!$A:$D,4,0),0)</f>
        <v>0</v>
      </c>
      <c r="AD74" s="43">
        <f t="shared" si="6"/>
        <v>0</v>
      </c>
      <c r="AE74" s="43">
        <f t="shared" si="7"/>
        <v>0</v>
      </c>
      <c r="AF74" s="43"/>
    </row>
    <row r="75" spans="1:32" hidden="1" x14ac:dyDescent="0.25">
      <c r="A75">
        <v>10030034</v>
      </c>
      <c r="B75" t="s">
        <v>258</v>
      </c>
      <c r="C75" t="s">
        <v>154</v>
      </c>
      <c r="D75">
        <v>753.06</v>
      </c>
      <c r="H75" s="39">
        <v>10030034</v>
      </c>
      <c r="I75" s="30" t="s">
        <v>258</v>
      </c>
      <c r="J75" t="s">
        <v>154</v>
      </c>
      <c r="K75" s="42">
        <v>0</v>
      </c>
      <c r="L75" s="42">
        <v>0</v>
      </c>
      <c r="M75" s="42">
        <v>0</v>
      </c>
      <c r="N75" s="48">
        <f t="shared" si="4"/>
        <v>0</v>
      </c>
      <c r="O75" s="42">
        <v>0</v>
      </c>
      <c r="P75" s="42">
        <v>0</v>
      </c>
      <c r="Q75" s="42">
        <v>0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 t="s">
        <v>1163</v>
      </c>
      <c r="Y75" s="42">
        <v>0</v>
      </c>
      <c r="Z75" s="42">
        <v>0</v>
      </c>
      <c r="AA75" s="42">
        <f t="shared" si="5"/>
        <v>0</v>
      </c>
      <c r="AC75">
        <f>IFERROR(VLOOKUP(H75,'[1]Pending Recoveries'!$A:$D,4,0),0)</f>
        <v>0</v>
      </c>
      <c r="AD75" s="43">
        <f t="shared" si="6"/>
        <v>0</v>
      </c>
      <c r="AE75" s="43">
        <f t="shared" si="7"/>
        <v>0</v>
      </c>
      <c r="AF75" s="43"/>
    </row>
    <row r="76" spans="1:32" hidden="1" x14ac:dyDescent="0.25">
      <c r="A76">
        <v>10030035</v>
      </c>
      <c r="B76" t="s">
        <v>259</v>
      </c>
      <c r="C76" t="s">
        <v>154</v>
      </c>
      <c r="D76">
        <v>404.53999999999996</v>
      </c>
      <c r="H76" s="39">
        <v>10030035</v>
      </c>
      <c r="I76" s="30" t="s">
        <v>259</v>
      </c>
      <c r="J76" t="s">
        <v>154</v>
      </c>
      <c r="K76" s="42">
        <v>0</v>
      </c>
      <c r="L76" s="42">
        <v>0</v>
      </c>
      <c r="M76" s="42">
        <v>0</v>
      </c>
      <c r="N76" s="48">
        <f t="shared" si="4"/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  <c r="X76" s="42" t="s">
        <v>1163</v>
      </c>
      <c r="Y76" s="42">
        <v>0</v>
      </c>
      <c r="Z76" s="42">
        <v>0</v>
      </c>
      <c r="AA76" s="42">
        <f t="shared" si="5"/>
        <v>0</v>
      </c>
      <c r="AC76">
        <f>IFERROR(VLOOKUP(H76,'[1]Pending Recoveries'!$A:$D,4,0),0)</f>
        <v>0</v>
      </c>
      <c r="AD76" s="43">
        <f t="shared" si="6"/>
        <v>0</v>
      </c>
      <c r="AE76" s="43">
        <f t="shared" si="7"/>
        <v>0</v>
      </c>
      <c r="AF76" s="43"/>
    </row>
    <row r="77" spans="1:32" hidden="1" x14ac:dyDescent="0.25">
      <c r="A77">
        <v>10030037</v>
      </c>
      <c r="B77" t="s">
        <v>260</v>
      </c>
      <c r="C77" t="s">
        <v>154</v>
      </c>
      <c r="D77">
        <v>753.06</v>
      </c>
      <c r="H77" s="39">
        <v>10030037</v>
      </c>
      <c r="I77" s="30" t="s">
        <v>260</v>
      </c>
      <c r="J77" t="s">
        <v>154</v>
      </c>
      <c r="K77" s="42">
        <v>0</v>
      </c>
      <c r="L77" s="42">
        <v>0</v>
      </c>
      <c r="M77" s="42">
        <v>0</v>
      </c>
      <c r="N77" s="48">
        <f t="shared" si="4"/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 t="s">
        <v>1163</v>
      </c>
      <c r="Y77" s="42">
        <v>0</v>
      </c>
      <c r="Z77" s="42">
        <v>0</v>
      </c>
      <c r="AA77" s="42">
        <f t="shared" si="5"/>
        <v>0</v>
      </c>
      <c r="AC77">
        <f>IFERROR(VLOOKUP(H77,'[1]Pending Recoveries'!$A:$D,4,0),0)</f>
        <v>0</v>
      </c>
      <c r="AD77" s="43">
        <f t="shared" si="6"/>
        <v>0</v>
      </c>
      <c r="AE77" s="43">
        <f t="shared" si="7"/>
        <v>0</v>
      </c>
      <c r="AF77" s="43"/>
    </row>
    <row r="78" spans="1:32" hidden="1" x14ac:dyDescent="0.25">
      <c r="A78">
        <v>10030038</v>
      </c>
      <c r="B78" t="s">
        <v>261</v>
      </c>
      <c r="C78" t="s">
        <v>154</v>
      </c>
      <c r="D78">
        <v>753.06</v>
      </c>
      <c r="H78" s="39">
        <v>10030038</v>
      </c>
      <c r="I78" s="30" t="s">
        <v>261</v>
      </c>
      <c r="J78" t="s">
        <v>154</v>
      </c>
      <c r="K78" s="42">
        <v>0</v>
      </c>
      <c r="L78" s="42">
        <v>109.8599999999999</v>
      </c>
      <c r="M78" s="42">
        <v>0</v>
      </c>
      <c r="N78" s="48">
        <f t="shared" si="4"/>
        <v>109.8599999999999</v>
      </c>
      <c r="O78" s="42">
        <v>109.8599999999999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 t="s">
        <v>1163</v>
      </c>
      <c r="Y78" s="42">
        <v>0</v>
      </c>
      <c r="Z78" s="42">
        <v>0</v>
      </c>
      <c r="AA78" s="42">
        <f t="shared" si="5"/>
        <v>0</v>
      </c>
      <c r="AC78">
        <f>IFERROR(VLOOKUP(H78,'[1]Pending Recoveries'!$A:$D,4,0),0)</f>
        <v>0</v>
      </c>
      <c r="AD78" s="43">
        <f t="shared" si="6"/>
        <v>0</v>
      </c>
      <c r="AE78" s="43">
        <f t="shared" si="7"/>
        <v>0</v>
      </c>
      <c r="AF78" s="43"/>
    </row>
    <row r="79" spans="1:32" hidden="1" x14ac:dyDescent="0.25">
      <c r="A79">
        <v>10030049</v>
      </c>
      <c r="B79" t="s">
        <v>271</v>
      </c>
      <c r="C79" t="s">
        <v>154</v>
      </c>
      <c r="D79">
        <v>753.06</v>
      </c>
      <c r="H79" s="39">
        <v>10030049</v>
      </c>
      <c r="I79" s="30" t="s">
        <v>271</v>
      </c>
      <c r="J79" t="s">
        <v>154</v>
      </c>
      <c r="K79" s="42">
        <v>0</v>
      </c>
      <c r="L79" s="42">
        <v>0</v>
      </c>
      <c r="M79" s="42">
        <v>0</v>
      </c>
      <c r="N79" s="48">
        <f t="shared" si="4"/>
        <v>0</v>
      </c>
      <c r="O79" s="42">
        <v>0</v>
      </c>
      <c r="P79" s="42">
        <v>0</v>
      </c>
      <c r="Q79" s="42">
        <v>0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 t="s">
        <v>1163</v>
      </c>
      <c r="Y79" s="42">
        <v>0</v>
      </c>
      <c r="Z79" s="42">
        <v>0</v>
      </c>
      <c r="AA79" s="42">
        <f t="shared" si="5"/>
        <v>0</v>
      </c>
      <c r="AC79">
        <f>IFERROR(VLOOKUP(H79,'[1]Pending Recoveries'!$A:$D,4,0),0)</f>
        <v>0</v>
      </c>
      <c r="AD79" s="43">
        <f t="shared" si="6"/>
        <v>0</v>
      </c>
      <c r="AE79" s="43">
        <f t="shared" si="7"/>
        <v>0</v>
      </c>
      <c r="AF79" s="43"/>
    </row>
    <row r="80" spans="1:32" hidden="1" x14ac:dyDescent="0.25">
      <c r="A80">
        <v>10030050</v>
      </c>
      <c r="B80" t="s">
        <v>272</v>
      </c>
      <c r="C80" t="s">
        <v>154</v>
      </c>
      <c r="D80">
        <v>404.53999999999996</v>
      </c>
      <c r="H80" s="39">
        <v>10030050</v>
      </c>
      <c r="I80" s="30" t="s">
        <v>272</v>
      </c>
      <c r="J80" t="s">
        <v>154</v>
      </c>
      <c r="K80" s="42">
        <v>0</v>
      </c>
      <c r="L80" s="42">
        <v>0</v>
      </c>
      <c r="M80" s="42">
        <v>0</v>
      </c>
      <c r="N80" s="48">
        <f t="shared" si="4"/>
        <v>0</v>
      </c>
      <c r="O80" s="42">
        <v>0</v>
      </c>
      <c r="P80" s="42">
        <v>0</v>
      </c>
      <c r="Q80" s="42">
        <v>0</v>
      </c>
      <c r="R80" s="42">
        <v>0</v>
      </c>
      <c r="S80" s="42">
        <v>0</v>
      </c>
      <c r="T80" s="42">
        <v>0</v>
      </c>
      <c r="U80" s="42">
        <v>0</v>
      </c>
      <c r="V80" s="42">
        <v>0</v>
      </c>
      <c r="W80" s="42">
        <v>0</v>
      </c>
      <c r="X80" s="42" t="s">
        <v>1163</v>
      </c>
      <c r="Y80" s="42">
        <v>0</v>
      </c>
      <c r="Z80" s="42">
        <v>0</v>
      </c>
      <c r="AA80" s="42">
        <f t="shared" si="5"/>
        <v>0</v>
      </c>
      <c r="AC80">
        <f>IFERROR(VLOOKUP(H80,'[1]Pending Recoveries'!$A:$D,4,0),0)</f>
        <v>0</v>
      </c>
      <c r="AD80" s="43">
        <f t="shared" si="6"/>
        <v>0</v>
      </c>
      <c r="AE80" s="43">
        <f t="shared" si="7"/>
        <v>0</v>
      </c>
      <c r="AF80" s="43"/>
    </row>
    <row r="81" spans="1:32" hidden="1" x14ac:dyDescent="0.25">
      <c r="A81">
        <v>10030051</v>
      </c>
      <c r="B81" t="s">
        <v>273</v>
      </c>
      <c r="C81" t="s">
        <v>154</v>
      </c>
      <c r="D81">
        <v>753.06</v>
      </c>
      <c r="H81" s="39">
        <v>10030051</v>
      </c>
      <c r="I81" s="30" t="s">
        <v>273</v>
      </c>
      <c r="J81" t="s">
        <v>154</v>
      </c>
      <c r="K81" s="42">
        <v>0</v>
      </c>
      <c r="L81" s="42">
        <v>0</v>
      </c>
      <c r="M81" s="42">
        <v>0</v>
      </c>
      <c r="N81" s="48">
        <f t="shared" si="4"/>
        <v>0</v>
      </c>
      <c r="O81" s="42">
        <v>0</v>
      </c>
      <c r="P81" s="42">
        <v>0</v>
      </c>
      <c r="Q81" s="42">
        <v>0</v>
      </c>
      <c r="R81" s="42">
        <v>0</v>
      </c>
      <c r="S81" s="42">
        <v>0</v>
      </c>
      <c r="T81" s="42">
        <v>0</v>
      </c>
      <c r="U81" s="42">
        <v>0</v>
      </c>
      <c r="V81" s="42">
        <v>0</v>
      </c>
      <c r="W81" s="42">
        <v>0</v>
      </c>
      <c r="X81" s="42" t="s">
        <v>1163</v>
      </c>
      <c r="Y81" s="42">
        <v>0</v>
      </c>
      <c r="Z81" s="42">
        <v>0</v>
      </c>
      <c r="AA81" s="42">
        <f t="shared" si="5"/>
        <v>0</v>
      </c>
      <c r="AC81">
        <f>IFERROR(VLOOKUP(H81,'[1]Pending Recoveries'!$A:$D,4,0),0)</f>
        <v>0</v>
      </c>
      <c r="AD81" s="43">
        <f t="shared" si="6"/>
        <v>0</v>
      </c>
      <c r="AE81" s="43">
        <f t="shared" si="7"/>
        <v>0</v>
      </c>
      <c r="AF81" s="43"/>
    </row>
    <row r="82" spans="1:32" hidden="1" x14ac:dyDescent="0.25">
      <c r="A82">
        <v>10030053</v>
      </c>
      <c r="B82" t="s">
        <v>274</v>
      </c>
      <c r="C82" t="s">
        <v>154</v>
      </c>
      <c r="D82">
        <v>404.53999999999996</v>
      </c>
      <c r="H82" s="39">
        <v>10030053</v>
      </c>
      <c r="I82" s="30" t="s">
        <v>274</v>
      </c>
      <c r="J82" t="s">
        <v>154</v>
      </c>
      <c r="K82" s="42">
        <v>0</v>
      </c>
      <c r="L82" s="42">
        <v>0</v>
      </c>
      <c r="M82" s="42">
        <v>0</v>
      </c>
      <c r="N82" s="48">
        <f t="shared" si="4"/>
        <v>0</v>
      </c>
      <c r="O82" s="42">
        <v>0</v>
      </c>
      <c r="P82" s="42">
        <v>0</v>
      </c>
      <c r="Q82" s="42">
        <v>0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 t="s">
        <v>1163</v>
      </c>
      <c r="Y82" s="42">
        <v>0</v>
      </c>
      <c r="Z82" s="42">
        <v>0</v>
      </c>
      <c r="AA82" s="42">
        <f t="shared" si="5"/>
        <v>0</v>
      </c>
      <c r="AC82">
        <f>IFERROR(VLOOKUP(H82,'[1]Pending Recoveries'!$A:$D,4,0),0)</f>
        <v>0</v>
      </c>
      <c r="AD82" s="43">
        <f t="shared" si="6"/>
        <v>0</v>
      </c>
      <c r="AE82" s="43">
        <f t="shared" si="7"/>
        <v>0</v>
      </c>
      <c r="AF82" s="43"/>
    </row>
    <row r="83" spans="1:32" hidden="1" x14ac:dyDescent="0.25">
      <c r="A83">
        <v>10030055</v>
      </c>
      <c r="B83" t="s">
        <v>275</v>
      </c>
      <c r="C83" t="s">
        <v>154</v>
      </c>
      <c r="D83">
        <v>404.53999999999996</v>
      </c>
      <c r="H83" s="39">
        <v>10030055</v>
      </c>
      <c r="I83" s="30" t="s">
        <v>275</v>
      </c>
      <c r="J83" t="s">
        <v>154</v>
      </c>
      <c r="K83" s="42">
        <v>0</v>
      </c>
      <c r="L83" s="42">
        <v>0</v>
      </c>
      <c r="M83" s="42">
        <v>0</v>
      </c>
      <c r="N83" s="48">
        <f t="shared" si="4"/>
        <v>0</v>
      </c>
      <c r="O83" s="42">
        <v>0</v>
      </c>
      <c r="P83" s="42">
        <v>0</v>
      </c>
      <c r="Q83" s="42">
        <v>0</v>
      </c>
      <c r="R83" s="42">
        <v>0</v>
      </c>
      <c r="S83" s="42">
        <v>0</v>
      </c>
      <c r="T83" s="42">
        <v>0</v>
      </c>
      <c r="U83" s="42">
        <v>0</v>
      </c>
      <c r="V83" s="42">
        <v>0</v>
      </c>
      <c r="W83" s="42">
        <v>0</v>
      </c>
      <c r="X83" s="42" t="s">
        <v>1163</v>
      </c>
      <c r="Y83" s="42">
        <v>0</v>
      </c>
      <c r="Z83" s="42">
        <v>0</v>
      </c>
      <c r="AA83" s="42">
        <f t="shared" si="5"/>
        <v>0</v>
      </c>
      <c r="AC83">
        <f>IFERROR(VLOOKUP(H83,'[1]Pending Recoveries'!$A:$D,4,0),0)</f>
        <v>0</v>
      </c>
      <c r="AD83" s="43">
        <f t="shared" si="6"/>
        <v>0</v>
      </c>
      <c r="AE83" s="43">
        <f t="shared" si="7"/>
        <v>0</v>
      </c>
      <c r="AF83" s="43"/>
    </row>
    <row r="84" spans="1:32" hidden="1" x14ac:dyDescent="0.25">
      <c r="A84">
        <v>10030056</v>
      </c>
      <c r="B84" t="s">
        <v>276</v>
      </c>
      <c r="C84" t="s">
        <v>154</v>
      </c>
      <c r="D84">
        <v>753.06</v>
      </c>
      <c r="H84" s="39">
        <v>10030056</v>
      </c>
      <c r="I84" s="30" t="s">
        <v>276</v>
      </c>
      <c r="J84" t="s">
        <v>154</v>
      </c>
      <c r="K84" s="42">
        <v>0</v>
      </c>
      <c r="L84" s="42">
        <v>5.999999999994543E-2</v>
      </c>
      <c r="M84" s="42">
        <v>0</v>
      </c>
      <c r="N84" s="48">
        <f t="shared" si="4"/>
        <v>5.999999999994543E-2</v>
      </c>
      <c r="O84" s="42">
        <v>0</v>
      </c>
      <c r="P84" s="42">
        <v>0</v>
      </c>
      <c r="Q84" s="42">
        <v>0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 t="s">
        <v>1163</v>
      </c>
      <c r="Y84" s="42">
        <v>0</v>
      </c>
      <c r="Z84" s="42">
        <v>0</v>
      </c>
      <c r="AA84" s="42">
        <f t="shared" si="5"/>
        <v>5.999999999994543E-2</v>
      </c>
      <c r="AC84">
        <f>IFERROR(VLOOKUP(H84,'[1]Pending Recoveries'!$A:$D,4,0),0)</f>
        <v>0</v>
      </c>
      <c r="AD84" s="43">
        <f t="shared" si="6"/>
        <v>5.999999999994543E-2</v>
      </c>
      <c r="AE84" s="43">
        <f t="shared" si="7"/>
        <v>0</v>
      </c>
      <c r="AF84" s="43"/>
    </row>
    <row r="85" spans="1:32" hidden="1" x14ac:dyDescent="0.25">
      <c r="A85">
        <v>10030057</v>
      </c>
      <c r="B85" t="s">
        <v>985</v>
      </c>
      <c r="C85" t="s">
        <v>154</v>
      </c>
      <c r="D85">
        <v>753.06</v>
      </c>
      <c r="H85" s="39">
        <v>10030057</v>
      </c>
      <c r="I85" s="30" t="s">
        <v>985</v>
      </c>
      <c r="J85" t="s">
        <v>154</v>
      </c>
      <c r="K85" s="42">
        <v>0</v>
      </c>
      <c r="L85" s="42">
        <v>5.999999999994543E-2</v>
      </c>
      <c r="M85" s="42">
        <v>0</v>
      </c>
      <c r="N85" s="48">
        <f t="shared" si="4"/>
        <v>5.999999999994543E-2</v>
      </c>
      <c r="O85" s="42">
        <v>0</v>
      </c>
      <c r="P85" s="42">
        <v>0</v>
      </c>
      <c r="Q85" s="42">
        <v>0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 t="s">
        <v>1163</v>
      </c>
      <c r="Y85" s="42">
        <v>0</v>
      </c>
      <c r="Z85" s="42">
        <v>0</v>
      </c>
      <c r="AA85" s="42">
        <f t="shared" si="5"/>
        <v>5.999999999994543E-2</v>
      </c>
      <c r="AC85">
        <f>IFERROR(VLOOKUP(H85,'[1]Pending Recoveries'!$A:$D,4,0),0)</f>
        <v>0</v>
      </c>
      <c r="AD85" s="43">
        <f t="shared" si="6"/>
        <v>5.999999999994543E-2</v>
      </c>
      <c r="AE85" s="43">
        <f t="shared" si="7"/>
        <v>0</v>
      </c>
      <c r="AF85" s="43"/>
    </row>
    <row r="86" spans="1:32" hidden="1" x14ac:dyDescent="0.25">
      <c r="A86">
        <v>10030059</v>
      </c>
      <c r="B86" t="s">
        <v>277</v>
      </c>
      <c r="C86" t="s">
        <v>154</v>
      </c>
      <c r="D86">
        <v>404.53999999999996</v>
      </c>
      <c r="H86" s="39">
        <v>10030059</v>
      </c>
      <c r="I86" s="30" t="s">
        <v>277</v>
      </c>
      <c r="J86" t="s">
        <v>154</v>
      </c>
      <c r="K86" s="42">
        <v>0</v>
      </c>
      <c r="L86" s="42">
        <v>0</v>
      </c>
      <c r="M86" s="42">
        <v>0</v>
      </c>
      <c r="N86" s="48">
        <f t="shared" si="4"/>
        <v>0</v>
      </c>
      <c r="O86" s="42">
        <v>0</v>
      </c>
      <c r="P86" s="42">
        <v>0</v>
      </c>
      <c r="Q86" s="42">
        <v>0</v>
      </c>
      <c r="R86" s="42">
        <v>0</v>
      </c>
      <c r="S86" s="42">
        <v>0</v>
      </c>
      <c r="T86" s="42">
        <v>0</v>
      </c>
      <c r="U86" s="42">
        <v>0</v>
      </c>
      <c r="V86" s="42">
        <v>0</v>
      </c>
      <c r="W86" s="42">
        <v>0</v>
      </c>
      <c r="X86" s="42" t="s">
        <v>1163</v>
      </c>
      <c r="Y86" s="42">
        <v>0</v>
      </c>
      <c r="Z86" s="42">
        <v>0</v>
      </c>
      <c r="AA86" s="42">
        <f t="shared" si="5"/>
        <v>0</v>
      </c>
      <c r="AC86">
        <f>IFERROR(VLOOKUP(H86,'[1]Pending Recoveries'!$A:$D,4,0),0)</f>
        <v>0</v>
      </c>
      <c r="AD86" s="43">
        <f t="shared" si="6"/>
        <v>0</v>
      </c>
      <c r="AE86" s="43">
        <f t="shared" si="7"/>
        <v>0</v>
      </c>
      <c r="AF86" s="43"/>
    </row>
    <row r="87" spans="1:32" hidden="1" x14ac:dyDescent="0.25">
      <c r="A87">
        <v>10030060</v>
      </c>
      <c r="B87" t="s">
        <v>278</v>
      </c>
      <c r="C87" t="s">
        <v>154</v>
      </c>
      <c r="D87">
        <v>404.53999999999996</v>
      </c>
      <c r="H87" s="39">
        <v>10030060</v>
      </c>
      <c r="I87" s="30" t="s">
        <v>278</v>
      </c>
      <c r="J87" t="s">
        <v>154</v>
      </c>
      <c r="K87" s="42">
        <v>0</v>
      </c>
      <c r="L87" s="42">
        <v>0</v>
      </c>
      <c r="M87" s="42">
        <v>0</v>
      </c>
      <c r="N87" s="48">
        <f t="shared" si="4"/>
        <v>0</v>
      </c>
      <c r="O87" s="42">
        <v>0</v>
      </c>
      <c r="P87" s="42">
        <v>0</v>
      </c>
      <c r="Q87" s="42">
        <v>0</v>
      </c>
      <c r="R87" s="42">
        <v>0</v>
      </c>
      <c r="S87" s="42">
        <v>0</v>
      </c>
      <c r="T87" s="42">
        <v>0</v>
      </c>
      <c r="U87" s="42">
        <v>0</v>
      </c>
      <c r="V87" s="42">
        <v>0</v>
      </c>
      <c r="W87" s="42">
        <v>0</v>
      </c>
      <c r="X87" s="42" t="s">
        <v>1163</v>
      </c>
      <c r="Y87" s="42">
        <v>0</v>
      </c>
      <c r="Z87" s="42">
        <v>0</v>
      </c>
      <c r="AA87" s="42">
        <f t="shared" si="5"/>
        <v>0</v>
      </c>
      <c r="AC87">
        <f>IFERROR(VLOOKUP(H87,'[1]Pending Recoveries'!$A:$D,4,0),0)</f>
        <v>0</v>
      </c>
      <c r="AD87" s="43">
        <f t="shared" si="6"/>
        <v>0</v>
      </c>
      <c r="AE87" s="43">
        <f t="shared" si="7"/>
        <v>0</v>
      </c>
      <c r="AF87" s="43"/>
    </row>
    <row r="88" spans="1:32" hidden="1" x14ac:dyDescent="0.25">
      <c r="A88">
        <v>10030061</v>
      </c>
      <c r="B88" t="s">
        <v>279</v>
      </c>
      <c r="C88" t="s">
        <v>154</v>
      </c>
      <c r="D88">
        <v>753.06</v>
      </c>
      <c r="H88" s="39">
        <v>10030061</v>
      </c>
      <c r="I88" s="30" t="s">
        <v>279</v>
      </c>
      <c r="J88" t="s">
        <v>154</v>
      </c>
      <c r="K88" s="42">
        <v>0</v>
      </c>
      <c r="L88" s="42">
        <v>0</v>
      </c>
      <c r="M88" s="42">
        <v>0</v>
      </c>
      <c r="N88" s="48">
        <f t="shared" si="4"/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 t="s">
        <v>1163</v>
      </c>
      <c r="Y88" s="42">
        <v>0</v>
      </c>
      <c r="Z88" s="42">
        <v>0</v>
      </c>
      <c r="AA88" s="42">
        <f t="shared" si="5"/>
        <v>0</v>
      </c>
      <c r="AC88">
        <f>IFERROR(VLOOKUP(H88,'[1]Pending Recoveries'!$A:$D,4,0),0)</f>
        <v>0</v>
      </c>
      <c r="AD88" s="43">
        <f t="shared" si="6"/>
        <v>0</v>
      </c>
      <c r="AE88" s="43">
        <f t="shared" si="7"/>
        <v>0</v>
      </c>
      <c r="AF88" s="43"/>
    </row>
    <row r="89" spans="1:32" hidden="1" x14ac:dyDescent="0.25">
      <c r="A89">
        <v>10030062</v>
      </c>
      <c r="B89" t="s">
        <v>280</v>
      </c>
      <c r="C89" t="s">
        <v>154</v>
      </c>
      <c r="D89">
        <v>404.53999999999996</v>
      </c>
      <c r="H89" s="39">
        <v>10030062</v>
      </c>
      <c r="I89" s="30" t="s">
        <v>280</v>
      </c>
      <c r="J89" t="s">
        <v>154</v>
      </c>
      <c r="K89" s="42">
        <v>0</v>
      </c>
      <c r="L89" s="42">
        <v>-0.46000000000003638</v>
      </c>
      <c r="M89" s="42">
        <v>0</v>
      </c>
      <c r="N89" s="48">
        <f t="shared" si="4"/>
        <v>-0.46000000000003638</v>
      </c>
      <c r="O89" s="42">
        <v>0</v>
      </c>
      <c r="P89" s="42">
        <v>0</v>
      </c>
      <c r="Q89" s="42">
        <v>0</v>
      </c>
      <c r="R89" s="42">
        <v>0</v>
      </c>
      <c r="S89" s="42">
        <v>0</v>
      </c>
      <c r="T89" s="42">
        <v>0</v>
      </c>
      <c r="U89" s="42">
        <v>0</v>
      </c>
      <c r="V89" s="42">
        <v>0</v>
      </c>
      <c r="W89" s="42">
        <v>0</v>
      </c>
      <c r="X89" s="42" t="s">
        <v>1163</v>
      </c>
      <c r="Y89" s="42">
        <v>0</v>
      </c>
      <c r="Z89" s="42">
        <v>0</v>
      </c>
      <c r="AA89" s="42">
        <f t="shared" si="5"/>
        <v>-0.46000000000003638</v>
      </c>
      <c r="AC89">
        <f>IFERROR(VLOOKUP(H89,'[1]Pending Recoveries'!$A:$D,4,0),0)</f>
        <v>0</v>
      </c>
      <c r="AD89" s="43">
        <f t="shared" si="6"/>
        <v>-0.46000000000003638</v>
      </c>
      <c r="AE89" s="43">
        <f t="shared" si="7"/>
        <v>0</v>
      </c>
      <c r="AF89" s="43"/>
    </row>
    <row r="90" spans="1:32" hidden="1" x14ac:dyDescent="0.25">
      <c r="A90">
        <v>10030063</v>
      </c>
      <c r="B90" t="s">
        <v>281</v>
      </c>
      <c r="C90" t="s">
        <v>154</v>
      </c>
      <c r="D90">
        <v>753.06</v>
      </c>
      <c r="H90" s="39">
        <v>10030063</v>
      </c>
      <c r="I90" s="30" t="s">
        <v>281</v>
      </c>
      <c r="J90" t="s">
        <v>154</v>
      </c>
      <c r="K90" s="42">
        <v>0</v>
      </c>
      <c r="L90" s="42">
        <v>0</v>
      </c>
      <c r="M90" s="42">
        <v>0</v>
      </c>
      <c r="N90" s="48">
        <f t="shared" si="4"/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0</v>
      </c>
      <c r="X90" s="42" t="s">
        <v>1163</v>
      </c>
      <c r="Y90" s="42">
        <v>0</v>
      </c>
      <c r="Z90" s="42">
        <v>0</v>
      </c>
      <c r="AA90" s="42">
        <f t="shared" si="5"/>
        <v>0</v>
      </c>
      <c r="AC90">
        <f>IFERROR(VLOOKUP(H90,'[1]Pending Recoveries'!$A:$D,4,0),0)</f>
        <v>0</v>
      </c>
      <c r="AD90" s="43">
        <f t="shared" si="6"/>
        <v>0</v>
      </c>
      <c r="AE90" s="43">
        <f t="shared" si="7"/>
        <v>0</v>
      </c>
      <c r="AF90" s="43"/>
    </row>
    <row r="91" spans="1:32" hidden="1" x14ac:dyDescent="0.25">
      <c r="A91">
        <v>10030064</v>
      </c>
      <c r="B91" t="s">
        <v>282</v>
      </c>
      <c r="C91" t="s">
        <v>154</v>
      </c>
      <c r="D91">
        <v>753.06</v>
      </c>
      <c r="H91" s="39">
        <v>10030064</v>
      </c>
      <c r="I91" s="30" t="s">
        <v>282</v>
      </c>
      <c r="J91" t="s">
        <v>154</v>
      </c>
      <c r="K91" s="42">
        <v>0</v>
      </c>
      <c r="L91" s="42">
        <v>0</v>
      </c>
      <c r="M91" s="42">
        <v>0</v>
      </c>
      <c r="N91" s="48">
        <f t="shared" si="4"/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 t="s">
        <v>1163</v>
      </c>
      <c r="Y91" s="42">
        <v>0</v>
      </c>
      <c r="Z91" s="42">
        <v>0</v>
      </c>
      <c r="AA91" s="42">
        <f t="shared" si="5"/>
        <v>0</v>
      </c>
      <c r="AC91">
        <f>IFERROR(VLOOKUP(H91,'[1]Pending Recoveries'!$A:$D,4,0),0)</f>
        <v>0</v>
      </c>
      <c r="AD91" s="43">
        <f t="shared" si="6"/>
        <v>0</v>
      </c>
      <c r="AE91" s="43">
        <f t="shared" si="7"/>
        <v>0</v>
      </c>
      <c r="AF91" s="43"/>
    </row>
    <row r="92" spans="1:32" hidden="1" x14ac:dyDescent="0.25">
      <c r="A92">
        <v>10030065</v>
      </c>
      <c r="B92" t="s">
        <v>283</v>
      </c>
      <c r="C92" t="s">
        <v>154</v>
      </c>
      <c r="D92">
        <v>404.53999999999996</v>
      </c>
      <c r="H92" s="39">
        <v>10030065</v>
      </c>
      <c r="I92" s="30" t="s">
        <v>283</v>
      </c>
      <c r="J92" t="s">
        <v>154</v>
      </c>
      <c r="K92" s="42">
        <v>0</v>
      </c>
      <c r="L92" s="42">
        <v>0</v>
      </c>
      <c r="M92" s="42">
        <v>0</v>
      </c>
      <c r="N92" s="48">
        <f t="shared" si="4"/>
        <v>0</v>
      </c>
      <c r="O92" s="42">
        <v>0</v>
      </c>
      <c r="P92" s="42">
        <v>0</v>
      </c>
      <c r="Q92" s="42">
        <v>0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 t="s">
        <v>1163</v>
      </c>
      <c r="Y92" s="42">
        <v>0</v>
      </c>
      <c r="Z92" s="42">
        <v>0</v>
      </c>
      <c r="AA92" s="42">
        <f t="shared" si="5"/>
        <v>0</v>
      </c>
      <c r="AC92">
        <f>IFERROR(VLOOKUP(H92,'[1]Pending Recoveries'!$A:$D,4,0),0)</f>
        <v>0</v>
      </c>
      <c r="AD92" s="43">
        <f t="shared" si="6"/>
        <v>0</v>
      </c>
      <c r="AE92" s="43">
        <f t="shared" si="7"/>
        <v>0</v>
      </c>
      <c r="AF92" s="43"/>
    </row>
    <row r="93" spans="1:32" hidden="1" x14ac:dyDescent="0.25">
      <c r="A93">
        <v>10030066</v>
      </c>
      <c r="B93" t="s">
        <v>284</v>
      </c>
      <c r="C93" t="s">
        <v>154</v>
      </c>
      <c r="D93">
        <v>753.06</v>
      </c>
      <c r="H93" s="39">
        <v>10030066</v>
      </c>
      <c r="I93" s="30" t="s">
        <v>284</v>
      </c>
      <c r="J93" t="s">
        <v>154</v>
      </c>
      <c r="K93" s="42">
        <v>0</v>
      </c>
      <c r="L93" s="42">
        <v>0</v>
      </c>
      <c r="M93" s="42">
        <v>0</v>
      </c>
      <c r="N93" s="48">
        <f t="shared" si="4"/>
        <v>0</v>
      </c>
      <c r="O93" s="42">
        <v>0</v>
      </c>
      <c r="P93" s="42">
        <v>0</v>
      </c>
      <c r="Q93" s="42">
        <v>0</v>
      </c>
      <c r="R93" s="42">
        <v>0</v>
      </c>
      <c r="S93" s="42">
        <v>0</v>
      </c>
      <c r="T93" s="42">
        <v>0</v>
      </c>
      <c r="U93" s="42">
        <v>0</v>
      </c>
      <c r="V93" s="42">
        <v>0</v>
      </c>
      <c r="W93" s="42">
        <v>0</v>
      </c>
      <c r="X93" s="42" t="s">
        <v>1163</v>
      </c>
      <c r="Y93" s="42">
        <v>0</v>
      </c>
      <c r="Z93" s="42">
        <v>0</v>
      </c>
      <c r="AA93" s="42">
        <f t="shared" si="5"/>
        <v>0</v>
      </c>
      <c r="AC93">
        <f>IFERROR(VLOOKUP(H93,'[1]Pending Recoveries'!$A:$D,4,0),0)</f>
        <v>0</v>
      </c>
      <c r="AD93" s="43">
        <f t="shared" si="6"/>
        <v>0</v>
      </c>
      <c r="AE93" s="43">
        <f t="shared" si="7"/>
        <v>0</v>
      </c>
      <c r="AF93" s="43"/>
    </row>
    <row r="94" spans="1:32" x14ac:dyDescent="0.25">
      <c r="A94">
        <v>10030067</v>
      </c>
      <c r="B94" t="s">
        <v>285</v>
      </c>
      <c r="C94" t="s">
        <v>154</v>
      </c>
      <c r="D94">
        <v>404.53999999999996</v>
      </c>
      <c r="H94" s="39">
        <v>10030067</v>
      </c>
      <c r="I94" s="30" t="s">
        <v>285</v>
      </c>
      <c r="J94" t="s">
        <v>154</v>
      </c>
      <c r="K94" s="42">
        <v>0</v>
      </c>
      <c r="L94" s="42">
        <v>582.8599999999999</v>
      </c>
      <c r="M94" s="42">
        <v>0</v>
      </c>
      <c r="N94" s="48">
        <f t="shared" si="4"/>
        <v>582.8599999999999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 t="s">
        <v>1163</v>
      </c>
      <c r="Y94" s="42">
        <v>0</v>
      </c>
      <c r="Z94" s="42">
        <v>0</v>
      </c>
      <c r="AA94" s="42">
        <f t="shared" si="5"/>
        <v>582.8599999999999</v>
      </c>
      <c r="AC94">
        <f>IFERROR(VLOOKUP(H94,'[1]Pending Recoveries'!$A:$D,4,0),0)</f>
        <v>0</v>
      </c>
      <c r="AD94" s="43">
        <f t="shared" si="6"/>
        <v>582.8599999999999</v>
      </c>
      <c r="AE94" s="43">
        <f t="shared" si="7"/>
        <v>0</v>
      </c>
      <c r="AF94" s="43"/>
    </row>
    <row r="95" spans="1:32" hidden="1" x14ac:dyDescent="0.25">
      <c r="A95">
        <v>10060021</v>
      </c>
      <c r="B95" t="s">
        <v>833</v>
      </c>
      <c r="C95" t="s">
        <v>154</v>
      </c>
      <c r="D95">
        <v>256.5</v>
      </c>
      <c r="H95" s="39">
        <v>10060021</v>
      </c>
      <c r="I95" s="30" t="s">
        <v>833</v>
      </c>
      <c r="J95" t="s">
        <v>154</v>
      </c>
      <c r="K95" s="42">
        <v>0</v>
      </c>
      <c r="L95" s="42">
        <v>0</v>
      </c>
      <c r="M95" s="42">
        <v>0</v>
      </c>
      <c r="N95" s="48">
        <f t="shared" si="4"/>
        <v>0</v>
      </c>
      <c r="O95" s="42">
        <v>0</v>
      </c>
      <c r="P95" s="42">
        <v>0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 t="s">
        <v>1163</v>
      </c>
      <c r="Y95" s="42">
        <v>0</v>
      </c>
      <c r="Z95" s="42">
        <v>0</v>
      </c>
      <c r="AA95" s="42">
        <f t="shared" si="5"/>
        <v>0</v>
      </c>
      <c r="AC95">
        <f>IFERROR(VLOOKUP(H95,'[1]Pending Recoveries'!$A:$D,4,0),0)</f>
        <v>0</v>
      </c>
      <c r="AD95" s="43">
        <f t="shared" si="6"/>
        <v>0</v>
      </c>
      <c r="AE95" s="43">
        <f t="shared" si="7"/>
        <v>0</v>
      </c>
      <c r="AF95" s="43"/>
    </row>
    <row r="96" spans="1:32" hidden="1" x14ac:dyDescent="0.25">
      <c r="A96">
        <v>10060022</v>
      </c>
      <c r="B96" t="s">
        <v>834</v>
      </c>
      <c r="C96" t="s">
        <v>154</v>
      </c>
      <c r="D96">
        <v>256.5</v>
      </c>
      <c r="H96" s="39">
        <v>10060022</v>
      </c>
      <c r="I96" s="30" t="s">
        <v>834</v>
      </c>
      <c r="J96" t="s">
        <v>154</v>
      </c>
      <c r="K96" s="42">
        <v>0</v>
      </c>
      <c r="L96" s="42">
        <v>0</v>
      </c>
      <c r="M96" s="42">
        <v>0</v>
      </c>
      <c r="N96" s="48">
        <f t="shared" si="4"/>
        <v>0</v>
      </c>
      <c r="O96" s="42">
        <v>0</v>
      </c>
      <c r="P96" s="42">
        <v>0</v>
      </c>
      <c r="Q96" s="42">
        <v>0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 t="s">
        <v>1163</v>
      </c>
      <c r="Y96" s="42">
        <v>0</v>
      </c>
      <c r="Z96" s="42">
        <v>0</v>
      </c>
      <c r="AA96" s="42">
        <f t="shared" si="5"/>
        <v>0</v>
      </c>
      <c r="AC96">
        <f>IFERROR(VLOOKUP(H96,'[1]Pending Recoveries'!$A:$D,4,0),0)</f>
        <v>0</v>
      </c>
      <c r="AD96" s="43">
        <f t="shared" si="6"/>
        <v>0</v>
      </c>
      <c r="AE96" s="43">
        <f t="shared" si="7"/>
        <v>0</v>
      </c>
      <c r="AF96" s="43"/>
    </row>
    <row r="97" spans="1:32" hidden="1" x14ac:dyDescent="0.25">
      <c r="A97">
        <v>10060026</v>
      </c>
      <c r="B97" t="s">
        <v>837</v>
      </c>
      <c r="C97" t="s">
        <v>154</v>
      </c>
      <c r="D97">
        <v>531</v>
      </c>
      <c r="H97" s="39">
        <v>10060026</v>
      </c>
      <c r="I97" s="30" t="s">
        <v>837</v>
      </c>
      <c r="J97" t="s">
        <v>154</v>
      </c>
      <c r="K97" s="42">
        <v>0</v>
      </c>
      <c r="L97" s="42">
        <v>0</v>
      </c>
      <c r="M97" s="42">
        <v>0</v>
      </c>
      <c r="N97" s="48">
        <f t="shared" si="4"/>
        <v>0</v>
      </c>
      <c r="O97" s="42">
        <v>0</v>
      </c>
      <c r="P97" s="42">
        <v>0</v>
      </c>
      <c r="Q97" s="42">
        <v>0</v>
      </c>
      <c r="R97" s="42">
        <v>0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 t="s">
        <v>1163</v>
      </c>
      <c r="Y97" s="42">
        <v>0</v>
      </c>
      <c r="Z97" s="42">
        <v>0</v>
      </c>
      <c r="AA97" s="42">
        <f t="shared" si="5"/>
        <v>0</v>
      </c>
      <c r="AC97">
        <f>IFERROR(VLOOKUP(H97,'[1]Pending Recoveries'!$A:$D,4,0),0)</f>
        <v>0</v>
      </c>
      <c r="AD97" s="43">
        <f t="shared" si="6"/>
        <v>0</v>
      </c>
      <c r="AE97" s="43">
        <f t="shared" si="7"/>
        <v>0</v>
      </c>
      <c r="AF97" s="43"/>
    </row>
    <row r="98" spans="1:32" hidden="1" x14ac:dyDescent="0.25">
      <c r="A98">
        <v>10060027</v>
      </c>
      <c r="B98" t="s">
        <v>838</v>
      </c>
      <c r="C98" t="s">
        <v>154</v>
      </c>
      <c r="D98">
        <v>158.62</v>
      </c>
      <c r="H98" s="39">
        <v>10060027</v>
      </c>
      <c r="I98" s="30" t="s">
        <v>838</v>
      </c>
      <c r="J98" t="s">
        <v>154</v>
      </c>
      <c r="K98" s="42">
        <v>0</v>
      </c>
      <c r="L98" s="42">
        <v>0</v>
      </c>
      <c r="M98" s="42">
        <v>0</v>
      </c>
      <c r="N98" s="48">
        <f t="shared" si="4"/>
        <v>0</v>
      </c>
      <c r="O98" s="42">
        <v>0</v>
      </c>
      <c r="P98" s="42">
        <v>0</v>
      </c>
      <c r="Q98" s="42">
        <v>0</v>
      </c>
      <c r="R98" s="42">
        <v>0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 t="s">
        <v>1163</v>
      </c>
      <c r="Y98" s="42">
        <v>0</v>
      </c>
      <c r="Z98" s="42">
        <v>0</v>
      </c>
      <c r="AA98" s="42">
        <f t="shared" si="5"/>
        <v>0</v>
      </c>
      <c r="AC98">
        <f>IFERROR(VLOOKUP(H98,'[1]Pending Recoveries'!$A:$D,4,0),0)</f>
        <v>0</v>
      </c>
      <c r="AD98" s="43">
        <f t="shared" si="6"/>
        <v>0</v>
      </c>
      <c r="AE98" s="43">
        <f t="shared" si="7"/>
        <v>0</v>
      </c>
      <c r="AF98" s="43"/>
    </row>
    <row r="99" spans="1:32" x14ac:dyDescent="0.25">
      <c r="A99">
        <v>10060030</v>
      </c>
      <c r="B99" t="s">
        <v>841</v>
      </c>
      <c r="C99" t="s">
        <v>154</v>
      </c>
      <c r="D99">
        <v>348.52</v>
      </c>
      <c r="H99" s="39">
        <v>10060030</v>
      </c>
      <c r="I99" s="30" t="s">
        <v>841</v>
      </c>
      <c r="J99" t="s">
        <v>154</v>
      </c>
      <c r="K99" s="42">
        <v>0</v>
      </c>
      <c r="L99" s="42">
        <v>348.52</v>
      </c>
      <c r="M99" s="42">
        <v>0</v>
      </c>
      <c r="N99" s="48">
        <f t="shared" si="4"/>
        <v>348.52</v>
      </c>
      <c r="O99" s="42">
        <v>0</v>
      </c>
      <c r="P99" s="42">
        <v>0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 t="s">
        <v>1163</v>
      </c>
      <c r="Y99" s="42">
        <v>0</v>
      </c>
      <c r="Z99" s="42">
        <v>0</v>
      </c>
      <c r="AA99" s="42">
        <f t="shared" si="5"/>
        <v>348.52</v>
      </c>
      <c r="AC99">
        <f>IFERROR(VLOOKUP(H99,'[1]Pending Recoveries'!$A:$D,4,0),0)</f>
        <v>0</v>
      </c>
      <c r="AD99" s="43">
        <f t="shared" si="6"/>
        <v>348.52</v>
      </c>
      <c r="AE99" s="43">
        <f t="shared" si="7"/>
        <v>0</v>
      </c>
      <c r="AF99" s="43"/>
    </row>
    <row r="100" spans="1:32" x14ac:dyDescent="0.25">
      <c r="A100">
        <v>10060034</v>
      </c>
      <c r="B100" t="s">
        <v>845</v>
      </c>
      <c r="C100" t="s">
        <v>154</v>
      </c>
      <c r="D100">
        <v>56.02</v>
      </c>
      <c r="H100" s="39">
        <v>10060034</v>
      </c>
      <c r="I100" s="30" t="s">
        <v>845</v>
      </c>
      <c r="J100" t="s">
        <v>154</v>
      </c>
      <c r="K100" s="42">
        <v>269</v>
      </c>
      <c r="L100" s="42">
        <v>325.02</v>
      </c>
      <c r="M100" s="42">
        <v>0</v>
      </c>
      <c r="N100" s="48">
        <f t="shared" si="4"/>
        <v>594.02</v>
      </c>
      <c r="O100" s="42">
        <v>0</v>
      </c>
      <c r="P100" s="42">
        <v>0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 t="s">
        <v>1163</v>
      </c>
      <c r="Y100" s="42">
        <v>0</v>
      </c>
      <c r="Z100" s="42">
        <v>0</v>
      </c>
      <c r="AA100" s="42">
        <f t="shared" si="5"/>
        <v>594.02</v>
      </c>
      <c r="AC100">
        <f>IFERROR(VLOOKUP(H100,'[1]Pending Recoveries'!$A:$D,4,0),0)</f>
        <v>0</v>
      </c>
      <c r="AD100" s="43">
        <f t="shared" si="6"/>
        <v>594.02</v>
      </c>
      <c r="AE100" s="43">
        <f t="shared" si="7"/>
        <v>0</v>
      </c>
      <c r="AF100" s="43"/>
    </row>
    <row r="101" spans="1:32" hidden="1" x14ac:dyDescent="0.25">
      <c r="A101">
        <v>10060058</v>
      </c>
      <c r="B101" t="s">
        <v>861</v>
      </c>
      <c r="C101" t="s">
        <v>154</v>
      </c>
      <c r="D101">
        <v>256.5</v>
      </c>
      <c r="H101" s="39">
        <v>10060058</v>
      </c>
      <c r="I101" s="30" t="s">
        <v>861</v>
      </c>
      <c r="J101" t="s">
        <v>154</v>
      </c>
      <c r="K101" s="42">
        <v>0</v>
      </c>
      <c r="L101" s="42">
        <v>0</v>
      </c>
      <c r="M101" s="42">
        <v>0</v>
      </c>
      <c r="N101" s="48">
        <f t="shared" si="4"/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 t="s">
        <v>1163</v>
      </c>
      <c r="Y101" s="42">
        <v>0</v>
      </c>
      <c r="Z101" s="42">
        <v>0</v>
      </c>
      <c r="AA101" s="42">
        <f t="shared" si="5"/>
        <v>0</v>
      </c>
      <c r="AC101">
        <f>IFERROR(VLOOKUP(H101,'[1]Pending Recoveries'!$A:$D,4,0),0)</f>
        <v>0</v>
      </c>
      <c r="AD101" s="43">
        <f t="shared" si="6"/>
        <v>0</v>
      </c>
      <c r="AE101" s="43">
        <f t="shared" si="7"/>
        <v>0</v>
      </c>
      <c r="AF101" s="43"/>
    </row>
    <row r="102" spans="1:32" x14ac:dyDescent="0.25">
      <c r="A102">
        <v>10060071</v>
      </c>
      <c r="B102" t="s">
        <v>868</v>
      </c>
      <c r="C102" t="s">
        <v>154</v>
      </c>
      <c r="D102">
        <v>56.02</v>
      </c>
      <c r="H102" s="39">
        <v>10060071</v>
      </c>
      <c r="I102" s="30" t="s">
        <v>868</v>
      </c>
      <c r="J102" t="s">
        <v>154</v>
      </c>
      <c r="K102" s="42">
        <v>1505</v>
      </c>
      <c r="L102" s="42">
        <v>1651.33</v>
      </c>
      <c r="M102" s="42">
        <v>0</v>
      </c>
      <c r="N102" s="48">
        <f t="shared" si="4"/>
        <v>3156.33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 t="s">
        <v>1163</v>
      </c>
      <c r="Y102" s="42">
        <v>0</v>
      </c>
      <c r="Z102" s="42">
        <v>0</v>
      </c>
      <c r="AA102" s="42">
        <f t="shared" si="5"/>
        <v>3156.33</v>
      </c>
      <c r="AC102">
        <f>IFERROR(VLOOKUP(H102,'[1]Pending Recoveries'!$A:$D,4,0),0)</f>
        <v>0</v>
      </c>
      <c r="AD102" s="43">
        <f t="shared" si="6"/>
        <v>3156.33</v>
      </c>
      <c r="AE102" s="43">
        <f t="shared" si="7"/>
        <v>0</v>
      </c>
      <c r="AF102" s="43"/>
    </row>
    <row r="103" spans="1:32" hidden="1" x14ac:dyDescent="0.25">
      <c r="A103">
        <v>10060074</v>
      </c>
      <c r="B103" t="s">
        <v>870</v>
      </c>
      <c r="C103" t="s">
        <v>154</v>
      </c>
      <c r="D103">
        <v>56.02</v>
      </c>
      <c r="H103" s="39">
        <v>10060074</v>
      </c>
      <c r="I103" s="30" t="s">
        <v>870</v>
      </c>
      <c r="J103" t="s">
        <v>154</v>
      </c>
      <c r="K103" s="42">
        <v>0</v>
      </c>
      <c r="L103" s="42">
        <v>530.16000000000008</v>
      </c>
      <c r="M103" s="42">
        <v>0</v>
      </c>
      <c r="N103" s="48">
        <f t="shared" si="4"/>
        <v>530.16000000000008</v>
      </c>
      <c r="O103" s="42">
        <v>530.16000000000008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 t="s">
        <v>1163</v>
      </c>
      <c r="Y103" s="42">
        <v>0</v>
      </c>
      <c r="Z103" s="42">
        <v>0</v>
      </c>
      <c r="AA103" s="42">
        <f t="shared" si="5"/>
        <v>0</v>
      </c>
      <c r="AC103">
        <f>IFERROR(VLOOKUP(H103,'[1]Pending Recoveries'!$A:$D,4,0),0)</f>
        <v>0</v>
      </c>
      <c r="AD103" s="43">
        <f t="shared" si="6"/>
        <v>0</v>
      </c>
      <c r="AE103" s="43">
        <f t="shared" si="7"/>
        <v>0</v>
      </c>
      <c r="AF103" s="43"/>
    </row>
    <row r="104" spans="1:32" hidden="1" x14ac:dyDescent="0.25">
      <c r="A104">
        <v>10060077</v>
      </c>
      <c r="B104" t="s">
        <v>872</v>
      </c>
      <c r="C104" t="s">
        <v>154</v>
      </c>
      <c r="D104">
        <v>897</v>
      </c>
      <c r="H104" s="39">
        <v>10060077</v>
      </c>
      <c r="I104" s="30" t="s">
        <v>872</v>
      </c>
      <c r="J104" t="s">
        <v>154</v>
      </c>
      <c r="K104" s="42">
        <v>0</v>
      </c>
      <c r="L104" s="42">
        <v>0</v>
      </c>
      <c r="M104" s="42">
        <v>0</v>
      </c>
      <c r="N104" s="48">
        <f t="shared" si="4"/>
        <v>0</v>
      </c>
      <c r="O104" s="42">
        <v>0</v>
      </c>
      <c r="P104" s="42">
        <v>0</v>
      </c>
      <c r="Q104" s="42">
        <v>0</v>
      </c>
      <c r="R104" s="42">
        <v>0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 t="s">
        <v>1163</v>
      </c>
      <c r="Y104" s="42">
        <v>0</v>
      </c>
      <c r="Z104" s="42">
        <v>0</v>
      </c>
      <c r="AA104" s="42">
        <f t="shared" si="5"/>
        <v>0</v>
      </c>
      <c r="AC104">
        <f>IFERROR(VLOOKUP(H104,'[1]Pending Recoveries'!$A:$D,4,0),0)</f>
        <v>0</v>
      </c>
      <c r="AD104" s="43">
        <f t="shared" si="6"/>
        <v>0</v>
      </c>
      <c r="AE104" s="43">
        <f t="shared" si="7"/>
        <v>0</v>
      </c>
      <c r="AF104" s="43"/>
    </row>
    <row r="105" spans="1:32" hidden="1" x14ac:dyDescent="0.25">
      <c r="A105">
        <v>10070002</v>
      </c>
      <c r="B105" t="s">
        <v>160</v>
      </c>
      <c r="C105" t="s">
        <v>154</v>
      </c>
      <c r="D105">
        <v>366.82</v>
      </c>
      <c r="H105" s="39">
        <v>10070002</v>
      </c>
      <c r="I105" s="30" t="s">
        <v>160</v>
      </c>
      <c r="J105" t="s">
        <v>154</v>
      </c>
      <c r="K105" s="42">
        <v>0</v>
      </c>
      <c r="L105" s="42">
        <v>0</v>
      </c>
      <c r="M105" s="42">
        <v>0</v>
      </c>
      <c r="N105" s="48">
        <f t="shared" si="4"/>
        <v>0</v>
      </c>
      <c r="O105" s="42">
        <v>0</v>
      </c>
      <c r="P105" s="42">
        <v>0</v>
      </c>
      <c r="Q105" s="42">
        <v>0</v>
      </c>
      <c r="R105" s="42">
        <v>0</v>
      </c>
      <c r="S105" s="42">
        <v>0</v>
      </c>
      <c r="T105" s="42">
        <v>0</v>
      </c>
      <c r="U105" s="42">
        <v>0</v>
      </c>
      <c r="V105" s="42">
        <v>0</v>
      </c>
      <c r="W105" s="42">
        <v>0</v>
      </c>
      <c r="X105" s="42" t="s">
        <v>1163</v>
      </c>
      <c r="Y105" s="42">
        <v>0</v>
      </c>
      <c r="Z105" s="42">
        <v>0</v>
      </c>
      <c r="AA105" s="42">
        <f t="shared" si="5"/>
        <v>0</v>
      </c>
      <c r="AC105">
        <f>IFERROR(VLOOKUP(H105,'[1]Pending Recoveries'!$A:$D,4,0),0)</f>
        <v>0</v>
      </c>
      <c r="AD105" s="43">
        <f t="shared" si="6"/>
        <v>0</v>
      </c>
      <c r="AE105" s="43">
        <f t="shared" si="7"/>
        <v>0</v>
      </c>
      <c r="AF105" s="43"/>
    </row>
    <row r="106" spans="1:32" x14ac:dyDescent="0.25">
      <c r="A106">
        <v>10070013</v>
      </c>
      <c r="B106" t="s">
        <v>165</v>
      </c>
      <c r="C106" t="s">
        <v>154</v>
      </c>
      <c r="D106">
        <v>469.41999999999996</v>
      </c>
      <c r="H106" s="39">
        <v>10070013</v>
      </c>
      <c r="I106" s="30" t="s">
        <v>165</v>
      </c>
      <c r="J106" t="s">
        <v>154</v>
      </c>
      <c r="K106" s="42">
        <v>0</v>
      </c>
      <c r="L106" s="42">
        <v>0</v>
      </c>
      <c r="M106" s="42">
        <v>348.52</v>
      </c>
      <c r="N106" s="48">
        <f t="shared" si="4"/>
        <v>348.52</v>
      </c>
      <c r="O106" s="42">
        <v>0</v>
      </c>
      <c r="P106" s="42">
        <v>0</v>
      </c>
      <c r="Q106" s="42">
        <v>0</v>
      </c>
      <c r="R106" s="42">
        <v>0</v>
      </c>
      <c r="S106" s="42">
        <v>0</v>
      </c>
      <c r="T106" s="42">
        <v>0</v>
      </c>
      <c r="U106" s="42">
        <v>0</v>
      </c>
      <c r="V106" s="42">
        <v>0</v>
      </c>
      <c r="W106" s="42">
        <v>0</v>
      </c>
      <c r="X106" s="42" t="s">
        <v>1163</v>
      </c>
      <c r="Y106" s="42">
        <v>0</v>
      </c>
      <c r="Z106" s="42">
        <v>0</v>
      </c>
      <c r="AA106" s="42">
        <f t="shared" si="5"/>
        <v>348.52</v>
      </c>
      <c r="AC106">
        <f>IFERROR(VLOOKUP(H106,'[1]Pending Recoveries'!$A:$D,4,0),0)</f>
        <v>348.52</v>
      </c>
      <c r="AD106" s="43">
        <f t="shared" si="6"/>
        <v>0</v>
      </c>
      <c r="AE106" s="43">
        <f t="shared" si="7"/>
        <v>0</v>
      </c>
      <c r="AF106" s="43"/>
    </row>
    <row r="107" spans="1:32" hidden="1" x14ac:dyDescent="0.25">
      <c r="A107">
        <v>10070016</v>
      </c>
      <c r="B107" t="s">
        <v>166</v>
      </c>
      <c r="C107" t="s">
        <v>154</v>
      </c>
      <c r="D107">
        <v>496.87</v>
      </c>
      <c r="H107" s="39">
        <v>10070016</v>
      </c>
      <c r="I107" s="30" t="s">
        <v>166</v>
      </c>
      <c r="J107" t="s">
        <v>154</v>
      </c>
      <c r="K107" s="42">
        <v>0</v>
      </c>
      <c r="L107" s="42">
        <v>0</v>
      </c>
      <c r="M107" s="42">
        <v>0</v>
      </c>
      <c r="N107" s="48">
        <f t="shared" si="4"/>
        <v>0</v>
      </c>
      <c r="O107" s="42">
        <v>0</v>
      </c>
      <c r="P107" s="42">
        <v>0</v>
      </c>
      <c r="Q107" s="42">
        <v>0</v>
      </c>
      <c r="R107" s="42">
        <v>0</v>
      </c>
      <c r="S107" s="42">
        <v>0</v>
      </c>
      <c r="T107" s="42">
        <v>0</v>
      </c>
      <c r="U107" s="42">
        <v>0</v>
      </c>
      <c r="V107" s="42">
        <v>0</v>
      </c>
      <c r="W107" s="42">
        <v>0</v>
      </c>
      <c r="X107" s="42" t="s">
        <v>1163</v>
      </c>
      <c r="Y107" s="42">
        <v>0</v>
      </c>
      <c r="Z107" s="42">
        <v>0</v>
      </c>
      <c r="AA107" s="42">
        <f t="shared" si="5"/>
        <v>0</v>
      </c>
      <c r="AC107">
        <f>IFERROR(VLOOKUP(H107,'[1]Pending Recoveries'!$A:$D,4,0),0)</f>
        <v>0</v>
      </c>
      <c r="AD107" s="43">
        <f t="shared" si="6"/>
        <v>0</v>
      </c>
      <c r="AE107" s="43">
        <f t="shared" si="7"/>
        <v>0</v>
      </c>
      <c r="AF107" s="43"/>
    </row>
    <row r="108" spans="1:32" hidden="1" x14ac:dyDescent="0.25">
      <c r="A108">
        <v>10070031</v>
      </c>
      <c r="B108" t="s">
        <v>1059</v>
      </c>
      <c r="C108" t="s">
        <v>154</v>
      </c>
      <c r="D108">
        <v>469.41999999999996</v>
      </c>
      <c r="H108" s="39">
        <v>10070031</v>
      </c>
      <c r="I108" s="30" t="s">
        <v>1059</v>
      </c>
      <c r="J108" t="s">
        <v>154</v>
      </c>
      <c r="K108" s="42">
        <v>0</v>
      </c>
      <c r="L108" s="42">
        <v>0</v>
      </c>
      <c r="M108" s="42">
        <v>0</v>
      </c>
      <c r="N108" s="48">
        <f t="shared" si="4"/>
        <v>0</v>
      </c>
      <c r="O108" s="42">
        <v>0</v>
      </c>
      <c r="P108" s="42">
        <v>0</v>
      </c>
      <c r="Q108" s="42">
        <v>0</v>
      </c>
      <c r="R108" s="42">
        <v>0</v>
      </c>
      <c r="S108" s="42">
        <v>0</v>
      </c>
      <c r="T108" s="42">
        <v>0</v>
      </c>
      <c r="U108" s="42">
        <v>0</v>
      </c>
      <c r="V108" s="42">
        <v>0</v>
      </c>
      <c r="W108" s="42">
        <v>0</v>
      </c>
      <c r="X108" s="42" t="s">
        <v>1163</v>
      </c>
      <c r="Y108" s="42">
        <v>0</v>
      </c>
      <c r="Z108" s="42">
        <v>0</v>
      </c>
      <c r="AA108" s="42">
        <f t="shared" si="5"/>
        <v>0</v>
      </c>
      <c r="AC108">
        <f>IFERROR(VLOOKUP(H108,'[1]Pending Recoveries'!$A:$D,4,0),0)</f>
        <v>0</v>
      </c>
      <c r="AD108" s="43">
        <f t="shared" si="6"/>
        <v>0</v>
      </c>
      <c r="AE108" s="43">
        <f t="shared" si="7"/>
        <v>0</v>
      </c>
      <c r="AF108" s="43"/>
    </row>
    <row r="109" spans="1:32" x14ac:dyDescent="0.25">
      <c r="A109">
        <v>10070033</v>
      </c>
      <c r="B109" t="s">
        <v>175</v>
      </c>
      <c r="C109" t="s">
        <v>154</v>
      </c>
      <c r="D109">
        <v>469.41999999999996</v>
      </c>
      <c r="H109" s="39">
        <v>10070033</v>
      </c>
      <c r="I109" s="30" t="s">
        <v>175</v>
      </c>
      <c r="J109" t="s">
        <v>154</v>
      </c>
      <c r="K109" s="42">
        <v>0</v>
      </c>
      <c r="L109" s="42">
        <v>1862.98</v>
      </c>
      <c r="M109" s="42">
        <v>5.66</v>
      </c>
      <c r="N109" s="48">
        <f t="shared" si="4"/>
        <v>1868.64</v>
      </c>
      <c r="O109" s="42">
        <v>0</v>
      </c>
      <c r="P109" s="42">
        <v>0</v>
      </c>
      <c r="Q109" s="42">
        <v>0</v>
      </c>
      <c r="R109" s="42">
        <v>0</v>
      </c>
      <c r="S109" s="42">
        <v>0</v>
      </c>
      <c r="T109" s="42">
        <v>0</v>
      </c>
      <c r="U109" s="42">
        <v>0</v>
      </c>
      <c r="V109" s="42">
        <v>0</v>
      </c>
      <c r="W109" s="42">
        <v>0</v>
      </c>
      <c r="X109" s="42" t="s">
        <v>1163</v>
      </c>
      <c r="Y109" s="42">
        <v>0</v>
      </c>
      <c r="Z109" s="42">
        <v>0</v>
      </c>
      <c r="AA109" s="42">
        <f t="shared" si="5"/>
        <v>1868.64</v>
      </c>
      <c r="AC109">
        <f>IFERROR(VLOOKUP(H109,'[1]Pending Recoveries'!$A:$D,4,0),0)</f>
        <v>5.66</v>
      </c>
      <c r="AD109" s="43">
        <f t="shared" si="6"/>
        <v>1862.98</v>
      </c>
      <c r="AE109" s="43">
        <f t="shared" si="7"/>
        <v>0</v>
      </c>
      <c r="AF109" s="43"/>
    </row>
    <row r="110" spans="1:32" x14ac:dyDescent="0.25">
      <c r="A110">
        <v>10070042</v>
      </c>
      <c r="B110" t="s">
        <v>177</v>
      </c>
      <c r="C110" t="s">
        <v>154</v>
      </c>
      <c r="D110">
        <v>496.87</v>
      </c>
      <c r="H110" s="39">
        <v>10070042</v>
      </c>
      <c r="I110" s="30" t="s">
        <v>177</v>
      </c>
      <c r="J110" t="s">
        <v>154</v>
      </c>
      <c r="K110" s="42">
        <v>0</v>
      </c>
      <c r="L110" s="42">
        <v>0</v>
      </c>
      <c r="M110" s="42">
        <v>348.52</v>
      </c>
      <c r="N110" s="48">
        <f t="shared" si="4"/>
        <v>348.52</v>
      </c>
      <c r="O110" s="42">
        <v>0</v>
      </c>
      <c r="P110" s="42">
        <v>0</v>
      </c>
      <c r="Q110" s="42">
        <v>0</v>
      </c>
      <c r="R110" s="42">
        <v>0</v>
      </c>
      <c r="S110" s="42">
        <v>0</v>
      </c>
      <c r="T110" s="42">
        <v>0</v>
      </c>
      <c r="U110" s="42">
        <v>0</v>
      </c>
      <c r="V110" s="42">
        <v>0</v>
      </c>
      <c r="W110" s="42">
        <v>0</v>
      </c>
      <c r="X110" s="42" t="s">
        <v>1163</v>
      </c>
      <c r="Y110" s="42">
        <v>0</v>
      </c>
      <c r="Z110" s="42">
        <v>0</v>
      </c>
      <c r="AA110" s="42">
        <f t="shared" si="5"/>
        <v>348.52</v>
      </c>
      <c r="AC110">
        <f>IFERROR(VLOOKUP(H110,'[1]Pending Recoveries'!$A:$D,4,0),0)</f>
        <v>348.52</v>
      </c>
      <c r="AD110" s="43">
        <f t="shared" si="6"/>
        <v>0</v>
      </c>
      <c r="AE110" s="43">
        <f t="shared" si="7"/>
        <v>0</v>
      </c>
      <c r="AF110" s="43"/>
    </row>
    <row r="111" spans="1:32" hidden="1" x14ac:dyDescent="0.25">
      <c r="A111">
        <v>10070045</v>
      </c>
      <c r="B111" t="s">
        <v>166</v>
      </c>
      <c r="C111" t="s">
        <v>154</v>
      </c>
      <c r="D111">
        <v>599.47</v>
      </c>
      <c r="H111" s="39">
        <v>10070045</v>
      </c>
      <c r="I111" s="30" t="s">
        <v>166</v>
      </c>
      <c r="J111" t="s">
        <v>154</v>
      </c>
      <c r="K111" s="42">
        <v>0</v>
      </c>
      <c r="L111" s="42">
        <v>0</v>
      </c>
      <c r="M111" s="42">
        <v>0</v>
      </c>
      <c r="N111" s="48">
        <f t="shared" si="4"/>
        <v>0</v>
      </c>
      <c r="O111" s="42">
        <v>0</v>
      </c>
      <c r="P111" s="42">
        <v>0</v>
      </c>
      <c r="Q111" s="42">
        <v>0</v>
      </c>
      <c r="R111" s="42">
        <v>0</v>
      </c>
      <c r="S111" s="42">
        <v>0</v>
      </c>
      <c r="T111" s="42">
        <v>0</v>
      </c>
      <c r="U111" s="42">
        <v>0</v>
      </c>
      <c r="V111" s="42">
        <v>0</v>
      </c>
      <c r="W111" s="42">
        <v>0</v>
      </c>
      <c r="X111" s="42" t="s">
        <v>1163</v>
      </c>
      <c r="Y111" s="42">
        <v>0</v>
      </c>
      <c r="Z111" s="42">
        <v>0</v>
      </c>
      <c r="AA111" s="42">
        <f t="shared" si="5"/>
        <v>0</v>
      </c>
      <c r="AC111">
        <f>IFERROR(VLOOKUP(H111,'[1]Pending Recoveries'!$A:$D,4,0),0)</f>
        <v>0</v>
      </c>
      <c r="AD111" s="43">
        <f t="shared" si="6"/>
        <v>0</v>
      </c>
      <c r="AE111" s="43">
        <f t="shared" si="7"/>
        <v>0</v>
      </c>
      <c r="AF111" s="43"/>
    </row>
    <row r="112" spans="1:32" x14ac:dyDescent="0.25">
      <c r="A112">
        <v>10070048</v>
      </c>
      <c r="B112" t="s">
        <v>180</v>
      </c>
      <c r="C112" t="s">
        <v>154</v>
      </c>
      <c r="D112">
        <v>650.77</v>
      </c>
      <c r="H112" s="39">
        <v>10070048</v>
      </c>
      <c r="I112" s="30" t="s">
        <v>180</v>
      </c>
      <c r="J112" t="s">
        <v>154</v>
      </c>
      <c r="K112" s="42">
        <v>0</v>
      </c>
      <c r="L112" s="42">
        <v>0</v>
      </c>
      <c r="M112" s="42">
        <v>697.04</v>
      </c>
      <c r="N112" s="48">
        <f t="shared" si="4"/>
        <v>697.04</v>
      </c>
      <c r="O112" s="42">
        <v>0</v>
      </c>
      <c r="P112" s="42">
        <v>0</v>
      </c>
      <c r="Q112" s="42">
        <v>0</v>
      </c>
      <c r="R112" s="42">
        <v>0</v>
      </c>
      <c r="S112" s="42">
        <v>0</v>
      </c>
      <c r="T112" s="42">
        <v>0</v>
      </c>
      <c r="U112" s="42">
        <v>0</v>
      </c>
      <c r="V112" s="42">
        <v>0</v>
      </c>
      <c r="W112" s="42">
        <v>0</v>
      </c>
      <c r="X112" s="42" t="s">
        <v>1163</v>
      </c>
      <c r="Y112" s="42">
        <v>0</v>
      </c>
      <c r="Z112" s="42">
        <v>0</v>
      </c>
      <c r="AA112" s="42">
        <f t="shared" si="5"/>
        <v>697.04</v>
      </c>
      <c r="AC112">
        <f>IFERROR(VLOOKUP(H112,'[1]Pending Recoveries'!$A:$D,4,0),0)</f>
        <v>697.04</v>
      </c>
      <c r="AD112" s="43">
        <f t="shared" si="6"/>
        <v>0</v>
      </c>
      <c r="AE112" s="43">
        <f t="shared" si="7"/>
        <v>0</v>
      </c>
      <c r="AF112" s="43"/>
    </row>
    <row r="113" spans="1:32" hidden="1" x14ac:dyDescent="0.25">
      <c r="A113">
        <v>10070049</v>
      </c>
      <c r="B113" t="s">
        <v>181</v>
      </c>
      <c r="C113" t="s">
        <v>154</v>
      </c>
      <c r="D113">
        <v>496.87</v>
      </c>
      <c r="H113" s="39">
        <v>10070049</v>
      </c>
      <c r="I113" s="30" t="s">
        <v>181</v>
      </c>
      <c r="J113" t="s">
        <v>154</v>
      </c>
      <c r="K113" s="42">
        <v>0</v>
      </c>
      <c r="L113" s="42">
        <v>0</v>
      </c>
      <c r="M113" s="42">
        <v>0</v>
      </c>
      <c r="N113" s="48">
        <f t="shared" si="4"/>
        <v>0</v>
      </c>
      <c r="O113" s="42">
        <v>0</v>
      </c>
      <c r="P113" s="42">
        <v>0</v>
      </c>
      <c r="Q113" s="42">
        <v>0</v>
      </c>
      <c r="R113" s="42">
        <v>0</v>
      </c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42" t="s">
        <v>1163</v>
      </c>
      <c r="Y113" s="42">
        <v>0</v>
      </c>
      <c r="Z113" s="42">
        <v>0</v>
      </c>
      <c r="AA113" s="42">
        <f t="shared" si="5"/>
        <v>0</v>
      </c>
      <c r="AC113">
        <f>IFERROR(VLOOKUP(H113,'[1]Pending Recoveries'!$A:$D,4,0),0)</f>
        <v>0</v>
      </c>
      <c r="AD113" s="43">
        <f t="shared" si="6"/>
        <v>0</v>
      </c>
      <c r="AE113" s="43">
        <f t="shared" si="7"/>
        <v>0</v>
      </c>
      <c r="AF113" s="43"/>
    </row>
    <row r="114" spans="1:32" hidden="1" x14ac:dyDescent="0.25">
      <c r="A114">
        <v>10090001</v>
      </c>
      <c r="B114" t="s">
        <v>460</v>
      </c>
      <c r="C114" t="s">
        <v>154</v>
      </c>
      <c r="D114">
        <v>348.52</v>
      </c>
      <c r="H114" s="39">
        <v>10090001</v>
      </c>
      <c r="I114" s="30" t="s">
        <v>460</v>
      </c>
      <c r="J114" t="s">
        <v>154</v>
      </c>
      <c r="K114" s="42">
        <v>0</v>
      </c>
      <c r="L114" s="42">
        <v>-0.48000000000001819</v>
      </c>
      <c r="M114" s="42">
        <v>0</v>
      </c>
      <c r="N114" s="48">
        <f t="shared" si="4"/>
        <v>-0.48000000000001819</v>
      </c>
      <c r="O114" s="42">
        <v>0</v>
      </c>
      <c r="P114" s="42">
        <v>0</v>
      </c>
      <c r="Q114" s="42">
        <v>0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0</v>
      </c>
      <c r="X114" s="42" t="s">
        <v>1163</v>
      </c>
      <c r="Y114" s="42">
        <v>0</v>
      </c>
      <c r="Z114" s="42">
        <v>0</v>
      </c>
      <c r="AA114" s="42">
        <f t="shared" si="5"/>
        <v>-0.48000000000001819</v>
      </c>
      <c r="AC114">
        <f>IFERROR(VLOOKUP(H114,'[1]Pending Recoveries'!$A:$D,4,0),0)</f>
        <v>0</v>
      </c>
      <c r="AD114" s="43">
        <f t="shared" si="6"/>
        <v>-0.48000000000001819</v>
      </c>
      <c r="AE114" s="43">
        <f t="shared" si="7"/>
        <v>0</v>
      </c>
      <c r="AF114" s="43"/>
    </row>
    <row r="115" spans="1:32" hidden="1" x14ac:dyDescent="0.25">
      <c r="A115">
        <v>10090002</v>
      </c>
      <c r="B115" t="s">
        <v>462</v>
      </c>
      <c r="C115" t="s">
        <v>154</v>
      </c>
      <c r="D115">
        <v>513</v>
      </c>
      <c r="H115" s="39">
        <v>10090002</v>
      </c>
      <c r="I115" s="30" t="s">
        <v>462</v>
      </c>
      <c r="J115" t="s">
        <v>154</v>
      </c>
      <c r="K115" s="42">
        <v>0</v>
      </c>
      <c r="L115" s="42">
        <v>0</v>
      </c>
      <c r="M115" s="42">
        <v>0</v>
      </c>
      <c r="N115" s="48">
        <f t="shared" si="4"/>
        <v>0</v>
      </c>
      <c r="O115" s="42">
        <v>0</v>
      </c>
      <c r="P115" s="42">
        <v>0</v>
      </c>
      <c r="Q115" s="42">
        <v>0</v>
      </c>
      <c r="R115" s="42">
        <v>0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42" t="s">
        <v>1163</v>
      </c>
      <c r="Y115" s="42">
        <v>0</v>
      </c>
      <c r="Z115" s="42">
        <v>0</v>
      </c>
      <c r="AA115" s="42">
        <f t="shared" si="5"/>
        <v>0</v>
      </c>
      <c r="AC115">
        <f>IFERROR(VLOOKUP(H115,'[1]Pending Recoveries'!$A:$D,4,0),0)</f>
        <v>0</v>
      </c>
      <c r="AD115" s="43">
        <f t="shared" si="6"/>
        <v>0</v>
      </c>
      <c r="AE115" s="43">
        <f t="shared" si="7"/>
        <v>0</v>
      </c>
      <c r="AF115" s="43"/>
    </row>
    <row r="116" spans="1:32" hidden="1" x14ac:dyDescent="0.25">
      <c r="A116">
        <v>10090003</v>
      </c>
      <c r="B116" t="s">
        <v>463</v>
      </c>
      <c r="C116" t="s">
        <v>154</v>
      </c>
      <c r="D116">
        <v>102.6</v>
      </c>
      <c r="H116" s="39">
        <v>10090003</v>
      </c>
      <c r="I116" s="30" t="s">
        <v>463</v>
      </c>
      <c r="J116" t="s">
        <v>154</v>
      </c>
      <c r="K116" s="42">
        <v>0</v>
      </c>
      <c r="L116" s="42">
        <v>-0.40000000000000568</v>
      </c>
      <c r="M116" s="42">
        <v>0</v>
      </c>
      <c r="N116" s="48">
        <f t="shared" si="4"/>
        <v>-0.40000000000000568</v>
      </c>
      <c r="O116" s="42">
        <v>0</v>
      </c>
      <c r="P116" s="42">
        <v>0</v>
      </c>
      <c r="Q116" s="42">
        <v>0</v>
      </c>
      <c r="R116" s="42">
        <v>0</v>
      </c>
      <c r="S116" s="42">
        <v>0</v>
      </c>
      <c r="T116" s="42">
        <v>0</v>
      </c>
      <c r="U116" s="42">
        <v>0</v>
      </c>
      <c r="V116" s="42">
        <v>0</v>
      </c>
      <c r="W116" s="42">
        <v>0</v>
      </c>
      <c r="X116" s="42" t="s">
        <v>1163</v>
      </c>
      <c r="Y116" s="42">
        <v>0</v>
      </c>
      <c r="Z116" s="42">
        <v>0</v>
      </c>
      <c r="AA116" s="42">
        <f t="shared" si="5"/>
        <v>-0.40000000000000568</v>
      </c>
      <c r="AC116">
        <f>IFERROR(VLOOKUP(H116,'[1]Pending Recoveries'!$A:$D,4,0),0)</f>
        <v>0</v>
      </c>
      <c r="AD116" s="43">
        <f t="shared" si="6"/>
        <v>-0.40000000000000568</v>
      </c>
      <c r="AE116" s="43">
        <f t="shared" si="7"/>
        <v>0</v>
      </c>
      <c r="AF116" s="43"/>
    </row>
    <row r="117" spans="1:32" hidden="1" x14ac:dyDescent="0.25">
      <c r="A117">
        <v>10090008</v>
      </c>
      <c r="B117" t="s">
        <v>468</v>
      </c>
      <c r="C117" t="s">
        <v>154</v>
      </c>
      <c r="D117">
        <v>102.6</v>
      </c>
      <c r="H117" s="39">
        <v>10090008</v>
      </c>
      <c r="I117" s="30" t="s">
        <v>468</v>
      </c>
      <c r="J117" t="s">
        <v>154</v>
      </c>
      <c r="K117" s="42">
        <v>0</v>
      </c>
      <c r="L117" s="42">
        <v>0</v>
      </c>
      <c r="M117" s="42">
        <v>0</v>
      </c>
      <c r="N117" s="48">
        <f t="shared" si="4"/>
        <v>0</v>
      </c>
      <c r="O117" s="42">
        <v>0</v>
      </c>
      <c r="P117" s="42">
        <v>0</v>
      </c>
      <c r="Q117" s="42">
        <v>0</v>
      </c>
      <c r="R117" s="42">
        <v>0</v>
      </c>
      <c r="S117" s="42">
        <v>0</v>
      </c>
      <c r="T117" s="42">
        <v>0</v>
      </c>
      <c r="U117" s="42">
        <v>0</v>
      </c>
      <c r="V117" s="42">
        <v>0</v>
      </c>
      <c r="W117" s="42">
        <v>0</v>
      </c>
      <c r="X117" s="42" t="s">
        <v>1163</v>
      </c>
      <c r="Y117" s="42">
        <v>0</v>
      </c>
      <c r="Z117" s="42">
        <v>0</v>
      </c>
      <c r="AA117" s="42">
        <f t="shared" si="5"/>
        <v>0</v>
      </c>
      <c r="AC117">
        <f>IFERROR(VLOOKUP(H117,'[1]Pending Recoveries'!$A:$D,4,0),0)</f>
        <v>0</v>
      </c>
      <c r="AD117" s="43">
        <f t="shared" si="6"/>
        <v>0</v>
      </c>
      <c r="AE117" s="43">
        <f t="shared" si="7"/>
        <v>0</v>
      </c>
      <c r="AF117" s="43"/>
    </row>
    <row r="118" spans="1:32" hidden="1" x14ac:dyDescent="0.25">
      <c r="A118">
        <v>10090009</v>
      </c>
      <c r="B118" t="s">
        <v>469</v>
      </c>
      <c r="C118" t="s">
        <v>154</v>
      </c>
      <c r="D118">
        <v>476.77</v>
      </c>
      <c r="H118" s="39">
        <v>10090009</v>
      </c>
      <c r="I118" s="30" t="s">
        <v>469</v>
      </c>
      <c r="J118" t="s">
        <v>154</v>
      </c>
      <c r="K118" s="42">
        <v>0</v>
      </c>
      <c r="L118" s="42">
        <v>-0.23000000000001819</v>
      </c>
      <c r="M118" s="42">
        <v>0</v>
      </c>
      <c r="N118" s="48">
        <f t="shared" si="4"/>
        <v>-0.23000000000001819</v>
      </c>
      <c r="O118" s="42">
        <v>0</v>
      </c>
      <c r="P118" s="42">
        <v>0</v>
      </c>
      <c r="Q118" s="42">
        <v>0</v>
      </c>
      <c r="R118" s="42">
        <v>0</v>
      </c>
      <c r="S118" s="42">
        <v>0</v>
      </c>
      <c r="T118" s="42">
        <v>0</v>
      </c>
      <c r="U118" s="42">
        <v>0</v>
      </c>
      <c r="V118" s="42">
        <v>0</v>
      </c>
      <c r="W118" s="42">
        <v>0</v>
      </c>
      <c r="X118" s="42" t="s">
        <v>1163</v>
      </c>
      <c r="Y118" s="42">
        <v>0</v>
      </c>
      <c r="Z118" s="42">
        <v>0</v>
      </c>
      <c r="AA118" s="42">
        <f t="shared" si="5"/>
        <v>-0.23000000000001819</v>
      </c>
      <c r="AC118">
        <f>IFERROR(VLOOKUP(H118,'[1]Pending Recoveries'!$A:$D,4,0),0)</f>
        <v>0</v>
      </c>
      <c r="AD118" s="43">
        <f t="shared" si="6"/>
        <v>-0.23000000000001819</v>
      </c>
      <c r="AE118" s="43">
        <f t="shared" si="7"/>
        <v>0</v>
      </c>
      <c r="AF118" s="43"/>
    </row>
    <row r="119" spans="1:32" hidden="1" x14ac:dyDescent="0.25">
      <c r="A119">
        <v>10090021</v>
      </c>
      <c r="B119" t="s">
        <v>477</v>
      </c>
      <c r="C119" t="s">
        <v>154</v>
      </c>
      <c r="D119">
        <v>102.6</v>
      </c>
      <c r="H119" s="39">
        <v>10090021</v>
      </c>
      <c r="I119" s="30" t="s">
        <v>477</v>
      </c>
      <c r="J119" t="s">
        <v>154</v>
      </c>
      <c r="K119" s="42">
        <v>0</v>
      </c>
      <c r="L119" s="42">
        <v>0</v>
      </c>
      <c r="M119" s="42">
        <v>0</v>
      </c>
      <c r="N119" s="48">
        <f t="shared" si="4"/>
        <v>0</v>
      </c>
      <c r="O119" s="42">
        <v>0</v>
      </c>
      <c r="P119" s="42">
        <v>0</v>
      </c>
      <c r="Q119" s="42">
        <v>0</v>
      </c>
      <c r="R119" s="42">
        <v>0</v>
      </c>
      <c r="S119" s="42">
        <v>0</v>
      </c>
      <c r="T119" s="42">
        <v>0</v>
      </c>
      <c r="U119" s="42">
        <v>0</v>
      </c>
      <c r="V119" s="42">
        <v>0</v>
      </c>
      <c r="W119" s="42">
        <v>0</v>
      </c>
      <c r="X119" s="42" t="s">
        <v>1163</v>
      </c>
      <c r="Y119" s="42">
        <v>0</v>
      </c>
      <c r="Z119" s="42">
        <v>0</v>
      </c>
      <c r="AA119" s="42">
        <f t="shared" si="5"/>
        <v>0</v>
      </c>
      <c r="AC119">
        <f>IFERROR(VLOOKUP(H119,'[1]Pending Recoveries'!$A:$D,4,0),0)</f>
        <v>0</v>
      </c>
      <c r="AD119" s="43">
        <f t="shared" si="6"/>
        <v>0</v>
      </c>
      <c r="AE119" s="43">
        <f t="shared" si="7"/>
        <v>0</v>
      </c>
      <c r="AF119" s="43"/>
    </row>
    <row r="120" spans="1:32" hidden="1" x14ac:dyDescent="0.25">
      <c r="A120">
        <v>10090022</v>
      </c>
      <c r="B120" t="s">
        <v>478</v>
      </c>
      <c r="C120" t="s">
        <v>154</v>
      </c>
      <c r="D120">
        <v>128.25</v>
      </c>
      <c r="H120" s="39">
        <v>10090022</v>
      </c>
      <c r="I120" s="30" t="s">
        <v>478</v>
      </c>
      <c r="J120" t="s">
        <v>154</v>
      </c>
      <c r="K120" s="42">
        <v>0</v>
      </c>
      <c r="L120" s="42">
        <v>0</v>
      </c>
      <c r="M120" s="42">
        <v>0</v>
      </c>
      <c r="N120" s="48">
        <f t="shared" si="4"/>
        <v>0</v>
      </c>
      <c r="O120" s="42">
        <v>0</v>
      </c>
      <c r="P120" s="42">
        <v>0</v>
      </c>
      <c r="Q120" s="42">
        <v>0</v>
      </c>
      <c r="R120" s="42">
        <v>0</v>
      </c>
      <c r="S120" s="42">
        <v>0</v>
      </c>
      <c r="T120" s="42">
        <v>0</v>
      </c>
      <c r="U120" s="42">
        <v>0</v>
      </c>
      <c r="V120" s="42">
        <v>0</v>
      </c>
      <c r="W120" s="42">
        <v>0</v>
      </c>
      <c r="X120" s="42" t="s">
        <v>1163</v>
      </c>
      <c r="Y120" s="42">
        <v>0</v>
      </c>
      <c r="Z120" s="42">
        <v>0</v>
      </c>
      <c r="AA120" s="42">
        <f t="shared" si="5"/>
        <v>0</v>
      </c>
      <c r="AC120">
        <f>IFERROR(VLOOKUP(H120,'[1]Pending Recoveries'!$A:$D,4,0),0)</f>
        <v>0</v>
      </c>
      <c r="AD120" s="43">
        <f t="shared" si="6"/>
        <v>0</v>
      </c>
      <c r="AE120" s="43">
        <f t="shared" si="7"/>
        <v>0</v>
      </c>
      <c r="AF120" s="43"/>
    </row>
    <row r="121" spans="1:32" hidden="1" x14ac:dyDescent="0.25">
      <c r="A121">
        <v>10090029</v>
      </c>
      <c r="B121" t="s">
        <v>485</v>
      </c>
      <c r="C121" t="s">
        <v>154</v>
      </c>
      <c r="D121">
        <v>348.52</v>
      </c>
      <c r="H121" s="39">
        <v>10090029</v>
      </c>
      <c r="I121" s="30" t="s">
        <v>485</v>
      </c>
      <c r="J121" t="s">
        <v>154</v>
      </c>
      <c r="K121" s="42">
        <v>0</v>
      </c>
      <c r="L121" s="42">
        <v>0</v>
      </c>
      <c r="M121" s="42">
        <v>0</v>
      </c>
      <c r="N121" s="48">
        <f t="shared" si="4"/>
        <v>0</v>
      </c>
      <c r="O121" s="42">
        <v>0</v>
      </c>
      <c r="P121" s="42">
        <v>0</v>
      </c>
      <c r="Q121" s="42">
        <v>0</v>
      </c>
      <c r="R121" s="42">
        <v>0</v>
      </c>
      <c r="S121" s="42">
        <v>0</v>
      </c>
      <c r="T121" s="42">
        <v>0</v>
      </c>
      <c r="U121" s="42">
        <v>0</v>
      </c>
      <c r="V121" s="42">
        <v>0</v>
      </c>
      <c r="W121" s="42">
        <v>0</v>
      </c>
      <c r="X121" s="42" t="s">
        <v>1163</v>
      </c>
      <c r="Y121" s="42">
        <v>0</v>
      </c>
      <c r="Z121" s="42">
        <v>0</v>
      </c>
      <c r="AA121" s="42">
        <f t="shared" si="5"/>
        <v>0</v>
      </c>
      <c r="AC121">
        <f>IFERROR(VLOOKUP(H121,'[1]Pending Recoveries'!$A:$D,4,0),0)</f>
        <v>0</v>
      </c>
      <c r="AD121" s="43">
        <f t="shared" si="6"/>
        <v>0</v>
      </c>
      <c r="AE121" s="43">
        <f t="shared" si="7"/>
        <v>0</v>
      </c>
      <c r="AF121" s="43"/>
    </row>
    <row r="122" spans="1:32" x14ac:dyDescent="0.25">
      <c r="A122">
        <v>10090030</v>
      </c>
      <c r="B122" t="s">
        <v>486</v>
      </c>
      <c r="C122" t="s">
        <v>154</v>
      </c>
      <c r="D122">
        <v>451.12</v>
      </c>
      <c r="H122" s="39">
        <v>10090030</v>
      </c>
      <c r="I122" s="30" t="s">
        <v>486</v>
      </c>
      <c r="J122" t="s">
        <v>154</v>
      </c>
      <c r="K122" s="42">
        <v>0</v>
      </c>
      <c r="L122" s="42">
        <v>451.24</v>
      </c>
      <c r="M122" s="42">
        <v>0</v>
      </c>
      <c r="N122" s="48">
        <f t="shared" si="4"/>
        <v>451.24</v>
      </c>
      <c r="O122" s="42">
        <v>0</v>
      </c>
      <c r="P122" s="42">
        <v>0</v>
      </c>
      <c r="Q122" s="42">
        <v>0</v>
      </c>
      <c r="R122" s="42">
        <v>0</v>
      </c>
      <c r="S122" s="42">
        <v>0</v>
      </c>
      <c r="T122" s="42">
        <v>0</v>
      </c>
      <c r="U122" s="42">
        <v>0</v>
      </c>
      <c r="V122" s="42">
        <v>0</v>
      </c>
      <c r="W122" s="42">
        <v>0</v>
      </c>
      <c r="X122" s="42" t="s">
        <v>1163</v>
      </c>
      <c r="Y122" s="42">
        <v>0</v>
      </c>
      <c r="Z122" s="42">
        <v>0</v>
      </c>
      <c r="AA122" s="42">
        <f t="shared" si="5"/>
        <v>451.24</v>
      </c>
      <c r="AC122">
        <f>IFERROR(VLOOKUP(H122,'[1]Pending Recoveries'!$A:$D,4,0),0)</f>
        <v>0</v>
      </c>
      <c r="AD122" s="43">
        <f t="shared" si="6"/>
        <v>451.24</v>
      </c>
      <c r="AE122" s="43">
        <f t="shared" si="7"/>
        <v>0</v>
      </c>
      <c r="AF122" s="43"/>
    </row>
    <row r="123" spans="1:32" x14ac:dyDescent="0.25">
      <c r="A123">
        <v>10090037</v>
      </c>
      <c r="B123" t="s">
        <v>490</v>
      </c>
      <c r="C123" t="s">
        <v>154</v>
      </c>
      <c r="D123">
        <v>605.02</v>
      </c>
      <c r="H123" s="39">
        <v>10090037</v>
      </c>
      <c r="I123" s="30" t="s">
        <v>490</v>
      </c>
      <c r="J123" t="s">
        <v>154</v>
      </c>
      <c r="K123" s="42">
        <v>0</v>
      </c>
      <c r="L123" s="42">
        <v>348.53999999999996</v>
      </c>
      <c r="M123" s="42">
        <v>0</v>
      </c>
      <c r="N123" s="48">
        <f t="shared" si="4"/>
        <v>348.53999999999996</v>
      </c>
      <c r="O123" s="42">
        <v>0</v>
      </c>
      <c r="P123" s="42">
        <v>0</v>
      </c>
      <c r="Q123" s="42">
        <v>0</v>
      </c>
      <c r="R123" s="42">
        <v>0</v>
      </c>
      <c r="S123" s="42">
        <v>0</v>
      </c>
      <c r="T123" s="42">
        <v>0</v>
      </c>
      <c r="U123" s="42">
        <v>0</v>
      </c>
      <c r="V123" s="42">
        <v>0</v>
      </c>
      <c r="W123" s="42">
        <v>0</v>
      </c>
      <c r="X123" s="42" t="s">
        <v>1163</v>
      </c>
      <c r="Y123" s="42">
        <v>0</v>
      </c>
      <c r="Z123" s="42">
        <v>0</v>
      </c>
      <c r="AA123" s="42">
        <f t="shared" si="5"/>
        <v>348.53999999999996</v>
      </c>
      <c r="AC123">
        <f>IFERROR(VLOOKUP(H123,'[1]Pending Recoveries'!$A:$D,4,0),0)</f>
        <v>0</v>
      </c>
      <c r="AD123" s="43">
        <f t="shared" si="6"/>
        <v>348.53999999999996</v>
      </c>
      <c r="AE123" s="43">
        <f t="shared" si="7"/>
        <v>0</v>
      </c>
      <c r="AF123" s="43"/>
    </row>
    <row r="124" spans="1:32" hidden="1" x14ac:dyDescent="0.25">
      <c r="A124">
        <v>10090040</v>
      </c>
      <c r="B124" t="s">
        <v>492</v>
      </c>
      <c r="C124" t="s">
        <v>154</v>
      </c>
      <c r="D124">
        <v>76.95</v>
      </c>
      <c r="H124" s="39">
        <v>10090040</v>
      </c>
      <c r="I124" s="30" t="s">
        <v>492</v>
      </c>
      <c r="J124" t="s">
        <v>154</v>
      </c>
      <c r="K124" s="42">
        <v>0</v>
      </c>
      <c r="L124" s="42">
        <v>0</v>
      </c>
      <c r="M124" s="42">
        <v>0</v>
      </c>
      <c r="N124" s="48">
        <f t="shared" si="4"/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 t="s">
        <v>1163</v>
      </c>
      <c r="Y124" s="42">
        <v>0</v>
      </c>
      <c r="Z124" s="42">
        <v>0</v>
      </c>
      <c r="AA124" s="42">
        <f t="shared" si="5"/>
        <v>0</v>
      </c>
      <c r="AC124">
        <f>IFERROR(VLOOKUP(H124,'[1]Pending Recoveries'!$A:$D,4,0),0)</f>
        <v>0</v>
      </c>
      <c r="AD124" s="43">
        <f t="shared" si="6"/>
        <v>0</v>
      </c>
      <c r="AE124" s="43">
        <f t="shared" si="7"/>
        <v>0</v>
      </c>
      <c r="AF124" s="43"/>
    </row>
    <row r="125" spans="1:32" hidden="1" x14ac:dyDescent="0.25">
      <c r="A125">
        <v>10090042</v>
      </c>
      <c r="B125" t="s">
        <v>494</v>
      </c>
      <c r="C125" t="s">
        <v>154</v>
      </c>
      <c r="D125">
        <v>697.04</v>
      </c>
      <c r="H125" s="39">
        <v>10090042</v>
      </c>
      <c r="I125" s="30" t="s">
        <v>494</v>
      </c>
      <c r="J125" t="s">
        <v>154</v>
      </c>
      <c r="K125" s="42">
        <v>0</v>
      </c>
      <c r="L125" s="42">
        <v>3.999999999996362E-2</v>
      </c>
      <c r="M125" s="42">
        <v>0</v>
      </c>
      <c r="N125" s="48">
        <f t="shared" si="4"/>
        <v>3.999999999996362E-2</v>
      </c>
      <c r="O125" s="42">
        <v>0</v>
      </c>
      <c r="P125" s="42">
        <v>0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42" t="s">
        <v>1163</v>
      </c>
      <c r="Y125" s="42">
        <v>0</v>
      </c>
      <c r="Z125" s="42">
        <v>0</v>
      </c>
      <c r="AA125" s="42">
        <f t="shared" si="5"/>
        <v>3.999999999996362E-2</v>
      </c>
      <c r="AC125">
        <f>IFERROR(VLOOKUP(H125,'[1]Pending Recoveries'!$A:$D,4,0),0)</f>
        <v>0</v>
      </c>
      <c r="AD125" s="43">
        <f t="shared" si="6"/>
        <v>3.999999999996362E-2</v>
      </c>
      <c r="AE125" s="43">
        <f t="shared" si="7"/>
        <v>0</v>
      </c>
      <c r="AF125" s="43"/>
    </row>
    <row r="126" spans="1:32" hidden="1" x14ac:dyDescent="0.25">
      <c r="A126">
        <v>10090047</v>
      </c>
      <c r="B126" t="s">
        <v>499</v>
      </c>
      <c r="C126" t="s">
        <v>154</v>
      </c>
      <c r="D126">
        <v>76.95</v>
      </c>
      <c r="H126" s="39">
        <v>10090047</v>
      </c>
      <c r="I126" s="30" t="s">
        <v>499</v>
      </c>
      <c r="J126" t="s">
        <v>154</v>
      </c>
      <c r="K126" s="42">
        <v>0</v>
      </c>
      <c r="L126" s="42">
        <v>0</v>
      </c>
      <c r="M126" s="42">
        <v>0</v>
      </c>
      <c r="N126" s="48">
        <f t="shared" si="4"/>
        <v>0</v>
      </c>
      <c r="O126" s="42">
        <v>0</v>
      </c>
      <c r="P126" s="42">
        <v>0</v>
      </c>
      <c r="Q126" s="42">
        <v>0</v>
      </c>
      <c r="R126" s="42">
        <v>0</v>
      </c>
      <c r="S126" s="42">
        <v>0</v>
      </c>
      <c r="T126" s="42">
        <v>0</v>
      </c>
      <c r="U126" s="42">
        <v>0</v>
      </c>
      <c r="V126" s="42">
        <v>0</v>
      </c>
      <c r="W126" s="42">
        <v>0</v>
      </c>
      <c r="X126" s="42" t="s">
        <v>1163</v>
      </c>
      <c r="Y126" s="42">
        <v>0</v>
      </c>
      <c r="Z126" s="42">
        <v>0</v>
      </c>
      <c r="AA126" s="42">
        <f t="shared" si="5"/>
        <v>0</v>
      </c>
      <c r="AC126">
        <f>IFERROR(VLOOKUP(H126,'[1]Pending Recoveries'!$A:$D,4,0),0)</f>
        <v>0</v>
      </c>
      <c r="AD126" s="43">
        <f t="shared" si="6"/>
        <v>0</v>
      </c>
      <c r="AE126" s="43">
        <f t="shared" si="7"/>
        <v>0</v>
      </c>
      <c r="AF126" s="43"/>
    </row>
    <row r="127" spans="1:32" hidden="1" x14ac:dyDescent="0.25">
      <c r="A127">
        <v>10090049</v>
      </c>
      <c r="B127" t="s">
        <v>500</v>
      </c>
      <c r="C127" t="s">
        <v>154</v>
      </c>
      <c r="D127">
        <v>451.12</v>
      </c>
      <c r="H127" s="39">
        <v>10090049</v>
      </c>
      <c r="I127" s="30" t="s">
        <v>500</v>
      </c>
      <c r="J127" t="s">
        <v>154</v>
      </c>
      <c r="K127" s="42">
        <v>0</v>
      </c>
      <c r="L127" s="42">
        <v>0</v>
      </c>
      <c r="M127" s="42">
        <v>0</v>
      </c>
      <c r="N127" s="48">
        <f t="shared" si="4"/>
        <v>0</v>
      </c>
      <c r="O127" s="42">
        <v>0</v>
      </c>
      <c r="P127" s="42">
        <v>0</v>
      </c>
      <c r="Q127" s="42">
        <v>0</v>
      </c>
      <c r="R127" s="42">
        <v>0</v>
      </c>
      <c r="S127" s="42">
        <v>0</v>
      </c>
      <c r="T127" s="42">
        <v>0</v>
      </c>
      <c r="U127" s="42">
        <v>0</v>
      </c>
      <c r="V127" s="42">
        <v>0</v>
      </c>
      <c r="W127" s="42">
        <v>0</v>
      </c>
      <c r="X127" s="42" t="s">
        <v>1163</v>
      </c>
      <c r="Y127" s="42">
        <v>0</v>
      </c>
      <c r="Z127" s="42">
        <v>0</v>
      </c>
      <c r="AA127" s="42">
        <f t="shared" si="5"/>
        <v>0</v>
      </c>
      <c r="AC127">
        <f>IFERROR(VLOOKUP(H127,'[1]Pending Recoveries'!$A:$D,4,0),0)</f>
        <v>0</v>
      </c>
      <c r="AD127" s="43">
        <f t="shared" si="6"/>
        <v>0</v>
      </c>
      <c r="AE127" s="43">
        <f t="shared" si="7"/>
        <v>0</v>
      </c>
      <c r="AF127" s="43"/>
    </row>
    <row r="128" spans="1:32" x14ac:dyDescent="0.25">
      <c r="A128">
        <v>10090054</v>
      </c>
      <c r="B128" t="s">
        <v>502</v>
      </c>
      <c r="C128" t="s">
        <v>154</v>
      </c>
      <c r="D128">
        <v>128.25</v>
      </c>
      <c r="H128" s="39">
        <v>10090054</v>
      </c>
      <c r="I128" s="30" t="s">
        <v>502</v>
      </c>
      <c r="J128" t="s">
        <v>154</v>
      </c>
      <c r="K128" s="42">
        <v>0</v>
      </c>
      <c r="L128" s="42">
        <v>128.25</v>
      </c>
      <c r="M128" s="42">
        <v>0</v>
      </c>
      <c r="N128" s="48">
        <f t="shared" si="4"/>
        <v>128.25</v>
      </c>
      <c r="O128" s="42">
        <v>0</v>
      </c>
      <c r="P128" s="42">
        <v>0</v>
      </c>
      <c r="Q128" s="42">
        <v>0</v>
      </c>
      <c r="R128" s="42">
        <v>0</v>
      </c>
      <c r="S128" s="42">
        <v>0</v>
      </c>
      <c r="T128" s="42">
        <v>0</v>
      </c>
      <c r="U128" s="42">
        <v>0</v>
      </c>
      <c r="V128" s="42">
        <v>0</v>
      </c>
      <c r="W128" s="42">
        <v>0</v>
      </c>
      <c r="X128" s="42" t="s">
        <v>1163</v>
      </c>
      <c r="Y128" s="42">
        <v>0</v>
      </c>
      <c r="Z128" s="42">
        <v>0</v>
      </c>
      <c r="AA128" s="42">
        <f t="shared" si="5"/>
        <v>128.25</v>
      </c>
      <c r="AC128">
        <f>IFERROR(VLOOKUP(H128,'[1]Pending Recoveries'!$A:$D,4,0),0)</f>
        <v>0</v>
      </c>
      <c r="AD128" s="43">
        <f t="shared" si="6"/>
        <v>128.25</v>
      </c>
      <c r="AE128" s="43">
        <f t="shared" si="7"/>
        <v>0</v>
      </c>
      <c r="AF128" s="43"/>
    </row>
    <row r="129" spans="1:32" hidden="1" x14ac:dyDescent="0.25">
      <c r="A129">
        <v>10090056</v>
      </c>
      <c r="B129" t="s">
        <v>504</v>
      </c>
      <c r="C129" t="s">
        <v>154</v>
      </c>
      <c r="D129">
        <v>348.52</v>
      </c>
      <c r="H129" s="39">
        <v>10090056</v>
      </c>
      <c r="I129" s="30" t="s">
        <v>504</v>
      </c>
      <c r="J129" t="s">
        <v>154</v>
      </c>
      <c r="K129" s="42">
        <v>0</v>
      </c>
      <c r="L129" s="42">
        <v>0</v>
      </c>
      <c r="M129" s="42">
        <v>0</v>
      </c>
      <c r="N129" s="48">
        <f t="shared" si="4"/>
        <v>0</v>
      </c>
      <c r="O129" s="42">
        <v>0</v>
      </c>
      <c r="P129" s="42">
        <v>0</v>
      </c>
      <c r="Q129" s="42">
        <v>0</v>
      </c>
      <c r="R129" s="42">
        <v>0</v>
      </c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42" t="s">
        <v>1163</v>
      </c>
      <c r="Y129" s="42">
        <v>0</v>
      </c>
      <c r="Z129" s="42">
        <v>0</v>
      </c>
      <c r="AA129" s="42">
        <f t="shared" si="5"/>
        <v>0</v>
      </c>
      <c r="AC129">
        <f>IFERROR(VLOOKUP(H129,'[1]Pending Recoveries'!$A:$D,4,0),0)</f>
        <v>0</v>
      </c>
      <c r="AD129" s="43">
        <f t="shared" si="6"/>
        <v>0</v>
      </c>
      <c r="AE129" s="43">
        <f t="shared" si="7"/>
        <v>0</v>
      </c>
      <c r="AF129" s="43"/>
    </row>
    <row r="130" spans="1:32" x14ac:dyDescent="0.25">
      <c r="A130">
        <v>10090064</v>
      </c>
      <c r="B130" t="s">
        <v>512</v>
      </c>
      <c r="C130" t="s">
        <v>154</v>
      </c>
      <c r="D130">
        <v>348.52</v>
      </c>
      <c r="H130" s="39">
        <v>10090064</v>
      </c>
      <c r="I130" s="30" t="s">
        <v>512</v>
      </c>
      <c r="J130" t="s">
        <v>154</v>
      </c>
      <c r="K130" s="42">
        <v>0</v>
      </c>
      <c r="L130" s="42">
        <v>341.03999999999996</v>
      </c>
      <c r="M130" s="42">
        <v>0</v>
      </c>
      <c r="N130" s="48">
        <f t="shared" si="4"/>
        <v>341.03999999999996</v>
      </c>
      <c r="O130" s="42">
        <v>0</v>
      </c>
      <c r="P130" s="42">
        <v>0</v>
      </c>
      <c r="Q130" s="42">
        <v>0</v>
      </c>
      <c r="R130" s="42">
        <v>0</v>
      </c>
      <c r="S130" s="42">
        <v>0</v>
      </c>
      <c r="T130" s="42">
        <v>0</v>
      </c>
      <c r="U130" s="42">
        <v>0</v>
      </c>
      <c r="V130" s="42">
        <v>0</v>
      </c>
      <c r="W130" s="42">
        <v>0</v>
      </c>
      <c r="X130" s="42" t="s">
        <v>1163</v>
      </c>
      <c r="Y130" s="42">
        <v>0</v>
      </c>
      <c r="Z130" s="42">
        <v>0</v>
      </c>
      <c r="AA130" s="42">
        <f t="shared" si="5"/>
        <v>341.03999999999996</v>
      </c>
      <c r="AC130">
        <f>IFERROR(VLOOKUP(H130,'[1]Pending Recoveries'!$A:$D,4,0),0)</f>
        <v>0</v>
      </c>
      <c r="AD130" s="43">
        <f t="shared" si="6"/>
        <v>341.03999999999996</v>
      </c>
      <c r="AE130" s="43">
        <f t="shared" si="7"/>
        <v>0</v>
      </c>
      <c r="AF130" s="43"/>
    </row>
    <row r="131" spans="1:32" x14ac:dyDescent="0.25">
      <c r="A131">
        <v>10100001</v>
      </c>
      <c r="B131" t="s">
        <v>194</v>
      </c>
      <c r="C131" t="s">
        <v>154</v>
      </c>
      <c r="D131">
        <v>496.87</v>
      </c>
      <c r="H131" s="39">
        <v>10100001</v>
      </c>
      <c r="I131" s="30" t="s">
        <v>194</v>
      </c>
      <c r="J131" t="s">
        <v>154</v>
      </c>
      <c r="K131" s="42">
        <v>0</v>
      </c>
      <c r="L131" s="42">
        <v>0</v>
      </c>
      <c r="M131" s="42">
        <v>5.66</v>
      </c>
      <c r="N131" s="48">
        <f t="shared" si="4"/>
        <v>5.66</v>
      </c>
      <c r="O131" s="42">
        <v>0</v>
      </c>
      <c r="P131" s="42">
        <v>0</v>
      </c>
      <c r="Q131" s="42">
        <v>0</v>
      </c>
      <c r="R131" s="42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 t="s">
        <v>1163</v>
      </c>
      <c r="Y131" s="42">
        <v>0</v>
      </c>
      <c r="Z131" s="42">
        <v>0</v>
      </c>
      <c r="AA131" s="42">
        <f t="shared" si="5"/>
        <v>5.66</v>
      </c>
      <c r="AC131">
        <f>IFERROR(VLOOKUP(H131,'[1]Pending Recoveries'!$A:$D,4,0),0)</f>
        <v>5.66</v>
      </c>
      <c r="AD131" s="43">
        <f t="shared" si="6"/>
        <v>0</v>
      </c>
      <c r="AE131" s="43">
        <f t="shared" si="7"/>
        <v>0</v>
      </c>
      <c r="AF131" s="43"/>
    </row>
    <row r="132" spans="1:32" x14ac:dyDescent="0.25">
      <c r="A132">
        <v>10100003</v>
      </c>
      <c r="B132" t="s">
        <v>195</v>
      </c>
      <c r="C132" t="s">
        <v>154</v>
      </c>
      <c r="D132">
        <v>650.77</v>
      </c>
      <c r="H132" s="39">
        <v>10100003</v>
      </c>
      <c r="I132" s="30" t="s">
        <v>195</v>
      </c>
      <c r="J132" t="s">
        <v>154</v>
      </c>
      <c r="K132" s="42">
        <v>0</v>
      </c>
      <c r="L132" s="42">
        <v>0</v>
      </c>
      <c r="M132" s="42">
        <v>5.66</v>
      </c>
      <c r="N132" s="48">
        <f t="shared" si="4"/>
        <v>5.66</v>
      </c>
      <c r="O132" s="42">
        <v>0</v>
      </c>
      <c r="P132" s="42">
        <v>0</v>
      </c>
      <c r="Q132" s="42">
        <v>0</v>
      </c>
      <c r="R132" s="42">
        <v>0</v>
      </c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42" t="s">
        <v>1163</v>
      </c>
      <c r="Y132" s="42">
        <v>0</v>
      </c>
      <c r="Z132" s="42">
        <v>0</v>
      </c>
      <c r="AA132" s="42">
        <f t="shared" si="5"/>
        <v>5.66</v>
      </c>
      <c r="AC132">
        <f>IFERROR(VLOOKUP(H132,'[1]Pending Recoveries'!$A:$D,4,0),0)</f>
        <v>5.66</v>
      </c>
      <c r="AD132" s="43">
        <f t="shared" si="6"/>
        <v>0</v>
      </c>
      <c r="AE132" s="43">
        <f t="shared" si="7"/>
        <v>0</v>
      </c>
      <c r="AF132" s="43"/>
    </row>
    <row r="133" spans="1:32" x14ac:dyDescent="0.25">
      <c r="A133">
        <v>10100009</v>
      </c>
      <c r="B133" t="s">
        <v>198</v>
      </c>
      <c r="C133" t="s">
        <v>154</v>
      </c>
      <c r="D133">
        <v>650.77</v>
      </c>
      <c r="H133" s="39">
        <v>10100009</v>
      </c>
      <c r="I133" s="30" t="s">
        <v>198</v>
      </c>
      <c r="J133" t="s">
        <v>154</v>
      </c>
      <c r="K133" s="42">
        <v>0</v>
      </c>
      <c r="L133" s="42">
        <v>0</v>
      </c>
      <c r="M133" s="42">
        <v>5.66</v>
      </c>
      <c r="N133" s="48">
        <f t="shared" ref="N133:N196" si="8">K133+M133+L133</f>
        <v>5.66</v>
      </c>
      <c r="O133" s="42">
        <v>0</v>
      </c>
      <c r="P133" s="42">
        <v>0</v>
      </c>
      <c r="Q133" s="42">
        <v>0</v>
      </c>
      <c r="R133" s="42">
        <v>0</v>
      </c>
      <c r="S133" s="42">
        <v>0</v>
      </c>
      <c r="T133" s="42">
        <v>0</v>
      </c>
      <c r="U133" s="42">
        <v>0</v>
      </c>
      <c r="V133" s="42">
        <v>0</v>
      </c>
      <c r="W133" s="42">
        <v>0</v>
      </c>
      <c r="X133" s="42" t="s">
        <v>1163</v>
      </c>
      <c r="Y133" s="42">
        <v>0</v>
      </c>
      <c r="Z133" s="42">
        <v>0</v>
      </c>
      <c r="AA133" s="42">
        <f t="shared" ref="AA133:AA196" si="9">N133-SUM(O133:Z133)</f>
        <v>5.66</v>
      </c>
      <c r="AC133">
        <f>IFERROR(VLOOKUP(H133,'[1]Pending Recoveries'!$A:$D,4,0),0)</f>
        <v>5.66</v>
      </c>
      <c r="AD133" s="43">
        <f t="shared" ref="AD133:AD196" si="10">AA133-AC133</f>
        <v>0</v>
      </c>
      <c r="AE133" s="43">
        <f t="shared" ref="AE133:AE196" si="11">AC133-M133</f>
        <v>0</v>
      </c>
      <c r="AF133" s="43"/>
    </row>
    <row r="134" spans="1:32" x14ac:dyDescent="0.25">
      <c r="A134">
        <v>10100015</v>
      </c>
      <c r="B134" t="s">
        <v>200</v>
      </c>
      <c r="C134" t="s">
        <v>154</v>
      </c>
      <c r="D134">
        <v>496.87</v>
      </c>
      <c r="H134" s="39">
        <v>10100015</v>
      </c>
      <c r="I134" s="30" t="s">
        <v>200</v>
      </c>
      <c r="J134" t="s">
        <v>154</v>
      </c>
      <c r="K134" s="42">
        <v>0</v>
      </c>
      <c r="L134" s="42">
        <v>0</v>
      </c>
      <c r="M134" s="42">
        <v>5.66</v>
      </c>
      <c r="N134" s="48">
        <f t="shared" si="8"/>
        <v>5.66</v>
      </c>
      <c r="O134" s="42">
        <v>0</v>
      </c>
      <c r="P134" s="42">
        <v>0</v>
      </c>
      <c r="Q134" s="42">
        <v>0</v>
      </c>
      <c r="R134" s="42">
        <v>0</v>
      </c>
      <c r="S134" s="42">
        <v>0</v>
      </c>
      <c r="T134" s="42">
        <v>0</v>
      </c>
      <c r="U134" s="42">
        <v>0</v>
      </c>
      <c r="V134" s="42">
        <v>0</v>
      </c>
      <c r="W134" s="42">
        <v>0</v>
      </c>
      <c r="X134" s="42" t="s">
        <v>1163</v>
      </c>
      <c r="Y134" s="42">
        <v>0</v>
      </c>
      <c r="Z134" s="42">
        <v>0</v>
      </c>
      <c r="AA134" s="42">
        <f t="shared" si="9"/>
        <v>5.66</v>
      </c>
      <c r="AC134">
        <f>IFERROR(VLOOKUP(H134,'[1]Pending Recoveries'!$A:$D,4,0),0)</f>
        <v>5.66</v>
      </c>
      <c r="AD134" s="43">
        <f t="shared" si="10"/>
        <v>0</v>
      </c>
      <c r="AE134" s="43">
        <f t="shared" si="11"/>
        <v>0</v>
      </c>
      <c r="AF134" s="43"/>
    </row>
    <row r="135" spans="1:32" x14ac:dyDescent="0.25">
      <c r="A135">
        <v>10100016</v>
      </c>
      <c r="B135" t="s">
        <v>201</v>
      </c>
      <c r="C135" t="s">
        <v>154</v>
      </c>
      <c r="D135">
        <v>418.12</v>
      </c>
      <c r="H135" s="39">
        <v>10100016</v>
      </c>
      <c r="I135" s="30" t="s">
        <v>201</v>
      </c>
      <c r="J135" t="s">
        <v>154</v>
      </c>
      <c r="K135" s="42">
        <v>0</v>
      </c>
      <c r="L135" s="42">
        <v>418.12</v>
      </c>
      <c r="M135" s="42">
        <v>5.66</v>
      </c>
      <c r="N135" s="48">
        <f t="shared" si="8"/>
        <v>423.78000000000003</v>
      </c>
      <c r="O135" s="42">
        <v>418.12</v>
      </c>
      <c r="P135" s="42">
        <v>0</v>
      </c>
      <c r="Q135" s="42">
        <v>0</v>
      </c>
      <c r="R135" s="42">
        <v>0</v>
      </c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 t="s">
        <v>1163</v>
      </c>
      <c r="Y135" s="42">
        <v>0</v>
      </c>
      <c r="Z135" s="42">
        <v>0</v>
      </c>
      <c r="AA135" s="42">
        <f t="shared" si="9"/>
        <v>5.660000000000025</v>
      </c>
      <c r="AC135">
        <f>IFERROR(VLOOKUP(H135,'[1]Pending Recoveries'!$A:$D,4,0),0)</f>
        <v>5.66</v>
      </c>
      <c r="AD135" s="43">
        <f t="shared" si="10"/>
        <v>2.4868995751603507E-14</v>
      </c>
      <c r="AE135" s="43">
        <f t="shared" si="11"/>
        <v>0</v>
      </c>
      <c r="AF135" s="43"/>
    </row>
    <row r="136" spans="1:32" x14ac:dyDescent="0.25">
      <c r="A136">
        <v>10100019</v>
      </c>
      <c r="B136" t="s">
        <v>202</v>
      </c>
      <c r="C136" t="s">
        <v>154</v>
      </c>
      <c r="D136">
        <v>418.12</v>
      </c>
      <c r="H136" s="39">
        <v>10100019</v>
      </c>
      <c r="I136" s="30" t="s">
        <v>202</v>
      </c>
      <c r="J136" t="s">
        <v>154</v>
      </c>
      <c r="K136" s="42">
        <v>1258</v>
      </c>
      <c r="L136" s="42">
        <v>1676.12</v>
      </c>
      <c r="M136" s="42">
        <v>0</v>
      </c>
      <c r="N136" s="48">
        <f t="shared" si="8"/>
        <v>2934.12</v>
      </c>
      <c r="O136" s="42">
        <v>0</v>
      </c>
      <c r="P136" s="42">
        <v>0</v>
      </c>
      <c r="Q136" s="42">
        <v>0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 t="s">
        <v>1163</v>
      </c>
      <c r="Y136" s="42">
        <v>0</v>
      </c>
      <c r="Z136" s="42">
        <v>0</v>
      </c>
      <c r="AA136" s="42">
        <f t="shared" si="9"/>
        <v>2934.12</v>
      </c>
      <c r="AC136">
        <f>IFERROR(VLOOKUP(H136,'[1]Pending Recoveries'!$A:$D,4,0),0)</f>
        <v>0</v>
      </c>
      <c r="AD136" s="43">
        <f t="shared" si="10"/>
        <v>2934.12</v>
      </c>
      <c r="AE136" s="43">
        <f t="shared" si="11"/>
        <v>0</v>
      </c>
      <c r="AF136" s="43"/>
    </row>
    <row r="137" spans="1:32" x14ac:dyDescent="0.25">
      <c r="A137">
        <v>10100021</v>
      </c>
      <c r="B137" t="s">
        <v>203</v>
      </c>
      <c r="C137" t="s">
        <v>154</v>
      </c>
      <c r="D137">
        <v>650.77</v>
      </c>
      <c r="H137" s="39">
        <v>10100021</v>
      </c>
      <c r="I137" s="30" t="s">
        <v>203</v>
      </c>
      <c r="J137" t="s">
        <v>154</v>
      </c>
      <c r="K137" s="42">
        <v>0</v>
      </c>
      <c r="L137" s="42">
        <v>0</v>
      </c>
      <c r="M137" s="42">
        <v>5.66</v>
      </c>
      <c r="N137" s="48">
        <f t="shared" si="8"/>
        <v>5.66</v>
      </c>
      <c r="O137" s="42">
        <v>0</v>
      </c>
      <c r="P137" s="42">
        <v>0</v>
      </c>
      <c r="Q137" s="42">
        <v>0</v>
      </c>
      <c r="R137" s="42">
        <v>0</v>
      </c>
      <c r="S137" s="42">
        <v>0</v>
      </c>
      <c r="T137" s="42">
        <v>0</v>
      </c>
      <c r="U137" s="42">
        <v>0</v>
      </c>
      <c r="V137" s="42">
        <v>0</v>
      </c>
      <c r="W137" s="42">
        <v>0</v>
      </c>
      <c r="X137" s="42" t="s">
        <v>1163</v>
      </c>
      <c r="Y137" s="42">
        <v>0</v>
      </c>
      <c r="Z137" s="42">
        <v>0</v>
      </c>
      <c r="AA137" s="42">
        <f t="shared" si="9"/>
        <v>5.66</v>
      </c>
      <c r="AC137">
        <f>IFERROR(VLOOKUP(H137,'[1]Pending Recoveries'!$A:$D,4,0),0)</f>
        <v>5.66</v>
      </c>
      <c r="AD137" s="43">
        <f t="shared" si="10"/>
        <v>0</v>
      </c>
      <c r="AE137" s="43">
        <f t="shared" si="11"/>
        <v>0</v>
      </c>
      <c r="AF137" s="43"/>
    </row>
    <row r="138" spans="1:32" x14ac:dyDescent="0.25">
      <c r="A138">
        <v>10100035</v>
      </c>
      <c r="B138" t="s">
        <v>208</v>
      </c>
      <c r="C138" t="s">
        <v>154</v>
      </c>
      <c r="D138">
        <v>548.16999999999996</v>
      </c>
      <c r="H138" s="39">
        <v>10100035</v>
      </c>
      <c r="I138" s="30" t="s">
        <v>208</v>
      </c>
      <c r="J138" t="s">
        <v>154</v>
      </c>
      <c r="K138" s="42">
        <v>0</v>
      </c>
      <c r="L138" s="42">
        <v>860.95999999999992</v>
      </c>
      <c r="M138" s="42">
        <v>0</v>
      </c>
      <c r="N138" s="48">
        <f t="shared" si="8"/>
        <v>860.95999999999992</v>
      </c>
      <c r="O138" s="42">
        <v>0</v>
      </c>
      <c r="P138" s="42">
        <v>0</v>
      </c>
      <c r="Q138" s="42">
        <v>0</v>
      </c>
      <c r="R138" s="42">
        <v>0</v>
      </c>
      <c r="S138" s="42">
        <v>0</v>
      </c>
      <c r="T138" s="42">
        <v>0</v>
      </c>
      <c r="U138" s="42">
        <v>0</v>
      </c>
      <c r="V138" s="42">
        <v>0</v>
      </c>
      <c r="W138" s="42">
        <v>0</v>
      </c>
      <c r="X138" s="42" t="s">
        <v>1163</v>
      </c>
      <c r="Y138" s="42">
        <v>0</v>
      </c>
      <c r="Z138" s="42">
        <v>0</v>
      </c>
      <c r="AA138" s="42">
        <f t="shared" si="9"/>
        <v>860.95999999999992</v>
      </c>
      <c r="AC138">
        <f>IFERROR(VLOOKUP(H138,'[1]Pending Recoveries'!$A:$D,4,0),0)</f>
        <v>0</v>
      </c>
      <c r="AD138" s="43">
        <f t="shared" si="10"/>
        <v>860.95999999999992</v>
      </c>
      <c r="AE138" s="43">
        <f t="shared" si="11"/>
        <v>0</v>
      </c>
      <c r="AF138" s="43"/>
    </row>
    <row r="139" spans="1:32" x14ac:dyDescent="0.25">
      <c r="A139">
        <v>10100045</v>
      </c>
      <c r="B139" t="s">
        <v>211</v>
      </c>
      <c r="C139" t="s">
        <v>154</v>
      </c>
      <c r="D139">
        <v>469.41999999999996</v>
      </c>
      <c r="H139" s="39">
        <v>10100045</v>
      </c>
      <c r="I139" s="30" t="s">
        <v>211</v>
      </c>
      <c r="J139" t="s">
        <v>154</v>
      </c>
      <c r="K139" s="42">
        <v>0</v>
      </c>
      <c r="L139" s="42">
        <v>0</v>
      </c>
      <c r="M139" s="42">
        <v>5.66</v>
      </c>
      <c r="N139" s="48">
        <f t="shared" si="8"/>
        <v>5.66</v>
      </c>
      <c r="O139" s="42">
        <v>0</v>
      </c>
      <c r="P139" s="42">
        <v>0</v>
      </c>
      <c r="Q139" s="42">
        <v>0</v>
      </c>
      <c r="R139" s="42">
        <v>0</v>
      </c>
      <c r="S139" s="42">
        <v>0</v>
      </c>
      <c r="T139" s="42">
        <v>0</v>
      </c>
      <c r="U139" s="42">
        <v>0</v>
      </c>
      <c r="V139" s="42">
        <v>0</v>
      </c>
      <c r="W139" s="42">
        <v>0</v>
      </c>
      <c r="X139" s="42" t="s">
        <v>1163</v>
      </c>
      <c r="Y139" s="42">
        <v>0</v>
      </c>
      <c r="Z139" s="42">
        <v>0</v>
      </c>
      <c r="AA139" s="42">
        <f t="shared" si="9"/>
        <v>5.66</v>
      </c>
      <c r="AC139">
        <f>IFERROR(VLOOKUP(H139,'[1]Pending Recoveries'!$A:$D,4,0),0)</f>
        <v>5.66</v>
      </c>
      <c r="AD139" s="43">
        <f t="shared" si="10"/>
        <v>0</v>
      </c>
      <c r="AE139" s="43">
        <f t="shared" si="11"/>
        <v>0</v>
      </c>
      <c r="AF139" s="43"/>
    </row>
    <row r="140" spans="1:32" x14ac:dyDescent="0.25">
      <c r="A140">
        <v>10100049</v>
      </c>
      <c r="B140" t="s">
        <v>212</v>
      </c>
      <c r="C140" t="s">
        <v>154</v>
      </c>
      <c r="D140">
        <v>496.87</v>
      </c>
      <c r="H140" s="39">
        <v>10100049</v>
      </c>
      <c r="I140" s="30" t="s">
        <v>212</v>
      </c>
      <c r="J140" t="s">
        <v>154</v>
      </c>
      <c r="K140" s="42">
        <v>0</v>
      </c>
      <c r="L140" s="42">
        <v>0</v>
      </c>
      <c r="M140" s="42">
        <v>348.52</v>
      </c>
      <c r="N140" s="48">
        <f t="shared" si="8"/>
        <v>348.52</v>
      </c>
      <c r="O140" s="42">
        <v>0</v>
      </c>
      <c r="P140" s="42">
        <v>0</v>
      </c>
      <c r="Q140" s="42">
        <v>0</v>
      </c>
      <c r="R140" s="42">
        <v>0</v>
      </c>
      <c r="S140" s="42">
        <v>0</v>
      </c>
      <c r="T140" s="42">
        <v>0</v>
      </c>
      <c r="U140" s="42">
        <v>0</v>
      </c>
      <c r="V140" s="42">
        <v>0</v>
      </c>
      <c r="W140" s="42">
        <v>0</v>
      </c>
      <c r="X140" s="42" t="s">
        <v>1163</v>
      </c>
      <c r="Y140" s="42">
        <v>0</v>
      </c>
      <c r="Z140" s="42">
        <v>0</v>
      </c>
      <c r="AA140" s="42">
        <f t="shared" si="9"/>
        <v>348.52</v>
      </c>
      <c r="AC140">
        <f>IFERROR(VLOOKUP(H140,'[1]Pending Recoveries'!$A:$D,4,0),0)</f>
        <v>348.52</v>
      </c>
      <c r="AD140" s="43">
        <f t="shared" si="10"/>
        <v>0</v>
      </c>
      <c r="AE140" s="43">
        <f t="shared" si="11"/>
        <v>0</v>
      </c>
      <c r="AF140" s="43"/>
    </row>
    <row r="141" spans="1:32" x14ac:dyDescent="0.25">
      <c r="A141">
        <v>10100051</v>
      </c>
      <c r="B141" t="s">
        <v>213</v>
      </c>
      <c r="C141" t="s">
        <v>154</v>
      </c>
      <c r="D141">
        <v>495.07</v>
      </c>
      <c r="H141" s="39">
        <v>10100051</v>
      </c>
      <c r="I141" s="30" t="s">
        <v>213</v>
      </c>
      <c r="J141" t="s">
        <v>154</v>
      </c>
      <c r="K141" s="42">
        <v>0</v>
      </c>
      <c r="L141" s="42">
        <v>0</v>
      </c>
      <c r="M141" s="42">
        <v>697.04</v>
      </c>
      <c r="N141" s="48">
        <f t="shared" si="8"/>
        <v>697.04</v>
      </c>
      <c r="O141" s="42">
        <v>0</v>
      </c>
      <c r="P141" s="42">
        <v>0</v>
      </c>
      <c r="Q141" s="42">
        <v>0</v>
      </c>
      <c r="R141" s="42">
        <v>0</v>
      </c>
      <c r="S141" s="42">
        <v>0</v>
      </c>
      <c r="T141" s="42">
        <v>0</v>
      </c>
      <c r="U141" s="42">
        <v>0</v>
      </c>
      <c r="V141" s="42">
        <v>0</v>
      </c>
      <c r="W141" s="42">
        <v>0</v>
      </c>
      <c r="X141" s="42" t="s">
        <v>1163</v>
      </c>
      <c r="Y141" s="42">
        <v>0</v>
      </c>
      <c r="Z141" s="42">
        <v>0</v>
      </c>
      <c r="AA141" s="42">
        <f t="shared" si="9"/>
        <v>697.04</v>
      </c>
      <c r="AC141">
        <f>IFERROR(VLOOKUP(H141,'[1]Pending Recoveries'!$A:$D,4,0),0)</f>
        <v>697.04</v>
      </c>
      <c r="AD141" s="43">
        <f t="shared" si="10"/>
        <v>0</v>
      </c>
      <c r="AE141" s="43">
        <f t="shared" si="11"/>
        <v>0</v>
      </c>
      <c r="AF141" s="43"/>
    </row>
    <row r="142" spans="1:32" x14ac:dyDescent="0.25">
      <c r="A142">
        <v>10100054</v>
      </c>
      <c r="B142" t="s">
        <v>215</v>
      </c>
      <c r="C142" t="s">
        <v>154</v>
      </c>
      <c r="D142">
        <v>496.87</v>
      </c>
      <c r="H142" s="39">
        <v>10100054</v>
      </c>
      <c r="I142" s="30" t="s">
        <v>215</v>
      </c>
      <c r="J142" t="s">
        <v>154</v>
      </c>
      <c r="K142" s="42">
        <v>0</v>
      </c>
      <c r="L142" s="42">
        <v>744.96</v>
      </c>
      <c r="M142" s="42">
        <v>697.04</v>
      </c>
      <c r="N142" s="48">
        <f t="shared" si="8"/>
        <v>1442</v>
      </c>
      <c r="O142" s="42">
        <v>0</v>
      </c>
      <c r="P142" s="42">
        <v>0</v>
      </c>
      <c r="Q142" s="42">
        <v>0</v>
      </c>
      <c r="R142" s="42">
        <v>0</v>
      </c>
      <c r="S142" s="42">
        <v>0</v>
      </c>
      <c r="T142" s="42">
        <v>0</v>
      </c>
      <c r="U142" s="42">
        <v>0</v>
      </c>
      <c r="V142" s="42">
        <v>0</v>
      </c>
      <c r="W142" s="42">
        <v>0</v>
      </c>
      <c r="X142" s="42" t="s">
        <v>1163</v>
      </c>
      <c r="Y142" s="42">
        <v>0</v>
      </c>
      <c r="Z142" s="42">
        <v>0</v>
      </c>
      <c r="AA142" s="42">
        <f t="shared" si="9"/>
        <v>1442</v>
      </c>
      <c r="AC142">
        <f>IFERROR(VLOOKUP(H142,'[1]Pending Recoveries'!$A:$D,4,0),0)</f>
        <v>697.04</v>
      </c>
      <c r="AD142" s="43">
        <f t="shared" si="10"/>
        <v>744.96</v>
      </c>
      <c r="AE142" s="43">
        <f t="shared" si="11"/>
        <v>0</v>
      </c>
      <c r="AF142" s="43"/>
    </row>
    <row r="143" spans="1:32" hidden="1" x14ac:dyDescent="0.25">
      <c r="A143">
        <v>10100057</v>
      </c>
      <c r="B143" t="s">
        <v>218</v>
      </c>
      <c r="C143" t="s">
        <v>154</v>
      </c>
      <c r="D143">
        <v>469.41999999999996</v>
      </c>
      <c r="H143" s="39">
        <v>10100057</v>
      </c>
      <c r="I143" s="30" t="s">
        <v>218</v>
      </c>
      <c r="J143" t="s">
        <v>154</v>
      </c>
      <c r="K143" s="42">
        <v>0</v>
      </c>
      <c r="L143" s="42">
        <v>0</v>
      </c>
      <c r="M143" s="42">
        <v>0</v>
      </c>
      <c r="N143" s="48">
        <f t="shared" si="8"/>
        <v>0</v>
      </c>
      <c r="O143" s="42">
        <v>0</v>
      </c>
      <c r="P143" s="42">
        <v>0</v>
      </c>
      <c r="Q143" s="42">
        <v>0</v>
      </c>
      <c r="R143" s="42">
        <v>0</v>
      </c>
      <c r="S143" s="42">
        <v>0</v>
      </c>
      <c r="T143" s="42">
        <v>0</v>
      </c>
      <c r="U143" s="42">
        <v>0</v>
      </c>
      <c r="V143" s="42">
        <v>0</v>
      </c>
      <c r="W143" s="42">
        <v>0</v>
      </c>
      <c r="X143" s="42" t="s">
        <v>1163</v>
      </c>
      <c r="Y143" s="42">
        <v>0</v>
      </c>
      <c r="Z143" s="42">
        <v>0</v>
      </c>
      <c r="AA143" s="42">
        <f t="shared" si="9"/>
        <v>0</v>
      </c>
      <c r="AC143">
        <f>IFERROR(VLOOKUP(H143,'[1]Pending Recoveries'!$A:$D,4,0),0)</f>
        <v>0</v>
      </c>
      <c r="AD143" s="43">
        <f t="shared" si="10"/>
        <v>0</v>
      </c>
      <c r="AE143" s="43">
        <f t="shared" si="11"/>
        <v>0</v>
      </c>
      <c r="AF143" s="43"/>
    </row>
    <row r="144" spans="1:32" x14ac:dyDescent="0.25">
      <c r="A144">
        <v>10100060</v>
      </c>
      <c r="B144" t="s">
        <v>219</v>
      </c>
      <c r="C144" t="s">
        <v>154</v>
      </c>
      <c r="D144">
        <v>548.16999999999996</v>
      </c>
      <c r="H144" s="39">
        <v>10100060</v>
      </c>
      <c r="I144" s="30" t="s">
        <v>219</v>
      </c>
      <c r="J144" t="s">
        <v>154</v>
      </c>
      <c r="K144" s="42">
        <v>0</v>
      </c>
      <c r="L144" s="42">
        <v>0</v>
      </c>
      <c r="M144" s="42">
        <v>348.52</v>
      </c>
      <c r="N144" s="48">
        <f t="shared" si="8"/>
        <v>348.52</v>
      </c>
      <c r="O144" s="42">
        <v>0</v>
      </c>
      <c r="P144" s="42">
        <v>0</v>
      </c>
      <c r="Q144" s="42">
        <v>0</v>
      </c>
      <c r="R144" s="42">
        <v>0</v>
      </c>
      <c r="S144" s="42">
        <v>0</v>
      </c>
      <c r="T144" s="42">
        <v>0</v>
      </c>
      <c r="U144" s="42">
        <v>0</v>
      </c>
      <c r="V144" s="42">
        <v>0</v>
      </c>
      <c r="W144" s="42">
        <v>0</v>
      </c>
      <c r="X144" s="42" t="s">
        <v>1163</v>
      </c>
      <c r="Y144" s="42">
        <v>0</v>
      </c>
      <c r="Z144" s="42">
        <v>0</v>
      </c>
      <c r="AA144" s="42">
        <f t="shared" si="9"/>
        <v>348.52</v>
      </c>
      <c r="AC144">
        <f>IFERROR(VLOOKUP(H144,'[1]Pending Recoveries'!$A:$D,4,0),0)</f>
        <v>348.52</v>
      </c>
      <c r="AD144" s="43">
        <f t="shared" si="10"/>
        <v>0</v>
      </c>
      <c r="AE144" s="43">
        <f t="shared" si="11"/>
        <v>0</v>
      </c>
      <c r="AF144" s="43"/>
    </row>
    <row r="145" spans="1:32" x14ac:dyDescent="0.25">
      <c r="A145">
        <v>10110097</v>
      </c>
      <c r="B145" t="s">
        <v>788</v>
      </c>
      <c r="C145" t="s">
        <v>154</v>
      </c>
      <c r="D145">
        <v>274.5</v>
      </c>
      <c r="H145" s="39">
        <v>10110097</v>
      </c>
      <c r="I145" s="30" t="s">
        <v>788</v>
      </c>
      <c r="J145" t="s">
        <v>154</v>
      </c>
      <c r="K145" s="42">
        <v>0</v>
      </c>
      <c r="L145" s="42">
        <v>428.87999999999988</v>
      </c>
      <c r="M145" s="42">
        <v>0</v>
      </c>
      <c r="N145" s="48">
        <f t="shared" si="8"/>
        <v>428.87999999999988</v>
      </c>
      <c r="O145" s="42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 t="s">
        <v>1163</v>
      </c>
      <c r="Y145" s="42">
        <v>0</v>
      </c>
      <c r="Z145" s="42">
        <v>0</v>
      </c>
      <c r="AA145" s="42">
        <f t="shared" si="9"/>
        <v>428.87999999999988</v>
      </c>
      <c r="AC145">
        <f>IFERROR(VLOOKUP(H145,'[1]Pending Recoveries'!$A:$D,4,0),0)</f>
        <v>0</v>
      </c>
      <c r="AD145" s="43">
        <f t="shared" si="10"/>
        <v>428.87999999999988</v>
      </c>
      <c r="AE145" s="43">
        <f t="shared" si="11"/>
        <v>0</v>
      </c>
      <c r="AF145" s="43"/>
    </row>
    <row r="146" spans="1:32" x14ac:dyDescent="0.25">
      <c r="A146">
        <v>10110098</v>
      </c>
      <c r="B146" t="s">
        <v>789</v>
      </c>
      <c r="C146" t="s">
        <v>154</v>
      </c>
      <c r="D146">
        <v>109.80000000000001</v>
      </c>
      <c r="H146" s="39">
        <v>10110098</v>
      </c>
      <c r="I146" s="30" t="s">
        <v>789</v>
      </c>
      <c r="J146" t="s">
        <v>154</v>
      </c>
      <c r="K146" s="42">
        <v>0</v>
      </c>
      <c r="L146" s="42">
        <v>1119.6799999999998</v>
      </c>
      <c r="M146" s="42">
        <v>0</v>
      </c>
      <c r="N146" s="48">
        <f t="shared" si="8"/>
        <v>1119.6799999999998</v>
      </c>
      <c r="O146" s="42">
        <v>0</v>
      </c>
      <c r="P146" s="42">
        <v>0</v>
      </c>
      <c r="Q146" s="42">
        <v>0</v>
      </c>
      <c r="R146" s="42">
        <v>0</v>
      </c>
      <c r="S146" s="42">
        <v>0</v>
      </c>
      <c r="T146" s="42">
        <v>0</v>
      </c>
      <c r="U146" s="42">
        <v>0</v>
      </c>
      <c r="V146" s="42">
        <v>0</v>
      </c>
      <c r="W146" s="42">
        <v>0</v>
      </c>
      <c r="X146" s="42" t="s">
        <v>1163</v>
      </c>
      <c r="Y146" s="42">
        <v>0</v>
      </c>
      <c r="Z146" s="42">
        <v>0</v>
      </c>
      <c r="AA146" s="42">
        <f t="shared" si="9"/>
        <v>1119.6799999999998</v>
      </c>
      <c r="AC146">
        <f>IFERROR(VLOOKUP(H146,'[1]Pending Recoveries'!$A:$D,4,0),0)</f>
        <v>0</v>
      </c>
      <c r="AD146" s="43">
        <f t="shared" si="10"/>
        <v>1119.6799999999998</v>
      </c>
      <c r="AE146" s="43">
        <f t="shared" si="11"/>
        <v>0</v>
      </c>
      <c r="AF146" s="43"/>
    </row>
    <row r="147" spans="1:32" x14ac:dyDescent="0.25">
      <c r="A147">
        <v>10110100</v>
      </c>
      <c r="B147" t="s">
        <v>790</v>
      </c>
      <c r="C147" t="s">
        <v>154</v>
      </c>
      <c r="D147">
        <v>219.60000000000002</v>
      </c>
      <c r="H147" s="39">
        <v>10110100</v>
      </c>
      <c r="I147" s="30" t="s">
        <v>790</v>
      </c>
      <c r="J147" t="s">
        <v>154</v>
      </c>
      <c r="K147" s="42">
        <v>0</v>
      </c>
      <c r="L147" s="42">
        <v>0</v>
      </c>
      <c r="M147" s="42">
        <v>531.52</v>
      </c>
      <c r="N147" s="48">
        <f t="shared" si="8"/>
        <v>531.52</v>
      </c>
      <c r="O147" s="42">
        <v>0</v>
      </c>
      <c r="P147" s="42">
        <v>0</v>
      </c>
      <c r="Q147" s="42">
        <v>0</v>
      </c>
      <c r="R147" s="42">
        <v>0</v>
      </c>
      <c r="S147" s="42">
        <v>0</v>
      </c>
      <c r="T147" s="42">
        <v>0</v>
      </c>
      <c r="U147" s="42">
        <v>0</v>
      </c>
      <c r="V147" s="42">
        <v>0</v>
      </c>
      <c r="W147" s="42">
        <v>0</v>
      </c>
      <c r="X147" s="42" t="s">
        <v>1163</v>
      </c>
      <c r="Y147" s="42">
        <v>0</v>
      </c>
      <c r="Z147" s="42">
        <v>0</v>
      </c>
      <c r="AA147" s="42">
        <f t="shared" si="9"/>
        <v>531.52</v>
      </c>
      <c r="AC147">
        <f>IFERROR(VLOOKUP(H147,'[1]Pending Recoveries'!$A:$D,4,0),0)</f>
        <v>531.52</v>
      </c>
      <c r="AD147" s="43">
        <f t="shared" si="10"/>
        <v>0</v>
      </c>
      <c r="AE147" s="43">
        <f t="shared" si="11"/>
        <v>0</v>
      </c>
      <c r="AF147" s="43"/>
    </row>
    <row r="148" spans="1:32" hidden="1" x14ac:dyDescent="0.25">
      <c r="A148">
        <v>10110104</v>
      </c>
      <c r="B148" t="s">
        <v>792</v>
      </c>
      <c r="C148" t="s">
        <v>154</v>
      </c>
      <c r="D148">
        <v>495.80000000000007</v>
      </c>
      <c r="H148" s="39">
        <v>10110104</v>
      </c>
      <c r="I148" s="30" t="s">
        <v>792</v>
      </c>
      <c r="J148" t="s">
        <v>154</v>
      </c>
      <c r="K148" s="42">
        <v>0</v>
      </c>
      <c r="L148" s="42">
        <v>0</v>
      </c>
      <c r="M148" s="42">
        <v>0</v>
      </c>
      <c r="N148" s="48">
        <f t="shared" si="8"/>
        <v>0</v>
      </c>
      <c r="O148" s="42">
        <v>0</v>
      </c>
      <c r="P148" s="42">
        <v>0</v>
      </c>
      <c r="Q148" s="42">
        <v>0</v>
      </c>
      <c r="R148" s="42">
        <v>0</v>
      </c>
      <c r="S148" s="42">
        <v>0</v>
      </c>
      <c r="T148" s="42">
        <v>0</v>
      </c>
      <c r="U148" s="42">
        <v>0</v>
      </c>
      <c r="V148" s="42">
        <v>0</v>
      </c>
      <c r="W148" s="42">
        <v>0</v>
      </c>
      <c r="X148" s="42" t="s">
        <v>1163</v>
      </c>
      <c r="Y148" s="42">
        <v>0</v>
      </c>
      <c r="Z148" s="42">
        <v>0</v>
      </c>
      <c r="AA148" s="42">
        <f t="shared" si="9"/>
        <v>0</v>
      </c>
      <c r="AC148">
        <f>IFERROR(VLOOKUP(H148,'[1]Pending Recoveries'!$A:$D,4,0),0)</f>
        <v>0</v>
      </c>
      <c r="AD148" s="43">
        <f t="shared" si="10"/>
        <v>0</v>
      </c>
      <c r="AE148" s="43">
        <f t="shared" si="11"/>
        <v>0</v>
      </c>
      <c r="AF148" s="43"/>
    </row>
    <row r="149" spans="1:32" x14ac:dyDescent="0.25">
      <c r="A149">
        <v>10110109</v>
      </c>
      <c r="B149" t="s">
        <v>794</v>
      </c>
      <c r="C149" t="s">
        <v>154</v>
      </c>
      <c r="D149">
        <v>249.10000000000002</v>
      </c>
      <c r="H149" s="39">
        <v>10110109</v>
      </c>
      <c r="I149" s="30" t="s">
        <v>794</v>
      </c>
      <c r="J149" t="s">
        <v>154</v>
      </c>
      <c r="K149" s="42">
        <v>0</v>
      </c>
      <c r="L149" s="42">
        <v>0</v>
      </c>
      <c r="M149" s="42">
        <v>531.52</v>
      </c>
      <c r="N149" s="48">
        <f t="shared" si="8"/>
        <v>531.52</v>
      </c>
      <c r="O149" s="42">
        <v>0</v>
      </c>
      <c r="P149" s="42">
        <v>0</v>
      </c>
      <c r="Q149" s="42">
        <v>0</v>
      </c>
      <c r="R149" s="42">
        <v>0</v>
      </c>
      <c r="S149" s="42">
        <v>0</v>
      </c>
      <c r="T149" s="42">
        <v>0</v>
      </c>
      <c r="U149" s="42">
        <v>0</v>
      </c>
      <c r="V149" s="42">
        <v>0</v>
      </c>
      <c r="W149" s="42">
        <v>0</v>
      </c>
      <c r="X149" s="42" t="s">
        <v>1163</v>
      </c>
      <c r="Y149" s="42">
        <v>0</v>
      </c>
      <c r="Z149" s="42">
        <v>0</v>
      </c>
      <c r="AA149" s="42">
        <f t="shared" si="9"/>
        <v>531.52</v>
      </c>
      <c r="AC149">
        <f>IFERROR(VLOOKUP(H149,'[1]Pending Recoveries'!$A:$D,4,0),0)</f>
        <v>531.52</v>
      </c>
      <c r="AD149" s="43">
        <f t="shared" si="10"/>
        <v>0</v>
      </c>
      <c r="AE149" s="43">
        <f t="shared" si="11"/>
        <v>0</v>
      </c>
      <c r="AF149" s="43"/>
    </row>
    <row r="150" spans="1:32" x14ac:dyDescent="0.25">
      <c r="A150">
        <v>10110116</v>
      </c>
      <c r="B150" t="s">
        <v>518</v>
      </c>
      <c r="C150" t="s">
        <v>154</v>
      </c>
      <c r="D150">
        <v>106.45</v>
      </c>
      <c r="H150" s="39">
        <v>10110116</v>
      </c>
      <c r="I150" s="30" t="s">
        <v>518</v>
      </c>
      <c r="J150" t="s">
        <v>154</v>
      </c>
      <c r="K150" s="42">
        <v>0</v>
      </c>
      <c r="L150" s="42">
        <v>0</v>
      </c>
      <c r="M150" s="42">
        <v>531.52</v>
      </c>
      <c r="N150" s="48">
        <f t="shared" si="8"/>
        <v>531.52</v>
      </c>
      <c r="O150" s="42">
        <v>0</v>
      </c>
      <c r="P150" s="42">
        <v>0</v>
      </c>
      <c r="Q150" s="42">
        <v>0</v>
      </c>
      <c r="R150" s="42">
        <v>0</v>
      </c>
      <c r="S150" s="42">
        <v>0</v>
      </c>
      <c r="T150" s="42">
        <v>0</v>
      </c>
      <c r="U150" s="42">
        <v>0</v>
      </c>
      <c r="V150" s="42">
        <v>0</v>
      </c>
      <c r="W150" s="42">
        <v>0</v>
      </c>
      <c r="X150" s="42" t="s">
        <v>1163</v>
      </c>
      <c r="Y150" s="42">
        <v>0</v>
      </c>
      <c r="Z150" s="42">
        <v>0</v>
      </c>
      <c r="AA150" s="42">
        <f t="shared" si="9"/>
        <v>531.52</v>
      </c>
      <c r="AC150">
        <f>IFERROR(VLOOKUP(H150,'[1]Pending Recoveries'!$A:$D,4,0),0)</f>
        <v>531.52</v>
      </c>
      <c r="AD150" s="43">
        <f t="shared" si="10"/>
        <v>0</v>
      </c>
      <c r="AE150" s="43">
        <f t="shared" si="11"/>
        <v>0</v>
      </c>
      <c r="AF150" s="43"/>
    </row>
    <row r="151" spans="1:32" x14ac:dyDescent="0.25">
      <c r="A151">
        <v>10110121</v>
      </c>
      <c r="B151" t="s">
        <v>803</v>
      </c>
      <c r="C151" t="s">
        <v>154</v>
      </c>
      <c r="D151">
        <v>141.11000000000001</v>
      </c>
      <c r="H151" s="39">
        <v>10110121</v>
      </c>
      <c r="I151" s="30" t="s">
        <v>803</v>
      </c>
      <c r="J151" t="s">
        <v>154</v>
      </c>
      <c r="K151" s="42">
        <v>0</v>
      </c>
      <c r="L151" s="42">
        <v>0</v>
      </c>
      <c r="M151" s="42">
        <v>531.52</v>
      </c>
      <c r="N151" s="48">
        <f t="shared" si="8"/>
        <v>531.52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 t="s">
        <v>1163</v>
      </c>
      <c r="Y151" s="42">
        <v>0</v>
      </c>
      <c r="Z151" s="42">
        <v>0</v>
      </c>
      <c r="AA151" s="42">
        <f t="shared" si="9"/>
        <v>531.52</v>
      </c>
      <c r="AC151">
        <f>IFERROR(VLOOKUP(H151,'[1]Pending Recoveries'!$A:$D,4,0),0)</f>
        <v>531.52</v>
      </c>
      <c r="AD151" s="43">
        <f t="shared" si="10"/>
        <v>0</v>
      </c>
      <c r="AE151" s="43">
        <f t="shared" si="11"/>
        <v>0</v>
      </c>
      <c r="AF151" s="43"/>
    </row>
    <row r="152" spans="1:32" x14ac:dyDescent="0.25">
      <c r="A152">
        <v>10110132</v>
      </c>
      <c r="B152" t="s">
        <v>811</v>
      </c>
      <c r="C152" t="s">
        <v>154</v>
      </c>
      <c r="D152">
        <v>35.159999999999997</v>
      </c>
      <c r="H152" s="39">
        <v>10110132</v>
      </c>
      <c r="I152" s="30" t="s">
        <v>811</v>
      </c>
      <c r="J152" t="s">
        <v>154</v>
      </c>
      <c r="K152" s="42">
        <v>0</v>
      </c>
      <c r="L152" s="42">
        <v>1273.6299999999999</v>
      </c>
      <c r="M152" s="42">
        <v>531.52</v>
      </c>
      <c r="N152" s="48">
        <f t="shared" si="8"/>
        <v>1805.1499999999999</v>
      </c>
      <c r="O152" s="42">
        <v>0</v>
      </c>
      <c r="P152" s="42">
        <v>0</v>
      </c>
      <c r="Q152" s="42">
        <v>0</v>
      </c>
      <c r="R152" s="42">
        <v>0</v>
      </c>
      <c r="S152" s="42">
        <v>0</v>
      </c>
      <c r="T152" s="42">
        <v>0</v>
      </c>
      <c r="U152" s="42">
        <v>0</v>
      </c>
      <c r="V152" s="42">
        <v>0</v>
      </c>
      <c r="W152" s="42">
        <v>0</v>
      </c>
      <c r="X152" s="42" t="s">
        <v>1163</v>
      </c>
      <c r="Y152" s="42">
        <v>0</v>
      </c>
      <c r="Z152" s="42">
        <v>0</v>
      </c>
      <c r="AA152" s="42">
        <f t="shared" si="9"/>
        <v>1805.1499999999999</v>
      </c>
      <c r="AC152">
        <f>IFERROR(VLOOKUP(H152,'[1]Pending Recoveries'!$A:$D,4,0),0)</f>
        <v>531.52</v>
      </c>
      <c r="AD152" s="43">
        <f t="shared" si="10"/>
        <v>1273.6299999999999</v>
      </c>
      <c r="AE152" s="43">
        <f t="shared" si="11"/>
        <v>0</v>
      </c>
      <c r="AF152" s="43"/>
    </row>
    <row r="153" spans="1:32" hidden="1" x14ac:dyDescent="0.25">
      <c r="A153">
        <v>10110133</v>
      </c>
      <c r="B153" t="s">
        <v>1090</v>
      </c>
      <c r="C153" t="s">
        <v>154</v>
      </c>
      <c r="D153">
        <v>92.12</v>
      </c>
      <c r="H153" s="39">
        <v>10110133</v>
      </c>
      <c r="I153" s="30" t="s">
        <v>1090</v>
      </c>
      <c r="J153" t="s">
        <v>154</v>
      </c>
      <c r="K153" s="42">
        <v>0</v>
      </c>
      <c r="L153" s="42">
        <v>0</v>
      </c>
      <c r="M153" s="42">
        <v>0</v>
      </c>
      <c r="N153" s="48">
        <f t="shared" si="8"/>
        <v>0</v>
      </c>
      <c r="O153" s="42">
        <v>0</v>
      </c>
      <c r="P153" s="42">
        <v>0</v>
      </c>
      <c r="Q153" s="42">
        <v>0</v>
      </c>
      <c r="R153" s="42">
        <v>0</v>
      </c>
      <c r="S153" s="42">
        <v>0</v>
      </c>
      <c r="T153" s="42">
        <v>0</v>
      </c>
      <c r="U153" s="42">
        <v>0</v>
      </c>
      <c r="V153" s="42">
        <v>0</v>
      </c>
      <c r="W153" s="42">
        <v>0</v>
      </c>
      <c r="X153" s="42" t="s">
        <v>1163</v>
      </c>
      <c r="Y153" s="42">
        <v>0</v>
      </c>
      <c r="Z153" s="42">
        <v>0</v>
      </c>
      <c r="AA153" s="42">
        <f t="shared" si="9"/>
        <v>0</v>
      </c>
      <c r="AC153">
        <f>IFERROR(VLOOKUP(H153,'[1]Pending Recoveries'!$A:$D,4,0),0)</f>
        <v>0</v>
      </c>
      <c r="AD153" s="43">
        <f t="shared" si="10"/>
        <v>0</v>
      </c>
      <c r="AE153" s="43">
        <f t="shared" si="11"/>
        <v>0</v>
      </c>
      <c r="AF153" s="43"/>
    </row>
    <row r="154" spans="1:32" x14ac:dyDescent="0.25">
      <c r="A154">
        <v>10110135</v>
      </c>
      <c r="B154" t="s">
        <v>813</v>
      </c>
      <c r="C154" t="s">
        <v>154</v>
      </c>
      <c r="D154">
        <v>187.94</v>
      </c>
      <c r="H154" s="39">
        <v>10110135</v>
      </c>
      <c r="I154" s="30" t="s">
        <v>813</v>
      </c>
      <c r="J154" t="s">
        <v>154</v>
      </c>
      <c r="K154" s="42">
        <v>0</v>
      </c>
      <c r="L154" s="42">
        <v>0</v>
      </c>
      <c r="M154" s="42">
        <v>531.52</v>
      </c>
      <c r="N154" s="48">
        <f t="shared" si="8"/>
        <v>531.52</v>
      </c>
      <c r="O154" s="42">
        <v>0</v>
      </c>
      <c r="P154" s="42">
        <v>0</v>
      </c>
      <c r="Q154" s="42">
        <v>0</v>
      </c>
      <c r="R154" s="42">
        <v>0</v>
      </c>
      <c r="S154" s="42">
        <v>0</v>
      </c>
      <c r="T154" s="42">
        <v>0</v>
      </c>
      <c r="U154" s="42">
        <v>0</v>
      </c>
      <c r="V154" s="42">
        <v>0</v>
      </c>
      <c r="W154" s="42">
        <v>0</v>
      </c>
      <c r="X154" s="42" t="s">
        <v>1163</v>
      </c>
      <c r="Y154" s="42">
        <v>0</v>
      </c>
      <c r="Z154" s="42">
        <v>0</v>
      </c>
      <c r="AA154" s="42">
        <f t="shared" si="9"/>
        <v>531.52</v>
      </c>
      <c r="AC154">
        <f>IFERROR(VLOOKUP(H154,'[1]Pending Recoveries'!$A:$D,4,0),0)</f>
        <v>531.52</v>
      </c>
      <c r="AD154" s="43">
        <f t="shared" si="10"/>
        <v>0</v>
      </c>
      <c r="AE154" s="43">
        <f t="shared" si="11"/>
        <v>0</v>
      </c>
      <c r="AF154" s="43"/>
    </row>
    <row r="155" spans="1:32" x14ac:dyDescent="0.25">
      <c r="A155">
        <v>10110140</v>
      </c>
      <c r="B155" t="s">
        <v>988</v>
      </c>
      <c r="C155" t="s">
        <v>154</v>
      </c>
      <c r="D155">
        <v>164.95000000000002</v>
      </c>
      <c r="H155" s="39">
        <v>10110140</v>
      </c>
      <c r="I155" s="30" t="s">
        <v>988</v>
      </c>
      <c r="J155" t="s">
        <v>154</v>
      </c>
      <c r="K155" s="42">
        <v>0</v>
      </c>
      <c r="L155" s="42">
        <v>765.81999999999994</v>
      </c>
      <c r="M155" s="42">
        <v>531.52</v>
      </c>
      <c r="N155" s="48">
        <f t="shared" si="8"/>
        <v>1297.3399999999999</v>
      </c>
      <c r="O155" s="42">
        <v>0</v>
      </c>
      <c r="P155" s="42">
        <v>0</v>
      </c>
      <c r="Q155" s="42">
        <v>0</v>
      </c>
      <c r="R155" s="42">
        <v>0</v>
      </c>
      <c r="S155" s="42">
        <v>0</v>
      </c>
      <c r="T155" s="42">
        <v>0</v>
      </c>
      <c r="U155" s="42">
        <v>0</v>
      </c>
      <c r="V155" s="42">
        <v>0</v>
      </c>
      <c r="W155" s="42">
        <v>0</v>
      </c>
      <c r="X155" s="42" t="s">
        <v>1163</v>
      </c>
      <c r="Y155" s="42">
        <v>0</v>
      </c>
      <c r="Z155" s="42">
        <v>0</v>
      </c>
      <c r="AA155" s="42">
        <f t="shared" si="9"/>
        <v>1297.3399999999999</v>
      </c>
      <c r="AC155">
        <f>IFERROR(VLOOKUP(H155,'[1]Pending Recoveries'!$A:$D,4,0),0)</f>
        <v>531.52</v>
      </c>
      <c r="AD155" s="43">
        <f t="shared" si="10"/>
        <v>765.81999999999994</v>
      </c>
      <c r="AE155" s="43">
        <f t="shared" si="11"/>
        <v>0</v>
      </c>
      <c r="AF155" s="43"/>
    </row>
    <row r="156" spans="1:32" x14ac:dyDescent="0.25">
      <c r="A156">
        <v>10110141</v>
      </c>
      <c r="B156" t="s">
        <v>989</v>
      </c>
      <c r="C156" t="s">
        <v>154</v>
      </c>
      <c r="D156">
        <v>135.45000000000002</v>
      </c>
      <c r="H156" s="39">
        <v>10110141</v>
      </c>
      <c r="I156" s="30" t="s">
        <v>989</v>
      </c>
      <c r="J156" t="s">
        <v>154</v>
      </c>
      <c r="K156" s="42">
        <v>0</v>
      </c>
      <c r="L156" s="42">
        <v>0</v>
      </c>
      <c r="M156" s="42">
        <v>531.52</v>
      </c>
      <c r="N156" s="48">
        <f t="shared" si="8"/>
        <v>531.52</v>
      </c>
      <c r="O156" s="42">
        <v>0</v>
      </c>
      <c r="P156" s="42">
        <v>0</v>
      </c>
      <c r="Q156" s="42">
        <v>0</v>
      </c>
      <c r="R156" s="42">
        <v>0</v>
      </c>
      <c r="S156" s="42">
        <v>0</v>
      </c>
      <c r="T156" s="42">
        <v>0</v>
      </c>
      <c r="U156" s="42">
        <v>0</v>
      </c>
      <c r="V156" s="42">
        <v>0</v>
      </c>
      <c r="W156" s="42">
        <v>0</v>
      </c>
      <c r="X156" s="42" t="s">
        <v>1163</v>
      </c>
      <c r="Y156" s="42">
        <v>0</v>
      </c>
      <c r="Z156" s="42">
        <v>0</v>
      </c>
      <c r="AA156" s="42">
        <f t="shared" si="9"/>
        <v>531.52</v>
      </c>
      <c r="AC156">
        <f>IFERROR(VLOOKUP(H156,'[1]Pending Recoveries'!$A:$D,4,0),0)</f>
        <v>531.52</v>
      </c>
      <c r="AD156" s="43">
        <f t="shared" si="10"/>
        <v>0</v>
      </c>
      <c r="AE156" s="43">
        <f t="shared" si="11"/>
        <v>0</v>
      </c>
      <c r="AF156" s="43"/>
    </row>
    <row r="157" spans="1:32" hidden="1" x14ac:dyDescent="0.25">
      <c r="A157">
        <v>10110142</v>
      </c>
      <c r="B157" t="s">
        <v>990</v>
      </c>
      <c r="C157" t="s">
        <v>154</v>
      </c>
      <c r="D157">
        <v>186.75</v>
      </c>
      <c r="H157" s="39">
        <v>10110142</v>
      </c>
      <c r="I157" s="30" t="s">
        <v>990</v>
      </c>
      <c r="J157" t="s">
        <v>154</v>
      </c>
      <c r="K157" s="42">
        <v>0</v>
      </c>
      <c r="L157" s="42">
        <v>0</v>
      </c>
      <c r="M157" s="42">
        <v>0</v>
      </c>
      <c r="N157" s="48">
        <f t="shared" si="8"/>
        <v>0</v>
      </c>
      <c r="O157" s="42">
        <v>0</v>
      </c>
      <c r="P157" s="42">
        <v>0</v>
      </c>
      <c r="Q157" s="42">
        <v>0</v>
      </c>
      <c r="R157" s="42">
        <v>0</v>
      </c>
      <c r="S157" s="42">
        <v>0</v>
      </c>
      <c r="T157" s="42">
        <v>0</v>
      </c>
      <c r="U157" s="42">
        <v>0</v>
      </c>
      <c r="V157" s="42">
        <v>0</v>
      </c>
      <c r="W157" s="42">
        <v>0</v>
      </c>
      <c r="X157" s="42" t="s">
        <v>1163</v>
      </c>
      <c r="Y157" s="42">
        <v>0</v>
      </c>
      <c r="Z157" s="42">
        <v>0</v>
      </c>
      <c r="AA157" s="42">
        <f t="shared" si="9"/>
        <v>0</v>
      </c>
      <c r="AC157">
        <f>IFERROR(VLOOKUP(H157,'[1]Pending Recoveries'!$A:$D,4,0),0)</f>
        <v>0</v>
      </c>
      <c r="AD157" s="43">
        <f t="shared" si="10"/>
        <v>0</v>
      </c>
      <c r="AE157" s="43">
        <f t="shared" si="11"/>
        <v>0</v>
      </c>
      <c r="AF157" s="43"/>
    </row>
    <row r="158" spans="1:32" x14ac:dyDescent="0.25">
      <c r="A158">
        <v>10110144</v>
      </c>
      <c r="B158" t="s">
        <v>992</v>
      </c>
      <c r="C158" t="s">
        <v>154</v>
      </c>
      <c r="D158">
        <v>51.3</v>
      </c>
      <c r="H158" s="39">
        <v>10110144</v>
      </c>
      <c r="I158" s="30" t="s">
        <v>992</v>
      </c>
      <c r="J158" t="s">
        <v>154</v>
      </c>
      <c r="K158" s="42">
        <v>0</v>
      </c>
      <c r="L158" s="42">
        <v>0</v>
      </c>
      <c r="M158" s="42">
        <v>531.52</v>
      </c>
      <c r="N158" s="48">
        <f t="shared" si="8"/>
        <v>531.52</v>
      </c>
      <c r="O158" s="42">
        <v>0</v>
      </c>
      <c r="P158" s="42">
        <v>0</v>
      </c>
      <c r="Q158" s="42">
        <v>0</v>
      </c>
      <c r="R158" s="42">
        <v>0</v>
      </c>
      <c r="S158" s="42">
        <v>0</v>
      </c>
      <c r="T158" s="42">
        <v>0</v>
      </c>
      <c r="U158" s="42">
        <v>0</v>
      </c>
      <c r="V158" s="42">
        <v>0</v>
      </c>
      <c r="W158" s="42">
        <v>0</v>
      </c>
      <c r="X158" s="42" t="s">
        <v>1163</v>
      </c>
      <c r="Y158" s="42">
        <v>0</v>
      </c>
      <c r="Z158" s="42">
        <v>0</v>
      </c>
      <c r="AA158" s="42">
        <f t="shared" si="9"/>
        <v>531.52</v>
      </c>
      <c r="AC158">
        <f>IFERROR(VLOOKUP(H158,'[1]Pending Recoveries'!$A:$D,4,0),0)</f>
        <v>531.52</v>
      </c>
      <c r="AD158" s="43">
        <f t="shared" si="10"/>
        <v>0</v>
      </c>
      <c r="AE158" s="43">
        <f t="shared" si="11"/>
        <v>0</v>
      </c>
      <c r="AF158" s="43"/>
    </row>
    <row r="159" spans="1:32" x14ac:dyDescent="0.25">
      <c r="A159">
        <v>10110148</v>
      </c>
      <c r="B159" t="s">
        <v>994</v>
      </c>
      <c r="C159" t="s">
        <v>154</v>
      </c>
      <c r="D159">
        <v>80.550000000000011</v>
      </c>
      <c r="H159" s="39">
        <v>10110148</v>
      </c>
      <c r="I159" s="30" t="s">
        <v>994</v>
      </c>
      <c r="J159" t="s">
        <v>154</v>
      </c>
      <c r="K159" s="42">
        <v>0</v>
      </c>
      <c r="L159" s="42">
        <v>366</v>
      </c>
      <c r="M159" s="42">
        <v>531.52</v>
      </c>
      <c r="N159" s="48">
        <f t="shared" si="8"/>
        <v>897.52</v>
      </c>
      <c r="O159" s="42">
        <v>0</v>
      </c>
      <c r="P159" s="42">
        <v>0</v>
      </c>
      <c r="Q159" s="42">
        <v>0</v>
      </c>
      <c r="R159" s="42">
        <v>0</v>
      </c>
      <c r="S159" s="42">
        <v>0</v>
      </c>
      <c r="T159" s="42">
        <v>0</v>
      </c>
      <c r="U159" s="42">
        <v>0</v>
      </c>
      <c r="V159" s="42">
        <v>0</v>
      </c>
      <c r="W159" s="42">
        <v>0</v>
      </c>
      <c r="X159" s="42" t="s">
        <v>1163</v>
      </c>
      <c r="Y159" s="42">
        <v>0</v>
      </c>
      <c r="Z159" s="42">
        <v>0</v>
      </c>
      <c r="AA159" s="42">
        <f t="shared" si="9"/>
        <v>897.52</v>
      </c>
      <c r="AC159">
        <f>IFERROR(VLOOKUP(H159,'[1]Pending Recoveries'!$A:$D,4,0),0)</f>
        <v>531.52</v>
      </c>
      <c r="AD159" s="43">
        <f t="shared" si="10"/>
        <v>366</v>
      </c>
      <c r="AE159" s="43">
        <f t="shared" si="11"/>
        <v>0</v>
      </c>
      <c r="AF159" s="43"/>
    </row>
    <row r="160" spans="1:32" x14ac:dyDescent="0.25">
      <c r="A160">
        <v>10110149</v>
      </c>
      <c r="B160" t="s">
        <v>995</v>
      </c>
      <c r="C160" t="s">
        <v>154</v>
      </c>
      <c r="D160">
        <v>106.2</v>
      </c>
      <c r="H160" s="39">
        <v>10110149</v>
      </c>
      <c r="I160" s="30" t="s">
        <v>995</v>
      </c>
      <c r="J160" t="s">
        <v>154</v>
      </c>
      <c r="K160" s="42">
        <v>0</v>
      </c>
      <c r="L160" s="42">
        <v>366</v>
      </c>
      <c r="M160" s="42">
        <v>531.52</v>
      </c>
      <c r="N160" s="48">
        <f t="shared" si="8"/>
        <v>897.52</v>
      </c>
      <c r="O160" s="42">
        <v>235</v>
      </c>
      <c r="P160" s="42">
        <v>0</v>
      </c>
      <c r="Q160" s="42">
        <v>0</v>
      </c>
      <c r="R160" s="42">
        <v>0</v>
      </c>
      <c r="S160" s="42">
        <v>0</v>
      </c>
      <c r="T160" s="42">
        <v>0</v>
      </c>
      <c r="U160" s="42">
        <v>0</v>
      </c>
      <c r="V160" s="42">
        <v>0</v>
      </c>
      <c r="W160" s="42">
        <v>0</v>
      </c>
      <c r="X160" s="42" t="s">
        <v>1163</v>
      </c>
      <c r="Y160" s="42">
        <v>0</v>
      </c>
      <c r="Z160" s="42">
        <v>0</v>
      </c>
      <c r="AA160" s="42">
        <f t="shared" si="9"/>
        <v>662.52</v>
      </c>
      <c r="AC160">
        <f>IFERROR(VLOOKUP(H160,'[1]Pending Recoveries'!$A:$D,4,0),0)</f>
        <v>531.52</v>
      </c>
      <c r="AD160" s="43">
        <f t="shared" si="10"/>
        <v>131</v>
      </c>
      <c r="AE160" s="43">
        <f t="shared" si="11"/>
        <v>0</v>
      </c>
      <c r="AF160" s="43"/>
    </row>
    <row r="161" spans="1:32" hidden="1" x14ac:dyDescent="0.25">
      <c r="A161">
        <v>10110158</v>
      </c>
      <c r="B161" t="s">
        <v>1066</v>
      </c>
      <c r="C161" t="s">
        <v>154</v>
      </c>
      <c r="D161">
        <v>109.80000000000001</v>
      </c>
      <c r="H161" s="39">
        <v>10110158</v>
      </c>
      <c r="I161" s="30" t="s">
        <v>1066</v>
      </c>
      <c r="J161" t="s">
        <v>154</v>
      </c>
      <c r="K161" s="42">
        <v>0</v>
      </c>
      <c r="L161" s="42">
        <v>0</v>
      </c>
      <c r="M161" s="42">
        <v>0</v>
      </c>
      <c r="N161" s="48">
        <f t="shared" si="8"/>
        <v>0</v>
      </c>
      <c r="O161" s="42">
        <v>0</v>
      </c>
      <c r="P161" s="42">
        <v>0</v>
      </c>
      <c r="Q161" s="42">
        <v>0</v>
      </c>
      <c r="R161" s="42">
        <v>0</v>
      </c>
      <c r="S161" s="42">
        <v>0</v>
      </c>
      <c r="T161" s="42">
        <v>0</v>
      </c>
      <c r="U161" s="42">
        <v>0</v>
      </c>
      <c r="V161" s="42">
        <v>0</v>
      </c>
      <c r="W161" s="42">
        <v>0</v>
      </c>
      <c r="X161" s="42" t="s">
        <v>1163</v>
      </c>
      <c r="Y161" s="42">
        <v>0</v>
      </c>
      <c r="Z161" s="42">
        <v>0</v>
      </c>
      <c r="AA161" s="42">
        <f t="shared" si="9"/>
        <v>0</v>
      </c>
      <c r="AC161">
        <f>IFERROR(VLOOKUP(H161,'[1]Pending Recoveries'!$A:$D,4,0),0)</f>
        <v>0</v>
      </c>
      <c r="AD161" s="43">
        <f t="shared" si="10"/>
        <v>0</v>
      </c>
      <c r="AE161" s="43">
        <f t="shared" si="11"/>
        <v>0</v>
      </c>
      <c r="AF161" s="43"/>
    </row>
    <row r="162" spans="1:32" x14ac:dyDescent="0.25">
      <c r="A162">
        <v>10140001</v>
      </c>
      <c r="B162" t="s">
        <v>367</v>
      </c>
      <c r="C162" t="s">
        <v>154</v>
      </c>
      <c r="D162">
        <v>399.82</v>
      </c>
      <c r="H162" s="39">
        <v>10140001</v>
      </c>
      <c r="I162" s="30" t="s">
        <v>367</v>
      </c>
      <c r="J162" t="s">
        <v>154</v>
      </c>
      <c r="K162" s="42">
        <v>0</v>
      </c>
      <c r="L162" s="42">
        <v>0</v>
      </c>
      <c r="M162" s="42">
        <v>2155.1000000000004</v>
      </c>
      <c r="N162" s="48">
        <f t="shared" si="8"/>
        <v>2155.1000000000004</v>
      </c>
      <c r="O162" s="42">
        <v>0</v>
      </c>
      <c r="P162" s="42">
        <v>0</v>
      </c>
      <c r="Q162" s="42">
        <v>0</v>
      </c>
      <c r="R162" s="42">
        <v>0</v>
      </c>
      <c r="S162" s="42">
        <v>0</v>
      </c>
      <c r="T162" s="42">
        <v>0</v>
      </c>
      <c r="U162" s="42">
        <v>0</v>
      </c>
      <c r="V162" s="42">
        <v>0</v>
      </c>
      <c r="W162" s="42">
        <v>0</v>
      </c>
      <c r="X162" s="42" t="s">
        <v>1163</v>
      </c>
      <c r="Y162" s="42">
        <v>0</v>
      </c>
      <c r="Z162" s="42">
        <v>0</v>
      </c>
      <c r="AA162" s="42">
        <f t="shared" si="9"/>
        <v>2155.1000000000004</v>
      </c>
      <c r="AC162">
        <f>IFERROR(VLOOKUP(H162,'[1]Pending Recoveries'!$A:$D,4,0),0)</f>
        <v>2155.1000000000004</v>
      </c>
      <c r="AD162" s="43">
        <f t="shared" si="10"/>
        <v>0</v>
      </c>
      <c r="AE162" s="43">
        <f t="shared" si="11"/>
        <v>0</v>
      </c>
      <c r="AF162" s="43"/>
    </row>
    <row r="163" spans="1:32" x14ac:dyDescent="0.25">
      <c r="A163">
        <v>10140002</v>
      </c>
      <c r="B163" t="s">
        <v>369</v>
      </c>
      <c r="C163" t="s">
        <v>154</v>
      </c>
      <c r="D163">
        <v>164.70000000000002</v>
      </c>
      <c r="H163" s="39">
        <v>10140002</v>
      </c>
      <c r="I163" s="30" t="s">
        <v>369</v>
      </c>
      <c r="J163" t="s">
        <v>154</v>
      </c>
      <c r="K163" s="42">
        <v>0</v>
      </c>
      <c r="L163" s="42">
        <v>0</v>
      </c>
      <c r="M163" s="42">
        <v>458.32</v>
      </c>
      <c r="N163" s="48">
        <f t="shared" si="8"/>
        <v>458.32</v>
      </c>
      <c r="O163" s="42">
        <v>0</v>
      </c>
      <c r="P163" s="42">
        <v>0</v>
      </c>
      <c r="Q163" s="42">
        <v>0</v>
      </c>
      <c r="R163" s="42">
        <v>0</v>
      </c>
      <c r="S163" s="42">
        <v>0</v>
      </c>
      <c r="T163" s="42">
        <v>0</v>
      </c>
      <c r="U163" s="42">
        <v>0</v>
      </c>
      <c r="V163" s="42">
        <v>0</v>
      </c>
      <c r="W163" s="42">
        <v>0</v>
      </c>
      <c r="X163" s="42" t="s">
        <v>1163</v>
      </c>
      <c r="Y163" s="42">
        <v>0</v>
      </c>
      <c r="Z163" s="42">
        <v>0</v>
      </c>
      <c r="AA163" s="42">
        <f t="shared" si="9"/>
        <v>458.32</v>
      </c>
      <c r="AC163">
        <f>IFERROR(VLOOKUP(H163,'[1]Pending Recoveries'!$A:$D,4,0),0)</f>
        <v>458.32</v>
      </c>
      <c r="AD163" s="43">
        <f t="shared" si="10"/>
        <v>0</v>
      </c>
      <c r="AE163" s="43">
        <f t="shared" si="11"/>
        <v>0</v>
      </c>
      <c r="AF163" s="43"/>
    </row>
    <row r="164" spans="1:32" x14ac:dyDescent="0.25">
      <c r="A164">
        <v>10140004</v>
      </c>
      <c r="B164" t="s">
        <v>371</v>
      </c>
      <c r="C164" t="s">
        <v>154</v>
      </c>
      <c r="D164">
        <v>207.69000000000003</v>
      </c>
      <c r="H164" s="39">
        <v>10140004</v>
      </c>
      <c r="I164" s="30" t="s">
        <v>371</v>
      </c>
      <c r="J164" t="s">
        <v>154</v>
      </c>
      <c r="K164" s="42">
        <v>0</v>
      </c>
      <c r="L164" s="42">
        <v>612.23</v>
      </c>
      <c r="M164" s="42">
        <v>0</v>
      </c>
      <c r="N164" s="48">
        <f t="shared" si="8"/>
        <v>612.23</v>
      </c>
      <c r="O164" s="42">
        <v>0</v>
      </c>
      <c r="P164" s="42">
        <v>0</v>
      </c>
      <c r="Q164" s="42">
        <v>0</v>
      </c>
      <c r="R164" s="42">
        <v>0</v>
      </c>
      <c r="S164" s="42">
        <v>0</v>
      </c>
      <c r="T164" s="42">
        <v>0</v>
      </c>
      <c r="U164" s="42">
        <v>0</v>
      </c>
      <c r="V164" s="42">
        <v>0</v>
      </c>
      <c r="W164" s="42">
        <v>0</v>
      </c>
      <c r="X164" s="42" t="s">
        <v>1163</v>
      </c>
      <c r="Y164" s="42">
        <v>0</v>
      </c>
      <c r="Z164" s="42">
        <v>0</v>
      </c>
      <c r="AA164" s="42">
        <f t="shared" si="9"/>
        <v>612.23</v>
      </c>
      <c r="AC164">
        <f>IFERROR(VLOOKUP(H164,'[1]Pending Recoveries'!$A:$D,4,0),0)</f>
        <v>0</v>
      </c>
      <c r="AD164" s="43">
        <f t="shared" si="10"/>
        <v>612.23</v>
      </c>
      <c r="AE164" s="43">
        <f t="shared" si="11"/>
        <v>0</v>
      </c>
      <c r="AF164" s="43"/>
    </row>
    <row r="165" spans="1:32" x14ac:dyDescent="0.25">
      <c r="A165">
        <v>10140006</v>
      </c>
      <c r="B165" t="s">
        <v>372</v>
      </c>
      <c r="C165" t="s">
        <v>154</v>
      </c>
      <c r="D165">
        <v>348.52</v>
      </c>
      <c r="H165" s="39">
        <v>10140006</v>
      </c>
      <c r="I165" s="30" t="s">
        <v>372</v>
      </c>
      <c r="J165" t="s">
        <v>154</v>
      </c>
      <c r="K165" s="42">
        <v>0</v>
      </c>
      <c r="L165" s="42">
        <v>348.52</v>
      </c>
      <c r="M165" s="42">
        <v>0</v>
      </c>
      <c r="N165" s="48">
        <f t="shared" si="8"/>
        <v>348.52</v>
      </c>
      <c r="O165" s="42">
        <v>0</v>
      </c>
      <c r="P165" s="42">
        <v>0</v>
      </c>
      <c r="Q165" s="42">
        <v>0</v>
      </c>
      <c r="R165" s="42">
        <v>0</v>
      </c>
      <c r="S165" s="42">
        <v>0</v>
      </c>
      <c r="T165" s="42">
        <v>0</v>
      </c>
      <c r="U165" s="42">
        <v>0</v>
      </c>
      <c r="V165" s="42">
        <v>0</v>
      </c>
      <c r="W165" s="42">
        <v>0</v>
      </c>
      <c r="X165" s="42" t="s">
        <v>1163</v>
      </c>
      <c r="Y165" s="42">
        <v>0</v>
      </c>
      <c r="Z165" s="42">
        <v>0</v>
      </c>
      <c r="AA165" s="42">
        <f t="shared" si="9"/>
        <v>348.52</v>
      </c>
      <c r="AC165">
        <f>IFERROR(VLOOKUP(H165,'[1]Pending Recoveries'!$A:$D,4,0),0)</f>
        <v>0</v>
      </c>
      <c r="AD165" s="43">
        <f t="shared" si="10"/>
        <v>348.52</v>
      </c>
      <c r="AE165" s="43">
        <f t="shared" si="11"/>
        <v>0</v>
      </c>
      <c r="AF165" s="43"/>
    </row>
    <row r="166" spans="1:32" hidden="1" x14ac:dyDescent="0.25">
      <c r="A166">
        <v>10140007</v>
      </c>
      <c r="B166" t="s">
        <v>373</v>
      </c>
      <c r="C166" t="s">
        <v>154</v>
      </c>
      <c r="D166">
        <v>161.10000000000002</v>
      </c>
      <c r="H166" s="39">
        <v>10140007</v>
      </c>
      <c r="I166" s="30" t="s">
        <v>373</v>
      </c>
      <c r="J166" t="s">
        <v>154</v>
      </c>
      <c r="K166" s="42">
        <v>0</v>
      </c>
      <c r="L166" s="42">
        <v>0</v>
      </c>
      <c r="M166" s="42">
        <v>165.82000000000002</v>
      </c>
      <c r="N166" s="48">
        <f t="shared" si="8"/>
        <v>165.82000000000002</v>
      </c>
      <c r="O166" s="42">
        <v>0</v>
      </c>
      <c r="P166" s="42">
        <v>165.82000000000002</v>
      </c>
      <c r="Q166" s="42">
        <v>0</v>
      </c>
      <c r="R166" s="42">
        <v>0</v>
      </c>
      <c r="S166" s="42">
        <v>0</v>
      </c>
      <c r="T166" s="42">
        <v>0</v>
      </c>
      <c r="U166" s="42">
        <v>0</v>
      </c>
      <c r="V166" s="42">
        <v>0</v>
      </c>
      <c r="W166" s="42">
        <v>0</v>
      </c>
      <c r="X166" s="42" t="s">
        <v>1163</v>
      </c>
      <c r="Y166" s="42">
        <v>0</v>
      </c>
      <c r="Z166" s="42">
        <v>0</v>
      </c>
      <c r="AA166" s="42">
        <f t="shared" si="9"/>
        <v>0</v>
      </c>
      <c r="AC166">
        <f>IFERROR(VLOOKUP(H166,'[1]Pending Recoveries'!$A:$D,4,0),0)</f>
        <v>165.82000000000002</v>
      </c>
      <c r="AD166" s="43">
        <f t="shared" si="10"/>
        <v>-165.82000000000002</v>
      </c>
      <c r="AE166" s="43">
        <f t="shared" si="11"/>
        <v>0</v>
      </c>
      <c r="AF166" s="43"/>
    </row>
    <row r="167" spans="1:32" x14ac:dyDescent="0.25">
      <c r="A167">
        <v>10140009</v>
      </c>
      <c r="B167" t="s">
        <v>375</v>
      </c>
      <c r="C167" t="s">
        <v>154</v>
      </c>
      <c r="D167">
        <v>168.12</v>
      </c>
      <c r="H167" s="39">
        <v>10140009</v>
      </c>
      <c r="I167" s="30" t="s">
        <v>375</v>
      </c>
      <c r="J167" t="s">
        <v>154</v>
      </c>
      <c r="K167" s="42">
        <v>0</v>
      </c>
      <c r="L167" s="42">
        <v>0</v>
      </c>
      <c r="M167" s="42">
        <v>1676.2999999999997</v>
      </c>
      <c r="N167" s="48">
        <f t="shared" si="8"/>
        <v>1676.2999999999997</v>
      </c>
      <c r="O167" s="42">
        <v>0</v>
      </c>
      <c r="P167" s="42">
        <v>1552.4599999999998</v>
      </c>
      <c r="Q167" s="42">
        <v>0</v>
      </c>
      <c r="R167" s="42">
        <v>0</v>
      </c>
      <c r="S167" s="42">
        <v>0</v>
      </c>
      <c r="T167" s="42">
        <v>0</v>
      </c>
      <c r="U167" s="42">
        <v>0</v>
      </c>
      <c r="V167" s="42">
        <v>0</v>
      </c>
      <c r="W167" s="42">
        <v>0</v>
      </c>
      <c r="X167" s="42" t="s">
        <v>1163</v>
      </c>
      <c r="Y167" s="42">
        <v>0</v>
      </c>
      <c r="Z167" s="42">
        <v>0</v>
      </c>
      <c r="AA167" s="42">
        <f t="shared" si="9"/>
        <v>123.83999999999992</v>
      </c>
      <c r="AC167">
        <f>IFERROR(VLOOKUP(H167,'[1]Pending Recoveries'!$A:$D,4,0),0)</f>
        <v>1676.2999999999997</v>
      </c>
      <c r="AD167" s="43">
        <f t="shared" si="10"/>
        <v>-1552.4599999999998</v>
      </c>
      <c r="AE167" s="43">
        <f t="shared" si="11"/>
        <v>0</v>
      </c>
      <c r="AF167" s="43"/>
    </row>
    <row r="168" spans="1:32" x14ac:dyDescent="0.25">
      <c r="A168">
        <v>10140010</v>
      </c>
      <c r="B168" t="s">
        <v>376</v>
      </c>
      <c r="C168" t="s">
        <v>154</v>
      </c>
      <c r="D168">
        <v>883.27</v>
      </c>
      <c r="H168" s="39">
        <v>10140010</v>
      </c>
      <c r="I168" s="30" t="s">
        <v>376</v>
      </c>
      <c r="J168" t="s">
        <v>154</v>
      </c>
      <c r="K168" s="42">
        <v>0</v>
      </c>
      <c r="L168" s="42">
        <v>1283.0899999999999</v>
      </c>
      <c r="M168" s="42">
        <v>0</v>
      </c>
      <c r="N168" s="48">
        <f t="shared" si="8"/>
        <v>1283.0899999999999</v>
      </c>
      <c r="O168" s="42">
        <v>0</v>
      </c>
      <c r="P168" s="42">
        <v>0</v>
      </c>
      <c r="Q168" s="42">
        <v>0</v>
      </c>
      <c r="R168" s="42">
        <v>0</v>
      </c>
      <c r="S168" s="42">
        <v>0</v>
      </c>
      <c r="T168" s="42">
        <v>0</v>
      </c>
      <c r="U168" s="42">
        <v>0</v>
      </c>
      <c r="V168" s="42">
        <v>0</v>
      </c>
      <c r="W168" s="42">
        <v>0</v>
      </c>
      <c r="X168" s="42" t="s">
        <v>1163</v>
      </c>
      <c r="Y168" s="42">
        <v>0</v>
      </c>
      <c r="Z168" s="42">
        <v>0</v>
      </c>
      <c r="AA168" s="42">
        <f t="shared" si="9"/>
        <v>1283.0899999999999</v>
      </c>
      <c r="AC168">
        <f>IFERROR(VLOOKUP(H168,'[1]Pending Recoveries'!$A:$D,4,0),0)</f>
        <v>0</v>
      </c>
      <c r="AD168" s="43">
        <f t="shared" si="10"/>
        <v>1283.0899999999999</v>
      </c>
      <c r="AE168" s="43">
        <f t="shared" si="11"/>
        <v>0</v>
      </c>
      <c r="AF168" s="43"/>
    </row>
    <row r="169" spans="1:32" x14ac:dyDescent="0.25">
      <c r="A169">
        <v>10140011</v>
      </c>
      <c r="B169" t="s">
        <v>377</v>
      </c>
      <c r="C169" t="s">
        <v>154</v>
      </c>
      <c r="D169">
        <v>56.02</v>
      </c>
      <c r="H169" s="39">
        <v>10140011</v>
      </c>
      <c r="I169" s="30" t="s">
        <v>377</v>
      </c>
      <c r="J169" t="s">
        <v>154</v>
      </c>
      <c r="K169" s="42">
        <v>0</v>
      </c>
      <c r="L169" s="42">
        <v>56.02</v>
      </c>
      <c r="M169" s="42">
        <v>0</v>
      </c>
      <c r="N169" s="48">
        <f t="shared" si="8"/>
        <v>56.02</v>
      </c>
      <c r="O169" s="42">
        <v>0</v>
      </c>
      <c r="P169" s="42">
        <v>0</v>
      </c>
      <c r="Q169" s="42">
        <v>0</v>
      </c>
      <c r="R169" s="42">
        <v>0</v>
      </c>
      <c r="S169" s="42">
        <v>0</v>
      </c>
      <c r="T169" s="42">
        <v>0</v>
      </c>
      <c r="U169" s="42">
        <v>0</v>
      </c>
      <c r="V169" s="42">
        <v>0</v>
      </c>
      <c r="W169" s="42">
        <v>0</v>
      </c>
      <c r="X169" s="42" t="s">
        <v>1163</v>
      </c>
      <c r="Y169" s="42">
        <v>0</v>
      </c>
      <c r="Z169" s="42">
        <v>0</v>
      </c>
      <c r="AA169" s="42">
        <f t="shared" si="9"/>
        <v>56.02</v>
      </c>
      <c r="AC169">
        <f>IFERROR(VLOOKUP(H169,'[1]Pending Recoveries'!$A:$D,4,0),0)</f>
        <v>0</v>
      </c>
      <c r="AD169" s="43">
        <f t="shared" si="10"/>
        <v>56.02</v>
      </c>
      <c r="AE169" s="43">
        <f t="shared" si="11"/>
        <v>0</v>
      </c>
      <c r="AF169" s="43"/>
    </row>
    <row r="170" spans="1:32" x14ac:dyDescent="0.25">
      <c r="A170">
        <v>10140012</v>
      </c>
      <c r="B170" t="s">
        <v>378</v>
      </c>
      <c r="C170" t="s">
        <v>154</v>
      </c>
      <c r="D170">
        <v>80.550000000000011</v>
      </c>
      <c r="H170" s="39">
        <v>10140012</v>
      </c>
      <c r="I170" s="30" t="s">
        <v>378</v>
      </c>
      <c r="J170" t="s">
        <v>154</v>
      </c>
      <c r="K170" s="42">
        <v>0</v>
      </c>
      <c r="L170" s="42">
        <v>0</v>
      </c>
      <c r="M170" s="42">
        <v>623.02</v>
      </c>
      <c r="N170" s="48">
        <f t="shared" si="8"/>
        <v>623.02</v>
      </c>
      <c r="O170" s="42">
        <v>0</v>
      </c>
      <c r="P170" s="42">
        <v>513.22</v>
      </c>
      <c r="Q170" s="42">
        <v>0</v>
      </c>
      <c r="R170" s="42">
        <v>0</v>
      </c>
      <c r="S170" s="42">
        <v>0</v>
      </c>
      <c r="T170" s="42">
        <v>0</v>
      </c>
      <c r="U170" s="42">
        <v>0</v>
      </c>
      <c r="V170" s="42">
        <v>0</v>
      </c>
      <c r="W170" s="42">
        <v>0</v>
      </c>
      <c r="X170" s="42" t="s">
        <v>1163</v>
      </c>
      <c r="Y170" s="42">
        <v>0</v>
      </c>
      <c r="Z170" s="42">
        <v>0</v>
      </c>
      <c r="AA170" s="42">
        <f t="shared" si="9"/>
        <v>109.79999999999995</v>
      </c>
      <c r="AC170">
        <f>IFERROR(VLOOKUP(H170,'[1]Pending Recoveries'!$A:$D,4,0),0)</f>
        <v>623.02</v>
      </c>
      <c r="AD170" s="43">
        <f t="shared" si="10"/>
        <v>-513.22</v>
      </c>
      <c r="AE170" s="43">
        <f t="shared" si="11"/>
        <v>0</v>
      </c>
      <c r="AF170" s="43"/>
    </row>
    <row r="171" spans="1:32" x14ac:dyDescent="0.25">
      <c r="A171">
        <v>10140013</v>
      </c>
      <c r="B171" t="s">
        <v>379</v>
      </c>
      <c r="C171" t="s">
        <v>154</v>
      </c>
      <c r="D171">
        <v>348.52</v>
      </c>
      <c r="H171" s="39">
        <v>10140013</v>
      </c>
      <c r="I171" s="30" t="s">
        <v>379</v>
      </c>
      <c r="J171" t="s">
        <v>154</v>
      </c>
      <c r="K171" s="42">
        <v>0</v>
      </c>
      <c r="L171" s="42">
        <v>0</v>
      </c>
      <c r="M171" s="42">
        <v>687.74</v>
      </c>
      <c r="N171" s="48">
        <f t="shared" si="8"/>
        <v>687.74</v>
      </c>
      <c r="O171" s="42">
        <v>0</v>
      </c>
      <c r="P171" s="42">
        <v>664.14</v>
      </c>
      <c r="Q171" s="42">
        <v>0</v>
      </c>
      <c r="R171" s="42">
        <v>0</v>
      </c>
      <c r="S171" s="42">
        <v>0</v>
      </c>
      <c r="T171" s="42">
        <v>0</v>
      </c>
      <c r="U171" s="42">
        <v>0</v>
      </c>
      <c r="V171" s="42">
        <v>0</v>
      </c>
      <c r="W171" s="42">
        <v>0</v>
      </c>
      <c r="X171" s="42" t="s">
        <v>1163</v>
      </c>
      <c r="Y171" s="42">
        <v>0</v>
      </c>
      <c r="Z171" s="42">
        <v>0</v>
      </c>
      <c r="AA171" s="42">
        <f t="shared" si="9"/>
        <v>23.600000000000023</v>
      </c>
      <c r="AC171">
        <f>IFERROR(VLOOKUP(H171,'[1]Pending Recoveries'!$A:$D,4,0),0)</f>
        <v>687.74</v>
      </c>
      <c r="AD171" s="43">
        <f t="shared" si="10"/>
        <v>-664.14</v>
      </c>
      <c r="AE171" s="43">
        <f t="shared" si="11"/>
        <v>0</v>
      </c>
      <c r="AF171" s="43"/>
    </row>
    <row r="172" spans="1:32" x14ac:dyDescent="0.25">
      <c r="A172">
        <v>10140019</v>
      </c>
      <c r="B172" t="s">
        <v>381</v>
      </c>
      <c r="C172" t="s">
        <v>154</v>
      </c>
      <c r="D172">
        <v>1011.54</v>
      </c>
      <c r="H172" s="39">
        <v>10140019</v>
      </c>
      <c r="I172" s="30" t="s">
        <v>381</v>
      </c>
      <c r="J172" t="s">
        <v>154</v>
      </c>
      <c r="K172" s="42">
        <v>0</v>
      </c>
      <c r="L172" s="42">
        <v>1011.54</v>
      </c>
      <c r="M172" s="42">
        <v>0</v>
      </c>
      <c r="N172" s="48">
        <f t="shared" si="8"/>
        <v>1011.54</v>
      </c>
      <c r="O172" s="42">
        <v>0</v>
      </c>
      <c r="P172" s="42">
        <v>0</v>
      </c>
      <c r="Q172" s="42">
        <v>0</v>
      </c>
      <c r="R172" s="42">
        <v>0</v>
      </c>
      <c r="S172" s="42">
        <v>0</v>
      </c>
      <c r="T172" s="42">
        <v>0</v>
      </c>
      <c r="U172" s="42">
        <v>0</v>
      </c>
      <c r="V172" s="42">
        <v>0</v>
      </c>
      <c r="W172" s="42">
        <v>0</v>
      </c>
      <c r="X172" s="42" t="s">
        <v>1163</v>
      </c>
      <c r="Y172" s="42">
        <v>0</v>
      </c>
      <c r="Z172" s="42">
        <v>0</v>
      </c>
      <c r="AA172" s="42">
        <f t="shared" si="9"/>
        <v>1011.54</v>
      </c>
      <c r="AC172">
        <f>IFERROR(VLOOKUP(H172,'[1]Pending Recoveries'!$A:$D,4,0),0)</f>
        <v>0</v>
      </c>
      <c r="AD172" s="43">
        <f t="shared" si="10"/>
        <v>1011.54</v>
      </c>
      <c r="AE172" s="43">
        <f t="shared" si="11"/>
        <v>0</v>
      </c>
      <c r="AF172" s="43"/>
    </row>
    <row r="173" spans="1:32" x14ac:dyDescent="0.25">
      <c r="A173">
        <v>10140020</v>
      </c>
      <c r="B173" t="s">
        <v>382</v>
      </c>
      <c r="C173" t="s">
        <v>154</v>
      </c>
      <c r="D173">
        <v>989.06</v>
      </c>
      <c r="H173" s="39">
        <v>10140020</v>
      </c>
      <c r="I173" s="30" t="s">
        <v>382</v>
      </c>
      <c r="J173" t="s">
        <v>154</v>
      </c>
      <c r="K173" s="42">
        <v>0</v>
      </c>
      <c r="L173" s="42">
        <v>989.06</v>
      </c>
      <c r="M173" s="42">
        <v>893.54</v>
      </c>
      <c r="N173" s="48">
        <f t="shared" si="8"/>
        <v>1882.6</v>
      </c>
      <c r="O173" s="42">
        <v>0</v>
      </c>
      <c r="P173" s="42">
        <v>0</v>
      </c>
      <c r="Q173" s="42">
        <v>0</v>
      </c>
      <c r="R173" s="42">
        <v>0</v>
      </c>
      <c r="S173" s="42">
        <v>0</v>
      </c>
      <c r="T173" s="42">
        <v>0</v>
      </c>
      <c r="U173" s="42">
        <v>0</v>
      </c>
      <c r="V173" s="42">
        <v>0</v>
      </c>
      <c r="W173" s="42">
        <v>0</v>
      </c>
      <c r="X173" s="42" t="s">
        <v>1163</v>
      </c>
      <c r="Y173" s="42">
        <v>0</v>
      </c>
      <c r="Z173" s="42">
        <v>0</v>
      </c>
      <c r="AA173" s="42">
        <f t="shared" si="9"/>
        <v>1882.6</v>
      </c>
      <c r="AC173">
        <f>IFERROR(VLOOKUP(H173,'[1]Pending Recoveries'!$A:$D,4,0),0)</f>
        <v>893.54</v>
      </c>
      <c r="AD173" s="43">
        <f t="shared" si="10"/>
        <v>989.06</v>
      </c>
      <c r="AE173" s="43">
        <f t="shared" si="11"/>
        <v>0</v>
      </c>
      <c r="AF173" s="43"/>
    </row>
    <row r="174" spans="1:32" x14ac:dyDescent="0.25">
      <c r="A174">
        <v>10140022</v>
      </c>
      <c r="B174" t="s">
        <v>384</v>
      </c>
      <c r="C174" t="s">
        <v>154</v>
      </c>
      <c r="D174">
        <v>804.3599999999999</v>
      </c>
      <c r="H174" s="39">
        <v>10140022</v>
      </c>
      <c r="I174" s="30" t="s">
        <v>384</v>
      </c>
      <c r="J174" t="s">
        <v>154</v>
      </c>
      <c r="K174" s="42">
        <v>0</v>
      </c>
      <c r="L174" s="42">
        <v>0</v>
      </c>
      <c r="M174" s="42">
        <v>1051.04</v>
      </c>
      <c r="N174" s="48">
        <f t="shared" si="8"/>
        <v>1051.04</v>
      </c>
      <c r="O174" s="42">
        <v>0</v>
      </c>
      <c r="P174" s="42">
        <v>0</v>
      </c>
      <c r="Q174" s="42">
        <v>0</v>
      </c>
      <c r="R174" s="42">
        <v>0</v>
      </c>
      <c r="S174" s="42">
        <v>0</v>
      </c>
      <c r="T174" s="42">
        <v>0</v>
      </c>
      <c r="U174" s="42">
        <v>0</v>
      </c>
      <c r="V174" s="42">
        <v>0</v>
      </c>
      <c r="W174" s="42">
        <v>0</v>
      </c>
      <c r="X174" s="42" t="s">
        <v>1163</v>
      </c>
      <c r="Y174" s="42">
        <v>0</v>
      </c>
      <c r="Z174" s="42">
        <v>0</v>
      </c>
      <c r="AA174" s="42">
        <f t="shared" si="9"/>
        <v>1051.04</v>
      </c>
      <c r="AC174">
        <f>IFERROR(VLOOKUP(H174,'[1]Pending Recoveries'!$A:$D,4,0),0)</f>
        <v>1051.04</v>
      </c>
      <c r="AD174" s="43">
        <f t="shared" si="10"/>
        <v>0</v>
      </c>
      <c r="AE174" s="43">
        <f t="shared" si="11"/>
        <v>0</v>
      </c>
      <c r="AF174" s="43"/>
    </row>
    <row r="175" spans="1:32" x14ac:dyDescent="0.25">
      <c r="A175">
        <v>10140027</v>
      </c>
      <c r="B175" t="s">
        <v>386</v>
      </c>
      <c r="C175" t="s">
        <v>154</v>
      </c>
      <c r="D175">
        <v>404.53999999999996</v>
      </c>
      <c r="H175" s="39">
        <v>10140027</v>
      </c>
      <c r="I175" s="30" t="s">
        <v>386</v>
      </c>
      <c r="J175" t="s">
        <v>154</v>
      </c>
      <c r="K175" s="42">
        <v>0</v>
      </c>
      <c r="L175" s="42">
        <v>404.53999999999996</v>
      </c>
      <c r="M175" s="42">
        <v>0</v>
      </c>
      <c r="N175" s="48">
        <f t="shared" si="8"/>
        <v>404.53999999999996</v>
      </c>
      <c r="O175" s="42">
        <v>0</v>
      </c>
      <c r="P175" s="42">
        <v>0</v>
      </c>
      <c r="Q175" s="42">
        <v>0</v>
      </c>
      <c r="R175" s="42">
        <v>0</v>
      </c>
      <c r="S175" s="42">
        <v>0</v>
      </c>
      <c r="T175" s="42">
        <v>0</v>
      </c>
      <c r="U175" s="42">
        <v>0</v>
      </c>
      <c r="V175" s="42">
        <v>0</v>
      </c>
      <c r="W175" s="42">
        <v>0</v>
      </c>
      <c r="X175" s="42" t="s">
        <v>1163</v>
      </c>
      <c r="Y175" s="42">
        <v>0</v>
      </c>
      <c r="Z175" s="42">
        <v>0</v>
      </c>
      <c r="AA175" s="42">
        <f t="shared" si="9"/>
        <v>404.53999999999996</v>
      </c>
      <c r="AC175">
        <f>IFERROR(VLOOKUP(H175,'[1]Pending Recoveries'!$A:$D,4,0),0)</f>
        <v>0</v>
      </c>
      <c r="AD175" s="43">
        <f t="shared" si="10"/>
        <v>404.53999999999996</v>
      </c>
      <c r="AE175" s="43">
        <f t="shared" si="11"/>
        <v>0</v>
      </c>
      <c r="AF175" s="43"/>
    </row>
    <row r="176" spans="1:32" x14ac:dyDescent="0.25">
      <c r="A176">
        <v>10140030</v>
      </c>
      <c r="B176" t="s">
        <v>387</v>
      </c>
      <c r="C176" t="s">
        <v>154</v>
      </c>
      <c r="D176">
        <v>517.31999999999994</v>
      </c>
      <c r="H176" s="39">
        <v>10140030</v>
      </c>
      <c r="I176" s="30" t="s">
        <v>387</v>
      </c>
      <c r="J176" t="s">
        <v>154</v>
      </c>
      <c r="K176" s="42">
        <v>0</v>
      </c>
      <c r="L176" s="42">
        <v>517.31999999999994</v>
      </c>
      <c r="M176" s="42">
        <v>0</v>
      </c>
      <c r="N176" s="48">
        <f t="shared" si="8"/>
        <v>517.31999999999994</v>
      </c>
      <c r="O176" s="42">
        <v>0</v>
      </c>
      <c r="P176" s="42">
        <v>0</v>
      </c>
      <c r="Q176" s="42">
        <v>0</v>
      </c>
      <c r="R176" s="42">
        <v>0</v>
      </c>
      <c r="S176" s="42">
        <v>0</v>
      </c>
      <c r="T176" s="42">
        <v>0</v>
      </c>
      <c r="U176" s="42">
        <v>0</v>
      </c>
      <c r="V176" s="42">
        <v>0</v>
      </c>
      <c r="W176" s="42">
        <v>0</v>
      </c>
      <c r="X176" s="42" t="s">
        <v>1163</v>
      </c>
      <c r="Y176" s="42">
        <v>0</v>
      </c>
      <c r="Z176" s="42">
        <v>0</v>
      </c>
      <c r="AA176" s="42">
        <f t="shared" si="9"/>
        <v>517.31999999999994</v>
      </c>
      <c r="AC176">
        <f>IFERROR(VLOOKUP(H176,'[1]Pending Recoveries'!$A:$D,4,0),0)</f>
        <v>0</v>
      </c>
      <c r="AD176" s="43">
        <f t="shared" si="10"/>
        <v>517.31999999999994</v>
      </c>
      <c r="AE176" s="43">
        <f t="shared" si="11"/>
        <v>0</v>
      </c>
      <c r="AF176" s="43"/>
    </row>
    <row r="177" spans="1:32" x14ac:dyDescent="0.25">
      <c r="A177">
        <v>10140033</v>
      </c>
      <c r="B177" t="s">
        <v>389</v>
      </c>
      <c r="C177" t="s">
        <v>154</v>
      </c>
      <c r="D177">
        <v>608.12</v>
      </c>
      <c r="H177" s="39">
        <v>10140033</v>
      </c>
      <c r="I177" s="30" t="s">
        <v>389</v>
      </c>
      <c r="J177" t="s">
        <v>154</v>
      </c>
      <c r="K177" s="42">
        <v>0</v>
      </c>
      <c r="L177" s="42">
        <v>0</v>
      </c>
      <c r="M177" s="42">
        <v>823.18999999999994</v>
      </c>
      <c r="N177" s="48">
        <f t="shared" si="8"/>
        <v>823.18999999999994</v>
      </c>
      <c r="O177" s="42">
        <v>0</v>
      </c>
      <c r="P177" s="42">
        <v>0</v>
      </c>
      <c r="Q177" s="42">
        <v>0</v>
      </c>
      <c r="R177" s="42">
        <v>0</v>
      </c>
      <c r="S177" s="42">
        <v>0</v>
      </c>
      <c r="T177" s="42">
        <v>0</v>
      </c>
      <c r="U177" s="42">
        <v>0</v>
      </c>
      <c r="V177" s="42">
        <v>0</v>
      </c>
      <c r="W177" s="42">
        <v>0</v>
      </c>
      <c r="X177" s="42" t="s">
        <v>1163</v>
      </c>
      <c r="Y177" s="42">
        <v>0</v>
      </c>
      <c r="Z177" s="42">
        <v>0</v>
      </c>
      <c r="AA177" s="42">
        <f t="shared" si="9"/>
        <v>823.18999999999994</v>
      </c>
      <c r="AC177">
        <f>IFERROR(VLOOKUP(H177,'[1]Pending Recoveries'!$A:$D,4,0),0)</f>
        <v>823.18999999999994</v>
      </c>
      <c r="AD177" s="43">
        <f t="shared" si="10"/>
        <v>0</v>
      </c>
      <c r="AE177" s="43">
        <f t="shared" si="11"/>
        <v>0</v>
      </c>
      <c r="AF177" s="43"/>
    </row>
    <row r="178" spans="1:32" x14ac:dyDescent="0.25">
      <c r="A178">
        <v>10140035</v>
      </c>
      <c r="B178" t="s">
        <v>391</v>
      </c>
      <c r="C178" t="s">
        <v>154</v>
      </c>
      <c r="D178">
        <v>478.32</v>
      </c>
      <c r="H178" s="39">
        <v>10140035</v>
      </c>
      <c r="I178" s="30" t="s">
        <v>391</v>
      </c>
      <c r="J178" t="s">
        <v>154</v>
      </c>
      <c r="K178" s="42">
        <v>0</v>
      </c>
      <c r="L178" s="42">
        <v>478.32</v>
      </c>
      <c r="M178" s="42">
        <v>0</v>
      </c>
      <c r="N178" s="48">
        <f t="shared" si="8"/>
        <v>478.32</v>
      </c>
      <c r="O178" s="42">
        <v>0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2">
        <v>0</v>
      </c>
      <c r="V178" s="42">
        <v>0</v>
      </c>
      <c r="W178" s="42">
        <v>0</v>
      </c>
      <c r="X178" s="42" t="s">
        <v>1163</v>
      </c>
      <c r="Y178" s="42">
        <v>0</v>
      </c>
      <c r="Z178" s="42">
        <v>0</v>
      </c>
      <c r="AA178" s="42">
        <f t="shared" si="9"/>
        <v>478.32</v>
      </c>
      <c r="AC178">
        <f>IFERROR(VLOOKUP(H178,'[1]Pending Recoveries'!$A:$D,4,0),0)</f>
        <v>0</v>
      </c>
      <c r="AD178" s="43">
        <f t="shared" si="10"/>
        <v>478.32</v>
      </c>
      <c r="AE178" s="43">
        <f t="shared" si="11"/>
        <v>0</v>
      </c>
      <c r="AF178" s="43"/>
    </row>
    <row r="179" spans="1:32" x14ac:dyDescent="0.25">
      <c r="A179">
        <v>10140039</v>
      </c>
      <c r="B179" t="s">
        <v>393</v>
      </c>
      <c r="C179" t="s">
        <v>154</v>
      </c>
      <c r="D179">
        <v>129.80000000000001</v>
      </c>
      <c r="H179" s="39">
        <v>10140039</v>
      </c>
      <c r="I179" s="30" t="s">
        <v>393</v>
      </c>
      <c r="J179" t="s">
        <v>154</v>
      </c>
      <c r="K179" s="42">
        <v>0</v>
      </c>
      <c r="L179" s="42">
        <v>0</v>
      </c>
      <c r="M179" s="42">
        <v>197.62</v>
      </c>
      <c r="N179" s="48">
        <f t="shared" si="8"/>
        <v>197.62</v>
      </c>
      <c r="O179" s="42">
        <v>0</v>
      </c>
      <c r="P179" s="42">
        <v>185.82000000000002</v>
      </c>
      <c r="Q179" s="42">
        <v>0</v>
      </c>
      <c r="R179" s="42">
        <v>0</v>
      </c>
      <c r="S179" s="42">
        <v>0</v>
      </c>
      <c r="T179" s="42">
        <v>0</v>
      </c>
      <c r="U179" s="42">
        <v>0</v>
      </c>
      <c r="V179" s="42">
        <v>0</v>
      </c>
      <c r="W179" s="42">
        <v>0</v>
      </c>
      <c r="X179" s="42" t="s">
        <v>1163</v>
      </c>
      <c r="Y179" s="42">
        <v>0</v>
      </c>
      <c r="Z179" s="42">
        <v>0</v>
      </c>
      <c r="AA179" s="42">
        <f t="shared" si="9"/>
        <v>11.799999999999983</v>
      </c>
      <c r="AC179">
        <f>IFERROR(VLOOKUP(H179,'[1]Pending Recoveries'!$A:$D,4,0),0)</f>
        <v>197.62</v>
      </c>
      <c r="AD179" s="43">
        <f t="shared" si="10"/>
        <v>-185.82000000000002</v>
      </c>
      <c r="AE179" s="43">
        <f t="shared" si="11"/>
        <v>0</v>
      </c>
      <c r="AF179" s="43"/>
    </row>
    <row r="180" spans="1:32" x14ac:dyDescent="0.25">
      <c r="A180">
        <v>10140041</v>
      </c>
      <c r="B180" t="s">
        <v>394</v>
      </c>
      <c r="C180" t="s">
        <v>154</v>
      </c>
      <c r="D180">
        <v>348.52</v>
      </c>
      <c r="H180" s="39">
        <v>10140041</v>
      </c>
      <c r="I180" s="30" t="s">
        <v>394</v>
      </c>
      <c r="J180" t="s">
        <v>154</v>
      </c>
      <c r="K180" s="42">
        <v>0</v>
      </c>
      <c r="L180" s="42">
        <v>0</v>
      </c>
      <c r="M180" s="42">
        <v>948.43999999999994</v>
      </c>
      <c r="N180" s="48">
        <f t="shared" si="8"/>
        <v>948.43999999999994</v>
      </c>
      <c r="O180" s="42">
        <v>0</v>
      </c>
      <c r="P180" s="42">
        <v>0</v>
      </c>
      <c r="Q180" s="42">
        <v>0</v>
      </c>
      <c r="R180" s="42">
        <v>0</v>
      </c>
      <c r="S180" s="42">
        <v>0</v>
      </c>
      <c r="T180" s="42">
        <v>0</v>
      </c>
      <c r="U180" s="42">
        <v>0</v>
      </c>
      <c r="V180" s="42">
        <v>0</v>
      </c>
      <c r="W180" s="42">
        <v>0</v>
      </c>
      <c r="X180" s="42" t="s">
        <v>1163</v>
      </c>
      <c r="Y180" s="42">
        <v>0</v>
      </c>
      <c r="Z180" s="42">
        <v>0</v>
      </c>
      <c r="AA180" s="42">
        <f t="shared" si="9"/>
        <v>948.43999999999994</v>
      </c>
      <c r="AC180">
        <f>IFERROR(VLOOKUP(H180,'[1]Pending Recoveries'!$A:$D,4,0),0)</f>
        <v>948.43999999999994</v>
      </c>
      <c r="AD180" s="43">
        <f t="shared" si="10"/>
        <v>0</v>
      </c>
      <c r="AE180" s="43">
        <f t="shared" si="11"/>
        <v>0</v>
      </c>
      <c r="AF180" s="43"/>
    </row>
    <row r="181" spans="1:32" x14ac:dyDescent="0.25">
      <c r="A181">
        <v>10140043</v>
      </c>
      <c r="B181" t="s">
        <v>395</v>
      </c>
      <c r="C181" t="s">
        <v>154</v>
      </c>
      <c r="D181">
        <v>522.19000000000005</v>
      </c>
      <c r="H181" s="39">
        <v>10140043</v>
      </c>
      <c r="I181" s="30" t="s">
        <v>395</v>
      </c>
      <c r="J181" t="s">
        <v>154</v>
      </c>
      <c r="K181" s="42">
        <v>0</v>
      </c>
      <c r="L181" s="42">
        <v>870.71</v>
      </c>
      <c r="M181" s="42">
        <v>1286.5399999999997</v>
      </c>
      <c r="N181" s="48">
        <f t="shared" si="8"/>
        <v>2157.25</v>
      </c>
      <c r="O181" s="42">
        <v>0</v>
      </c>
      <c r="P181" s="42">
        <v>0</v>
      </c>
      <c r="Q181" s="42">
        <v>0</v>
      </c>
      <c r="R181" s="42">
        <v>0</v>
      </c>
      <c r="S181" s="42">
        <v>0</v>
      </c>
      <c r="T181" s="42">
        <v>0</v>
      </c>
      <c r="U181" s="42">
        <v>0</v>
      </c>
      <c r="V181" s="42">
        <v>0</v>
      </c>
      <c r="W181" s="42">
        <v>0</v>
      </c>
      <c r="X181" s="42" t="s">
        <v>1163</v>
      </c>
      <c r="Y181" s="42">
        <v>0</v>
      </c>
      <c r="Z181" s="42">
        <v>0</v>
      </c>
      <c r="AA181" s="42">
        <f t="shared" si="9"/>
        <v>2157.25</v>
      </c>
      <c r="AC181">
        <f>IFERROR(VLOOKUP(H181,'[1]Pending Recoveries'!$A:$D,4,0),0)</f>
        <v>1286.5399999999997</v>
      </c>
      <c r="AD181" s="43">
        <f t="shared" si="10"/>
        <v>870.71000000000026</v>
      </c>
      <c r="AE181" s="43">
        <f t="shared" si="11"/>
        <v>0</v>
      </c>
      <c r="AF181" s="43"/>
    </row>
    <row r="182" spans="1:32" x14ac:dyDescent="0.25">
      <c r="A182">
        <v>10140047</v>
      </c>
      <c r="B182" t="s">
        <v>397</v>
      </c>
      <c r="C182" t="s">
        <v>154</v>
      </c>
      <c r="D182">
        <v>59</v>
      </c>
      <c r="H182" s="39">
        <v>10140047</v>
      </c>
      <c r="I182" s="30" t="s">
        <v>397</v>
      </c>
      <c r="J182" t="s">
        <v>154</v>
      </c>
      <c r="K182" s="42">
        <v>0</v>
      </c>
      <c r="L182" s="42">
        <v>0</v>
      </c>
      <c r="M182" s="42">
        <v>458.32</v>
      </c>
      <c r="N182" s="48">
        <f t="shared" si="8"/>
        <v>458.32</v>
      </c>
      <c r="O182" s="42">
        <v>0</v>
      </c>
      <c r="P182" s="42">
        <v>0</v>
      </c>
      <c r="Q182" s="42">
        <v>0</v>
      </c>
      <c r="R182" s="42">
        <v>0</v>
      </c>
      <c r="S182" s="42">
        <v>0</v>
      </c>
      <c r="T182" s="42">
        <v>0</v>
      </c>
      <c r="U182" s="42">
        <v>0</v>
      </c>
      <c r="V182" s="42">
        <v>0</v>
      </c>
      <c r="W182" s="42">
        <v>0</v>
      </c>
      <c r="X182" s="42" t="s">
        <v>1163</v>
      </c>
      <c r="Y182" s="42">
        <v>0</v>
      </c>
      <c r="Z182" s="42">
        <v>0</v>
      </c>
      <c r="AA182" s="42">
        <f t="shared" si="9"/>
        <v>458.32</v>
      </c>
      <c r="AC182">
        <f>IFERROR(VLOOKUP(H182,'[1]Pending Recoveries'!$A:$D,4,0),0)</f>
        <v>458.32</v>
      </c>
      <c r="AD182" s="43">
        <f t="shared" si="10"/>
        <v>0</v>
      </c>
      <c r="AE182" s="43">
        <f t="shared" si="11"/>
        <v>0</v>
      </c>
      <c r="AF182" s="43"/>
    </row>
    <row r="183" spans="1:32" x14ac:dyDescent="0.25">
      <c r="A183">
        <v>10140048</v>
      </c>
      <c r="B183" t="s">
        <v>398</v>
      </c>
      <c r="C183" t="s">
        <v>154</v>
      </c>
      <c r="D183">
        <v>348.52</v>
      </c>
      <c r="H183" s="39">
        <v>10140048</v>
      </c>
      <c r="I183" s="30" t="s">
        <v>398</v>
      </c>
      <c r="J183" t="s">
        <v>154</v>
      </c>
      <c r="K183" s="42">
        <v>0</v>
      </c>
      <c r="L183" s="42">
        <v>0</v>
      </c>
      <c r="M183" s="42">
        <v>54.900000000000006</v>
      </c>
      <c r="N183" s="48">
        <f t="shared" si="8"/>
        <v>54.900000000000006</v>
      </c>
      <c r="O183" s="42">
        <v>0</v>
      </c>
      <c r="P183" s="42">
        <v>0</v>
      </c>
      <c r="Q183" s="42">
        <v>0</v>
      </c>
      <c r="R183" s="42">
        <v>0</v>
      </c>
      <c r="S183" s="42">
        <v>0</v>
      </c>
      <c r="T183" s="42">
        <v>0</v>
      </c>
      <c r="U183" s="42">
        <v>0</v>
      </c>
      <c r="V183" s="42">
        <v>0</v>
      </c>
      <c r="W183" s="42">
        <v>0</v>
      </c>
      <c r="X183" s="42" t="s">
        <v>1163</v>
      </c>
      <c r="Y183" s="42">
        <v>0</v>
      </c>
      <c r="Z183" s="42">
        <v>0</v>
      </c>
      <c r="AA183" s="42">
        <f t="shared" si="9"/>
        <v>54.900000000000006</v>
      </c>
      <c r="AC183">
        <f>IFERROR(VLOOKUP(H183,'[1]Pending Recoveries'!$A:$D,4,0),0)</f>
        <v>54.900000000000006</v>
      </c>
      <c r="AD183" s="43">
        <f t="shared" si="10"/>
        <v>0</v>
      </c>
      <c r="AE183" s="43">
        <f t="shared" si="11"/>
        <v>0</v>
      </c>
      <c r="AF183" s="43"/>
    </row>
    <row r="184" spans="1:32" x14ac:dyDescent="0.25">
      <c r="A184">
        <v>10140051</v>
      </c>
      <c r="B184" t="s">
        <v>399</v>
      </c>
      <c r="C184" t="s">
        <v>154</v>
      </c>
      <c r="D184">
        <v>687.01</v>
      </c>
      <c r="H184" s="39">
        <v>10140051</v>
      </c>
      <c r="I184" s="30" t="s">
        <v>399</v>
      </c>
      <c r="J184" t="s">
        <v>154</v>
      </c>
      <c r="K184" s="42">
        <v>0</v>
      </c>
      <c r="L184" s="42">
        <v>687.01</v>
      </c>
      <c r="M184" s="42">
        <v>0</v>
      </c>
      <c r="N184" s="48">
        <f t="shared" si="8"/>
        <v>687.01</v>
      </c>
      <c r="O184" s="42">
        <v>0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42">
        <v>0</v>
      </c>
      <c r="V184" s="42">
        <v>0</v>
      </c>
      <c r="W184" s="42">
        <v>0</v>
      </c>
      <c r="X184" s="42" t="s">
        <v>1163</v>
      </c>
      <c r="Y184" s="42">
        <v>0</v>
      </c>
      <c r="Z184" s="42">
        <v>0</v>
      </c>
      <c r="AA184" s="42">
        <f t="shared" si="9"/>
        <v>687.01</v>
      </c>
      <c r="AC184">
        <f>IFERROR(VLOOKUP(H184,'[1]Pending Recoveries'!$A:$D,4,0),0)</f>
        <v>0</v>
      </c>
      <c r="AD184" s="43">
        <f t="shared" si="10"/>
        <v>687.01</v>
      </c>
      <c r="AE184" s="43">
        <f t="shared" si="11"/>
        <v>0</v>
      </c>
      <c r="AF184" s="43"/>
    </row>
    <row r="185" spans="1:32" x14ac:dyDescent="0.25">
      <c r="A185">
        <v>10140053</v>
      </c>
      <c r="B185" t="s">
        <v>504</v>
      </c>
      <c r="C185" t="s">
        <v>154</v>
      </c>
      <c r="D185">
        <v>54.900000000000006</v>
      </c>
      <c r="H185" s="39">
        <v>10140053</v>
      </c>
      <c r="I185" s="30" t="s">
        <v>504</v>
      </c>
      <c r="J185" t="s">
        <v>154</v>
      </c>
      <c r="K185" s="42">
        <v>0</v>
      </c>
      <c r="L185" s="42">
        <v>54.900000000000006</v>
      </c>
      <c r="M185" s="42">
        <v>0</v>
      </c>
      <c r="N185" s="48">
        <f t="shared" si="8"/>
        <v>54.900000000000006</v>
      </c>
      <c r="O185" s="42">
        <v>0</v>
      </c>
      <c r="P185" s="42">
        <v>0</v>
      </c>
      <c r="Q185" s="42">
        <v>0</v>
      </c>
      <c r="R185" s="42">
        <v>0</v>
      </c>
      <c r="S185" s="42">
        <v>0</v>
      </c>
      <c r="T185" s="42">
        <v>0</v>
      </c>
      <c r="U185" s="42">
        <v>0</v>
      </c>
      <c r="V185" s="42">
        <v>0</v>
      </c>
      <c r="W185" s="42">
        <v>0</v>
      </c>
      <c r="X185" s="42" t="s">
        <v>1163</v>
      </c>
      <c r="Y185" s="42">
        <v>0</v>
      </c>
      <c r="Z185" s="42">
        <v>0</v>
      </c>
      <c r="AA185" s="42">
        <f t="shared" si="9"/>
        <v>54.900000000000006</v>
      </c>
      <c r="AC185">
        <f>IFERROR(VLOOKUP(H185,'[1]Pending Recoveries'!$A:$D,4,0),0)</f>
        <v>0</v>
      </c>
      <c r="AD185" s="43">
        <f t="shared" si="10"/>
        <v>54.900000000000006</v>
      </c>
      <c r="AE185" s="43">
        <f t="shared" si="11"/>
        <v>0</v>
      </c>
      <c r="AF185" s="43"/>
    </row>
    <row r="186" spans="1:32" x14ac:dyDescent="0.25">
      <c r="A186">
        <v>10140054</v>
      </c>
      <c r="B186" t="s">
        <v>401</v>
      </c>
      <c r="C186" t="s">
        <v>154</v>
      </c>
      <c r="D186">
        <v>1326.7199999999998</v>
      </c>
      <c r="H186" s="39">
        <v>10140054</v>
      </c>
      <c r="I186" s="30" t="s">
        <v>401</v>
      </c>
      <c r="J186" t="s">
        <v>154</v>
      </c>
      <c r="K186" s="42">
        <v>0</v>
      </c>
      <c r="L186" s="42">
        <v>674.61999999999989</v>
      </c>
      <c r="M186" s="42">
        <v>1738.4</v>
      </c>
      <c r="N186" s="48">
        <f t="shared" si="8"/>
        <v>2413.02</v>
      </c>
      <c r="O186" s="42">
        <v>0</v>
      </c>
      <c r="P186" s="42">
        <v>0</v>
      </c>
      <c r="Q186" s="42">
        <v>0</v>
      </c>
      <c r="R186" s="42">
        <v>0</v>
      </c>
      <c r="S186" s="42">
        <v>0</v>
      </c>
      <c r="T186" s="42">
        <v>0</v>
      </c>
      <c r="U186" s="42">
        <v>0</v>
      </c>
      <c r="V186" s="42">
        <v>0</v>
      </c>
      <c r="W186" s="42">
        <v>0</v>
      </c>
      <c r="X186" s="42" t="s">
        <v>1163</v>
      </c>
      <c r="Y186" s="42">
        <v>0</v>
      </c>
      <c r="Z186" s="42">
        <v>0</v>
      </c>
      <c r="AA186" s="42">
        <f t="shared" si="9"/>
        <v>2413.02</v>
      </c>
      <c r="AC186">
        <f>IFERROR(VLOOKUP(H186,'[1]Pending Recoveries'!$A:$D,4,0),0)</f>
        <v>1738.4</v>
      </c>
      <c r="AD186" s="43">
        <f t="shared" si="10"/>
        <v>674.61999999999989</v>
      </c>
      <c r="AE186" s="43">
        <f t="shared" si="11"/>
        <v>0</v>
      </c>
      <c r="AF186" s="43"/>
    </row>
    <row r="187" spans="1:32" x14ac:dyDescent="0.25">
      <c r="A187">
        <v>10140055</v>
      </c>
      <c r="B187" t="s">
        <v>402</v>
      </c>
      <c r="C187" t="s">
        <v>154</v>
      </c>
      <c r="D187">
        <v>129.80000000000001</v>
      </c>
      <c r="H187" s="39">
        <v>10140055</v>
      </c>
      <c r="I187" s="30" t="s">
        <v>402</v>
      </c>
      <c r="J187" t="s">
        <v>154</v>
      </c>
      <c r="K187" s="42">
        <v>0</v>
      </c>
      <c r="L187" s="42">
        <v>0</v>
      </c>
      <c r="M187" s="42">
        <v>1859.1399999999999</v>
      </c>
      <c r="N187" s="48">
        <f t="shared" si="8"/>
        <v>1859.1399999999999</v>
      </c>
      <c r="O187" s="42">
        <v>0</v>
      </c>
      <c r="P187" s="42">
        <v>0</v>
      </c>
      <c r="Q187" s="42">
        <v>0</v>
      </c>
      <c r="R187" s="42">
        <v>0</v>
      </c>
      <c r="S187" s="42">
        <v>0</v>
      </c>
      <c r="T187" s="42">
        <v>0</v>
      </c>
      <c r="U187" s="42">
        <v>0</v>
      </c>
      <c r="V187" s="42">
        <v>0</v>
      </c>
      <c r="W187" s="42">
        <v>0</v>
      </c>
      <c r="X187" s="42" t="s">
        <v>1163</v>
      </c>
      <c r="Y187" s="42">
        <v>0</v>
      </c>
      <c r="Z187" s="42">
        <v>0</v>
      </c>
      <c r="AA187" s="42">
        <f t="shared" si="9"/>
        <v>1859.1399999999999</v>
      </c>
      <c r="AC187">
        <f>IFERROR(VLOOKUP(H187,'[1]Pending Recoveries'!$A:$D,4,0),0)</f>
        <v>1859.1399999999999</v>
      </c>
      <c r="AD187" s="43">
        <f t="shared" si="10"/>
        <v>0</v>
      </c>
      <c r="AE187" s="43">
        <f t="shared" si="11"/>
        <v>0</v>
      </c>
      <c r="AF187" s="43"/>
    </row>
    <row r="188" spans="1:32" x14ac:dyDescent="0.25">
      <c r="A188">
        <v>10140058</v>
      </c>
      <c r="B188" t="s">
        <v>403</v>
      </c>
      <c r="C188" t="s">
        <v>154</v>
      </c>
      <c r="D188">
        <v>56.02</v>
      </c>
      <c r="H188" s="39">
        <v>10140058</v>
      </c>
      <c r="I188" s="30" t="s">
        <v>403</v>
      </c>
      <c r="J188" t="s">
        <v>154</v>
      </c>
      <c r="K188" s="42">
        <v>0</v>
      </c>
      <c r="L188" s="42">
        <v>56.02</v>
      </c>
      <c r="M188" s="42">
        <v>56.02</v>
      </c>
      <c r="N188" s="48">
        <f t="shared" si="8"/>
        <v>112.04</v>
      </c>
      <c r="O188" s="42">
        <v>0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2">
        <v>0</v>
      </c>
      <c r="V188" s="42">
        <v>0</v>
      </c>
      <c r="W188" s="42">
        <v>0</v>
      </c>
      <c r="X188" s="42" t="s">
        <v>1163</v>
      </c>
      <c r="Y188" s="42">
        <v>0</v>
      </c>
      <c r="Z188" s="42">
        <v>0</v>
      </c>
      <c r="AA188" s="42">
        <f t="shared" si="9"/>
        <v>112.04</v>
      </c>
      <c r="AC188">
        <f>IFERROR(VLOOKUP(H188,'[1]Pending Recoveries'!$A:$D,4,0),0)</f>
        <v>56.02</v>
      </c>
      <c r="AD188" s="43">
        <f t="shared" si="10"/>
        <v>56.02</v>
      </c>
      <c r="AE188" s="43">
        <f t="shared" si="11"/>
        <v>0</v>
      </c>
      <c r="AF188" s="43"/>
    </row>
    <row r="189" spans="1:32" x14ac:dyDescent="0.25">
      <c r="A189">
        <v>10140066</v>
      </c>
      <c r="B189" t="s">
        <v>404</v>
      </c>
      <c r="C189" t="s">
        <v>154</v>
      </c>
      <c r="D189">
        <v>610.41999999999996</v>
      </c>
      <c r="H189" s="39">
        <v>10140066</v>
      </c>
      <c r="I189" s="30" t="s">
        <v>404</v>
      </c>
      <c r="J189" t="s">
        <v>154</v>
      </c>
      <c r="K189" s="42">
        <v>0</v>
      </c>
      <c r="L189" s="42">
        <v>0</v>
      </c>
      <c r="M189" s="42">
        <v>2020.2399999999998</v>
      </c>
      <c r="N189" s="48">
        <f t="shared" si="8"/>
        <v>2020.2399999999998</v>
      </c>
      <c r="O189" s="42">
        <v>0</v>
      </c>
      <c r="P189" s="42">
        <v>0</v>
      </c>
      <c r="Q189" s="42">
        <v>0</v>
      </c>
      <c r="R189" s="42">
        <v>0</v>
      </c>
      <c r="S189" s="42">
        <v>0</v>
      </c>
      <c r="T189" s="42">
        <v>0</v>
      </c>
      <c r="U189" s="42">
        <v>0</v>
      </c>
      <c r="V189" s="42">
        <v>0</v>
      </c>
      <c r="W189" s="42">
        <v>0</v>
      </c>
      <c r="X189" s="42" t="s">
        <v>1163</v>
      </c>
      <c r="Y189" s="42">
        <v>0</v>
      </c>
      <c r="Z189" s="42">
        <v>0</v>
      </c>
      <c r="AA189" s="42">
        <f t="shared" si="9"/>
        <v>2020.2399999999998</v>
      </c>
      <c r="AC189">
        <f>IFERROR(VLOOKUP(H189,'[1]Pending Recoveries'!$A:$D,4,0),0)</f>
        <v>2020.2399999999998</v>
      </c>
      <c r="AD189" s="43">
        <f t="shared" si="10"/>
        <v>0</v>
      </c>
      <c r="AE189" s="43">
        <f t="shared" si="11"/>
        <v>0</v>
      </c>
      <c r="AF189" s="43"/>
    </row>
    <row r="190" spans="1:32" x14ac:dyDescent="0.25">
      <c r="A190">
        <v>10140068</v>
      </c>
      <c r="B190" t="s">
        <v>406</v>
      </c>
      <c r="C190" t="s">
        <v>154</v>
      </c>
      <c r="D190">
        <v>168.12</v>
      </c>
      <c r="H190" s="39">
        <v>10140068</v>
      </c>
      <c r="I190" s="30" t="s">
        <v>406</v>
      </c>
      <c r="J190" t="s">
        <v>154</v>
      </c>
      <c r="K190" s="42">
        <v>0</v>
      </c>
      <c r="L190" s="42">
        <v>0</v>
      </c>
      <c r="M190" s="42">
        <v>112.04</v>
      </c>
      <c r="N190" s="48">
        <f t="shared" si="8"/>
        <v>112.04</v>
      </c>
      <c r="O190" s="42">
        <v>0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2">
        <v>0</v>
      </c>
      <c r="V190" s="42">
        <v>0</v>
      </c>
      <c r="W190" s="42">
        <v>0</v>
      </c>
      <c r="X190" s="42" t="s">
        <v>1163</v>
      </c>
      <c r="Y190" s="42">
        <v>0</v>
      </c>
      <c r="Z190" s="42">
        <v>0</v>
      </c>
      <c r="AA190" s="42">
        <f t="shared" si="9"/>
        <v>112.04</v>
      </c>
      <c r="AC190">
        <f>IFERROR(VLOOKUP(H190,'[1]Pending Recoveries'!$A:$D,4,0),0)</f>
        <v>112.04</v>
      </c>
      <c r="AD190" s="43">
        <f t="shared" si="10"/>
        <v>0</v>
      </c>
      <c r="AE190" s="43">
        <f t="shared" si="11"/>
        <v>0</v>
      </c>
      <c r="AF190" s="43"/>
    </row>
    <row r="191" spans="1:32" x14ac:dyDescent="0.25">
      <c r="A191">
        <v>10140069</v>
      </c>
      <c r="B191" t="s">
        <v>407</v>
      </c>
      <c r="C191" t="s">
        <v>154</v>
      </c>
      <c r="D191">
        <v>181.10000000000002</v>
      </c>
      <c r="H191" s="39">
        <v>10140069</v>
      </c>
      <c r="I191" s="30" t="s">
        <v>407</v>
      </c>
      <c r="J191" t="s">
        <v>154</v>
      </c>
      <c r="K191" s="42">
        <v>0</v>
      </c>
      <c r="L191" s="42">
        <v>0</v>
      </c>
      <c r="M191" s="42">
        <v>1031.92</v>
      </c>
      <c r="N191" s="48">
        <f t="shared" si="8"/>
        <v>1031.92</v>
      </c>
      <c r="O191" s="42">
        <v>0</v>
      </c>
      <c r="P191" s="42">
        <v>1020.12</v>
      </c>
      <c r="Q191" s="42">
        <v>0</v>
      </c>
      <c r="R191" s="42">
        <v>0</v>
      </c>
      <c r="S191" s="42">
        <v>0</v>
      </c>
      <c r="T191" s="42">
        <v>0</v>
      </c>
      <c r="U191" s="42">
        <v>0</v>
      </c>
      <c r="V191" s="42">
        <v>0</v>
      </c>
      <c r="W191" s="42">
        <v>0</v>
      </c>
      <c r="X191" s="42" t="s">
        <v>1163</v>
      </c>
      <c r="Y191" s="42">
        <v>0</v>
      </c>
      <c r="Z191" s="42">
        <v>0</v>
      </c>
      <c r="AA191" s="42">
        <f t="shared" si="9"/>
        <v>11.800000000000068</v>
      </c>
      <c r="AC191">
        <f>IFERROR(VLOOKUP(H191,'[1]Pending Recoveries'!$A:$D,4,0),0)</f>
        <v>1031.92</v>
      </c>
      <c r="AD191" s="43">
        <f t="shared" si="10"/>
        <v>-1020.12</v>
      </c>
      <c r="AE191" s="43">
        <f t="shared" si="11"/>
        <v>0</v>
      </c>
      <c r="AF191" s="43"/>
    </row>
    <row r="192" spans="1:32" x14ac:dyDescent="0.25">
      <c r="A192">
        <v>10140087</v>
      </c>
      <c r="B192" t="s">
        <v>410</v>
      </c>
      <c r="C192" t="s">
        <v>154</v>
      </c>
      <c r="D192">
        <v>239.60000000000002</v>
      </c>
      <c r="H192" s="39">
        <v>10140087</v>
      </c>
      <c r="I192" s="30" t="s">
        <v>410</v>
      </c>
      <c r="J192" t="s">
        <v>154</v>
      </c>
      <c r="K192" s="42">
        <v>0</v>
      </c>
      <c r="L192" s="42">
        <v>0</v>
      </c>
      <c r="M192" s="42">
        <v>1673.08</v>
      </c>
      <c r="N192" s="48">
        <f t="shared" si="8"/>
        <v>1673.08</v>
      </c>
      <c r="O192" s="42">
        <v>0</v>
      </c>
      <c r="P192" s="42">
        <v>0</v>
      </c>
      <c r="Q192" s="42">
        <v>0</v>
      </c>
      <c r="R192" s="42">
        <v>0</v>
      </c>
      <c r="S192" s="42">
        <v>0</v>
      </c>
      <c r="T192" s="42">
        <v>0</v>
      </c>
      <c r="U192" s="42">
        <v>0</v>
      </c>
      <c r="V192" s="42">
        <v>0</v>
      </c>
      <c r="W192" s="42">
        <v>0</v>
      </c>
      <c r="X192" s="42" t="s">
        <v>1163</v>
      </c>
      <c r="Y192" s="42">
        <v>0</v>
      </c>
      <c r="Z192" s="42">
        <v>0</v>
      </c>
      <c r="AA192" s="42">
        <f t="shared" si="9"/>
        <v>1673.08</v>
      </c>
      <c r="AC192">
        <f>IFERROR(VLOOKUP(H192,'[1]Pending Recoveries'!$A:$D,4,0),0)</f>
        <v>1673.08</v>
      </c>
      <c r="AD192" s="43">
        <f t="shared" si="10"/>
        <v>0</v>
      </c>
      <c r="AE192" s="43">
        <f t="shared" si="11"/>
        <v>0</v>
      </c>
      <c r="AF192" s="43"/>
    </row>
    <row r="193" spans="1:32" x14ac:dyDescent="0.25">
      <c r="A193">
        <v>10140098</v>
      </c>
      <c r="B193" t="s">
        <v>412</v>
      </c>
      <c r="C193" t="s">
        <v>154</v>
      </c>
      <c r="D193">
        <v>543.84</v>
      </c>
      <c r="H193" s="39">
        <v>10140098</v>
      </c>
      <c r="I193" s="30" t="s">
        <v>412</v>
      </c>
      <c r="J193" t="s">
        <v>154</v>
      </c>
      <c r="K193" s="42">
        <v>0</v>
      </c>
      <c r="L193" s="42">
        <v>0</v>
      </c>
      <c r="M193" s="42">
        <v>1262.4599999999998</v>
      </c>
      <c r="N193" s="48">
        <f t="shared" si="8"/>
        <v>1262.4599999999998</v>
      </c>
      <c r="O193" s="42">
        <v>0</v>
      </c>
      <c r="P193" s="42">
        <v>1227.06</v>
      </c>
      <c r="Q193" s="42">
        <v>0</v>
      </c>
      <c r="R193" s="42">
        <v>0</v>
      </c>
      <c r="S193" s="42">
        <v>0</v>
      </c>
      <c r="T193" s="42">
        <v>0</v>
      </c>
      <c r="U193" s="42">
        <v>0</v>
      </c>
      <c r="V193" s="42">
        <v>0</v>
      </c>
      <c r="W193" s="42">
        <v>0</v>
      </c>
      <c r="X193" s="42" t="s">
        <v>1163</v>
      </c>
      <c r="Y193" s="42">
        <v>0</v>
      </c>
      <c r="Z193" s="42">
        <v>0</v>
      </c>
      <c r="AA193" s="42">
        <f t="shared" si="9"/>
        <v>35.399999999999864</v>
      </c>
      <c r="AC193">
        <f>IFERROR(VLOOKUP(H193,'[1]Pending Recoveries'!$A:$D,4,0),0)</f>
        <v>1262.4599999999998</v>
      </c>
      <c r="AD193" s="43">
        <f t="shared" si="10"/>
        <v>-1227.06</v>
      </c>
      <c r="AE193" s="43">
        <f t="shared" si="11"/>
        <v>0</v>
      </c>
      <c r="AF193" s="43"/>
    </row>
    <row r="194" spans="1:32" x14ac:dyDescent="0.25">
      <c r="A194">
        <v>10140099</v>
      </c>
      <c r="B194" t="s">
        <v>413</v>
      </c>
      <c r="C194" t="s">
        <v>154</v>
      </c>
      <c r="D194">
        <v>1153.08</v>
      </c>
      <c r="H194" s="39">
        <v>10140099</v>
      </c>
      <c r="I194" s="30" t="s">
        <v>413</v>
      </c>
      <c r="J194" t="s">
        <v>154</v>
      </c>
      <c r="K194" s="42">
        <v>0</v>
      </c>
      <c r="L194" s="42">
        <v>1577.4399999999998</v>
      </c>
      <c r="M194" s="42">
        <v>1676.4399999999998</v>
      </c>
      <c r="N194" s="48">
        <f t="shared" si="8"/>
        <v>3253.8799999999997</v>
      </c>
      <c r="O194" s="42">
        <v>975</v>
      </c>
      <c r="P194" s="42">
        <v>0</v>
      </c>
      <c r="Q194" s="42">
        <v>0</v>
      </c>
      <c r="R194" s="42">
        <v>0</v>
      </c>
      <c r="S194" s="42">
        <v>0</v>
      </c>
      <c r="T194" s="42">
        <v>0</v>
      </c>
      <c r="U194" s="42">
        <v>0</v>
      </c>
      <c r="V194" s="42">
        <v>0</v>
      </c>
      <c r="W194" s="42">
        <v>0</v>
      </c>
      <c r="X194" s="42" t="s">
        <v>1163</v>
      </c>
      <c r="Y194" s="42">
        <v>0</v>
      </c>
      <c r="Z194" s="42">
        <v>0</v>
      </c>
      <c r="AA194" s="42">
        <f t="shared" si="9"/>
        <v>2278.8799999999997</v>
      </c>
      <c r="AC194">
        <f>IFERROR(VLOOKUP(H194,'[1]Pending Recoveries'!$A:$D,4,0),0)</f>
        <v>1676.4399999999998</v>
      </c>
      <c r="AD194" s="43">
        <f t="shared" si="10"/>
        <v>602.43999999999983</v>
      </c>
      <c r="AE194" s="43">
        <f t="shared" si="11"/>
        <v>0</v>
      </c>
      <c r="AF194" s="43"/>
    </row>
    <row r="195" spans="1:32" x14ac:dyDescent="0.25">
      <c r="A195">
        <v>10140100</v>
      </c>
      <c r="B195" t="s">
        <v>414</v>
      </c>
      <c r="C195" t="s">
        <v>154</v>
      </c>
      <c r="D195">
        <v>129.80000000000001</v>
      </c>
      <c r="H195" s="39">
        <v>10140100</v>
      </c>
      <c r="I195" s="30" t="s">
        <v>414</v>
      </c>
      <c r="J195" t="s">
        <v>154</v>
      </c>
      <c r="K195" s="42">
        <v>0</v>
      </c>
      <c r="L195" s="42">
        <v>129.80000000000001</v>
      </c>
      <c r="M195" s="42">
        <v>0</v>
      </c>
      <c r="N195" s="48">
        <f t="shared" si="8"/>
        <v>129.80000000000001</v>
      </c>
      <c r="O195" s="42">
        <v>0</v>
      </c>
      <c r="P195" s="42">
        <v>0</v>
      </c>
      <c r="Q195" s="42">
        <v>0</v>
      </c>
      <c r="R195" s="42">
        <v>0</v>
      </c>
      <c r="S195" s="42">
        <v>0</v>
      </c>
      <c r="T195" s="42">
        <v>0</v>
      </c>
      <c r="U195" s="42">
        <v>0</v>
      </c>
      <c r="V195" s="42">
        <v>0</v>
      </c>
      <c r="W195" s="42">
        <v>0</v>
      </c>
      <c r="X195" s="42" t="s">
        <v>1163</v>
      </c>
      <c r="Y195" s="42">
        <v>0</v>
      </c>
      <c r="Z195" s="42">
        <v>0</v>
      </c>
      <c r="AA195" s="42">
        <f t="shared" si="9"/>
        <v>129.80000000000001</v>
      </c>
      <c r="AC195">
        <f>IFERROR(VLOOKUP(H195,'[1]Pending Recoveries'!$A:$D,4,0),0)</f>
        <v>0</v>
      </c>
      <c r="AD195" s="43">
        <f t="shared" si="10"/>
        <v>129.80000000000001</v>
      </c>
      <c r="AE195" s="43">
        <f t="shared" si="11"/>
        <v>0</v>
      </c>
      <c r="AF195" s="43"/>
    </row>
    <row r="196" spans="1:32" x14ac:dyDescent="0.25">
      <c r="A196">
        <v>10140107</v>
      </c>
      <c r="B196" t="s">
        <v>415</v>
      </c>
      <c r="C196" t="s">
        <v>154</v>
      </c>
      <c r="D196">
        <v>697.04</v>
      </c>
      <c r="H196" s="39">
        <v>10140107</v>
      </c>
      <c r="I196" s="30" t="s">
        <v>415</v>
      </c>
      <c r="J196" t="s">
        <v>154</v>
      </c>
      <c r="K196" s="42">
        <v>0</v>
      </c>
      <c r="L196" s="42">
        <v>0</v>
      </c>
      <c r="M196" s="42">
        <v>1045.56</v>
      </c>
      <c r="N196" s="48">
        <f t="shared" si="8"/>
        <v>1045.56</v>
      </c>
      <c r="O196" s="42">
        <v>0</v>
      </c>
      <c r="P196" s="42">
        <v>0</v>
      </c>
      <c r="Q196" s="42">
        <v>0</v>
      </c>
      <c r="R196" s="42">
        <v>0</v>
      </c>
      <c r="S196" s="42">
        <v>0</v>
      </c>
      <c r="T196" s="42">
        <v>0</v>
      </c>
      <c r="U196" s="42">
        <v>0</v>
      </c>
      <c r="V196" s="42">
        <v>0</v>
      </c>
      <c r="W196" s="42">
        <v>0</v>
      </c>
      <c r="X196" s="42" t="s">
        <v>1163</v>
      </c>
      <c r="Y196" s="42">
        <v>0</v>
      </c>
      <c r="Z196" s="42">
        <v>0</v>
      </c>
      <c r="AA196" s="42">
        <f t="shared" si="9"/>
        <v>1045.56</v>
      </c>
      <c r="AC196">
        <f>IFERROR(VLOOKUP(H196,'[1]Pending Recoveries'!$A:$D,4,0),0)</f>
        <v>1045.56</v>
      </c>
      <c r="AD196" s="43">
        <f t="shared" si="10"/>
        <v>0</v>
      </c>
      <c r="AE196" s="43">
        <f t="shared" si="11"/>
        <v>0</v>
      </c>
      <c r="AF196" s="43"/>
    </row>
    <row r="197" spans="1:32" hidden="1" x14ac:dyDescent="0.25">
      <c r="A197">
        <v>10140109</v>
      </c>
      <c r="B197" t="s">
        <v>416</v>
      </c>
      <c r="C197" t="s">
        <v>154</v>
      </c>
      <c r="D197">
        <v>29.5</v>
      </c>
      <c r="H197" s="39">
        <v>10140109</v>
      </c>
      <c r="I197" s="30" t="s">
        <v>416</v>
      </c>
      <c r="J197" t="s">
        <v>154</v>
      </c>
      <c r="K197" s="42">
        <v>0</v>
      </c>
      <c r="L197" s="42">
        <v>0</v>
      </c>
      <c r="M197" s="42">
        <v>109.80000000000001</v>
      </c>
      <c r="N197" s="48">
        <f t="shared" ref="N197:N260" si="12">K197+M197+L197</f>
        <v>109.80000000000001</v>
      </c>
      <c r="O197" s="42">
        <v>0</v>
      </c>
      <c r="P197" s="42">
        <v>109.80000000000001</v>
      </c>
      <c r="Q197" s="42">
        <v>0</v>
      </c>
      <c r="R197" s="42">
        <v>0</v>
      </c>
      <c r="S197" s="42">
        <v>0</v>
      </c>
      <c r="T197" s="42">
        <v>0</v>
      </c>
      <c r="U197" s="42">
        <v>0</v>
      </c>
      <c r="V197" s="42">
        <v>0</v>
      </c>
      <c r="W197" s="42">
        <v>0</v>
      </c>
      <c r="X197" s="42" t="s">
        <v>1163</v>
      </c>
      <c r="Y197" s="42">
        <v>0</v>
      </c>
      <c r="Z197" s="42">
        <v>0</v>
      </c>
      <c r="AA197" s="42">
        <f t="shared" ref="AA197:AA260" si="13">N197-SUM(O197:Z197)</f>
        <v>0</v>
      </c>
      <c r="AC197">
        <f>IFERROR(VLOOKUP(H197,'[1]Pending Recoveries'!$A:$D,4,0),0)</f>
        <v>109.80000000000001</v>
      </c>
      <c r="AD197" s="43">
        <f t="shared" ref="AD197:AD260" si="14">AA197-AC197</f>
        <v>-109.80000000000001</v>
      </c>
      <c r="AE197" s="43">
        <f t="shared" ref="AE197:AE260" si="15">AC197-M197</f>
        <v>0</v>
      </c>
      <c r="AF197" s="43"/>
    </row>
    <row r="198" spans="1:32" x14ac:dyDescent="0.25">
      <c r="A198">
        <v>10140114</v>
      </c>
      <c r="B198" t="s">
        <v>417</v>
      </c>
      <c r="C198" t="s">
        <v>154</v>
      </c>
      <c r="D198">
        <v>697.04</v>
      </c>
      <c r="H198" s="39">
        <v>10140114</v>
      </c>
      <c r="I198" s="30" t="s">
        <v>417</v>
      </c>
      <c r="J198" t="s">
        <v>154</v>
      </c>
      <c r="K198" s="42">
        <v>60</v>
      </c>
      <c r="L198" s="42">
        <v>757.04</v>
      </c>
      <c r="M198" s="42">
        <v>0</v>
      </c>
      <c r="N198" s="48">
        <f t="shared" si="12"/>
        <v>817.04</v>
      </c>
      <c r="O198" s="42">
        <v>0</v>
      </c>
      <c r="P198" s="42">
        <v>0</v>
      </c>
      <c r="Q198" s="42">
        <v>0</v>
      </c>
      <c r="R198" s="42">
        <v>0</v>
      </c>
      <c r="S198" s="42">
        <v>0</v>
      </c>
      <c r="T198" s="42">
        <v>0</v>
      </c>
      <c r="U198" s="42">
        <v>0</v>
      </c>
      <c r="V198" s="42">
        <v>0</v>
      </c>
      <c r="W198" s="42">
        <v>0</v>
      </c>
      <c r="X198" s="42" t="s">
        <v>1163</v>
      </c>
      <c r="Y198" s="42">
        <v>0</v>
      </c>
      <c r="Z198" s="42">
        <v>0</v>
      </c>
      <c r="AA198" s="42">
        <f t="shared" si="13"/>
        <v>817.04</v>
      </c>
      <c r="AC198">
        <f>IFERROR(VLOOKUP(H198,'[1]Pending Recoveries'!$A:$D,4,0),0)</f>
        <v>0</v>
      </c>
      <c r="AD198" s="43">
        <f t="shared" si="14"/>
        <v>817.04</v>
      </c>
      <c r="AE198" s="43">
        <f t="shared" si="15"/>
        <v>0</v>
      </c>
      <c r="AF198" s="43"/>
    </row>
    <row r="199" spans="1:32" x14ac:dyDescent="0.25">
      <c r="A199">
        <v>10140119</v>
      </c>
      <c r="B199" t="s">
        <v>419</v>
      </c>
      <c r="C199" t="s">
        <v>154</v>
      </c>
      <c r="D199">
        <v>476.1</v>
      </c>
      <c r="H199" s="39">
        <v>10140119</v>
      </c>
      <c r="I199" s="30" t="s">
        <v>419</v>
      </c>
      <c r="J199" t="s">
        <v>154</v>
      </c>
      <c r="K199" s="42">
        <v>0</v>
      </c>
      <c r="L199" s="42">
        <v>161.10000000000002</v>
      </c>
      <c r="M199" s="42">
        <v>1199.8399999999999</v>
      </c>
      <c r="N199" s="48">
        <f t="shared" si="12"/>
        <v>1360.94</v>
      </c>
      <c r="O199" s="42">
        <v>0</v>
      </c>
      <c r="P199" s="42">
        <v>0</v>
      </c>
      <c r="Q199" s="42">
        <v>0</v>
      </c>
      <c r="R199" s="42">
        <v>0</v>
      </c>
      <c r="S199" s="42">
        <v>0</v>
      </c>
      <c r="T199" s="42">
        <v>0</v>
      </c>
      <c r="U199" s="42">
        <v>0</v>
      </c>
      <c r="V199" s="42">
        <v>0</v>
      </c>
      <c r="W199" s="42">
        <v>0</v>
      </c>
      <c r="X199" s="42" t="s">
        <v>1163</v>
      </c>
      <c r="Y199" s="42">
        <v>0</v>
      </c>
      <c r="Z199" s="42">
        <v>0</v>
      </c>
      <c r="AA199" s="42">
        <f t="shared" si="13"/>
        <v>1360.94</v>
      </c>
      <c r="AC199">
        <f>IFERROR(VLOOKUP(H199,'[1]Pending Recoveries'!$A:$D,4,0),0)</f>
        <v>1199.8399999999999</v>
      </c>
      <c r="AD199" s="43">
        <f t="shared" si="14"/>
        <v>161.10000000000014</v>
      </c>
      <c r="AE199" s="43">
        <f t="shared" si="15"/>
        <v>0</v>
      </c>
      <c r="AF199" s="43"/>
    </row>
    <row r="200" spans="1:32" x14ac:dyDescent="0.25">
      <c r="A200">
        <v>10140126</v>
      </c>
      <c r="B200" t="s">
        <v>422</v>
      </c>
      <c r="C200" t="s">
        <v>154</v>
      </c>
      <c r="D200">
        <v>54.900000000000006</v>
      </c>
      <c r="H200" s="39">
        <v>10140126</v>
      </c>
      <c r="I200" s="30" t="s">
        <v>422</v>
      </c>
      <c r="J200" t="s">
        <v>154</v>
      </c>
      <c r="K200" s="42">
        <v>0</v>
      </c>
      <c r="L200" s="42">
        <v>54.900000000000006</v>
      </c>
      <c r="M200" s="42">
        <v>599.91999999999996</v>
      </c>
      <c r="N200" s="48">
        <f t="shared" si="12"/>
        <v>654.81999999999994</v>
      </c>
      <c r="O200" s="42">
        <v>0</v>
      </c>
      <c r="P200" s="42">
        <v>0</v>
      </c>
      <c r="Q200" s="42">
        <v>0</v>
      </c>
      <c r="R200" s="42">
        <v>0</v>
      </c>
      <c r="S200" s="42">
        <v>0</v>
      </c>
      <c r="T200" s="42">
        <v>0</v>
      </c>
      <c r="U200" s="42">
        <v>0</v>
      </c>
      <c r="V200" s="42">
        <v>0</v>
      </c>
      <c r="W200" s="42">
        <v>0</v>
      </c>
      <c r="X200" s="42" t="s">
        <v>1163</v>
      </c>
      <c r="Y200" s="42">
        <v>0</v>
      </c>
      <c r="Z200" s="42">
        <v>0</v>
      </c>
      <c r="AA200" s="42">
        <f t="shared" si="13"/>
        <v>654.81999999999994</v>
      </c>
      <c r="AC200">
        <f>IFERROR(VLOOKUP(H200,'[1]Pending Recoveries'!$A:$D,4,0),0)</f>
        <v>599.91999999999996</v>
      </c>
      <c r="AD200" s="43">
        <f t="shared" si="14"/>
        <v>54.899999999999977</v>
      </c>
      <c r="AE200" s="43">
        <f t="shared" si="15"/>
        <v>0</v>
      </c>
      <c r="AF200" s="43"/>
    </row>
    <row r="201" spans="1:32" x14ac:dyDescent="0.25">
      <c r="A201">
        <v>10140129</v>
      </c>
      <c r="B201" t="s">
        <v>423</v>
      </c>
      <c r="C201" t="s">
        <v>154</v>
      </c>
      <c r="D201">
        <v>129.80000000000001</v>
      </c>
      <c r="H201" s="39">
        <v>10140129</v>
      </c>
      <c r="I201" s="30" t="s">
        <v>423</v>
      </c>
      <c r="J201" t="s">
        <v>154</v>
      </c>
      <c r="K201" s="42">
        <v>0</v>
      </c>
      <c r="L201" s="42">
        <v>0</v>
      </c>
      <c r="M201" s="42">
        <v>570.36</v>
      </c>
      <c r="N201" s="48">
        <f t="shared" si="12"/>
        <v>570.36</v>
      </c>
      <c r="O201" s="42">
        <v>0</v>
      </c>
      <c r="P201" s="42">
        <v>0</v>
      </c>
      <c r="Q201" s="42">
        <v>0</v>
      </c>
      <c r="R201" s="42">
        <v>0</v>
      </c>
      <c r="S201" s="42">
        <v>0</v>
      </c>
      <c r="T201" s="42">
        <v>0</v>
      </c>
      <c r="U201" s="42">
        <v>0</v>
      </c>
      <c r="V201" s="42">
        <v>0</v>
      </c>
      <c r="W201" s="42">
        <v>0</v>
      </c>
      <c r="X201" s="42" t="s">
        <v>1163</v>
      </c>
      <c r="Y201" s="42">
        <v>0</v>
      </c>
      <c r="Z201" s="42">
        <v>0</v>
      </c>
      <c r="AA201" s="42">
        <f t="shared" si="13"/>
        <v>570.36</v>
      </c>
      <c r="AC201">
        <f>IFERROR(VLOOKUP(H201,'[1]Pending Recoveries'!$A:$D,4,0),0)</f>
        <v>570.36</v>
      </c>
      <c r="AD201" s="43">
        <f t="shared" si="14"/>
        <v>0</v>
      </c>
      <c r="AE201" s="43">
        <f t="shared" si="15"/>
        <v>0</v>
      </c>
      <c r="AF201" s="43"/>
    </row>
    <row r="202" spans="1:32" x14ac:dyDescent="0.25">
      <c r="A202">
        <v>10140130</v>
      </c>
      <c r="B202" t="s">
        <v>424</v>
      </c>
      <c r="C202" t="s">
        <v>154</v>
      </c>
      <c r="D202">
        <v>1119.79</v>
      </c>
      <c r="H202" s="39">
        <v>10140130</v>
      </c>
      <c r="I202" s="30" t="s">
        <v>424</v>
      </c>
      <c r="J202" t="s">
        <v>154</v>
      </c>
      <c r="K202" s="42">
        <v>0</v>
      </c>
      <c r="L202" s="42">
        <v>107.73000000000002</v>
      </c>
      <c r="M202" s="42">
        <v>0</v>
      </c>
      <c r="N202" s="48">
        <f t="shared" si="12"/>
        <v>107.73000000000002</v>
      </c>
      <c r="O202" s="42">
        <v>0</v>
      </c>
      <c r="P202" s="42">
        <v>0</v>
      </c>
      <c r="Q202" s="42">
        <v>0</v>
      </c>
      <c r="R202" s="42">
        <v>0</v>
      </c>
      <c r="S202" s="42">
        <v>0</v>
      </c>
      <c r="T202" s="42">
        <v>0</v>
      </c>
      <c r="U202" s="42">
        <v>0</v>
      </c>
      <c r="V202" s="42">
        <v>0</v>
      </c>
      <c r="W202" s="42">
        <v>0</v>
      </c>
      <c r="X202" s="42" t="s">
        <v>1163</v>
      </c>
      <c r="Y202" s="42">
        <v>0</v>
      </c>
      <c r="Z202" s="42">
        <v>0</v>
      </c>
      <c r="AA202" s="42">
        <f t="shared" si="13"/>
        <v>107.73000000000002</v>
      </c>
      <c r="AC202">
        <f>IFERROR(VLOOKUP(H202,'[1]Pending Recoveries'!$A:$D,4,0),0)</f>
        <v>0</v>
      </c>
      <c r="AD202" s="43">
        <f t="shared" si="14"/>
        <v>107.73000000000002</v>
      </c>
      <c r="AE202" s="43">
        <f t="shared" si="15"/>
        <v>0</v>
      </c>
      <c r="AF202" s="43"/>
    </row>
    <row r="203" spans="1:32" x14ac:dyDescent="0.25">
      <c r="A203">
        <v>10140131</v>
      </c>
      <c r="B203" t="s">
        <v>425</v>
      </c>
      <c r="C203" t="s">
        <v>154</v>
      </c>
      <c r="D203">
        <v>232.4</v>
      </c>
      <c r="H203" s="39">
        <v>10140131</v>
      </c>
      <c r="I203" s="30" t="s">
        <v>425</v>
      </c>
      <c r="J203" t="s">
        <v>154</v>
      </c>
      <c r="K203" s="42">
        <v>488</v>
      </c>
      <c r="L203" s="42">
        <v>0</v>
      </c>
      <c r="M203" s="42">
        <v>894.66</v>
      </c>
      <c r="N203" s="48">
        <f t="shared" si="12"/>
        <v>1382.6599999999999</v>
      </c>
      <c r="O203" s="42">
        <v>0</v>
      </c>
      <c r="P203" s="42">
        <v>0</v>
      </c>
      <c r="Q203" s="42">
        <v>0</v>
      </c>
      <c r="R203" s="42">
        <v>0</v>
      </c>
      <c r="S203" s="42">
        <v>0</v>
      </c>
      <c r="T203" s="42">
        <v>0</v>
      </c>
      <c r="U203" s="42">
        <v>0</v>
      </c>
      <c r="V203" s="42">
        <v>0</v>
      </c>
      <c r="W203" s="42">
        <v>0</v>
      </c>
      <c r="X203" s="42" t="s">
        <v>1163</v>
      </c>
      <c r="Y203" s="42">
        <v>0</v>
      </c>
      <c r="Z203" s="42">
        <v>0</v>
      </c>
      <c r="AA203" s="42">
        <f t="shared" si="13"/>
        <v>1382.6599999999999</v>
      </c>
      <c r="AC203">
        <f>IFERROR(VLOOKUP(H203,'[1]Pending Recoveries'!$A:$D,4,0),0)</f>
        <v>894.66</v>
      </c>
      <c r="AD203" s="43">
        <f t="shared" si="14"/>
        <v>487.99999999999989</v>
      </c>
      <c r="AE203" s="43">
        <f t="shared" si="15"/>
        <v>0</v>
      </c>
      <c r="AF203" s="43"/>
    </row>
    <row r="204" spans="1:32" x14ac:dyDescent="0.25">
      <c r="A204">
        <v>10140137</v>
      </c>
      <c r="B204" t="s">
        <v>429</v>
      </c>
      <c r="C204" t="s">
        <v>154</v>
      </c>
      <c r="D204">
        <v>649.68000000000006</v>
      </c>
      <c r="H204" s="39">
        <v>10140137</v>
      </c>
      <c r="I204" s="30" t="s">
        <v>429</v>
      </c>
      <c r="J204" t="s">
        <v>154</v>
      </c>
      <c r="K204" s="42">
        <v>0</v>
      </c>
      <c r="L204" s="42">
        <v>0</v>
      </c>
      <c r="M204" s="42">
        <v>2562.64</v>
      </c>
      <c r="N204" s="48">
        <f t="shared" si="12"/>
        <v>2562.64</v>
      </c>
      <c r="O204" s="42">
        <v>0</v>
      </c>
      <c r="P204" s="42">
        <v>0</v>
      </c>
      <c r="Q204" s="42">
        <v>0</v>
      </c>
      <c r="R204" s="42">
        <v>0</v>
      </c>
      <c r="S204" s="42">
        <v>0</v>
      </c>
      <c r="T204" s="42">
        <v>0</v>
      </c>
      <c r="U204" s="42">
        <v>0</v>
      </c>
      <c r="V204" s="42">
        <v>0</v>
      </c>
      <c r="W204" s="42">
        <v>0</v>
      </c>
      <c r="X204" s="42" t="s">
        <v>1163</v>
      </c>
      <c r="Y204" s="42">
        <v>0</v>
      </c>
      <c r="Z204" s="42">
        <v>0</v>
      </c>
      <c r="AA204" s="42">
        <f t="shared" si="13"/>
        <v>2562.64</v>
      </c>
      <c r="AC204">
        <f>IFERROR(VLOOKUP(H204,'[1]Pending Recoveries'!$A:$D,4,0),0)</f>
        <v>2562.64</v>
      </c>
      <c r="AD204" s="43">
        <f t="shared" si="14"/>
        <v>0</v>
      </c>
      <c r="AE204" s="43">
        <f t="shared" si="15"/>
        <v>0</v>
      </c>
      <c r="AF204" s="43"/>
    </row>
    <row r="205" spans="1:32" x14ac:dyDescent="0.25">
      <c r="A205">
        <v>10140139</v>
      </c>
      <c r="B205" t="s">
        <v>431</v>
      </c>
      <c r="C205" t="s">
        <v>154</v>
      </c>
      <c r="D205">
        <v>584.77</v>
      </c>
      <c r="H205" s="39">
        <v>10140139</v>
      </c>
      <c r="I205" s="30" t="s">
        <v>431</v>
      </c>
      <c r="J205" t="s">
        <v>154</v>
      </c>
      <c r="K205" s="42">
        <v>0</v>
      </c>
      <c r="L205" s="42">
        <v>0</v>
      </c>
      <c r="M205" s="42">
        <v>1211.3799999999999</v>
      </c>
      <c r="N205" s="48">
        <f t="shared" si="12"/>
        <v>1211.3799999999999</v>
      </c>
      <c r="O205" s="42">
        <v>0</v>
      </c>
      <c r="P205" s="42">
        <v>428</v>
      </c>
      <c r="Q205" s="42">
        <v>0</v>
      </c>
      <c r="R205" s="42">
        <v>0</v>
      </c>
      <c r="S205" s="42">
        <v>0</v>
      </c>
      <c r="T205" s="42">
        <v>0</v>
      </c>
      <c r="U205" s="42">
        <v>0</v>
      </c>
      <c r="V205" s="42">
        <v>0</v>
      </c>
      <c r="W205" s="42">
        <v>0</v>
      </c>
      <c r="X205" s="42" t="s">
        <v>1163</v>
      </c>
      <c r="Y205" s="42">
        <v>0</v>
      </c>
      <c r="Z205" s="42">
        <v>0</v>
      </c>
      <c r="AA205" s="42">
        <f t="shared" si="13"/>
        <v>783.37999999999988</v>
      </c>
      <c r="AC205">
        <f>IFERROR(VLOOKUP(H205,'[1]Pending Recoveries'!$A:$D,4,0),0)</f>
        <v>1211.3799999999999</v>
      </c>
      <c r="AD205" s="43">
        <f t="shared" si="14"/>
        <v>-428</v>
      </c>
      <c r="AE205" s="43">
        <f t="shared" si="15"/>
        <v>0</v>
      </c>
      <c r="AF205" s="43"/>
    </row>
    <row r="206" spans="1:32" x14ac:dyDescent="0.25">
      <c r="A206">
        <v>10140145</v>
      </c>
      <c r="B206" t="s">
        <v>433</v>
      </c>
      <c r="C206" t="s">
        <v>154</v>
      </c>
      <c r="D206">
        <v>833.36</v>
      </c>
      <c r="H206" s="39">
        <v>10140145</v>
      </c>
      <c r="I206" s="30" t="s">
        <v>433</v>
      </c>
      <c r="J206" t="s">
        <v>154</v>
      </c>
      <c r="K206" s="42">
        <v>0</v>
      </c>
      <c r="L206" s="42">
        <v>74.5</v>
      </c>
      <c r="M206" s="42">
        <v>141.6</v>
      </c>
      <c r="N206" s="48">
        <f t="shared" si="12"/>
        <v>216.1</v>
      </c>
      <c r="O206" s="42">
        <v>0</v>
      </c>
      <c r="P206" s="42">
        <v>0</v>
      </c>
      <c r="Q206" s="42">
        <v>0</v>
      </c>
      <c r="R206" s="42">
        <v>0</v>
      </c>
      <c r="S206" s="42">
        <v>0</v>
      </c>
      <c r="T206" s="42">
        <v>0</v>
      </c>
      <c r="U206" s="42">
        <v>0</v>
      </c>
      <c r="V206" s="42">
        <v>0</v>
      </c>
      <c r="W206" s="42">
        <v>0</v>
      </c>
      <c r="X206" s="42" t="s">
        <v>1163</v>
      </c>
      <c r="Y206" s="42">
        <v>0</v>
      </c>
      <c r="Z206" s="42">
        <v>0</v>
      </c>
      <c r="AA206" s="42">
        <f t="shared" si="13"/>
        <v>216.1</v>
      </c>
      <c r="AC206">
        <f>IFERROR(VLOOKUP(H206,'[1]Pending Recoveries'!$A:$D,4,0),0)</f>
        <v>141.6</v>
      </c>
      <c r="AD206" s="43">
        <f t="shared" si="14"/>
        <v>74.5</v>
      </c>
      <c r="AE206" s="43">
        <f t="shared" si="15"/>
        <v>0</v>
      </c>
      <c r="AF206" s="43"/>
    </row>
    <row r="207" spans="1:32" x14ac:dyDescent="0.25">
      <c r="A207">
        <v>10140148</v>
      </c>
      <c r="B207" t="s">
        <v>434</v>
      </c>
      <c r="C207" t="s">
        <v>154</v>
      </c>
      <c r="D207">
        <v>197.62</v>
      </c>
      <c r="H207" s="39">
        <v>10140148</v>
      </c>
      <c r="I207" s="30" t="s">
        <v>434</v>
      </c>
      <c r="J207" t="s">
        <v>154</v>
      </c>
      <c r="K207" s="42">
        <v>0</v>
      </c>
      <c r="L207" s="42">
        <v>274.32</v>
      </c>
      <c r="M207" s="42">
        <v>0</v>
      </c>
      <c r="N207" s="48">
        <f t="shared" si="12"/>
        <v>274.32</v>
      </c>
      <c r="O207" s="42">
        <v>0</v>
      </c>
      <c r="P207" s="42">
        <v>0</v>
      </c>
      <c r="Q207" s="42">
        <v>0</v>
      </c>
      <c r="R207" s="42">
        <v>0</v>
      </c>
      <c r="S207" s="42">
        <v>0</v>
      </c>
      <c r="T207" s="42">
        <v>0</v>
      </c>
      <c r="U207" s="42">
        <v>0</v>
      </c>
      <c r="V207" s="42">
        <v>0</v>
      </c>
      <c r="W207" s="42">
        <v>0</v>
      </c>
      <c r="X207" s="42" t="s">
        <v>1163</v>
      </c>
      <c r="Y207" s="42">
        <v>0</v>
      </c>
      <c r="Z207" s="42">
        <v>0</v>
      </c>
      <c r="AA207" s="42">
        <f t="shared" si="13"/>
        <v>274.32</v>
      </c>
      <c r="AC207">
        <f>IFERROR(VLOOKUP(H207,'[1]Pending Recoveries'!$A:$D,4,0),0)</f>
        <v>0</v>
      </c>
      <c r="AD207" s="43">
        <f t="shared" si="14"/>
        <v>274.32</v>
      </c>
      <c r="AE207" s="43">
        <f t="shared" si="15"/>
        <v>0</v>
      </c>
      <c r="AF207" s="43"/>
    </row>
    <row r="208" spans="1:32" x14ac:dyDescent="0.25">
      <c r="A208">
        <v>10140151</v>
      </c>
      <c r="B208" t="s">
        <v>436</v>
      </c>
      <c r="C208" t="s">
        <v>154</v>
      </c>
      <c r="D208">
        <v>348.52</v>
      </c>
      <c r="H208" s="39">
        <v>10140151</v>
      </c>
      <c r="I208" s="30" t="s">
        <v>436</v>
      </c>
      <c r="J208" t="s">
        <v>154</v>
      </c>
      <c r="K208" s="42">
        <v>0</v>
      </c>
      <c r="L208" s="42">
        <v>348.52</v>
      </c>
      <c r="M208" s="42">
        <v>0</v>
      </c>
      <c r="N208" s="48">
        <f t="shared" si="12"/>
        <v>348.52</v>
      </c>
      <c r="O208" s="42">
        <v>0</v>
      </c>
      <c r="P208" s="42">
        <v>0</v>
      </c>
      <c r="Q208" s="42">
        <v>0</v>
      </c>
      <c r="R208" s="42">
        <v>0</v>
      </c>
      <c r="S208" s="42">
        <v>0</v>
      </c>
      <c r="T208" s="42">
        <v>0</v>
      </c>
      <c r="U208" s="42">
        <v>0</v>
      </c>
      <c r="V208" s="42">
        <v>0</v>
      </c>
      <c r="W208" s="42">
        <v>0</v>
      </c>
      <c r="X208" s="42" t="s">
        <v>1163</v>
      </c>
      <c r="Y208" s="42">
        <v>0</v>
      </c>
      <c r="Z208" s="42">
        <v>0</v>
      </c>
      <c r="AA208" s="42">
        <f t="shared" si="13"/>
        <v>348.52</v>
      </c>
      <c r="AC208">
        <f>IFERROR(VLOOKUP(H208,'[1]Pending Recoveries'!$A:$D,4,0),0)</f>
        <v>0</v>
      </c>
      <c r="AD208" s="43">
        <f t="shared" si="14"/>
        <v>348.52</v>
      </c>
      <c r="AE208" s="43">
        <f t="shared" si="15"/>
        <v>0</v>
      </c>
      <c r="AF208" s="43"/>
    </row>
    <row r="209" spans="1:32" x14ac:dyDescent="0.25">
      <c r="A209">
        <v>10140153</v>
      </c>
      <c r="B209" t="s">
        <v>438</v>
      </c>
      <c r="C209" t="s">
        <v>154</v>
      </c>
      <c r="D209">
        <v>210.60000000000002</v>
      </c>
      <c r="H209" s="39">
        <v>10140153</v>
      </c>
      <c r="I209" s="30" t="s">
        <v>438</v>
      </c>
      <c r="J209" t="s">
        <v>154</v>
      </c>
      <c r="K209" s="42">
        <v>0</v>
      </c>
      <c r="L209" s="42">
        <v>0</v>
      </c>
      <c r="M209" s="42">
        <v>894.66</v>
      </c>
      <c r="N209" s="48">
        <f t="shared" si="12"/>
        <v>894.66</v>
      </c>
      <c r="O209" s="42">
        <v>0</v>
      </c>
      <c r="P209" s="42">
        <v>0</v>
      </c>
      <c r="Q209" s="42">
        <v>0</v>
      </c>
      <c r="R209" s="42">
        <v>0</v>
      </c>
      <c r="S209" s="42">
        <v>0</v>
      </c>
      <c r="T209" s="42">
        <v>0</v>
      </c>
      <c r="U209" s="42">
        <v>0</v>
      </c>
      <c r="V209" s="42">
        <v>0</v>
      </c>
      <c r="W209" s="42">
        <v>0</v>
      </c>
      <c r="X209" s="42" t="s">
        <v>1163</v>
      </c>
      <c r="Y209" s="42">
        <v>0</v>
      </c>
      <c r="Z209" s="42">
        <v>0</v>
      </c>
      <c r="AA209" s="42">
        <f t="shared" si="13"/>
        <v>894.66</v>
      </c>
      <c r="AC209">
        <f>IFERROR(VLOOKUP(H209,'[1]Pending Recoveries'!$A:$D,4,0),0)</f>
        <v>894.66</v>
      </c>
      <c r="AD209" s="43">
        <f t="shared" si="14"/>
        <v>0</v>
      </c>
      <c r="AE209" s="43">
        <f t="shared" si="15"/>
        <v>0</v>
      </c>
      <c r="AF209" s="43"/>
    </row>
    <row r="210" spans="1:32" x14ac:dyDescent="0.25">
      <c r="A210">
        <v>10140154</v>
      </c>
      <c r="B210" t="s">
        <v>439</v>
      </c>
      <c r="C210" t="s">
        <v>154</v>
      </c>
      <c r="D210">
        <v>159.30000000000001</v>
      </c>
      <c r="H210" s="39">
        <v>10140154</v>
      </c>
      <c r="I210" s="30" t="s">
        <v>439</v>
      </c>
      <c r="J210" t="s">
        <v>154</v>
      </c>
      <c r="K210" s="42">
        <v>350</v>
      </c>
      <c r="L210" s="42">
        <v>509.3</v>
      </c>
      <c r="M210" s="42">
        <v>0</v>
      </c>
      <c r="N210" s="48">
        <f t="shared" si="12"/>
        <v>859.3</v>
      </c>
      <c r="O210" s="42">
        <v>0</v>
      </c>
      <c r="P210" s="42">
        <v>0</v>
      </c>
      <c r="Q210" s="42">
        <v>0</v>
      </c>
      <c r="R210" s="42">
        <v>0</v>
      </c>
      <c r="S210" s="42">
        <v>0</v>
      </c>
      <c r="T210" s="42">
        <v>0</v>
      </c>
      <c r="U210" s="42">
        <v>0</v>
      </c>
      <c r="V210" s="42">
        <v>0</v>
      </c>
      <c r="W210" s="42">
        <v>0</v>
      </c>
      <c r="X210" s="42" t="s">
        <v>1163</v>
      </c>
      <c r="Y210" s="42">
        <v>0</v>
      </c>
      <c r="Z210" s="42">
        <v>0</v>
      </c>
      <c r="AA210" s="42">
        <f t="shared" si="13"/>
        <v>859.3</v>
      </c>
      <c r="AC210">
        <f>IFERROR(VLOOKUP(H210,'[1]Pending Recoveries'!$A:$D,4,0),0)</f>
        <v>0</v>
      </c>
      <c r="AD210" s="43">
        <f t="shared" si="14"/>
        <v>859.3</v>
      </c>
      <c r="AE210" s="43">
        <f t="shared" si="15"/>
        <v>0</v>
      </c>
      <c r="AF210" s="43"/>
    </row>
    <row r="211" spans="1:32" x14ac:dyDescent="0.25">
      <c r="A211">
        <v>10140155</v>
      </c>
      <c r="B211" t="s">
        <v>440</v>
      </c>
      <c r="C211" t="s">
        <v>154</v>
      </c>
      <c r="D211">
        <v>76.95</v>
      </c>
      <c r="H211" s="39">
        <v>10140155</v>
      </c>
      <c r="I211" s="30" t="s">
        <v>440</v>
      </c>
      <c r="J211" t="s">
        <v>154</v>
      </c>
      <c r="K211" s="42">
        <v>216</v>
      </c>
      <c r="L211" s="42">
        <v>86.949999999999989</v>
      </c>
      <c r="M211" s="42">
        <v>0</v>
      </c>
      <c r="N211" s="48">
        <f t="shared" si="12"/>
        <v>302.95</v>
      </c>
      <c r="O211" s="42">
        <v>0</v>
      </c>
      <c r="P211" s="42">
        <v>0</v>
      </c>
      <c r="Q211" s="42">
        <v>0</v>
      </c>
      <c r="R211" s="42">
        <v>0</v>
      </c>
      <c r="S211" s="42">
        <v>0</v>
      </c>
      <c r="T211" s="42">
        <v>0</v>
      </c>
      <c r="U211" s="42">
        <v>0</v>
      </c>
      <c r="V211" s="42">
        <v>0</v>
      </c>
      <c r="W211" s="42">
        <v>0</v>
      </c>
      <c r="X211" s="42" t="s">
        <v>1163</v>
      </c>
      <c r="Y211" s="42">
        <v>0</v>
      </c>
      <c r="Z211" s="42">
        <v>0</v>
      </c>
      <c r="AA211" s="42">
        <f t="shared" si="13"/>
        <v>302.95</v>
      </c>
      <c r="AC211">
        <f>IFERROR(VLOOKUP(H211,'[1]Pending Recoveries'!$A:$D,4,0),0)</f>
        <v>0</v>
      </c>
      <c r="AD211" s="43">
        <f t="shared" si="14"/>
        <v>302.95</v>
      </c>
      <c r="AE211" s="43">
        <f t="shared" si="15"/>
        <v>0</v>
      </c>
      <c r="AF211" s="43"/>
    </row>
    <row r="212" spans="1:32" x14ac:dyDescent="0.25">
      <c r="A212">
        <v>10140159</v>
      </c>
      <c r="B212" t="s">
        <v>442</v>
      </c>
      <c r="C212" t="s">
        <v>154</v>
      </c>
      <c r="D212">
        <v>617.62</v>
      </c>
      <c r="H212" s="39">
        <v>10140159</v>
      </c>
      <c r="I212" s="30" t="s">
        <v>442</v>
      </c>
      <c r="J212" t="s">
        <v>154</v>
      </c>
      <c r="K212" s="42">
        <v>0</v>
      </c>
      <c r="L212" s="42">
        <v>0</v>
      </c>
      <c r="M212" s="42">
        <v>109.80000000000001</v>
      </c>
      <c r="N212" s="48">
        <f t="shared" si="12"/>
        <v>109.80000000000001</v>
      </c>
      <c r="O212" s="42">
        <v>0</v>
      </c>
      <c r="P212" s="42">
        <v>0</v>
      </c>
      <c r="Q212" s="42">
        <v>0</v>
      </c>
      <c r="R212" s="42">
        <v>0</v>
      </c>
      <c r="S212" s="42">
        <v>0</v>
      </c>
      <c r="T212" s="42">
        <v>0</v>
      </c>
      <c r="U212" s="42">
        <v>0</v>
      </c>
      <c r="V212" s="42">
        <v>0</v>
      </c>
      <c r="W212" s="42">
        <v>0</v>
      </c>
      <c r="X212" s="42" t="s">
        <v>1163</v>
      </c>
      <c r="Y212" s="42">
        <v>0</v>
      </c>
      <c r="Z212" s="42">
        <v>0</v>
      </c>
      <c r="AA212" s="42">
        <f t="shared" si="13"/>
        <v>109.80000000000001</v>
      </c>
      <c r="AC212">
        <f>IFERROR(VLOOKUP(H212,'[1]Pending Recoveries'!$A:$D,4,0),0)</f>
        <v>109.80000000000001</v>
      </c>
      <c r="AD212" s="43">
        <f t="shared" si="14"/>
        <v>0</v>
      </c>
      <c r="AE212" s="43">
        <f t="shared" si="15"/>
        <v>0</v>
      </c>
      <c r="AF212" s="43"/>
    </row>
    <row r="213" spans="1:32" hidden="1" x14ac:dyDescent="0.25">
      <c r="A213">
        <v>10140160</v>
      </c>
      <c r="B213" t="s">
        <v>443</v>
      </c>
      <c r="C213" t="s">
        <v>154</v>
      </c>
      <c r="D213">
        <v>432.91999999999996</v>
      </c>
      <c r="H213" s="39">
        <v>10140160</v>
      </c>
      <c r="I213" s="30" t="s">
        <v>443</v>
      </c>
      <c r="J213" t="s">
        <v>154</v>
      </c>
      <c r="K213" s="42">
        <v>0</v>
      </c>
      <c r="L213" s="42">
        <v>0</v>
      </c>
      <c r="M213" s="42">
        <v>0</v>
      </c>
      <c r="N213" s="48">
        <f t="shared" si="12"/>
        <v>0</v>
      </c>
      <c r="O213" s="42">
        <v>0</v>
      </c>
      <c r="P213" s="42">
        <v>0</v>
      </c>
      <c r="Q213" s="42">
        <v>0</v>
      </c>
      <c r="R213" s="42">
        <v>0</v>
      </c>
      <c r="S213" s="42">
        <v>0</v>
      </c>
      <c r="T213" s="42">
        <v>0</v>
      </c>
      <c r="U213" s="42">
        <v>0</v>
      </c>
      <c r="V213" s="42">
        <v>0</v>
      </c>
      <c r="W213" s="42">
        <v>0</v>
      </c>
      <c r="X213" s="42" t="s">
        <v>1163</v>
      </c>
      <c r="Y213" s="42">
        <v>0</v>
      </c>
      <c r="Z213" s="42">
        <v>0</v>
      </c>
      <c r="AA213" s="42">
        <f t="shared" si="13"/>
        <v>0</v>
      </c>
      <c r="AC213">
        <f>IFERROR(VLOOKUP(H213,'[1]Pending Recoveries'!$A:$D,4,0),0)</f>
        <v>0</v>
      </c>
      <c r="AD213" s="43">
        <f t="shared" si="14"/>
        <v>0</v>
      </c>
      <c r="AE213" s="43">
        <f t="shared" si="15"/>
        <v>0</v>
      </c>
      <c r="AF213" s="43"/>
    </row>
    <row r="214" spans="1:32" x14ac:dyDescent="0.25">
      <c r="A214">
        <v>10140164</v>
      </c>
      <c r="B214" t="s">
        <v>445</v>
      </c>
      <c r="C214" t="s">
        <v>154</v>
      </c>
      <c r="D214">
        <v>135.09</v>
      </c>
      <c r="H214" s="39">
        <v>10140164</v>
      </c>
      <c r="I214" s="30" t="s">
        <v>445</v>
      </c>
      <c r="J214" t="s">
        <v>154</v>
      </c>
      <c r="K214" s="42">
        <v>0</v>
      </c>
      <c r="L214" s="42">
        <v>211.79000000000002</v>
      </c>
      <c r="M214" s="42">
        <v>0</v>
      </c>
      <c r="N214" s="48">
        <f t="shared" si="12"/>
        <v>211.79000000000002</v>
      </c>
      <c r="O214" s="42">
        <v>0</v>
      </c>
      <c r="P214" s="42">
        <v>0</v>
      </c>
      <c r="Q214" s="42">
        <v>0</v>
      </c>
      <c r="R214" s="42">
        <v>0</v>
      </c>
      <c r="S214" s="42">
        <v>0</v>
      </c>
      <c r="T214" s="42">
        <v>0</v>
      </c>
      <c r="U214" s="42">
        <v>0</v>
      </c>
      <c r="V214" s="42">
        <v>0</v>
      </c>
      <c r="W214" s="42">
        <v>0</v>
      </c>
      <c r="X214" s="42" t="s">
        <v>1163</v>
      </c>
      <c r="Y214" s="42">
        <v>0</v>
      </c>
      <c r="Z214" s="42">
        <v>0</v>
      </c>
      <c r="AA214" s="42">
        <f t="shared" si="13"/>
        <v>211.79000000000002</v>
      </c>
      <c r="AC214">
        <f>IFERROR(VLOOKUP(H214,'[1]Pending Recoveries'!$A:$D,4,0),0)</f>
        <v>0</v>
      </c>
      <c r="AD214" s="43">
        <f t="shared" si="14"/>
        <v>211.79000000000002</v>
      </c>
      <c r="AE214" s="43">
        <f t="shared" si="15"/>
        <v>0</v>
      </c>
      <c r="AF214" s="43"/>
    </row>
    <row r="215" spans="1:32" x14ac:dyDescent="0.25">
      <c r="A215">
        <v>10140166</v>
      </c>
      <c r="B215" t="s">
        <v>447</v>
      </c>
      <c r="C215" t="s">
        <v>154</v>
      </c>
      <c r="D215">
        <v>1121.23</v>
      </c>
      <c r="H215" s="39">
        <v>10140166</v>
      </c>
      <c r="I215" s="30" t="s">
        <v>447</v>
      </c>
      <c r="J215" t="s">
        <v>154</v>
      </c>
      <c r="K215" s="42">
        <v>0</v>
      </c>
      <c r="L215" s="42">
        <v>162.23000000000002</v>
      </c>
      <c r="M215" s="42">
        <v>196.5</v>
      </c>
      <c r="N215" s="48">
        <f t="shared" si="12"/>
        <v>358.73</v>
      </c>
      <c r="O215" s="42">
        <v>0</v>
      </c>
      <c r="P215" s="42">
        <v>0</v>
      </c>
      <c r="Q215" s="42">
        <v>0</v>
      </c>
      <c r="R215" s="42">
        <v>0</v>
      </c>
      <c r="S215" s="42">
        <v>0</v>
      </c>
      <c r="T215" s="42">
        <v>0</v>
      </c>
      <c r="U215" s="42">
        <v>0</v>
      </c>
      <c r="V215" s="42">
        <v>0</v>
      </c>
      <c r="W215" s="42">
        <v>0</v>
      </c>
      <c r="X215" s="42" t="s">
        <v>1163</v>
      </c>
      <c r="Y215" s="42">
        <v>0</v>
      </c>
      <c r="Z215" s="42">
        <v>0</v>
      </c>
      <c r="AA215" s="42">
        <f t="shared" si="13"/>
        <v>358.73</v>
      </c>
      <c r="AC215">
        <f>IFERROR(VLOOKUP(H215,'[1]Pending Recoveries'!$A:$D,4,0),0)</f>
        <v>196.5</v>
      </c>
      <c r="AD215" s="43">
        <f t="shared" si="14"/>
        <v>162.23000000000002</v>
      </c>
      <c r="AE215" s="43">
        <f t="shared" si="15"/>
        <v>0</v>
      </c>
      <c r="AF215" s="43"/>
    </row>
    <row r="216" spans="1:32" x14ac:dyDescent="0.25">
      <c r="A216">
        <v>10140169</v>
      </c>
      <c r="B216" t="s">
        <v>450</v>
      </c>
      <c r="C216" t="s">
        <v>154</v>
      </c>
      <c r="D216">
        <v>136.82</v>
      </c>
      <c r="H216" s="39">
        <v>10140169</v>
      </c>
      <c r="I216" s="30" t="s">
        <v>450</v>
      </c>
      <c r="J216" t="s">
        <v>154</v>
      </c>
      <c r="K216" s="42">
        <v>0</v>
      </c>
      <c r="L216" s="42">
        <v>697.04</v>
      </c>
      <c r="M216" s="42">
        <v>348.52</v>
      </c>
      <c r="N216" s="48">
        <f t="shared" si="12"/>
        <v>1045.56</v>
      </c>
      <c r="O216" s="42">
        <v>0</v>
      </c>
      <c r="P216" s="42">
        <v>0</v>
      </c>
      <c r="Q216" s="42">
        <v>0</v>
      </c>
      <c r="R216" s="42">
        <v>0</v>
      </c>
      <c r="S216" s="42">
        <v>0</v>
      </c>
      <c r="T216" s="42">
        <v>0</v>
      </c>
      <c r="U216" s="42">
        <v>0</v>
      </c>
      <c r="V216" s="42">
        <v>0</v>
      </c>
      <c r="W216" s="42">
        <v>0</v>
      </c>
      <c r="X216" s="42" t="s">
        <v>1163</v>
      </c>
      <c r="Y216" s="42">
        <v>0</v>
      </c>
      <c r="Z216" s="42">
        <v>0</v>
      </c>
      <c r="AA216" s="42">
        <f t="shared" si="13"/>
        <v>1045.56</v>
      </c>
      <c r="AC216">
        <f>IFERROR(VLOOKUP(H216,'[1]Pending Recoveries'!$A:$D,4,0),0)</f>
        <v>348.52</v>
      </c>
      <c r="AD216" s="43">
        <f t="shared" si="14"/>
        <v>697.04</v>
      </c>
      <c r="AE216" s="43">
        <f t="shared" si="15"/>
        <v>0</v>
      </c>
      <c r="AF216" s="43"/>
    </row>
    <row r="217" spans="1:32" hidden="1" x14ac:dyDescent="0.25">
      <c r="A217">
        <v>10140170</v>
      </c>
      <c r="B217" t="s">
        <v>451</v>
      </c>
      <c r="C217" t="s">
        <v>154</v>
      </c>
      <c r="D217">
        <v>403.41999999999996</v>
      </c>
      <c r="H217" s="39">
        <v>10140170</v>
      </c>
      <c r="I217" s="30" t="s">
        <v>451</v>
      </c>
      <c r="J217" t="s">
        <v>154</v>
      </c>
      <c r="K217" s="42">
        <v>0</v>
      </c>
      <c r="L217" s="42">
        <v>0</v>
      </c>
      <c r="M217" s="42">
        <v>697.04</v>
      </c>
      <c r="N217" s="48">
        <f t="shared" si="12"/>
        <v>697.04</v>
      </c>
      <c r="O217" s="42">
        <v>0</v>
      </c>
      <c r="P217" s="42">
        <v>697.04</v>
      </c>
      <c r="Q217" s="42">
        <v>0</v>
      </c>
      <c r="R217" s="42">
        <v>0</v>
      </c>
      <c r="S217" s="42">
        <v>0</v>
      </c>
      <c r="T217" s="42">
        <v>0</v>
      </c>
      <c r="U217" s="42">
        <v>0</v>
      </c>
      <c r="V217" s="42">
        <v>0</v>
      </c>
      <c r="W217" s="42">
        <v>0</v>
      </c>
      <c r="X217" s="42" t="s">
        <v>1163</v>
      </c>
      <c r="Y217" s="42">
        <v>0</v>
      </c>
      <c r="Z217" s="42">
        <v>0</v>
      </c>
      <c r="AA217" s="42">
        <f t="shared" si="13"/>
        <v>0</v>
      </c>
      <c r="AC217">
        <f>IFERROR(VLOOKUP(H217,'[1]Pending Recoveries'!$A:$D,4,0),0)</f>
        <v>697.04</v>
      </c>
      <c r="AD217" s="43">
        <f t="shared" si="14"/>
        <v>-697.04</v>
      </c>
      <c r="AE217" s="43">
        <f t="shared" si="15"/>
        <v>0</v>
      </c>
      <c r="AF217" s="43"/>
    </row>
    <row r="218" spans="1:32" x14ac:dyDescent="0.25">
      <c r="A218">
        <v>10140171</v>
      </c>
      <c r="B218" t="s">
        <v>452</v>
      </c>
      <c r="C218" t="s">
        <v>154</v>
      </c>
      <c r="D218">
        <v>2.83</v>
      </c>
      <c r="H218" s="39">
        <v>10140171</v>
      </c>
      <c r="I218" s="30" t="s">
        <v>452</v>
      </c>
      <c r="J218" t="s">
        <v>154</v>
      </c>
      <c r="K218" s="42">
        <v>0</v>
      </c>
      <c r="L218" s="42">
        <v>0</v>
      </c>
      <c r="M218" s="42">
        <v>1045.56</v>
      </c>
      <c r="N218" s="48">
        <f t="shared" si="12"/>
        <v>1045.56</v>
      </c>
      <c r="O218" s="42">
        <v>0</v>
      </c>
      <c r="P218" s="42">
        <v>0</v>
      </c>
      <c r="Q218" s="42">
        <v>0</v>
      </c>
      <c r="R218" s="42">
        <v>0</v>
      </c>
      <c r="S218" s="42">
        <v>0</v>
      </c>
      <c r="T218" s="42">
        <v>0</v>
      </c>
      <c r="U218" s="42">
        <v>0</v>
      </c>
      <c r="V218" s="42">
        <v>0</v>
      </c>
      <c r="W218" s="42">
        <v>0</v>
      </c>
      <c r="X218" s="42" t="s">
        <v>1163</v>
      </c>
      <c r="Y218" s="42">
        <v>0</v>
      </c>
      <c r="Z218" s="42">
        <v>0</v>
      </c>
      <c r="AA218" s="42">
        <f t="shared" si="13"/>
        <v>1045.56</v>
      </c>
      <c r="AC218">
        <f>IFERROR(VLOOKUP(H218,'[1]Pending Recoveries'!$A:$D,4,0),0)</f>
        <v>1045.56</v>
      </c>
      <c r="AD218" s="43">
        <f t="shared" si="14"/>
        <v>0</v>
      </c>
      <c r="AE218" s="43">
        <f t="shared" si="15"/>
        <v>0</v>
      </c>
      <c r="AF218" s="43"/>
    </row>
    <row r="219" spans="1:32" x14ac:dyDescent="0.25">
      <c r="A219">
        <v>10140172</v>
      </c>
      <c r="B219" t="s">
        <v>453</v>
      </c>
      <c r="C219" t="s">
        <v>154</v>
      </c>
      <c r="D219">
        <v>87.23</v>
      </c>
      <c r="H219" s="39">
        <v>10140172</v>
      </c>
      <c r="I219" s="30" t="s">
        <v>453</v>
      </c>
      <c r="J219" t="s">
        <v>154</v>
      </c>
      <c r="K219" s="42">
        <v>0</v>
      </c>
      <c r="L219" s="42">
        <v>113.89999999999999</v>
      </c>
      <c r="M219" s="42">
        <v>0</v>
      </c>
      <c r="N219" s="48">
        <f t="shared" si="12"/>
        <v>113.89999999999999</v>
      </c>
      <c r="O219" s="42">
        <v>0</v>
      </c>
      <c r="P219" s="42">
        <v>0</v>
      </c>
      <c r="Q219" s="42">
        <v>0</v>
      </c>
      <c r="R219" s="42">
        <v>0</v>
      </c>
      <c r="S219" s="42">
        <v>0</v>
      </c>
      <c r="T219" s="42">
        <v>0</v>
      </c>
      <c r="U219" s="42">
        <v>0</v>
      </c>
      <c r="V219" s="42">
        <v>0</v>
      </c>
      <c r="W219" s="42">
        <v>0</v>
      </c>
      <c r="X219" s="42" t="s">
        <v>1163</v>
      </c>
      <c r="Y219" s="42">
        <v>0</v>
      </c>
      <c r="Z219" s="42">
        <v>0</v>
      </c>
      <c r="AA219" s="42">
        <f t="shared" si="13"/>
        <v>113.89999999999999</v>
      </c>
      <c r="AC219">
        <f>IFERROR(VLOOKUP(H219,'[1]Pending Recoveries'!$A:$D,4,0),0)</f>
        <v>0</v>
      </c>
      <c r="AD219" s="43">
        <f t="shared" si="14"/>
        <v>113.89999999999999</v>
      </c>
      <c r="AE219" s="43">
        <f t="shared" si="15"/>
        <v>0</v>
      </c>
      <c r="AF219" s="43"/>
    </row>
    <row r="220" spans="1:32" x14ac:dyDescent="0.25">
      <c r="A220">
        <v>10140173</v>
      </c>
      <c r="B220" t="s">
        <v>454</v>
      </c>
      <c r="C220" t="s">
        <v>154</v>
      </c>
      <c r="D220">
        <v>25.82</v>
      </c>
      <c r="H220" s="39">
        <v>10140173</v>
      </c>
      <c r="I220" s="30" t="s">
        <v>454</v>
      </c>
      <c r="J220" t="s">
        <v>154</v>
      </c>
      <c r="K220" s="42">
        <v>0</v>
      </c>
      <c r="L220" s="42">
        <v>0</v>
      </c>
      <c r="M220" s="42">
        <v>1494.58</v>
      </c>
      <c r="N220" s="48">
        <f t="shared" si="12"/>
        <v>1494.58</v>
      </c>
      <c r="O220" s="42">
        <v>0</v>
      </c>
      <c r="P220" s="42">
        <v>1470.98</v>
      </c>
      <c r="Q220" s="42">
        <v>0</v>
      </c>
      <c r="R220" s="42">
        <v>0</v>
      </c>
      <c r="S220" s="42">
        <v>0</v>
      </c>
      <c r="T220" s="42">
        <v>0</v>
      </c>
      <c r="U220" s="42">
        <v>0</v>
      </c>
      <c r="V220" s="42">
        <v>0</v>
      </c>
      <c r="W220" s="42">
        <v>0</v>
      </c>
      <c r="X220" s="42" t="s">
        <v>1163</v>
      </c>
      <c r="Y220" s="42">
        <v>0</v>
      </c>
      <c r="Z220" s="42">
        <v>0</v>
      </c>
      <c r="AA220" s="42">
        <f t="shared" si="13"/>
        <v>23.599999999999909</v>
      </c>
      <c r="AC220">
        <f>IFERROR(VLOOKUP(H220,'[1]Pending Recoveries'!$A:$D,4,0),0)</f>
        <v>1494.58</v>
      </c>
      <c r="AD220" s="43">
        <f t="shared" si="14"/>
        <v>-1470.98</v>
      </c>
      <c r="AE220" s="43">
        <f t="shared" si="15"/>
        <v>0</v>
      </c>
      <c r="AF220" s="43"/>
    </row>
    <row r="221" spans="1:32" x14ac:dyDescent="0.25">
      <c r="A221">
        <v>10140174</v>
      </c>
      <c r="B221" t="s">
        <v>455</v>
      </c>
      <c r="C221" t="s">
        <v>154</v>
      </c>
      <c r="D221">
        <v>5.66</v>
      </c>
      <c r="H221" s="39">
        <v>10140174</v>
      </c>
      <c r="I221" s="30" t="s">
        <v>455</v>
      </c>
      <c r="J221" t="s">
        <v>154</v>
      </c>
      <c r="K221" s="42">
        <v>0</v>
      </c>
      <c r="L221" s="42">
        <v>697.04</v>
      </c>
      <c r="M221" s="42">
        <v>946.8508616031221</v>
      </c>
      <c r="N221" s="48">
        <f t="shared" si="12"/>
        <v>1643.8908616031222</v>
      </c>
      <c r="O221" s="42">
        <v>0</v>
      </c>
      <c r="P221" s="42">
        <v>0</v>
      </c>
      <c r="Q221" s="42">
        <v>0</v>
      </c>
      <c r="R221" s="42">
        <v>0</v>
      </c>
      <c r="S221" s="42">
        <v>0</v>
      </c>
      <c r="T221" s="42">
        <v>0</v>
      </c>
      <c r="U221" s="42">
        <v>0</v>
      </c>
      <c r="V221" s="42">
        <v>0</v>
      </c>
      <c r="W221" s="42">
        <v>0</v>
      </c>
      <c r="X221" s="42" t="s">
        <v>1163</v>
      </c>
      <c r="Y221" s="42">
        <v>0</v>
      </c>
      <c r="Z221" s="42">
        <v>0</v>
      </c>
      <c r="AA221" s="42">
        <f t="shared" si="13"/>
        <v>1643.8908616031222</v>
      </c>
      <c r="AC221">
        <f>IFERROR(VLOOKUP(H221,'[1]Pending Recoveries'!$A:$D,4,0),0)</f>
        <v>946.8508616031221</v>
      </c>
      <c r="AD221" s="43">
        <f t="shared" si="14"/>
        <v>697.04000000000008</v>
      </c>
      <c r="AE221" s="43">
        <f t="shared" si="15"/>
        <v>0</v>
      </c>
      <c r="AF221" s="43"/>
    </row>
    <row r="222" spans="1:32" x14ac:dyDescent="0.25">
      <c r="A222">
        <v>10140183</v>
      </c>
      <c r="B222" t="s">
        <v>1056</v>
      </c>
      <c r="C222" t="s">
        <v>154</v>
      </c>
      <c r="D222">
        <v>29.5</v>
      </c>
      <c r="H222" s="39">
        <v>10140183</v>
      </c>
      <c r="I222" s="30" t="s">
        <v>1056</v>
      </c>
      <c r="J222" t="s">
        <v>154</v>
      </c>
      <c r="K222" s="42">
        <v>0</v>
      </c>
      <c r="L222" s="42">
        <v>0</v>
      </c>
      <c r="M222" s="42">
        <v>1090.04</v>
      </c>
      <c r="N222" s="48">
        <f t="shared" si="12"/>
        <v>1090.04</v>
      </c>
      <c r="O222" s="42">
        <v>0</v>
      </c>
      <c r="P222" s="42">
        <v>0</v>
      </c>
      <c r="Q222" s="42">
        <v>0</v>
      </c>
      <c r="R222" s="42">
        <v>0</v>
      </c>
      <c r="S222" s="42">
        <v>0</v>
      </c>
      <c r="T222" s="42">
        <v>0</v>
      </c>
      <c r="U222" s="42">
        <v>0</v>
      </c>
      <c r="V222" s="42">
        <v>0</v>
      </c>
      <c r="W222" s="42">
        <v>0</v>
      </c>
      <c r="X222" s="42" t="s">
        <v>1163</v>
      </c>
      <c r="Y222" s="42">
        <v>0</v>
      </c>
      <c r="Z222" s="42">
        <v>0</v>
      </c>
      <c r="AA222" s="42">
        <f t="shared" si="13"/>
        <v>1090.04</v>
      </c>
      <c r="AC222">
        <f>IFERROR(VLOOKUP(H222,'[1]Pending Recoveries'!$A:$D,4,0),0)</f>
        <v>1090.04</v>
      </c>
      <c r="AD222" s="43">
        <f t="shared" si="14"/>
        <v>0</v>
      </c>
      <c r="AE222" s="43">
        <f t="shared" si="15"/>
        <v>0</v>
      </c>
      <c r="AF222" s="43"/>
    </row>
    <row r="223" spans="1:32" hidden="1" x14ac:dyDescent="0.25">
      <c r="A223">
        <v>10220001</v>
      </c>
      <c r="B223" t="s">
        <v>290</v>
      </c>
      <c r="C223" t="s">
        <v>154</v>
      </c>
      <c r="D223">
        <v>753.06</v>
      </c>
      <c r="H223" s="39">
        <v>10220001</v>
      </c>
      <c r="I223" s="30" t="s">
        <v>290</v>
      </c>
      <c r="J223" t="s">
        <v>154</v>
      </c>
      <c r="K223" s="42">
        <v>0</v>
      </c>
      <c r="L223" s="42">
        <v>0</v>
      </c>
      <c r="M223" s="42">
        <v>0</v>
      </c>
      <c r="N223" s="48">
        <f t="shared" si="12"/>
        <v>0</v>
      </c>
      <c r="O223" s="42">
        <v>0</v>
      </c>
      <c r="P223" s="42">
        <v>0</v>
      </c>
      <c r="Q223" s="42">
        <v>0</v>
      </c>
      <c r="R223" s="42">
        <v>0</v>
      </c>
      <c r="S223" s="42">
        <v>0</v>
      </c>
      <c r="T223" s="42">
        <v>0</v>
      </c>
      <c r="U223" s="42">
        <v>0</v>
      </c>
      <c r="V223" s="42">
        <v>0</v>
      </c>
      <c r="W223" s="42">
        <v>0</v>
      </c>
      <c r="X223" s="42" t="s">
        <v>1163</v>
      </c>
      <c r="Y223" s="42">
        <v>0</v>
      </c>
      <c r="Z223" s="42">
        <v>0</v>
      </c>
      <c r="AA223" s="42">
        <f t="shared" si="13"/>
        <v>0</v>
      </c>
      <c r="AC223">
        <f>IFERROR(VLOOKUP(H223,'[1]Pending Recoveries'!$A:$D,4,0),0)</f>
        <v>0</v>
      </c>
      <c r="AD223" s="43">
        <f t="shared" si="14"/>
        <v>0</v>
      </c>
      <c r="AE223" s="43">
        <f t="shared" si="15"/>
        <v>0</v>
      </c>
      <c r="AF223" s="43"/>
    </row>
    <row r="224" spans="1:32" x14ac:dyDescent="0.25">
      <c r="A224">
        <v>10230001</v>
      </c>
      <c r="B224" t="s">
        <v>291</v>
      </c>
      <c r="C224" t="s">
        <v>154</v>
      </c>
      <c r="D224">
        <v>404.53999999999996</v>
      </c>
      <c r="H224" s="39">
        <v>10230001</v>
      </c>
      <c r="I224" s="30" t="s">
        <v>291</v>
      </c>
      <c r="J224" t="s">
        <v>154</v>
      </c>
      <c r="K224" s="42">
        <v>0</v>
      </c>
      <c r="L224" s="42">
        <v>457.8599999999999</v>
      </c>
      <c r="M224" s="42">
        <v>0</v>
      </c>
      <c r="N224" s="48">
        <f t="shared" si="12"/>
        <v>457.8599999999999</v>
      </c>
      <c r="O224" s="42">
        <v>0</v>
      </c>
      <c r="P224" s="42">
        <v>0</v>
      </c>
      <c r="Q224" s="42">
        <v>0</v>
      </c>
      <c r="R224" s="42">
        <v>0</v>
      </c>
      <c r="S224" s="42">
        <v>0</v>
      </c>
      <c r="T224" s="42">
        <v>0</v>
      </c>
      <c r="U224" s="42">
        <v>0</v>
      </c>
      <c r="V224" s="42">
        <v>0</v>
      </c>
      <c r="W224" s="42">
        <v>0</v>
      </c>
      <c r="X224" s="42" t="s">
        <v>1163</v>
      </c>
      <c r="Y224" s="42">
        <v>0</v>
      </c>
      <c r="Z224" s="42">
        <v>0</v>
      </c>
      <c r="AA224" s="42">
        <f t="shared" si="13"/>
        <v>457.8599999999999</v>
      </c>
      <c r="AC224">
        <f>IFERROR(VLOOKUP(H224,'[1]Pending Recoveries'!$A:$D,4,0),0)</f>
        <v>0</v>
      </c>
      <c r="AD224" s="43">
        <f t="shared" si="14"/>
        <v>457.8599999999999</v>
      </c>
      <c r="AE224" s="43">
        <f t="shared" si="15"/>
        <v>0</v>
      </c>
      <c r="AF224" s="43"/>
    </row>
    <row r="225" spans="1:32" hidden="1" x14ac:dyDescent="0.25">
      <c r="A225">
        <v>10240001</v>
      </c>
      <c r="B225" t="s">
        <v>292</v>
      </c>
      <c r="C225" t="s">
        <v>154</v>
      </c>
      <c r="D225">
        <v>753.06</v>
      </c>
      <c r="H225" s="39">
        <v>10240001</v>
      </c>
      <c r="I225" s="30" t="s">
        <v>292</v>
      </c>
      <c r="J225" t="s">
        <v>154</v>
      </c>
      <c r="K225" s="42">
        <v>0</v>
      </c>
      <c r="L225" s="42">
        <v>0</v>
      </c>
      <c r="M225" s="42">
        <v>0</v>
      </c>
      <c r="N225" s="48">
        <f t="shared" si="12"/>
        <v>0</v>
      </c>
      <c r="O225" s="42">
        <v>0</v>
      </c>
      <c r="P225" s="42">
        <v>0</v>
      </c>
      <c r="Q225" s="42">
        <v>0</v>
      </c>
      <c r="R225" s="42">
        <v>0</v>
      </c>
      <c r="S225" s="42">
        <v>0</v>
      </c>
      <c r="T225" s="42">
        <v>0</v>
      </c>
      <c r="U225" s="42">
        <v>0</v>
      </c>
      <c r="V225" s="42">
        <v>0</v>
      </c>
      <c r="W225" s="42">
        <v>0</v>
      </c>
      <c r="X225" s="42" t="s">
        <v>1163</v>
      </c>
      <c r="Y225" s="42">
        <v>0</v>
      </c>
      <c r="Z225" s="42">
        <v>0</v>
      </c>
      <c r="AA225" s="42">
        <f t="shared" si="13"/>
        <v>0</v>
      </c>
      <c r="AC225">
        <f>IFERROR(VLOOKUP(H225,'[1]Pending Recoveries'!$A:$D,4,0),0)</f>
        <v>0</v>
      </c>
      <c r="AD225" s="43">
        <f t="shared" si="14"/>
        <v>0</v>
      </c>
      <c r="AE225" s="43">
        <f t="shared" si="15"/>
        <v>0</v>
      </c>
      <c r="AF225" s="43"/>
    </row>
    <row r="226" spans="1:32" hidden="1" x14ac:dyDescent="0.25">
      <c r="A226">
        <v>10250001</v>
      </c>
      <c r="B226" t="s">
        <v>293</v>
      </c>
      <c r="C226" t="s">
        <v>154</v>
      </c>
      <c r="D226">
        <v>753.06</v>
      </c>
      <c r="H226" s="39">
        <v>10250001</v>
      </c>
      <c r="I226" s="30" t="s">
        <v>293</v>
      </c>
      <c r="J226" t="s">
        <v>154</v>
      </c>
      <c r="K226" s="42">
        <v>0</v>
      </c>
      <c r="L226" s="42">
        <v>0</v>
      </c>
      <c r="M226" s="42">
        <v>0</v>
      </c>
      <c r="N226" s="48">
        <f t="shared" si="12"/>
        <v>0</v>
      </c>
      <c r="O226" s="42">
        <v>0</v>
      </c>
      <c r="P226" s="42">
        <v>0</v>
      </c>
      <c r="Q226" s="42">
        <v>0</v>
      </c>
      <c r="R226" s="42">
        <v>0</v>
      </c>
      <c r="S226" s="42">
        <v>0</v>
      </c>
      <c r="T226" s="42">
        <v>0</v>
      </c>
      <c r="U226" s="42">
        <v>0</v>
      </c>
      <c r="V226" s="42">
        <v>0</v>
      </c>
      <c r="W226" s="42">
        <v>0</v>
      </c>
      <c r="X226" s="42" t="s">
        <v>1163</v>
      </c>
      <c r="Y226" s="42">
        <v>0</v>
      </c>
      <c r="Z226" s="42">
        <v>0</v>
      </c>
      <c r="AA226" s="42">
        <f t="shared" si="13"/>
        <v>0</v>
      </c>
      <c r="AC226">
        <f>IFERROR(VLOOKUP(H226,'[1]Pending Recoveries'!$A:$D,4,0),0)</f>
        <v>0</v>
      </c>
      <c r="AD226" s="43">
        <f t="shared" si="14"/>
        <v>0</v>
      </c>
      <c r="AE226" s="43">
        <f t="shared" si="15"/>
        <v>0</v>
      </c>
      <c r="AF226" s="43"/>
    </row>
    <row r="227" spans="1:32" hidden="1" x14ac:dyDescent="0.25">
      <c r="A227">
        <v>10260001</v>
      </c>
      <c r="B227" t="s">
        <v>294</v>
      </c>
      <c r="C227" t="s">
        <v>154</v>
      </c>
      <c r="D227">
        <v>753.06</v>
      </c>
      <c r="H227" s="39">
        <v>10260001</v>
      </c>
      <c r="I227" s="30" t="s">
        <v>294</v>
      </c>
      <c r="J227" t="s">
        <v>154</v>
      </c>
      <c r="K227" s="42">
        <v>0</v>
      </c>
      <c r="L227" s="42">
        <v>0</v>
      </c>
      <c r="M227" s="42">
        <v>0</v>
      </c>
      <c r="N227" s="48">
        <f t="shared" si="12"/>
        <v>0</v>
      </c>
      <c r="O227" s="42">
        <v>0</v>
      </c>
      <c r="P227" s="42">
        <v>0</v>
      </c>
      <c r="Q227" s="42">
        <v>0</v>
      </c>
      <c r="R227" s="42">
        <v>0</v>
      </c>
      <c r="S227" s="42">
        <v>0</v>
      </c>
      <c r="T227" s="42">
        <v>0</v>
      </c>
      <c r="U227" s="42">
        <v>0</v>
      </c>
      <c r="V227" s="42">
        <v>0</v>
      </c>
      <c r="W227" s="42">
        <v>0</v>
      </c>
      <c r="X227" s="42" t="s">
        <v>1163</v>
      </c>
      <c r="Y227" s="42">
        <v>0</v>
      </c>
      <c r="Z227" s="42">
        <v>0</v>
      </c>
      <c r="AA227" s="42">
        <f t="shared" si="13"/>
        <v>0</v>
      </c>
      <c r="AC227">
        <f>IFERROR(VLOOKUP(H227,'[1]Pending Recoveries'!$A:$D,4,0),0)</f>
        <v>0</v>
      </c>
      <c r="AD227" s="43">
        <f t="shared" si="14"/>
        <v>0</v>
      </c>
      <c r="AE227" s="43">
        <f t="shared" si="15"/>
        <v>0</v>
      </c>
      <c r="AF227" s="43"/>
    </row>
    <row r="228" spans="1:32" x14ac:dyDescent="0.25">
      <c r="A228">
        <v>10270001</v>
      </c>
      <c r="B228" t="s">
        <v>1001</v>
      </c>
      <c r="C228" t="s">
        <v>154</v>
      </c>
      <c r="D228">
        <v>753.06</v>
      </c>
      <c r="H228" s="39">
        <v>10270001</v>
      </c>
      <c r="I228" s="30" t="s">
        <v>1001</v>
      </c>
      <c r="J228" t="s">
        <v>154</v>
      </c>
      <c r="K228" s="42">
        <v>0</v>
      </c>
      <c r="L228" s="42">
        <v>753.06</v>
      </c>
      <c r="M228" s="42">
        <v>0</v>
      </c>
      <c r="N228" s="48">
        <f t="shared" si="12"/>
        <v>753.06</v>
      </c>
      <c r="O228" s="42">
        <v>0</v>
      </c>
      <c r="P228" s="42">
        <v>0</v>
      </c>
      <c r="Q228" s="42">
        <v>0</v>
      </c>
      <c r="R228" s="42">
        <v>0</v>
      </c>
      <c r="S228" s="42">
        <v>0</v>
      </c>
      <c r="T228" s="42">
        <v>0</v>
      </c>
      <c r="U228" s="42">
        <v>0</v>
      </c>
      <c r="V228" s="42">
        <v>0</v>
      </c>
      <c r="W228" s="42">
        <v>0</v>
      </c>
      <c r="X228" s="42" t="s">
        <v>1163</v>
      </c>
      <c r="Y228" s="42">
        <v>0</v>
      </c>
      <c r="Z228" s="42">
        <v>0</v>
      </c>
      <c r="AA228" s="42">
        <f t="shared" si="13"/>
        <v>753.06</v>
      </c>
      <c r="AC228">
        <f>IFERROR(VLOOKUP(H228,'[1]Pending Recoveries'!$A:$D,4,0),0)</f>
        <v>0</v>
      </c>
      <c r="AD228" s="43">
        <f t="shared" si="14"/>
        <v>753.06</v>
      </c>
      <c r="AE228" s="43">
        <f t="shared" si="15"/>
        <v>0</v>
      </c>
      <c r="AF228" s="43"/>
    </row>
    <row r="229" spans="1:32" hidden="1" x14ac:dyDescent="0.25">
      <c r="A229">
        <v>10320001</v>
      </c>
      <c r="B229" t="s">
        <v>895</v>
      </c>
      <c r="C229" t="s">
        <v>154</v>
      </c>
      <c r="D229">
        <v>605.02</v>
      </c>
      <c r="H229" s="39">
        <v>10320001</v>
      </c>
      <c r="I229" s="30" t="s">
        <v>895</v>
      </c>
      <c r="J229" t="s">
        <v>154</v>
      </c>
      <c r="K229" s="42">
        <v>0</v>
      </c>
      <c r="L229" s="42">
        <v>1.999999999998181E-2</v>
      </c>
      <c r="M229" s="42">
        <v>0</v>
      </c>
      <c r="N229" s="48">
        <f t="shared" si="12"/>
        <v>1.999999999998181E-2</v>
      </c>
      <c r="O229" s="42">
        <v>0</v>
      </c>
      <c r="P229" s="42">
        <v>0</v>
      </c>
      <c r="Q229" s="42">
        <v>0</v>
      </c>
      <c r="R229" s="42">
        <v>0</v>
      </c>
      <c r="S229" s="42">
        <v>0</v>
      </c>
      <c r="T229" s="42">
        <v>0</v>
      </c>
      <c r="U229" s="42">
        <v>0</v>
      </c>
      <c r="V229" s="42">
        <v>0</v>
      </c>
      <c r="W229" s="42">
        <v>0</v>
      </c>
      <c r="X229" s="42" t="s">
        <v>1163</v>
      </c>
      <c r="Y229" s="42">
        <v>0</v>
      </c>
      <c r="Z229" s="42">
        <v>0</v>
      </c>
      <c r="AA229" s="42">
        <f t="shared" si="13"/>
        <v>1.999999999998181E-2</v>
      </c>
      <c r="AC229">
        <f>IFERROR(VLOOKUP(H229,'[1]Pending Recoveries'!$A:$D,4,0),0)</f>
        <v>0</v>
      </c>
      <c r="AD229" s="43">
        <f t="shared" si="14"/>
        <v>1.999999999998181E-2</v>
      </c>
      <c r="AE229" s="43">
        <f t="shared" si="15"/>
        <v>0</v>
      </c>
      <c r="AF229" s="43"/>
    </row>
    <row r="230" spans="1:32" hidden="1" x14ac:dyDescent="0.25">
      <c r="A230">
        <v>10340001</v>
      </c>
      <c r="B230" t="s">
        <v>897</v>
      </c>
      <c r="C230" t="s">
        <v>154</v>
      </c>
      <c r="D230">
        <v>256.5</v>
      </c>
      <c r="H230" s="39">
        <v>10340001</v>
      </c>
      <c r="I230" s="30" t="s">
        <v>897</v>
      </c>
      <c r="J230" t="s">
        <v>154</v>
      </c>
      <c r="K230" s="42">
        <v>0</v>
      </c>
      <c r="L230" s="42">
        <v>0</v>
      </c>
      <c r="M230" s="42">
        <v>0</v>
      </c>
      <c r="N230" s="48">
        <f t="shared" si="12"/>
        <v>0</v>
      </c>
      <c r="O230" s="42">
        <v>0</v>
      </c>
      <c r="P230" s="42">
        <v>0</v>
      </c>
      <c r="Q230" s="42">
        <v>0</v>
      </c>
      <c r="R230" s="42">
        <v>0</v>
      </c>
      <c r="S230" s="42">
        <v>0</v>
      </c>
      <c r="T230" s="42">
        <v>0</v>
      </c>
      <c r="U230" s="42">
        <v>0</v>
      </c>
      <c r="V230" s="42">
        <v>0</v>
      </c>
      <c r="W230" s="42">
        <v>0</v>
      </c>
      <c r="X230" s="42" t="s">
        <v>1163</v>
      </c>
      <c r="Y230" s="42">
        <v>0</v>
      </c>
      <c r="Z230" s="42">
        <v>0</v>
      </c>
      <c r="AA230" s="42">
        <f t="shared" si="13"/>
        <v>0</v>
      </c>
      <c r="AC230">
        <f>IFERROR(VLOOKUP(H230,'[1]Pending Recoveries'!$A:$D,4,0),0)</f>
        <v>0</v>
      </c>
      <c r="AD230" s="43">
        <f t="shared" si="14"/>
        <v>0</v>
      </c>
      <c r="AE230" s="43">
        <f t="shared" si="15"/>
        <v>0</v>
      </c>
      <c r="AF230" s="43"/>
    </row>
    <row r="231" spans="1:32" x14ac:dyDescent="0.25">
      <c r="A231">
        <v>10360001</v>
      </c>
      <c r="B231" t="s">
        <v>618</v>
      </c>
      <c r="C231" t="s">
        <v>154</v>
      </c>
      <c r="D231">
        <v>5312.64</v>
      </c>
      <c r="H231" s="39">
        <v>10360001</v>
      </c>
      <c r="I231" s="30" t="s">
        <v>618</v>
      </c>
      <c r="J231" t="s">
        <v>154</v>
      </c>
      <c r="K231" s="42">
        <v>0</v>
      </c>
      <c r="L231" s="42">
        <v>0</v>
      </c>
      <c r="M231" s="42">
        <v>4094.7933333333331</v>
      </c>
      <c r="N231" s="48">
        <f t="shared" si="12"/>
        <v>4094.7933333333331</v>
      </c>
      <c r="O231" s="42">
        <v>0</v>
      </c>
      <c r="P231" s="42">
        <v>0</v>
      </c>
      <c r="Q231" s="42">
        <v>0</v>
      </c>
      <c r="R231" s="42">
        <v>0</v>
      </c>
      <c r="S231" s="42">
        <v>0</v>
      </c>
      <c r="T231" s="42">
        <v>0</v>
      </c>
      <c r="U231" s="42">
        <v>0</v>
      </c>
      <c r="V231" s="42">
        <v>0</v>
      </c>
      <c r="W231" s="42">
        <v>0</v>
      </c>
      <c r="X231" s="42" t="s">
        <v>1163</v>
      </c>
      <c r="Y231" s="42">
        <v>0</v>
      </c>
      <c r="Z231" s="42">
        <v>0</v>
      </c>
      <c r="AA231" s="42">
        <f t="shared" si="13"/>
        <v>4094.7933333333331</v>
      </c>
      <c r="AC231">
        <f>IFERROR(VLOOKUP(H231,'[1]Pending Recoveries'!$A:$D,4,0),0)</f>
        <v>4094.7933333333331</v>
      </c>
      <c r="AD231" s="43">
        <f t="shared" si="14"/>
        <v>0</v>
      </c>
      <c r="AE231" s="43">
        <f t="shared" si="15"/>
        <v>0</v>
      </c>
      <c r="AF231" s="43"/>
    </row>
    <row r="232" spans="1:32" hidden="1" x14ac:dyDescent="0.25">
      <c r="A232">
        <v>10460001</v>
      </c>
      <c r="B232" t="s">
        <v>295</v>
      </c>
      <c r="C232" t="s">
        <v>154</v>
      </c>
      <c r="D232">
        <v>753.06</v>
      </c>
      <c r="H232" s="39">
        <v>10460001</v>
      </c>
      <c r="I232" s="30" t="s">
        <v>295</v>
      </c>
      <c r="J232" t="s">
        <v>154</v>
      </c>
      <c r="K232" s="42">
        <v>0</v>
      </c>
      <c r="L232" s="42">
        <v>0</v>
      </c>
      <c r="M232" s="42">
        <v>0</v>
      </c>
      <c r="N232" s="48">
        <f t="shared" si="12"/>
        <v>0</v>
      </c>
      <c r="O232" s="42">
        <v>0</v>
      </c>
      <c r="P232" s="42">
        <v>0</v>
      </c>
      <c r="Q232" s="42">
        <v>0</v>
      </c>
      <c r="R232" s="42">
        <v>0</v>
      </c>
      <c r="S232" s="42">
        <v>0</v>
      </c>
      <c r="T232" s="42">
        <v>0</v>
      </c>
      <c r="U232" s="42">
        <v>0</v>
      </c>
      <c r="V232" s="42">
        <v>0</v>
      </c>
      <c r="W232" s="42">
        <v>0</v>
      </c>
      <c r="X232" s="42" t="s">
        <v>1163</v>
      </c>
      <c r="Y232" s="42">
        <v>0</v>
      </c>
      <c r="Z232" s="42">
        <v>0</v>
      </c>
      <c r="AA232" s="42">
        <f t="shared" si="13"/>
        <v>0</v>
      </c>
      <c r="AC232">
        <f>IFERROR(VLOOKUP(H232,'[1]Pending Recoveries'!$A:$D,4,0),0)</f>
        <v>0</v>
      </c>
      <c r="AD232" s="43">
        <f t="shared" si="14"/>
        <v>0</v>
      </c>
      <c r="AE232" s="43">
        <f t="shared" si="15"/>
        <v>0</v>
      </c>
      <c r="AF232" s="43"/>
    </row>
    <row r="233" spans="1:32" hidden="1" x14ac:dyDescent="0.25">
      <c r="A233">
        <v>10460002</v>
      </c>
      <c r="B233" t="s">
        <v>296</v>
      </c>
      <c r="C233" t="s">
        <v>154</v>
      </c>
      <c r="D233">
        <v>404.53999999999996</v>
      </c>
      <c r="H233" s="39">
        <v>10460002</v>
      </c>
      <c r="I233" s="30" t="s">
        <v>296</v>
      </c>
      <c r="J233" t="s">
        <v>154</v>
      </c>
      <c r="K233" s="42">
        <v>0</v>
      </c>
      <c r="L233" s="42">
        <v>0</v>
      </c>
      <c r="M233" s="42">
        <v>0</v>
      </c>
      <c r="N233" s="48">
        <f t="shared" si="12"/>
        <v>0</v>
      </c>
      <c r="O233" s="42">
        <v>0</v>
      </c>
      <c r="P233" s="42">
        <v>0</v>
      </c>
      <c r="Q233" s="42">
        <v>0</v>
      </c>
      <c r="R233" s="42">
        <v>0</v>
      </c>
      <c r="S233" s="42">
        <v>0</v>
      </c>
      <c r="T233" s="42">
        <v>0</v>
      </c>
      <c r="U233" s="42">
        <v>0</v>
      </c>
      <c r="V233" s="42">
        <v>0</v>
      </c>
      <c r="W233" s="42">
        <v>0</v>
      </c>
      <c r="X233" s="42" t="s">
        <v>1163</v>
      </c>
      <c r="Y233" s="42">
        <v>0</v>
      </c>
      <c r="Z233" s="42">
        <v>0</v>
      </c>
      <c r="AA233" s="42">
        <f t="shared" si="13"/>
        <v>0</v>
      </c>
      <c r="AC233">
        <f>IFERROR(VLOOKUP(H233,'[1]Pending Recoveries'!$A:$D,4,0),0)</f>
        <v>0</v>
      </c>
      <c r="AD233" s="43">
        <f t="shared" si="14"/>
        <v>0</v>
      </c>
      <c r="AE233" s="43">
        <f t="shared" si="15"/>
        <v>0</v>
      </c>
      <c r="AF233" s="43"/>
    </row>
    <row r="234" spans="1:32" x14ac:dyDescent="0.25">
      <c r="A234">
        <v>10480005</v>
      </c>
      <c r="B234" t="s">
        <v>621</v>
      </c>
      <c r="C234" t="s">
        <v>154</v>
      </c>
      <c r="D234">
        <v>469.41999999999996</v>
      </c>
      <c r="H234" s="39">
        <v>10480005</v>
      </c>
      <c r="I234" s="30" t="s">
        <v>621</v>
      </c>
      <c r="J234" t="s">
        <v>154</v>
      </c>
      <c r="K234" s="42">
        <v>0</v>
      </c>
      <c r="L234" s="42">
        <v>491.64</v>
      </c>
      <c r="M234" s="42">
        <v>0</v>
      </c>
      <c r="N234" s="48">
        <f t="shared" si="12"/>
        <v>491.64</v>
      </c>
      <c r="O234" s="42">
        <v>0</v>
      </c>
      <c r="P234" s="42">
        <v>0</v>
      </c>
      <c r="Q234" s="42">
        <v>0</v>
      </c>
      <c r="R234" s="42">
        <v>0</v>
      </c>
      <c r="S234" s="42">
        <v>0</v>
      </c>
      <c r="T234" s="42">
        <v>0</v>
      </c>
      <c r="U234" s="42">
        <v>0</v>
      </c>
      <c r="V234" s="42">
        <v>0</v>
      </c>
      <c r="W234" s="42">
        <v>0</v>
      </c>
      <c r="X234" s="42" t="s">
        <v>1163</v>
      </c>
      <c r="Y234" s="42">
        <v>0</v>
      </c>
      <c r="Z234" s="42">
        <v>0</v>
      </c>
      <c r="AA234" s="42">
        <f t="shared" si="13"/>
        <v>491.64</v>
      </c>
      <c r="AC234">
        <f>IFERROR(VLOOKUP(H234,'[1]Pending Recoveries'!$A:$D,4,0),0)</f>
        <v>0</v>
      </c>
      <c r="AD234" s="43">
        <f t="shared" si="14"/>
        <v>491.64</v>
      </c>
      <c r="AE234" s="43">
        <f t="shared" si="15"/>
        <v>0</v>
      </c>
      <c r="AF234" s="43"/>
    </row>
    <row r="235" spans="1:32" hidden="1" x14ac:dyDescent="0.25">
      <c r="A235">
        <v>10480012</v>
      </c>
      <c r="B235" t="s">
        <v>624</v>
      </c>
      <c r="C235" t="s">
        <v>154</v>
      </c>
      <c r="D235">
        <v>469.41999999999996</v>
      </c>
      <c r="H235" s="39">
        <v>10480012</v>
      </c>
      <c r="I235" s="30" t="s">
        <v>624</v>
      </c>
      <c r="J235" t="s">
        <v>154</v>
      </c>
      <c r="K235" s="42">
        <v>0</v>
      </c>
      <c r="L235" s="42">
        <v>0</v>
      </c>
      <c r="M235" s="42">
        <v>0</v>
      </c>
      <c r="N235" s="48">
        <f t="shared" si="12"/>
        <v>0</v>
      </c>
      <c r="O235" s="42">
        <v>0</v>
      </c>
      <c r="P235" s="42">
        <v>0</v>
      </c>
      <c r="Q235" s="42">
        <v>0</v>
      </c>
      <c r="R235" s="42">
        <v>0</v>
      </c>
      <c r="S235" s="42">
        <v>0</v>
      </c>
      <c r="T235" s="42">
        <v>0</v>
      </c>
      <c r="U235" s="42">
        <v>0</v>
      </c>
      <c r="V235" s="42">
        <v>0</v>
      </c>
      <c r="W235" s="42">
        <v>0</v>
      </c>
      <c r="X235" s="42" t="s">
        <v>1163</v>
      </c>
      <c r="Y235" s="42">
        <v>0</v>
      </c>
      <c r="Z235" s="42">
        <v>0</v>
      </c>
      <c r="AA235" s="42">
        <f t="shared" si="13"/>
        <v>0</v>
      </c>
      <c r="AC235">
        <f>IFERROR(VLOOKUP(H235,'[1]Pending Recoveries'!$A:$D,4,0),0)</f>
        <v>0</v>
      </c>
      <c r="AD235" s="43">
        <f t="shared" si="14"/>
        <v>0</v>
      </c>
      <c r="AE235" s="43">
        <f t="shared" si="15"/>
        <v>0</v>
      </c>
      <c r="AF235" s="43"/>
    </row>
    <row r="236" spans="1:32" x14ac:dyDescent="0.25">
      <c r="A236">
        <v>10480014</v>
      </c>
      <c r="B236" t="s">
        <v>625</v>
      </c>
      <c r="C236" t="s">
        <v>154</v>
      </c>
      <c r="D236">
        <v>469.41999999999996</v>
      </c>
      <c r="H236" s="39">
        <v>10480014</v>
      </c>
      <c r="I236" s="30" t="s">
        <v>625</v>
      </c>
      <c r="J236" t="s">
        <v>154</v>
      </c>
      <c r="K236" s="42">
        <v>0</v>
      </c>
      <c r="L236" s="42">
        <v>469.41999999999996</v>
      </c>
      <c r="M236" s="42">
        <v>0</v>
      </c>
      <c r="N236" s="48">
        <f t="shared" si="12"/>
        <v>469.41999999999996</v>
      </c>
      <c r="O236" s="42">
        <v>0</v>
      </c>
      <c r="P236" s="42">
        <v>0</v>
      </c>
      <c r="Q236" s="42">
        <v>0</v>
      </c>
      <c r="R236" s="42">
        <v>0</v>
      </c>
      <c r="S236" s="42">
        <v>0</v>
      </c>
      <c r="T236" s="42">
        <v>0</v>
      </c>
      <c r="U236" s="42">
        <v>0</v>
      </c>
      <c r="V236" s="42">
        <v>0</v>
      </c>
      <c r="W236" s="42">
        <v>0</v>
      </c>
      <c r="X236" s="42" t="s">
        <v>1163</v>
      </c>
      <c r="Y236" s="42">
        <v>0</v>
      </c>
      <c r="Z236" s="42">
        <v>0</v>
      </c>
      <c r="AA236" s="42">
        <f t="shared" si="13"/>
        <v>469.41999999999996</v>
      </c>
      <c r="AC236">
        <f>IFERROR(VLOOKUP(H236,'[1]Pending Recoveries'!$A:$D,4,0),0)</f>
        <v>0</v>
      </c>
      <c r="AD236" s="43">
        <f t="shared" si="14"/>
        <v>469.41999999999996</v>
      </c>
      <c r="AE236" s="43">
        <f t="shared" si="15"/>
        <v>0</v>
      </c>
      <c r="AF236" s="43"/>
    </row>
    <row r="237" spans="1:32" hidden="1" x14ac:dyDescent="0.25">
      <c r="A237">
        <v>10480023</v>
      </c>
      <c r="B237" t="s">
        <v>628</v>
      </c>
      <c r="C237" t="s">
        <v>154</v>
      </c>
      <c r="D237">
        <v>469.41999999999996</v>
      </c>
      <c r="H237" s="39">
        <v>10480023</v>
      </c>
      <c r="I237" s="30" t="s">
        <v>628</v>
      </c>
      <c r="J237" t="s">
        <v>154</v>
      </c>
      <c r="K237" s="42">
        <v>0</v>
      </c>
      <c r="L237" s="42">
        <v>0</v>
      </c>
      <c r="M237" s="42">
        <v>0</v>
      </c>
      <c r="N237" s="48">
        <f t="shared" si="12"/>
        <v>0</v>
      </c>
      <c r="O237" s="42">
        <v>0</v>
      </c>
      <c r="P237" s="42">
        <v>0</v>
      </c>
      <c r="Q237" s="42">
        <v>0</v>
      </c>
      <c r="R237" s="42">
        <v>0</v>
      </c>
      <c r="S237" s="42">
        <v>0</v>
      </c>
      <c r="T237" s="42">
        <v>0</v>
      </c>
      <c r="U237" s="42">
        <v>0</v>
      </c>
      <c r="V237" s="42">
        <v>0</v>
      </c>
      <c r="W237" s="42">
        <v>0</v>
      </c>
      <c r="X237" s="42" t="s">
        <v>1163</v>
      </c>
      <c r="Y237" s="42">
        <v>0</v>
      </c>
      <c r="Z237" s="42">
        <v>0</v>
      </c>
      <c r="AA237" s="42">
        <f t="shared" si="13"/>
        <v>0</v>
      </c>
      <c r="AC237">
        <f>IFERROR(VLOOKUP(H237,'[1]Pending Recoveries'!$A:$D,4,0),0)</f>
        <v>0</v>
      </c>
      <c r="AD237" s="43">
        <f t="shared" si="14"/>
        <v>0</v>
      </c>
      <c r="AE237" s="43">
        <f t="shared" si="15"/>
        <v>0</v>
      </c>
      <c r="AF237" s="43"/>
    </row>
    <row r="238" spans="1:32" hidden="1" x14ac:dyDescent="0.25">
      <c r="A238">
        <v>10500001</v>
      </c>
      <c r="B238" t="s">
        <v>297</v>
      </c>
      <c r="C238" t="s">
        <v>154</v>
      </c>
      <c r="D238">
        <v>753.06</v>
      </c>
      <c r="H238" s="39">
        <v>10500001</v>
      </c>
      <c r="I238" s="30" t="s">
        <v>297</v>
      </c>
      <c r="J238" t="s">
        <v>154</v>
      </c>
      <c r="K238" s="42">
        <v>0</v>
      </c>
      <c r="L238" s="42">
        <v>0</v>
      </c>
      <c r="M238" s="42">
        <v>0</v>
      </c>
      <c r="N238" s="48">
        <f t="shared" si="12"/>
        <v>0</v>
      </c>
      <c r="O238" s="42">
        <v>0</v>
      </c>
      <c r="P238" s="42">
        <v>0</v>
      </c>
      <c r="Q238" s="42">
        <v>0</v>
      </c>
      <c r="R238" s="42">
        <v>0</v>
      </c>
      <c r="S238" s="42">
        <v>0</v>
      </c>
      <c r="T238" s="42">
        <v>0</v>
      </c>
      <c r="U238" s="42">
        <v>0</v>
      </c>
      <c r="V238" s="42">
        <v>0</v>
      </c>
      <c r="W238" s="42">
        <v>0</v>
      </c>
      <c r="X238" s="42" t="s">
        <v>1163</v>
      </c>
      <c r="Y238" s="42">
        <v>0</v>
      </c>
      <c r="Z238" s="42">
        <v>0</v>
      </c>
      <c r="AA238" s="42">
        <f t="shared" si="13"/>
        <v>0</v>
      </c>
      <c r="AC238">
        <f>IFERROR(VLOOKUP(H238,'[1]Pending Recoveries'!$A:$D,4,0),0)</f>
        <v>0</v>
      </c>
      <c r="AD238" s="43">
        <f t="shared" si="14"/>
        <v>0</v>
      </c>
      <c r="AE238" s="43">
        <f t="shared" si="15"/>
        <v>0</v>
      </c>
      <c r="AF238" s="43"/>
    </row>
    <row r="239" spans="1:32" x14ac:dyDescent="0.25">
      <c r="A239">
        <v>10510001</v>
      </c>
      <c r="B239" t="s">
        <v>456</v>
      </c>
      <c r="C239" t="s">
        <v>154</v>
      </c>
      <c r="D239">
        <v>160.58000000000001</v>
      </c>
      <c r="H239" s="39">
        <v>10510001</v>
      </c>
      <c r="I239" s="30" t="s">
        <v>456</v>
      </c>
      <c r="J239" t="s">
        <v>154</v>
      </c>
      <c r="K239" s="42">
        <v>0</v>
      </c>
      <c r="L239" s="42">
        <v>0</v>
      </c>
      <c r="M239" s="42">
        <v>1389.59</v>
      </c>
      <c r="N239" s="48">
        <f t="shared" si="12"/>
        <v>1389.59</v>
      </c>
      <c r="O239" s="42">
        <v>0</v>
      </c>
      <c r="P239" s="42">
        <v>1208.9900000000002</v>
      </c>
      <c r="Q239" s="42">
        <v>0</v>
      </c>
      <c r="R239" s="42">
        <v>0</v>
      </c>
      <c r="S239" s="42">
        <v>0</v>
      </c>
      <c r="T239" s="42">
        <v>0</v>
      </c>
      <c r="U239" s="42">
        <v>0</v>
      </c>
      <c r="V239" s="42">
        <v>0</v>
      </c>
      <c r="W239" s="42">
        <v>0</v>
      </c>
      <c r="X239" s="42" t="s">
        <v>1163</v>
      </c>
      <c r="Y239" s="42">
        <v>0</v>
      </c>
      <c r="Z239" s="42">
        <v>0</v>
      </c>
      <c r="AA239" s="42">
        <f t="shared" si="13"/>
        <v>180.59999999999968</v>
      </c>
      <c r="AC239">
        <f>IFERROR(VLOOKUP(H239,'[1]Pending Recoveries'!$A:$D,4,0),0)</f>
        <v>1389.59</v>
      </c>
      <c r="AD239" s="43">
        <f t="shared" si="14"/>
        <v>-1208.9900000000002</v>
      </c>
      <c r="AE239" s="43">
        <f t="shared" si="15"/>
        <v>0</v>
      </c>
      <c r="AF239" s="43"/>
    </row>
    <row r="240" spans="1:32" x14ac:dyDescent="0.25">
      <c r="A240">
        <v>10510003</v>
      </c>
      <c r="B240" t="s">
        <v>458</v>
      </c>
      <c r="C240" t="s">
        <v>154</v>
      </c>
      <c r="D240">
        <v>643.02</v>
      </c>
      <c r="H240" s="39">
        <v>10510003</v>
      </c>
      <c r="I240" s="30" t="s">
        <v>458</v>
      </c>
      <c r="J240" t="s">
        <v>154</v>
      </c>
      <c r="K240" s="42">
        <v>0</v>
      </c>
      <c r="L240" s="42">
        <v>643.02</v>
      </c>
      <c r="M240" s="42">
        <v>0</v>
      </c>
      <c r="N240" s="48">
        <f t="shared" si="12"/>
        <v>643.02</v>
      </c>
      <c r="O240" s="42">
        <v>0</v>
      </c>
      <c r="P240" s="42">
        <v>0</v>
      </c>
      <c r="Q240" s="42">
        <v>0</v>
      </c>
      <c r="R240" s="42">
        <v>0</v>
      </c>
      <c r="S240" s="42">
        <v>0</v>
      </c>
      <c r="T240" s="42">
        <v>0</v>
      </c>
      <c r="U240" s="42">
        <v>0</v>
      </c>
      <c r="V240" s="42">
        <v>0</v>
      </c>
      <c r="W240" s="42">
        <v>0</v>
      </c>
      <c r="X240" s="42" t="s">
        <v>1163</v>
      </c>
      <c r="Y240" s="42">
        <v>0</v>
      </c>
      <c r="Z240" s="42">
        <v>0</v>
      </c>
      <c r="AA240" s="42">
        <f t="shared" si="13"/>
        <v>643.02</v>
      </c>
      <c r="AC240">
        <f>IFERROR(VLOOKUP(H240,'[1]Pending Recoveries'!$A:$D,4,0),0)</f>
        <v>0</v>
      </c>
      <c r="AD240" s="43">
        <f t="shared" si="14"/>
        <v>643.02</v>
      </c>
      <c r="AE240" s="43">
        <f t="shared" si="15"/>
        <v>0</v>
      </c>
      <c r="AF240" s="43"/>
    </row>
    <row r="241" spans="1:32" x14ac:dyDescent="0.25">
      <c r="A241">
        <v>10510004</v>
      </c>
      <c r="B241" t="s">
        <v>459</v>
      </c>
      <c r="C241" t="s">
        <v>154</v>
      </c>
      <c r="D241">
        <v>404.53999999999996</v>
      </c>
      <c r="H241" s="39">
        <v>10510004</v>
      </c>
      <c r="I241" s="30" t="s">
        <v>459</v>
      </c>
      <c r="J241" t="s">
        <v>154</v>
      </c>
      <c r="K241" s="42">
        <v>0</v>
      </c>
      <c r="L241" s="42">
        <v>0</v>
      </c>
      <c r="M241" s="42">
        <v>626.37999999999988</v>
      </c>
      <c r="N241" s="48">
        <f t="shared" si="12"/>
        <v>626.37999999999988</v>
      </c>
      <c r="O241" s="42">
        <v>0</v>
      </c>
      <c r="P241" s="42">
        <v>404.53999999999996</v>
      </c>
      <c r="Q241" s="42">
        <v>0</v>
      </c>
      <c r="R241" s="42">
        <v>0</v>
      </c>
      <c r="S241" s="42">
        <v>0</v>
      </c>
      <c r="T241" s="42">
        <v>0</v>
      </c>
      <c r="U241" s="42">
        <v>0</v>
      </c>
      <c r="V241" s="42">
        <v>0</v>
      </c>
      <c r="W241" s="42">
        <v>0</v>
      </c>
      <c r="X241" s="42" t="s">
        <v>1163</v>
      </c>
      <c r="Y241" s="42">
        <v>0</v>
      </c>
      <c r="Z241" s="42">
        <v>0</v>
      </c>
      <c r="AA241" s="42">
        <f t="shared" si="13"/>
        <v>221.83999999999992</v>
      </c>
      <c r="AC241">
        <f>IFERROR(VLOOKUP(H241,'[1]Pending Recoveries'!$A:$D,4,0),0)</f>
        <v>626.37999999999988</v>
      </c>
      <c r="AD241" s="43">
        <f t="shared" si="14"/>
        <v>-404.53999999999996</v>
      </c>
      <c r="AE241" s="43">
        <f t="shared" si="15"/>
        <v>0</v>
      </c>
      <c r="AF241" s="43"/>
    </row>
    <row r="242" spans="1:32" x14ac:dyDescent="0.25">
      <c r="A242">
        <v>10520008</v>
      </c>
      <c r="B242" t="s">
        <v>232</v>
      </c>
      <c r="C242" t="s">
        <v>154</v>
      </c>
      <c r="D242">
        <v>12034.509999999998</v>
      </c>
      <c r="H242" s="39">
        <v>10520008</v>
      </c>
      <c r="I242" s="30" t="s">
        <v>232</v>
      </c>
      <c r="J242" t="s">
        <v>154</v>
      </c>
      <c r="K242" s="42">
        <v>0</v>
      </c>
      <c r="L242" s="42">
        <v>1810.8099999999995</v>
      </c>
      <c r="M242" s="42">
        <v>0</v>
      </c>
      <c r="N242" s="48">
        <f t="shared" si="12"/>
        <v>1810.8099999999995</v>
      </c>
      <c r="O242" s="42">
        <v>0</v>
      </c>
      <c r="P242" s="42">
        <v>0</v>
      </c>
      <c r="Q242" s="42">
        <v>0</v>
      </c>
      <c r="R242" s="42">
        <v>0</v>
      </c>
      <c r="S242" s="42">
        <v>0</v>
      </c>
      <c r="T242" s="42">
        <v>0</v>
      </c>
      <c r="U242" s="42">
        <v>0</v>
      </c>
      <c r="V242" s="42">
        <v>0</v>
      </c>
      <c r="W242" s="42">
        <v>0</v>
      </c>
      <c r="X242" s="42" t="s">
        <v>1163</v>
      </c>
      <c r="Y242" s="42">
        <v>0</v>
      </c>
      <c r="Z242" s="42">
        <v>0</v>
      </c>
      <c r="AA242" s="42">
        <f t="shared" si="13"/>
        <v>1810.8099999999995</v>
      </c>
      <c r="AC242">
        <f>IFERROR(VLOOKUP(H242,'[1]Pending Recoveries'!$A:$D,4,0),0)</f>
        <v>0</v>
      </c>
      <c r="AD242" s="43">
        <f t="shared" si="14"/>
        <v>1810.8099999999995</v>
      </c>
      <c r="AE242" s="43">
        <f t="shared" si="15"/>
        <v>0</v>
      </c>
      <c r="AF242" s="43"/>
    </row>
    <row r="243" spans="1:32" hidden="1" x14ac:dyDescent="0.25">
      <c r="A243">
        <v>10540003</v>
      </c>
      <c r="B243" t="s">
        <v>1017</v>
      </c>
      <c r="C243" t="s">
        <v>154</v>
      </c>
      <c r="D243">
        <v>92.12</v>
      </c>
      <c r="H243" s="39">
        <v>10540003</v>
      </c>
      <c r="I243" s="30" t="s">
        <v>1017</v>
      </c>
      <c r="J243" t="s">
        <v>154</v>
      </c>
      <c r="K243" s="42">
        <v>0</v>
      </c>
      <c r="L243" s="42">
        <v>0</v>
      </c>
      <c r="M243" s="42">
        <v>0</v>
      </c>
      <c r="N243" s="48">
        <f t="shared" si="12"/>
        <v>0</v>
      </c>
      <c r="O243" s="42">
        <v>0</v>
      </c>
      <c r="P243" s="42">
        <v>0</v>
      </c>
      <c r="Q243" s="42">
        <v>0</v>
      </c>
      <c r="R243" s="42">
        <v>0</v>
      </c>
      <c r="S243" s="42">
        <v>0</v>
      </c>
      <c r="T243" s="42">
        <v>0</v>
      </c>
      <c r="U243" s="42">
        <v>0</v>
      </c>
      <c r="V243" s="42">
        <v>0</v>
      </c>
      <c r="W243" s="42">
        <v>0</v>
      </c>
      <c r="X243" s="42" t="s">
        <v>1163</v>
      </c>
      <c r="Y243" s="42">
        <v>0</v>
      </c>
      <c r="Z243" s="42">
        <v>0</v>
      </c>
      <c r="AA243" s="42">
        <f t="shared" si="13"/>
        <v>0</v>
      </c>
      <c r="AC243">
        <f>IFERROR(VLOOKUP(H243,'[1]Pending Recoveries'!$A:$D,4,0),0)</f>
        <v>0</v>
      </c>
      <c r="AD243" s="43">
        <f t="shared" si="14"/>
        <v>0</v>
      </c>
      <c r="AE243" s="43">
        <f t="shared" si="15"/>
        <v>0</v>
      </c>
      <c r="AF243" s="43"/>
    </row>
    <row r="244" spans="1:32" hidden="1" x14ac:dyDescent="0.25">
      <c r="A244">
        <v>10540005</v>
      </c>
      <c r="B244" t="s">
        <v>1019</v>
      </c>
      <c r="C244" t="s">
        <v>154</v>
      </c>
      <c r="D244">
        <v>161.10000000000002</v>
      </c>
      <c r="H244" s="39">
        <v>10540005</v>
      </c>
      <c r="I244" s="30" t="s">
        <v>1019</v>
      </c>
      <c r="J244" t="s">
        <v>154</v>
      </c>
      <c r="K244" s="42">
        <v>0</v>
      </c>
      <c r="L244" s="42">
        <v>0</v>
      </c>
      <c r="M244" s="42">
        <v>0</v>
      </c>
      <c r="N244" s="48">
        <f t="shared" si="12"/>
        <v>0</v>
      </c>
      <c r="O244" s="42">
        <v>0</v>
      </c>
      <c r="P244" s="42">
        <v>0</v>
      </c>
      <c r="Q244" s="42">
        <v>0</v>
      </c>
      <c r="R244" s="42">
        <v>0</v>
      </c>
      <c r="S244" s="42">
        <v>0</v>
      </c>
      <c r="T244" s="42">
        <v>0</v>
      </c>
      <c r="U244" s="42">
        <v>0</v>
      </c>
      <c r="V244" s="42">
        <v>0</v>
      </c>
      <c r="W244" s="42">
        <v>0</v>
      </c>
      <c r="X244" s="42" t="s">
        <v>1163</v>
      </c>
      <c r="Y244" s="42">
        <v>0</v>
      </c>
      <c r="Z244" s="42">
        <v>0</v>
      </c>
      <c r="AA244" s="42">
        <f t="shared" si="13"/>
        <v>0</v>
      </c>
      <c r="AC244">
        <f>IFERROR(VLOOKUP(H244,'[1]Pending Recoveries'!$A:$D,4,0),0)</f>
        <v>0</v>
      </c>
      <c r="AD244" s="43">
        <f t="shared" si="14"/>
        <v>0</v>
      </c>
      <c r="AE244" s="43">
        <f t="shared" si="15"/>
        <v>0</v>
      </c>
      <c r="AF244" s="43"/>
    </row>
    <row r="245" spans="1:32" x14ac:dyDescent="0.25">
      <c r="A245">
        <v>10540007</v>
      </c>
      <c r="B245" t="s">
        <v>1021</v>
      </c>
      <c r="C245" t="s">
        <v>154</v>
      </c>
      <c r="D245">
        <v>113.05</v>
      </c>
      <c r="H245" s="39">
        <v>10540007</v>
      </c>
      <c r="I245" s="30" t="s">
        <v>1021</v>
      </c>
      <c r="J245" t="s">
        <v>154</v>
      </c>
      <c r="K245" s="42">
        <v>0</v>
      </c>
      <c r="L245" s="42">
        <v>0</v>
      </c>
      <c r="M245" s="42">
        <v>531.52</v>
      </c>
      <c r="N245" s="48">
        <f t="shared" si="12"/>
        <v>531.52</v>
      </c>
      <c r="O245" s="42">
        <v>0</v>
      </c>
      <c r="P245" s="42">
        <v>0</v>
      </c>
      <c r="Q245" s="42">
        <v>0</v>
      </c>
      <c r="R245" s="42">
        <v>0</v>
      </c>
      <c r="S245" s="42">
        <v>0</v>
      </c>
      <c r="T245" s="42">
        <v>0</v>
      </c>
      <c r="U245" s="42">
        <v>0</v>
      </c>
      <c r="V245" s="42">
        <v>0</v>
      </c>
      <c r="W245" s="42">
        <v>0</v>
      </c>
      <c r="X245" s="42" t="s">
        <v>1163</v>
      </c>
      <c r="Y245" s="42">
        <v>0</v>
      </c>
      <c r="Z245" s="42">
        <v>0</v>
      </c>
      <c r="AA245" s="42">
        <f t="shared" si="13"/>
        <v>531.52</v>
      </c>
      <c r="AC245">
        <f>IFERROR(VLOOKUP(H245,'[1]Pending Recoveries'!$A:$D,4,0),0)</f>
        <v>531.52</v>
      </c>
      <c r="AD245" s="43">
        <f t="shared" si="14"/>
        <v>0</v>
      </c>
      <c r="AE245" s="43">
        <f t="shared" si="15"/>
        <v>0</v>
      </c>
      <c r="AF245" s="43"/>
    </row>
    <row r="246" spans="1:32" x14ac:dyDescent="0.25">
      <c r="A246">
        <v>10560001</v>
      </c>
      <c r="B246" t="s">
        <v>1060</v>
      </c>
      <c r="C246" t="s">
        <v>154</v>
      </c>
      <c r="D246">
        <v>1209.52</v>
      </c>
      <c r="H246" s="39">
        <v>10560001</v>
      </c>
      <c r="I246" s="30" t="s">
        <v>1060</v>
      </c>
      <c r="J246" t="s">
        <v>154</v>
      </c>
      <c r="K246" s="42">
        <v>0</v>
      </c>
      <c r="L246" s="42">
        <v>0</v>
      </c>
      <c r="M246" s="42">
        <v>6745.1454901960778</v>
      </c>
      <c r="N246" s="48">
        <f t="shared" si="12"/>
        <v>6745.1454901960778</v>
      </c>
      <c r="O246" s="42">
        <v>3634.9199999999996</v>
      </c>
      <c r="P246" s="42">
        <v>2920.4999999999995</v>
      </c>
      <c r="Q246" s="42">
        <v>0</v>
      </c>
      <c r="R246" s="42">
        <v>0</v>
      </c>
      <c r="S246" s="42">
        <v>0</v>
      </c>
      <c r="T246" s="42">
        <v>0</v>
      </c>
      <c r="U246" s="42">
        <v>0</v>
      </c>
      <c r="V246" s="42">
        <v>0</v>
      </c>
      <c r="W246" s="42">
        <v>0</v>
      </c>
      <c r="X246" s="42" t="s">
        <v>1163</v>
      </c>
      <c r="Y246" s="42">
        <v>0</v>
      </c>
      <c r="Z246" s="42">
        <v>0</v>
      </c>
      <c r="AA246" s="42">
        <f t="shared" si="13"/>
        <v>189.72549019607868</v>
      </c>
      <c r="AC246">
        <f>IFERROR(VLOOKUP(H246,'[1]Pending Recoveries'!$A:$D,4,0),0)</f>
        <v>6745.1454901960778</v>
      </c>
      <c r="AD246" s="43">
        <f t="shared" si="14"/>
        <v>-6555.4199999999992</v>
      </c>
      <c r="AE246" s="43">
        <f t="shared" si="15"/>
        <v>0</v>
      </c>
      <c r="AF246" s="43"/>
    </row>
    <row r="247" spans="1:32" hidden="1" x14ac:dyDescent="0.25">
      <c r="A247" t="s">
        <v>972</v>
      </c>
      <c r="D247">
        <v>247545.78999999989</v>
      </c>
      <c r="H247" s="30">
        <v>10110076</v>
      </c>
      <c r="I247" s="30" t="s">
        <v>779</v>
      </c>
      <c r="J247" t="s">
        <v>154</v>
      </c>
      <c r="K247" s="42">
        <v>0</v>
      </c>
      <c r="L247" s="42">
        <v>-257</v>
      </c>
      <c r="M247" s="42">
        <v>0</v>
      </c>
      <c r="N247" s="48">
        <f t="shared" si="12"/>
        <v>-257</v>
      </c>
      <c r="O247" s="42">
        <v>0</v>
      </c>
      <c r="P247" s="42">
        <v>0</v>
      </c>
      <c r="Q247" s="42">
        <v>0</v>
      </c>
      <c r="R247" s="42">
        <v>0</v>
      </c>
      <c r="S247" s="42">
        <v>0</v>
      </c>
      <c r="T247" s="42">
        <v>0</v>
      </c>
      <c r="U247" s="42">
        <v>0</v>
      </c>
      <c r="V247" s="42">
        <v>0</v>
      </c>
      <c r="W247" s="42">
        <v>0</v>
      </c>
      <c r="X247" s="42" t="s">
        <v>1163</v>
      </c>
      <c r="Y247" s="42">
        <v>0</v>
      </c>
      <c r="Z247" s="42">
        <v>0</v>
      </c>
      <c r="AA247" s="49">
        <f t="shared" si="13"/>
        <v>-257</v>
      </c>
      <c r="AC247">
        <f>IFERROR(VLOOKUP(H247,'[1]Pending Recoveries'!$A:$D,4,0),0)</f>
        <v>0</v>
      </c>
      <c r="AD247" s="43">
        <f t="shared" si="14"/>
        <v>-257</v>
      </c>
      <c r="AE247" s="43">
        <f t="shared" si="15"/>
        <v>0</v>
      </c>
      <c r="AF247" s="43"/>
    </row>
    <row r="248" spans="1:32" x14ac:dyDescent="0.25">
      <c r="H248">
        <v>10010005</v>
      </c>
      <c r="I248" s="30"/>
      <c r="J248" t="s">
        <v>154</v>
      </c>
      <c r="K248" s="42">
        <v>330</v>
      </c>
      <c r="L248" s="42">
        <v>330</v>
      </c>
      <c r="M248" s="42">
        <v>0</v>
      </c>
      <c r="N248" s="48">
        <f t="shared" si="12"/>
        <v>660</v>
      </c>
      <c r="O248" s="42">
        <v>0</v>
      </c>
      <c r="P248" s="42">
        <v>0</v>
      </c>
      <c r="Q248" s="42">
        <v>0</v>
      </c>
      <c r="R248" s="42">
        <v>0</v>
      </c>
      <c r="S248" s="42">
        <v>0</v>
      </c>
      <c r="T248" s="42">
        <v>0</v>
      </c>
      <c r="U248" s="42">
        <v>0</v>
      </c>
      <c r="V248" s="42">
        <v>0</v>
      </c>
      <c r="W248" s="42">
        <v>0</v>
      </c>
      <c r="X248" s="42" t="s">
        <v>1163</v>
      </c>
      <c r="Y248" s="42">
        <v>0</v>
      </c>
      <c r="Z248" s="42">
        <v>0</v>
      </c>
      <c r="AA248" s="42">
        <f t="shared" si="13"/>
        <v>660</v>
      </c>
      <c r="AC248">
        <f>IFERROR(VLOOKUP(H248,'[1]Pending Recoveries'!$A:$D,4,0),0)</f>
        <v>0</v>
      </c>
      <c r="AD248" s="43">
        <f t="shared" si="14"/>
        <v>660</v>
      </c>
      <c r="AE248" s="43">
        <f t="shared" si="15"/>
        <v>0</v>
      </c>
      <c r="AF248" s="43"/>
    </row>
    <row r="249" spans="1:32" hidden="1" x14ac:dyDescent="0.25">
      <c r="H249">
        <v>10010006</v>
      </c>
      <c r="I249" s="30"/>
      <c r="J249" t="s">
        <v>154</v>
      </c>
      <c r="K249" s="42">
        <v>0</v>
      </c>
      <c r="L249" s="42">
        <v>0</v>
      </c>
      <c r="M249" s="42">
        <v>0</v>
      </c>
      <c r="N249" s="48">
        <f t="shared" si="12"/>
        <v>0</v>
      </c>
      <c r="O249" s="42">
        <v>0</v>
      </c>
      <c r="P249" s="42">
        <v>0</v>
      </c>
      <c r="Q249" s="42">
        <v>0</v>
      </c>
      <c r="R249" s="42">
        <v>0</v>
      </c>
      <c r="S249" s="42">
        <v>0</v>
      </c>
      <c r="T249" s="42">
        <v>0</v>
      </c>
      <c r="U249" s="42">
        <v>0</v>
      </c>
      <c r="V249" s="42">
        <v>0</v>
      </c>
      <c r="W249" s="42">
        <v>0</v>
      </c>
      <c r="X249" s="42" t="s">
        <v>1163</v>
      </c>
      <c r="Y249" s="42">
        <v>0</v>
      </c>
      <c r="Z249" s="42">
        <v>0</v>
      </c>
      <c r="AA249" s="42">
        <f t="shared" si="13"/>
        <v>0</v>
      </c>
      <c r="AC249">
        <f>IFERROR(VLOOKUP(H249,'[1]Pending Recoveries'!$A:$D,4,0),0)</f>
        <v>0</v>
      </c>
      <c r="AD249" s="43">
        <f t="shared" si="14"/>
        <v>0</v>
      </c>
      <c r="AE249" s="43">
        <f t="shared" si="15"/>
        <v>0</v>
      </c>
      <c r="AF249" s="43"/>
    </row>
    <row r="250" spans="1:32" hidden="1" x14ac:dyDescent="0.25">
      <c r="H250">
        <v>10010007</v>
      </c>
      <c r="I250" s="30"/>
      <c r="J250" t="s">
        <v>154</v>
      </c>
      <c r="K250" s="42">
        <v>0</v>
      </c>
      <c r="L250" s="42">
        <v>0</v>
      </c>
      <c r="M250" s="42">
        <v>0</v>
      </c>
      <c r="N250" s="48">
        <f t="shared" si="12"/>
        <v>0</v>
      </c>
      <c r="O250" s="42">
        <v>0</v>
      </c>
      <c r="P250" s="42">
        <v>0</v>
      </c>
      <c r="Q250" s="42">
        <v>0</v>
      </c>
      <c r="R250" s="42">
        <v>0</v>
      </c>
      <c r="S250" s="42">
        <v>0</v>
      </c>
      <c r="T250" s="42">
        <v>0</v>
      </c>
      <c r="U250" s="42">
        <v>0</v>
      </c>
      <c r="V250" s="42">
        <v>0</v>
      </c>
      <c r="W250" s="42">
        <v>0</v>
      </c>
      <c r="X250" s="42" t="s">
        <v>1163</v>
      </c>
      <c r="Y250" s="42">
        <v>0</v>
      </c>
      <c r="Z250" s="42">
        <v>0</v>
      </c>
      <c r="AA250" s="42">
        <f t="shared" si="13"/>
        <v>0</v>
      </c>
      <c r="AC250">
        <f>IFERROR(VLOOKUP(H250,'[1]Pending Recoveries'!$A:$D,4,0),0)</f>
        <v>0</v>
      </c>
      <c r="AD250" s="43">
        <f t="shared" si="14"/>
        <v>0</v>
      </c>
      <c r="AE250" s="43">
        <f t="shared" si="15"/>
        <v>0</v>
      </c>
      <c r="AF250" s="43"/>
    </row>
    <row r="251" spans="1:32" x14ac:dyDescent="0.25">
      <c r="H251">
        <v>10010008</v>
      </c>
      <c r="I251" s="30"/>
      <c r="J251" t="s">
        <v>154</v>
      </c>
      <c r="K251" s="42">
        <v>96</v>
      </c>
      <c r="L251" s="42">
        <v>96</v>
      </c>
      <c r="M251" s="42">
        <v>0</v>
      </c>
      <c r="N251" s="48">
        <f t="shared" si="12"/>
        <v>192</v>
      </c>
      <c r="O251" s="42">
        <v>0</v>
      </c>
      <c r="P251" s="42">
        <v>0</v>
      </c>
      <c r="Q251" s="42">
        <v>0</v>
      </c>
      <c r="R251" s="42">
        <v>0</v>
      </c>
      <c r="S251" s="42">
        <v>0</v>
      </c>
      <c r="T251" s="42">
        <v>0</v>
      </c>
      <c r="U251" s="42">
        <v>0</v>
      </c>
      <c r="V251" s="42">
        <v>0</v>
      </c>
      <c r="W251" s="42">
        <v>0</v>
      </c>
      <c r="X251" s="42" t="s">
        <v>1163</v>
      </c>
      <c r="Y251" s="42">
        <v>0</v>
      </c>
      <c r="Z251" s="42">
        <v>0</v>
      </c>
      <c r="AA251" s="42">
        <f t="shared" si="13"/>
        <v>192</v>
      </c>
      <c r="AC251">
        <f>IFERROR(VLOOKUP(H251,'[1]Pending Recoveries'!$A:$D,4,0),0)</f>
        <v>0</v>
      </c>
      <c r="AD251" s="43">
        <f t="shared" si="14"/>
        <v>192</v>
      </c>
      <c r="AE251" s="43">
        <f t="shared" si="15"/>
        <v>0</v>
      </c>
      <c r="AF251" s="43"/>
    </row>
    <row r="252" spans="1:32" x14ac:dyDescent="0.25">
      <c r="H252">
        <v>10010009</v>
      </c>
      <c r="I252" s="30"/>
      <c r="J252" t="s">
        <v>154</v>
      </c>
      <c r="K252" s="42">
        <v>204</v>
      </c>
      <c r="L252" s="42">
        <v>204</v>
      </c>
      <c r="M252" s="42">
        <v>0</v>
      </c>
      <c r="N252" s="48">
        <f t="shared" si="12"/>
        <v>408</v>
      </c>
      <c r="O252" s="42">
        <v>0</v>
      </c>
      <c r="P252" s="42">
        <v>0</v>
      </c>
      <c r="Q252" s="42">
        <v>0</v>
      </c>
      <c r="R252" s="42">
        <v>0</v>
      </c>
      <c r="S252" s="42">
        <v>0</v>
      </c>
      <c r="T252" s="42">
        <v>0</v>
      </c>
      <c r="U252" s="42">
        <v>0</v>
      </c>
      <c r="V252" s="42">
        <v>0</v>
      </c>
      <c r="W252" s="42">
        <v>0</v>
      </c>
      <c r="X252" s="42" t="s">
        <v>1163</v>
      </c>
      <c r="Y252" s="42">
        <v>0</v>
      </c>
      <c r="Z252" s="42">
        <v>0</v>
      </c>
      <c r="AA252" s="42">
        <f t="shared" si="13"/>
        <v>408</v>
      </c>
      <c r="AC252">
        <f>IFERROR(VLOOKUP(H252,'[1]Pending Recoveries'!$A:$D,4,0),0)</f>
        <v>0</v>
      </c>
      <c r="AD252" s="43">
        <f t="shared" si="14"/>
        <v>408</v>
      </c>
      <c r="AE252" s="43">
        <f t="shared" si="15"/>
        <v>0</v>
      </c>
      <c r="AF252" s="43"/>
    </row>
    <row r="253" spans="1:32" hidden="1" x14ac:dyDescent="0.25">
      <c r="H253">
        <v>10010012</v>
      </c>
      <c r="I253" s="30"/>
      <c r="J253" t="s">
        <v>154</v>
      </c>
      <c r="K253" s="42">
        <v>0</v>
      </c>
      <c r="L253" s="42">
        <v>0</v>
      </c>
      <c r="M253" s="42">
        <v>0</v>
      </c>
      <c r="N253" s="48">
        <f t="shared" si="12"/>
        <v>0</v>
      </c>
      <c r="O253" s="42">
        <v>0</v>
      </c>
      <c r="P253" s="42">
        <v>0</v>
      </c>
      <c r="Q253" s="42">
        <v>0</v>
      </c>
      <c r="R253" s="42">
        <v>0</v>
      </c>
      <c r="S253" s="42">
        <v>0</v>
      </c>
      <c r="T253" s="42">
        <v>0</v>
      </c>
      <c r="U253" s="42">
        <v>0</v>
      </c>
      <c r="V253" s="42">
        <v>0</v>
      </c>
      <c r="W253" s="42">
        <v>0</v>
      </c>
      <c r="X253" s="42" t="s">
        <v>1163</v>
      </c>
      <c r="Y253" s="42">
        <v>0</v>
      </c>
      <c r="Z253" s="42">
        <v>0</v>
      </c>
      <c r="AA253" s="42">
        <f t="shared" si="13"/>
        <v>0</v>
      </c>
      <c r="AC253">
        <f>IFERROR(VLOOKUP(H253,'[1]Pending Recoveries'!$A:$D,4,0),0)</f>
        <v>0</v>
      </c>
      <c r="AD253" s="43">
        <f t="shared" si="14"/>
        <v>0</v>
      </c>
      <c r="AE253" s="43">
        <f t="shared" si="15"/>
        <v>0</v>
      </c>
      <c r="AF253" s="43"/>
    </row>
    <row r="254" spans="1:32" x14ac:dyDescent="0.25">
      <c r="H254">
        <v>10010014</v>
      </c>
      <c r="I254" s="30"/>
      <c r="J254" t="s">
        <v>154</v>
      </c>
      <c r="K254" s="42">
        <v>204</v>
      </c>
      <c r="L254" s="42">
        <v>204</v>
      </c>
      <c r="M254" s="42">
        <v>0</v>
      </c>
      <c r="N254" s="48">
        <f t="shared" si="12"/>
        <v>408</v>
      </c>
      <c r="O254" s="42">
        <v>0</v>
      </c>
      <c r="P254" s="42">
        <v>0</v>
      </c>
      <c r="Q254" s="42">
        <v>0</v>
      </c>
      <c r="R254" s="42">
        <v>0</v>
      </c>
      <c r="S254" s="42">
        <v>0</v>
      </c>
      <c r="T254" s="42">
        <v>0</v>
      </c>
      <c r="U254" s="42">
        <v>0</v>
      </c>
      <c r="V254" s="42">
        <v>0</v>
      </c>
      <c r="W254" s="42">
        <v>0</v>
      </c>
      <c r="X254" s="42" t="s">
        <v>1163</v>
      </c>
      <c r="Y254" s="42">
        <v>0</v>
      </c>
      <c r="Z254" s="42">
        <v>0</v>
      </c>
      <c r="AA254" s="42">
        <f t="shared" si="13"/>
        <v>408</v>
      </c>
      <c r="AC254">
        <f>IFERROR(VLOOKUP(H254,'[1]Pending Recoveries'!$A:$D,4,0),0)</f>
        <v>0</v>
      </c>
      <c r="AD254" s="43">
        <f t="shared" si="14"/>
        <v>408</v>
      </c>
      <c r="AE254" s="43">
        <f t="shared" si="15"/>
        <v>0</v>
      </c>
      <c r="AF254" s="43"/>
    </row>
    <row r="255" spans="1:32" x14ac:dyDescent="0.25">
      <c r="H255">
        <v>10010015</v>
      </c>
      <c r="I255" s="30"/>
      <c r="J255" t="s">
        <v>154</v>
      </c>
      <c r="K255" s="42">
        <v>204</v>
      </c>
      <c r="L255" s="42">
        <v>204</v>
      </c>
      <c r="M255" s="42">
        <v>0</v>
      </c>
      <c r="N255" s="48">
        <f t="shared" si="12"/>
        <v>408</v>
      </c>
      <c r="O255" s="42">
        <v>0</v>
      </c>
      <c r="P255" s="42">
        <v>0</v>
      </c>
      <c r="Q255" s="42">
        <v>0</v>
      </c>
      <c r="R255" s="42">
        <v>0</v>
      </c>
      <c r="S255" s="42">
        <v>0</v>
      </c>
      <c r="T255" s="42">
        <v>0</v>
      </c>
      <c r="U255" s="42">
        <v>0</v>
      </c>
      <c r="V255" s="42">
        <v>0</v>
      </c>
      <c r="W255" s="42">
        <v>0</v>
      </c>
      <c r="X255" s="42" t="s">
        <v>1163</v>
      </c>
      <c r="Y255" s="42">
        <v>0</v>
      </c>
      <c r="Z255" s="42">
        <v>0</v>
      </c>
      <c r="AA255" s="42">
        <f t="shared" si="13"/>
        <v>408</v>
      </c>
      <c r="AC255">
        <f>IFERROR(VLOOKUP(H255,'[1]Pending Recoveries'!$A:$D,4,0),0)</f>
        <v>0</v>
      </c>
      <c r="AD255" s="43">
        <f t="shared" si="14"/>
        <v>408</v>
      </c>
      <c r="AE255" s="43">
        <f t="shared" si="15"/>
        <v>0</v>
      </c>
      <c r="AF255" s="43"/>
    </row>
    <row r="256" spans="1:32" x14ac:dyDescent="0.25">
      <c r="H256">
        <v>10010016</v>
      </c>
      <c r="I256" s="30"/>
      <c r="J256" t="s">
        <v>154</v>
      </c>
      <c r="K256" s="42">
        <v>125</v>
      </c>
      <c r="L256" s="42">
        <v>125</v>
      </c>
      <c r="M256" s="42">
        <v>0</v>
      </c>
      <c r="N256" s="48">
        <f t="shared" si="12"/>
        <v>250</v>
      </c>
      <c r="O256" s="42">
        <v>0</v>
      </c>
      <c r="P256" s="42">
        <v>0</v>
      </c>
      <c r="Q256" s="42">
        <v>0</v>
      </c>
      <c r="R256" s="42">
        <v>0</v>
      </c>
      <c r="S256" s="42">
        <v>0</v>
      </c>
      <c r="T256" s="42">
        <v>0</v>
      </c>
      <c r="U256" s="42">
        <v>0</v>
      </c>
      <c r="V256" s="42">
        <v>0</v>
      </c>
      <c r="W256" s="42">
        <v>0</v>
      </c>
      <c r="X256" s="42" t="s">
        <v>1163</v>
      </c>
      <c r="Y256" s="42">
        <v>0</v>
      </c>
      <c r="Z256" s="42">
        <v>0</v>
      </c>
      <c r="AA256" s="42">
        <f t="shared" si="13"/>
        <v>250</v>
      </c>
      <c r="AC256">
        <f>IFERROR(VLOOKUP(H256,'[1]Pending Recoveries'!$A:$D,4,0),0)</f>
        <v>0</v>
      </c>
      <c r="AD256" s="43">
        <f t="shared" si="14"/>
        <v>250</v>
      </c>
      <c r="AE256" s="43">
        <f t="shared" si="15"/>
        <v>0</v>
      </c>
      <c r="AF256" s="43"/>
    </row>
    <row r="257" spans="8:32" hidden="1" x14ac:dyDescent="0.25">
      <c r="H257">
        <v>10010017</v>
      </c>
      <c r="I257" s="30"/>
      <c r="J257" t="s">
        <v>154</v>
      </c>
      <c r="K257" s="42">
        <v>0</v>
      </c>
      <c r="L257" s="42">
        <v>0</v>
      </c>
      <c r="M257" s="42">
        <v>0</v>
      </c>
      <c r="N257" s="48">
        <f t="shared" si="12"/>
        <v>0</v>
      </c>
      <c r="O257" s="42">
        <v>0</v>
      </c>
      <c r="P257" s="42">
        <v>0</v>
      </c>
      <c r="Q257" s="42">
        <v>0</v>
      </c>
      <c r="R257" s="42">
        <v>0</v>
      </c>
      <c r="S257" s="42">
        <v>0</v>
      </c>
      <c r="T257" s="42">
        <v>0</v>
      </c>
      <c r="U257" s="42">
        <v>0</v>
      </c>
      <c r="V257" s="42">
        <v>0</v>
      </c>
      <c r="W257" s="42">
        <v>0</v>
      </c>
      <c r="X257" s="42" t="s">
        <v>1163</v>
      </c>
      <c r="Y257" s="42">
        <v>0</v>
      </c>
      <c r="Z257" s="42">
        <v>0</v>
      </c>
      <c r="AA257" s="42">
        <f t="shared" si="13"/>
        <v>0</v>
      </c>
      <c r="AC257">
        <f>IFERROR(VLOOKUP(H257,'[1]Pending Recoveries'!$A:$D,4,0),0)</f>
        <v>0</v>
      </c>
      <c r="AD257" s="43">
        <f t="shared" si="14"/>
        <v>0</v>
      </c>
      <c r="AE257" s="43">
        <f t="shared" si="15"/>
        <v>0</v>
      </c>
      <c r="AF257" s="43"/>
    </row>
    <row r="258" spans="8:32" x14ac:dyDescent="0.25">
      <c r="H258">
        <v>10010018</v>
      </c>
      <c r="I258" s="30"/>
      <c r="J258" t="s">
        <v>154</v>
      </c>
      <c r="K258" s="42">
        <v>204</v>
      </c>
      <c r="L258" s="42">
        <v>204</v>
      </c>
      <c r="M258" s="42">
        <v>0</v>
      </c>
      <c r="N258" s="48">
        <f t="shared" si="12"/>
        <v>408</v>
      </c>
      <c r="O258" s="42">
        <v>0</v>
      </c>
      <c r="P258" s="42">
        <v>0</v>
      </c>
      <c r="Q258" s="42">
        <v>0</v>
      </c>
      <c r="R258" s="42">
        <v>0</v>
      </c>
      <c r="S258" s="42">
        <v>0</v>
      </c>
      <c r="T258" s="42">
        <v>0</v>
      </c>
      <c r="U258" s="42">
        <v>0</v>
      </c>
      <c r="V258" s="42">
        <v>0</v>
      </c>
      <c r="W258" s="42">
        <v>0</v>
      </c>
      <c r="X258" s="42" t="s">
        <v>1163</v>
      </c>
      <c r="Y258" s="42">
        <v>0</v>
      </c>
      <c r="Z258" s="42">
        <v>0</v>
      </c>
      <c r="AA258" s="42">
        <f t="shared" si="13"/>
        <v>408</v>
      </c>
      <c r="AC258">
        <f>IFERROR(VLOOKUP(H258,'[1]Pending Recoveries'!$A:$D,4,0),0)</f>
        <v>0</v>
      </c>
      <c r="AD258" s="43">
        <f t="shared" si="14"/>
        <v>408</v>
      </c>
      <c r="AE258" s="43">
        <f t="shared" si="15"/>
        <v>0</v>
      </c>
      <c r="AF258" s="43"/>
    </row>
    <row r="259" spans="8:32" hidden="1" x14ac:dyDescent="0.25">
      <c r="H259">
        <v>10010024</v>
      </c>
      <c r="I259" s="30"/>
      <c r="J259" t="s">
        <v>154</v>
      </c>
      <c r="K259" s="42">
        <v>0</v>
      </c>
      <c r="L259" s="42">
        <v>0</v>
      </c>
      <c r="M259" s="42">
        <v>0</v>
      </c>
      <c r="N259" s="48">
        <f t="shared" si="12"/>
        <v>0</v>
      </c>
      <c r="O259" s="42">
        <v>0</v>
      </c>
      <c r="P259" s="42">
        <v>0</v>
      </c>
      <c r="Q259" s="42">
        <v>0</v>
      </c>
      <c r="R259" s="42">
        <v>0</v>
      </c>
      <c r="S259" s="42">
        <v>0</v>
      </c>
      <c r="T259" s="42">
        <v>0</v>
      </c>
      <c r="U259" s="42">
        <v>0</v>
      </c>
      <c r="V259" s="42">
        <v>0</v>
      </c>
      <c r="W259" s="42">
        <v>0</v>
      </c>
      <c r="X259" s="42" t="s">
        <v>1163</v>
      </c>
      <c r="Y259" s="42">
        <v>0</v>
      </c>
      <c r="Z259" s="42">
        <v>0</v>
      </c>
      <c r="AA259" s="42">
        <f t="shared" si="13"/>
        <v>0</v>
      </c>
      <c r="AC259">
        <f>IFERROR(VLOOKUP(H259,'[1]Pending Recoveries'!$A:$D,4,0),0)</f>
        <v>0</v>
      </c>
      <c r="AD259" s="43">
        <f t="shared" si="14"/>
        <v>0</v>
      </c>
      <c r="AE259" s="43">
        <f t="shared" si="15"/>
        <v>0</v>
      </c>
      <c r="AF259" s="43"/>
    </row>
    <row r="260" spans="8:32" hidden="1" x14ac:dyDescent="0.25">
      <c r="H260">
        <v>10010025</v>
      </c>
      <c r="I260" s="30"/>
      <c r="J260" t="s">
        <v>154</v>
      </c>
      <c r="K260" s="42">
        <v>0</v>
      </c>
      <c r="L260" s="42">
        <v>0</v>
      </c>
      <c r="M260" s="42">
        <v>0</v>
      </c>
      <c r="N260" s="48">
        <f t="shared" si="12"/>
        <v>0</v>
      </c>
      <c r="O260" s="42">
        <v>0</v>
      </c>
      <c r="P260" s="42">
        <v>0</v>
      </c>
      <c r="Q260" s="42">
        <v>0</v>
      </c>
      <c r="R260" s="42">
        <v>0</v>
      </c>
      <c r="S260" s="42">
        <v>0</v>
      </c>
      <c r="T260" s="42">
        <v>0</v>
      </c>
      <c r="U260" s="42">
        <v>0</v>
      </c>
      <c r="V260" s="42">
        <v>0</v>
      </c>
      <c r="W260" s="42">
        <v>0</v>
      </c>
      <c r="X260" s="42" t="s">
        <v>1163</v>
      </c>
      <c r="Y260" s="42">
        <v>0</v>
      </c>
      <c r="Z260" s="42">
        <v>0</v>
      </c>
      <c r="AA260" s="42">
        <f t="shared" si="13"/>
        <v>0</v>
      </c>
      <c r="AC260">
        <f>IFERROR(VLOOKUP(H260,'[1]Pending Recoveries'!$A:$D,4,0),0)</f>
        <v>0</v>
      </c>
      <c r="AD260" s="43">
        <f t="shared" si="14"/>
        <v>0</v>
      </c>
      <c r="AE260" s="43">
        <f t="shared" si="15"/>
        <v>0</v>
      </c>
      <c r="AF260" s="43"/>
    </row>
    <row r="261" spans="8:32" hidden="1" x14ac:dyDescent="0.25">
      <c r="H261">
        <v>10010028</v>
      </c>
      <c r="I261" s="30"/>
      <c r="J261" t="s">
        <v>154</v>
      </c>
      <c r="K261" s="42">
        <v>0</v>
      </c>
      <c r="L261" s="42">
        <v>0</v>
      </c>
      <c r="M261" s="42">
        <v>0</v>
      </c>
      <c r="N261" s="48">
        <f t="shared" ref="N261:N324" si="16">K261+M261+L261</f>
        <v>0</v>
      </c>
      <c r="O261" s="42">
        <v>0</v>
      </c>
      <c r="P261" s="42">
        <v>0</v>
      </c>
      <c r="Q261" s="42">
        <v>0</v>
      </c>
      <c r="R261" s="42">
        <v>0</v>
      </c>
      <c r="S261" s="42">
        <v>0</v>
      </c>
      <c r="T261" s="42">
        <v>0</v>
      </c>
      <c r="U261" s="42">
        <v>0</v>
      </c>
      <c r="V261" s="42">
        <v>0</v>
      </c>
      <c r="W261" s="42">
        <v>0</v>
      </c>
      <c r="X261" s="42" t="s">
        <v>1163</v>
      </c>
      <c r="Y261" s="42">
        <v>0</v>
      </c>
      <c r="Z261" s="42">
        <v>0</v>
      </c>
      <c r="AA261" s="42">
        <f t="shared" ref="AA261:AA324" si="17">N261-SUM(O261:Z261)</f>
        <v>0</v>
      </c>
      <c r="AC261">
        <f>IFERROR(VLOOKUP(H261,'[1]Pending Recoveries'!$A:$D,4,0),0)</f>
        <v>0</v>
      </c>
      <c r="AD261" s="43">
        <f t="shared" ref="AD261:AD324" si="18">AA261-AC261</f>
        <v>0</v>
      </c>
      <c r="AE261" s="43">
        <f t="shared" ref="AE261:AE324" si="19">AC261-M261</f>
        <v>0</v>
      </c>
      <c r="AF261" s="43"/>
    </row>
    <row r="262" spans="8:32" x14ac:dyDescent="0.25">
      <c r="H262">
        <v>10010029</v>
      </c>
      <c r="I262" s="30"/>
      <c r="J262" t="s">
        <v>154</v>
      </c>
      <c r="K262" s="42">
        <v>254</v>
      </c>
      <c r="L262" s="42">
        <v>254</v>
      </c>
      <c r="M262" s="42">
        <v>0</v>
      </c>
      <c r="N262" s="48">
        <f t="shared" si="16"/>
        <v>508</v>
      </c>
      <c r="O262" s="42">
        <v>0</v>
      </c>
      <c r="P262" s="42">
        <v>0</v>
      </c>
      <c r="Q262" s="42">
        <v>0</v>
      </c>
      <c r="R262" s="42">
        <v>0</v>
      </c>
      <c r="S262" s="42">
        <v>0</v>
      </c>
      <c r="T262" s="42">
        <v>0</v>
      </c>
      <c r="U262" s="42">
        <v>0</v>
      </c>
      <c r="V262" s="42">
        <v>0</v>
      </c>
      <c r="W262" s="42">
        <v>0</v>
      </c>
      <c r="X262" s="42" t="s">
        <v>1163</v>
      </c>
      <c r="Y262" s="42">
        <v>0</v>
      </c>
      <c r="Z262" s="42">
        <v>0</v>
      </c>
      <c r="AA262" s="42">
        <f t="shared" si="17"/>
        <v>508</v>
      </c>
      <c r="AC262">
        <f>IFERROR(VLOOKUP(H262,'[1]Pending Recoveries'!$A:$D,4,0),0)</f>
        <v>0</v>
      </c>
      <c r="AD262" s="43">
        <f t="shared" si="18"/>
        <v>508</v>
      </c>
      <c r="AE262" s="43">
        <f t="shared" si="19"/>
        <v>0</v>
      </c>
      <c r="AF262" s="43"/>
    </row>
    <row r="263" spans="8:32" x14ac:dyDescent="0.25">
      <c r="H263">
        <v>10010033</v>
      </c>
      <c r="I263" s="30"/>
      <c r="J263" t="s">
        <v>154</v>
      </c>
      <c r="K263" s="42">
        <v>204</v>
      </c>
      <c r="L263" s="42">
        <v>204</v>
      </c>
      <c r="M263" s="42">
        <v>0</v>
      </c>
      <c r="N263" s="48">
        <f t="shared" si="16"/>
        <v>408</v>
      </c>
      <c r="O263" s="42">
        <v>0</v>
      </c>
      <c r="P263" s="42">
        <v>0</v>
      </c>
      <c r="Q263" s="42">
        <v>0</v>
      </c>
      <c r="R263" s="42">
        <v>0</v>
      </c>
      <c r="S263" s="42">
        <v>0</v>
      </c>
      <c r="T263" s="42">
        <v>0</v>
      </c>
      <c r="U263" s="42">
        <v>0</v>
      </c>
      <c r="V263" s="42">
        <v>0</v>
      </c>
      <c r="W263" s="42">
        <v>0</v>
      </c>
      <c r="X263" s="42" t="s">
        <v>1163</v>
      </c>
      <c r="Y263" s="42">
        <v>0</v>
      </c>
      <c r="Z263" s="42">
        <v>0</v>
      </c>
      <c r="AA263" s="42">
        <f t="shared" si="17"/>
        <v>408</v>
      </c>
      <c r="AC263">
        <f>IFERROR(VLOOKUP(H263,'[1]Pending Recoveries'!$A:$D,4,0),0)</f>
        <v>0</v>
      </c>
      <c r="AD263" s="43">
        <f t="shared" si="18"/>
        <v>408</v>
      </c>
      <c r="AE263" s="43">
        <f t="shared" si="19"/>
        <v>0</v>
      </c>
      <c r="AF263" s="43"/>
    </row>
    <row r="264" spans="8:32" x14ac:dyDescent="0.25">
      <c r="H264">
        <v>10010034</v>
      </c>
      <c r="I264" s="30"/>
      <c r="J264" t="s">
        <v>154</v>
      </c>
      <c r="K264" s="42">
        <v>230</v>
      </c>
      <c r="L264" s="42">
        <v>230</v>
      </c>
      <c r="M264" s="42">
        <v>0</v>
      </c>
      <c r="N264" s="48">
        <f t="shared" si="16"/>
        <v>460</v>
      </c>
      <c r="O264" s="42">
        <v>0</v>
      </c>
      <c r="P264" s="42">
        <v>0</v>
      </c>
      <c r="Q264" s="42">
        <v>0</v>
      </c>
      <c r="R264" s="42">
        <v>0</v>
      </c>
      <c r="S264" s="42">
        <v>0</v>
      </c>
      <c r="T264" s="42">
        <v>0</v>
      </c>
      <c r="U264" s="42">
        <v>0</v>
      </c>
      <c r="V264" s="42">
        <v>0</v>
      </c>
      <c r="W264" s="42">
        <v>0</v>
      </c>
      <c r="X264" s="42" t="s">
        <v>1163</v>
      </c>
      <c r="Y264" s="42">
        <v>0</v>
      </c>
      <c r="Z264" s="42">
        <v>0</v>
      </c>
      <c r="AA264" s="42">
        <f t="shared" si="17"/>
        <v>460</v>
      </c>
      <c r="AC264">
        <f>IFERROR(VLOOKUP(H264,'[1]Pending Recoveries'!$A:$D,4,0),0)</f>
        <v>0</v>
      </c>
      <c r="AD264" s="43">
        <f t="shared" si="18"/>
        <v>460</v>
      </c>
      <c r="AE264" s="43">
        <f t="shared" si="19"/>
        <v>0</v>
      </c>
      <c r="AF264" s="43"/>
    </row>
    <row r="265" spans="8:32" x14ac:dyDescent="0.25">
      <c r="H265">
        <v>10010035</v>
      </c>
      <c r="I265" s="30"/>
      <c r="J265" t="s">
        <v>154</v>
      </c>
      <c r="K265" s="42">
        <v>10</v>
      </c>
      <c r="L265" s="42">
        <v>10</v>
      </c>
      <c r="M265" s="42">
        <v>0</v>
      </c>
      <c r="N265" s="48">
        <f t="shared" si="16"/>
        <v>20</v>
      </c>
      <c r="O265" s="42">
        <v>0</v>
      </c>
      <c r="P265" s="42">
        <v>0</v>
      </c>
      <c r="Q265" s="42">
        <v>0</v>
      </c>
      <c r="R265" s="42">
        <v>0</v>
      </c>
      <c r="S265" s="42">
        <v>0</v>
      </c>
      <c r="T265" s="42">
        <v>0</v>
      </c>
      <c r="U265" s="42">
        <v>0</v>
      </c>
      <c r="V265" s="42">
        <v>0</v>
      </c>
      <c r="W265" s="42">
        <v>0</v>
      </c>
      <c r="X265" s="42" t="s">
        <v>1163</v>
      </c>
      <c r="Y265" s="42">
        <v>0</v>
      </c>
      <c r="Z265" s="42">
        <v>0</v>
      </c>
      <c r="AA265" s="42">
        <f t="shared" si="17"/>
        <v>20</v>
      </c>
      <c r="AC265">
        <f>IFERROR(VLOOKUP(H265,'[1]Pending Recoveries'!$A:$D,4,0),0)</f>
        <v>0</v>
      </c>
      <c r="AD265" s="43">
        <f t="shared" si="18"/>
        <v>20</v>
      </c>
      <c r="AE265" s="43">
        <f t="shared" si="19"/>
        <v>0</v>
      </c>
      <c r="AF265" s="43"/>
    </row>
    <row r="266" spans="8:32" x14ac:dyDescent="0.25">
      <c r="H266">
        <v>10010039</v>
      </c>
      <c r="I266" s="30"/>
      <c r="J266" t="s">
        <v>154</v>
      </c>
      <c r="K266" s="42">
        <v>304</v>
      </c>
      <c r="L266" s="42">
        <v>304</v>
      </c>
      <c r="M266" s="42">
        <v>0</v>
      </c>
      <c r="N266" s="48">
        <f t="shared" si="16"/>
        <v>608</v>
      </c>
      <c r="O266" s="42">
        <v>0</v>
      </c>
      <c r="P266" s="42">
        <v>0</v>
      </c>
      <c r="Q266" s="42">
        <v>0</v>
      </c>
      <c r="R266" s="42">
        <v>0</v>
      </c>
      <c r="S266" s="42">
        <v>0</v>
      </c>
      <c r="T266" s="42">
        <v>0</v>
      </c>
      <c r="U266" s="42">
        <v>0</v>
      </c>
      <c r="V266" s="42">
        <v>0</v>
      </c>
      <c r="W266" s="42">
        <v>0</v>
      </c>
      <c r="X266" s="42" t="s">
        <v>1163</v>
      </c>
      <c r="Y266" s="42">
        <v>0</v>
      </c>
      <c r="Z266" s="42">
        <v>0</v>
      </c>
      <c r="AA266" s="42">
        <f t="shared" si="17"/>
        <v>608</v>
      </c>
      <c r="AC266">
        <f>IFERROR(VLOOKUP(H266,'[1]Pending Recoveries'!$A:$D,4,0),0)</f>
        <v>0</v>
      </c>
      <c r="AD266" s="43">
        <f t="shared" si="18"/>
        <v>608</v>
      </c>
      <c r="AE266" s="43">
        <f t="shared" si="19"/>
        <v>0</v>
      </c>
      <c r="AF266" s="43"/>
    </row>
    <row r="267" spans="8:32" x14ac:dyDescent="0.25">
      <c r="H267">
        <v>10010043</v>
      </c>
      <c r="I267" s="30"/>
      <c r="J267" t="s">
        <v>154</v>
      </c>
      <c r="K267" s="42">
        <v>230</v>
      </c>
      <c r="L267" s="42">
        <v>230</v>
      </c>
      <c r="M267" s="42">
        <v>0</v>
      </c>
      <c r="N267" s="48">
        <f t="shared" si="16"/>
        <v>460</v>
      </c>
      <c r="O267" s="42">
        <v>0</v>
      </c>
      <c r="P267" s="42">
        <v>0</v>
      </c>
      <c r="Q267" s="42">
        <v>0</v>
      </c>
      <c r="R267" s="42">
        <v>0</v>
      </c>
      <c r="S267" s="42">
        <v>0</v>
      </c>
      <c r="T267" s="42">
        <v>0</v>
      </c>
      <c r="U267" s="42">
        <v>0</v>
      </c>
      <c r="V267" s="42">
        <v>0</v>
      </c>
      <c r="W267" s="42">
        <v>0</v>
      </c>
      <c r="X267" s="42" t="s">
        <v>1163</v>
      </c>
      <c r="Y267" s="42">
        <v>0</v>
      </c>
      <c r="Z267" s="42">
        <v>0</v>
      </c>
      <c r="AA267" s="42">
        <f t="shared" si="17"/>
        <v>460</v>
      </c>
      <c r="AC267">
        <f>IFERROR(VLOOKUP(H267,'[1]Pending Recoveries'!$A:$D,4,0),0)</f>
        <v>0</v>
      </c>
      <c r="AD267" s="43">
        <f t="shared" si="18"/>
        <v>460</v>
      </c>
      <c r="AE267" s="43">
        <f t="shared" si="19"/>
        <v>0</v>
      </c>
      <c r="AF267" s="43"/>
    </row>
    <row r="268" spans="8:32" hidden="1" x14ac:dyDescent="0.25">
      <c r="H268">
        <v>10010045</v>
      </c>
      <c r="I268" s="30"/>
      <c r="J268" t="s">
        <v>154</v>
      </c>
      <c r="K268" s="42">
        <v>0</v>
      </c>
      <c r="L268" s="42">
        <v>0</v>
      </c>
      <c r="M268" s="42">
        <v>0</v>
      </c>
      <c r="N268" s="48">
        <f t="shared" si="16"/>
        <v>0</v>
      </c>
      <c r="O268" s="42">
        <v>0</v>
      </c>
      <c r="P268" s="42">
        <v>0</v>
      </c>
      <c r="Q268" s="42">
        <v>0</v>
      </c>
      <c r="R268" s="42">
        <v>0</v>
      </c>
      <c r="S268" s="42">
        <v>0</v>
      </c>
      <c r="T268" s="42">
        <v>0</v>
      </c>
      <c r="U268" s="42">
        <v>0</v>
      </c>
      <c r="V268" s="42">
        <v>0</v>
      </c>
      <c r="W268" s="42">
        <v>0</v>
      </c>
      <c r="X268" s="42" t="s">
        <v>1163</v>
      </c>
      <c r="Y268" s="42">
        <v>0</v>
      </c>
      <c r="Z268" s="42">
        <v>0</v>
      </c>
      <c r="AA268" s="42">
        <f t="shared" si="17"/>
        <v>0</v>
      </c>
      <c r="AC268">
        <f>IFERROR(VLOOKUP(H268,'[1]Pending Recoveries'!$A:$D,4,0),0)</f>
        <v>0</v>
      </c>
      <c r="AD268" s="43">
        <f t="shared" si="18"/>
        <v>0</v>
      </c>
      <c r="AE268" s="43">
        <f t="shared" si="19"/>
        <v>0</v>
      </c>
      <c r="AF268" s="43"/>
    </row>
    <row r="269" spans="8:32" x14ac:dyDescent="0.25">
      <c r="H269">
        <v>10010052</v>
      </c>
      <c r="I269" s="30"/>
      <c r="J269" t="s">
        <v>154</v>
      </c>
      <c r="K269" s="42">
        <v>254</v>
      </c>
      <c r="L269" s="42">
        <v>254</v>
      </c>
      <c r="M269" s="42">
        <v>0</v>
      </c>
      <c r="N269" s="48">
        <f t="shared" si="16"/>
        <v>508</v>
      </c>
      <c r="O269" s="42">
        <v>0</v>
      </c>
      <c r="P269" s="42">
        <v>0</v>
      </c>
      <c r="Q269" s="42">
        <v>0</v>
      </c>
      <c r="R269" s="42">
        <v>0</v>
      </c>
      <c r="S269" s="42">
        <v>0</v>
      </c>
      <c r="T269" s="42">
        <v>0</v>
      </c>
      <c r="U269" s="42">
        <v>0</v>
      </c>
      <c r="V269" s="42">
        <v>0</v>
      </c>
      <c r="W269" s="42">
        <v>0</v>
      </c>
      <c r="X269" s="42" t="s">
        <v>1163</v>
      </c>
      <c r="Y269" s="42">
        <v>0</v>
      </c>
      <c r="Z269" s="42">
        <v>0</v>
      </c>
      <c r="AA269" s="42">
        <f t="shared" si="17"/>
        <v>508</v>
      </c>
      <c r="AC269">
        <f>IFERROR(VLOOKUP(H269,'[1]Pending Recoveries'!$A:$D,4,0),0)</f>
        <v>0</v>
      </c>
      <c r="AD269" s="43">
        <f t="shared" si="18"/>
        <v>508</v>
      </c>
      <c r="AE269" s="43">
        <f t="shared" si="19"/>
        <v>0</v>
      </c>
      <c r="AF269" s="43"/>
    </row>
    <row r="270" spans="8:32" x14ac:dyDescent="0.25">
      <c r="H270">
        <v>10010054</v>
      </c>
      <c r="I270" s="30"/>
      <c r="J270" t="s">
        <v>154</v>
      </c>
      <c r="K270" s="42">
        <v>330</v>
      </c>
      <c r="L270" s="42">
        <v>330</v>
      </c>
      <c r="M270" s="42">
        <v>0</v>
      </c>
      <c r="N270" s="48">
        <f t="shared" si="16"/>
        <v>660</v>
      </c>
      <c r="O270" s="42">
        <v>0</v>
      </c>
      <c r="P270" s="42">
        <v>0</v>
      </c>
      <c r="Q270" s="42">
        <v>0</v>
      </c>
      <c r="R270" s="42">
        <v>0</v>
      </c>
      <c r="S270" s="42">
        <v>0</v>
      </c>
      <c r="T270" s="42">
        <v>0</v>
      </c>
      <c r="U270" s="42">
        <v>0</v>
      </c>
      <c r="V270" s="42">
        <v>0</v>
      </c>
      <c r="W270" s="42">
        <v>0</v>
      </c>
      <c r="X270" s="42" t="s">
        <v>1163</v>
      </c>
      <c r="Y270" s="42">
        <v>0</v>
      </c>
      <c r="Z270" s="42">
        <v>0</v>
      </c>
      <c r="AA270" s="42">
        <f t="shared" si="17"/>
        <v>660</v>
      </c>
      <c r="AC270">
        <f>IFERROR(VLOOKUP(H270,'[1]Pending Recoveries'!$A:$D,4,0),0)</f>
        <v>0</v>
      </c>
      <c r="AD270" s="43">
        <f t="shared" si="18"/>
        <v>660</v>
      </c>
      <c r="AE270" s="43">
        <f t="shared" si="19"/>
        <v>0</v>
      </c>
      <c r="AF270" s="43"/>
    </row>
    <row r="271" spans="8:32" hidden="1" x14ac:dyDescent="0.25">
      <c r="H271">
        <v>10010058</v>
      </c>
      <c r="I271" s="30"/>
      <c r="J271" t="s">
        <v>154</v>
      </c>
      <c r="K271" s="42">
        <v>0</v>
      </c>
      <c r="L271" s="42">
        <v>0</v>
      </c>
      <c r="M271" s="42">
        <v>0</v>
      </c>
      <c r="N271" s="48">
        <f t="shared" si="16"/>
        <v>0</v>
      </c>
      <c r="O271" s="42">
        <v>0</v>
      </c>
      <c r="P271" s="42">
        <v>0</v>
      </c>
      <c r="Q271" s="42">
        <v>0</v>
      </c>
      <c r="R271" s="42">
        <v>0</v>
      </c>
      <c r="S271" s="42">
        <v>0</v>
      </c>
      <c r="T271" s="42">
        <v>0</v>
      </c>
      <c r="U271" s="42">
        <v>0</v>
      </c>
      <c r="V271" s="42">
        <v>0</v>
      </c>
      <c r="W271" s="42">
        <v>0</v>
      </c>
      <c r="X271" s="42" t="s">
        <v>1163</v>
      </c>
      <c r="Y271" s="42">
        <v>0</v>
      </c>
      <c r="Z271" s="42">
        <v>0</v>
      </c>
      <c r="AA271" s="42">
        <f t="shared" si="17"/>
        <v>0</v>
      </c>
      <c r="AC271">
        <f>IFERROR(VLOOKUP(H271,'[1]Pending Recoveries'!$A:$D,4,0),0)</f>
        <v>0</v>
      </c>
      <c r="AD271" s="43">
        <f t="shared" si="18"/>
        <v>0</v>
      </c>
      <c r="AE271" s="43">
        <f t="shared" si="19"/>
        <v>0</v>
      </c>
      <c r="AF271" s="43"/>
    </row>
    <row r="272" spans="8:32" x14ac:dyDescent="0.25">
      <c r="H272">
        <v>10010060</v>
      </c>
      <c r="I272" s="30"/>
      <c r="J272" t="s">
        <v>154</v>
      </c>
      <c r="K272" s="42">
        <v>204</v>
      </c>
      <c r="L272" s="42">
        <v>204</v>
      </c>
      <c r="M272" s="42">
        <v>0</v>
      </c>
      <c r="N272" s="48">
        <f t="shared" si="16"/>
        <v>408</v>
      </c>
      <c r="O272" s="42">
        <v>0</v>
      </c>
      <c r="P272" s="42">
        <v>0</v>
      </c>
      <c r="Q272" s="42">
        <v>0</v>
      </c>
      <c r="R272" s="42">
        <v>0</v>
      </c>
      <c r="S272" s="42">
        <v>0</v>
      </c>
      <c r="T272" s="42">
        <v>0</v>
      </c>
      <c r="U272" s="42">
        <v>0</v>
      </c>
      <c r="V272" s="42">
        <v>0</v>
      </c>
      <c r="W272" s="42">
        <v>0</v>
      </c>
      <c r="X272" s="42" t="s">
        <v>1163</v>
      </c>
      <c r="Y272" s="42">
        <v>0</v>
      </c>
      <c r="Z272" s="42">
        <v>0</v>
      </c>
      <c r="AA272" s="42">
        <f t="shared" si="17"/>
        <v>408</v>
      </c>
      <c r="AC272">
        <f>IFERROR(VLOOKUP(H272,'[1]Pending Recoveries'!$A:$D,4,0),0)</f>
        <v>0</v>
      </c>
      <c r="AD272" s="43">
        <f t="shared" si="18"/>
        <v>408</v>
      </c>
      <c r="AE272" s="43">
        <f t="shared" si="19"/>
        <v>0</v>
      </c>
      <c r="AF272" s="43"/>
    </row>
    <row r="273" spans="8:32" x14ac:dyDescent="0.25">
      <c r="H273">
        <v>10010061</v>
      </c>
      <c r="I273" s="30"/>
      <c r="J273" t="s">
        <v>154</v>
      </c>
      <c r="K273" s="42">
        <v>204</v>
      </c>
      <c r="L273" s="42">
        <v>204</v>
      </c>
      <c r="M273" s="42">
        <v>0</v>
      </c>
      <c r="N273" s="48">
        <f t="shared" si="16"/>
        <v>408</v>
      </c>
      <c r="O273" s="42">
        <v>0</v>
      </c>
      <c r="P273" s="42">
        <v>0</v>
      </c>
      <c r="Q273" s="42">
        <v>0</v>
      </c>
      <c r="R273" s="42">
        <v>0</v>
      </c>
      <c r="S273" s="42">
        <v>0</v>
      </c>
      <c r="T273" s="42">
        <v>0</v>
      </c>
      <c r="U273" s="42">
        <v>0</v>
      </c>
      <c r="V273" s="42">
        <v>0</v>
      </c>
      <c r="W273" s="42">
        <v>0</v>
      </c>
      <c r="X273" s="42" t="s">
        <v>1163</v>
      </c>
      <c r="Y273" s="42">
        <v>0</v>
      </c>
      <c r="Z273" s="42">
        <v>0</v>
      </c>
      <c r="AA273" s="42">
        <f t="shared" si="17"/>
        <v>408</v>
      </c>
      <c r="AC273">
        <f>IFERROR(VLOOKUP(H273,'[1]Pending Recoveries'!$A:$D,4,0),0)</f>
        <v>0</v>
      </c>
      <c r="AD273" s="43">
        <f t="shared" si="18"/>
        <v>408</v>
      </c>
      <c r="AE273" s="43">
        <f t="shared" si="19"/>
        <v>0</v>
      </c>
      <c r="AF273" s="43"/>
    </row>
    <row r="274" spans="8:32" x14ac:dyDescent="0.25">
      <c r="H274">
        <v>10010062</v>
      </c>
      <c r="I274" s="30"/>
      <c r="J274" t="s">
        <v>154</v>
      </c>
      <c r="K274" s="42">
        <v>204</v>
      </c>
      <c r="L274" s="42">
        <v>204</v>
      </c>
      <c r="M274" s="42">
        <v>0</v>
      </c>
      <c r="N274" s="48">
        <f t="shared" si="16"/>
        <v>408</v>
      </c>
      <c r="O274" s="42">
        <v>0</v>
      </c>
      <c r="P274" s="42">
        <v>0</v>
      </c>
      <c r="Q274" s="42">
        <v>0</v>
      </c>
      <c r="R274" s="42">
        <v>0</v>
      </c>
      <c r="S274" s="42">
        <v>0</v>
      </c>
      <c r="T274" s="42">
        <v>0</v>
      </c>
      <c r="U274" s="42">
        <v>0</v>
      </c>
      <c r="V274" s="42">
        <v>0</v>
      </c>
      <c r="W274" s="42">
        <v>0</v>
      </c>
      <c r="X274" s="42" t="s">
        <v>1163</v>
      </c>
      <c r="Y274" s="42">
        <v>0</v>
      </c>
      <c r="Z274" s="42">
        <v>0</v>
      </c>
      <c r="AA274" s="42">
        <f t="shared" si="17"/>
        <v>408</v>
      </c>
      <c r="AC274">
        <f>IFERROR(VLOOKUP(H274,'[1]Pending Recoveries'!$A:$D,4,0),0)</f>
        <v>0</v>
      </c>
      <c r="AD274" s="43">
        <f t="shared" si="18"/>
        <v>408</v>
      </c>
      <c r="AE274" s="43">
        <f t="shared" si="19"/>
        <v>0</v>
      </c>
      <c r="AF274" s="43"/>
    </row>
    <row r="275" spans="8:32" x14ac:dyDescent="0.25">
      <c r="H275">
        <v>10010063</v>
      </c>
      <c r="I275" s="30"/>
      <c r="J275" t="s">
        <v>154</v>
      </c>
      <c r="K275" s="42">
        <v>204</v>
      </c>
      <c r="L275" s="42">
        <v>204</v>
      </c>
      <c r="M275" s="42">
        <v>0</v>
      </c>
      <c r="N275" s="48">
        <f t="shared" si="16"/>
        <v>408</v>
      </c>
      <c r="O275" s="42">
        <v>0</v>
      </c>
      <c r="P275" s="42">
        <v>0</v>
      </c>
      <c r="Q275" s="42">
        <v>0</v>
      </c>
      <c r="R275" s="42">
        <v>0</v>
      </c>
      <c r="S275" s="42">
        <v>0</v>
      </c>
      <c r="T275" s="42">
        <v>0</v>
      </c>
      <c r="U275" s="42">
        <v>0</v>
      </c>
      <c r="V275" s="42">
        <v>0</v>
      </c>
      <c r="W275" s="42">
        <v>0</v>
      </c>
      <c r="X275" s="42" t="s">
        <v>1163</v>
      </c>
      <c r="Y275" s="42">
        <v>0</v>
      </c>
      <c r="Z275" s="42">
        <v>0</v>
      </c>
      <c r="AA275" s="42">
        <f t="shared" si="17"/>
        <v>408</v>
      </c>
      <c r="AC275">
        <f>IFERROR(VLOOKUP(H275,'[1]Pending Recoveries'!$A:$D,4,0),0)</f>
        <v>0</v>
      </c>
      <c r="AD275" s="43">
        <f t="shared" si="18"/>
        <v>408</v>
      </c>
      <c r="AE275" s="43">
        <f t="shared" si="19"/>
        <v>0</v>
      </c>
      <c r="AF275" s="43"/>
    </row>
    <row r="276" spans="8:32" x14ac:dyDescent="0.25">
      <c r="H276">
        <v>10010064</v>
      </c>
      <c r="I276" s="30"/>
      <c r="J276" t="s">
        <v>154</v>
      </c>
      <c r="K276" s="42">
        <v>280</v>
      </c>
      <c r="L276" s="42">
        <v>280</v>
      </c>
      <c r="M276" s="42">
        <v>0</v>
      </c>
      <c r="N276" s="48">
        <f t="shared" si="16"/>
        <v>560</v>
      </c>
      <c r="O276" s="42">
        <v>0</v>
      </c>
      <c r="P276" s="42">
        <v>0</v>
      </c>
      <c r="Q276" s="42">
        <v>0</v>
      </c>
      <c r="R276" s="42">
        <v>0</v>
      </c>
      <c r="S276" s="42">
        <v>0</v>
      </c>
      <c r="T276" s="42">
        <v>0</v>
      </c>
      <c r="U276" s="42">
        <v>0</v>
      </c>
      <c r="V276" s="42">
        <v>0</v>
      </c>
      <c r="W276" s="42">
        <v>0</v>
      </c>
      <c r="X276" s="42" t="s">
        <v>1163</v>
      </c>
      <c r="Y276" s="42">
        <v>0</v>
      </c>
      <c r="Z276" s="42">
        <v>0</v>
      </c>
      <c r="AA276" s="42">
        <f t="shared" si="17"/>
        <v>560</v>
      </c>
      <c r="AC276">
        <f>IFERROR(VLOOKUP(H276,'[1]Pending Recoveries'!$A:$D,4,0),0)</f>
        <v>0</v>
      </c>
      <c r="AD276" s="43">
        <f t="shared" si="18"/>
        <v>560</v>
      </c>
      <c r="AE276" s="43">
        <f t="shared" si="19"/>
        <v>0</v>
      </c>
      <c r="AF276" s="43"/>
    </row>
    <row r="277" spans="8:32" hidden="1" x14ac:dyDescent="0.25">
      <c r="H277">
        <v>10010065</v>
      </c>
      <c r="I277" s="30"/>
      <c r="J277" t="s">
        <v>154</v>
      </c>
      <c r="K277" s="42">
        <v>0</v>
      </c>
      <c r="L277" s="42">
        <v>0</v>
      </c>
      <c r="M277" s="42">
        <v>0</v>
      </c>
      <c r="N277" s="48">
        <f t="shared" si="16"/>
        <v>0</v>
      </c>
      <c r="O277" s="42">
        <v>0</v>
      </c>
      <c r="P277" s="42">
        <v>0</v>
      </c>
      <c r="Q277" s="42">
        <v>0</v>
      </c>
      <c r="R277" s="42">
        <v>0</v>
      </c>
      <c r="S277" s="42">
        <v>0</v>
      </c>
      <c r="T277" s="42">
        <v>0</v>
      </c>
      <c r="U277" s="42">
        <v>0</v>
      </c>
      <c r="V277" s="42">
        <v>0</v>
      </c>
      <c r="W277" s="42">
        <v>0</v>
      </c>
      <c r="X277" s="42" t="s">
        <v>1163</v>
      </c>
      <c r="Y277" s="42">
        <v>0</v>
      </c>
      <c r="Z277" s="42">
        <v>0</v>
      </c>
      <c r="AA277" s="42">
        <f t="shared" si="17"/>
        <v>0</v>
      </c>
      <c r="AC277">
        <f>IFERROR(VLOOKUP(H277,'[1]Pending Recoveries'!$A:$D,4,0),0)</f>
        <v>0</v>
      </c>
      <c r="AD277" s="43">
        <f t="shared" si="18"/>
        <v>0</v>
      </c>
      <c r="AE277" s="43">
        <f t="shared" si="19"/>
        <v>0</v>
      </c>
      <c r="AF277" s="43"/>
    </row>
    <row r="278" spans="8:32" hidden="1" x14ac:dyDescent="0.25">
      <c r="H278">
        <v>10010067</v>
      </c>
      <c r="I278" s="30"/>
      <c r="J278" t="s">
        <v>154</v>
      </c>
      <c r="K278" s="42">
        <v>0</v>
      </c>
      <c r="L278" s="42">
        <v>0</v>
      </c>
      <c r="M278" s="42">
        <v>0</v>
      </c>
      <c r="N278" s="48">
        <f t="shared" si="16"/>
        <v>0</v>
      </c>
      <c r="O278" s="42">
        <v>0</v>
      </c>
      <c r="P278" s="42">
        <v>0</v>
      </c>
      <c r="Q278" s="42">
        <v>0</v>
      </c>
      <c r="R278" s="42">
        <v>0</v>
      </c>
      <c r="S278" s="42">
        <v>0</v>
      </c>
      <c r="T278" s="42">
        <v>0</v>
      </c>
      <c r="U278" s="42">
        <v>0</v>
      </c>
      <c r="V278" s="42">
        <v>0</v>
      </c>
      <c r="W278" s="42">
        <v>0</v>
      </c>
      <c r="X278" s="42" t="s">
        <v>1163</v>
      </c>
      <c r="Y278" s="42">
        <v>0</v>
      </c>
      <c r="Z278" s="42">
        <v>0</v>
      </c>
      <c r="AA278" s="42">
        <f t="shared" si="17"/>
        <v>0</v>
      </c>
      <c r="AC278">
        <f>IFERROR(VLOOKUP(H278,'[1]Pending Recoveries'!$A:$D,4,0),0)</f>
        <v>0</v>
      </c>
      <c r="AD278" s="43">
        <f t="shared" si="18"/>
        <v>0</v>
      </c>
      <c r="AE278" s="43">
        <f t="shared" si="19"/>
        <v>0</v>
      </c>
      <c r="AF278" s="43"/>
    </row>
    <row r="279" spans="8:32" x14ac:dyDescent="0.25">
      <c r="H279">
        <v>10010068</v>
      </c>
      <c r="I279" s="30"/>
      <c r="J279" t="s">
        <v>154</v>
      </c>
      <c r="K279" s="42">
        <v>230</v>
      </c>
      <c r="L279" s="42">
        <v>230</v>
      </c>
      <c r="M279" s="42">
        <v>0</v>
      </c>
      <c r="N279" s="48">
        <f t="shared" si="16"/>
        <v>460</v>
      </c>
      <c r="O279" s="42">
        <v>0</v>
      </c>
      <c r="P279" s="42">
        <v>0</v>
      </c>
      <c r="Q279" s="42">
        <v>0</v>
      </c>
      <c r="R279" s="42">
        <v>0</v>
      </c>
      <c r="S279" s="42">
        <v>0</v>
      </c>
      <c r="T279" s="42">
        <v>0</v>
      </c>
      <c r="U279" s="42">
        <v>0</v>
      </c>
      <c r="V279" s="42">
        <v>0</v>
      </c>
      <c r="W279" s="42">
        <v>0</v>
      </c>
      <c r="X279" s="42" t="s">
        <v>1163</v>
      </c>
      <c r="Y279" s="42">
        <v>0</v>
      </c>
      <c r="Z279" s="42">
        <v>0</v>
      </c>
      <c r="AA279" s="42">
        <f t="shared" si="17"/>
        <v>460</v>
      </c>
      <c r="AC279">
        <f>IFERROR(VLOOKUP(H279,'[1]Pending Recoveries'!$A:$D,4,0),0)</f>
        <v>0</v>
      </c>
      <c r="AD279" s="43">
        <f t="shared" si="18"/>
        <v>460</v>
      </c>
      <c r="AE279" s="43">
        <f t="shared" si="19"/>
        <v>0</v>
      </c>
      <c r="AF279" s="43"/>
    </row>
    <row r="280" spans="8:32" hidden="1" x14ac:dyDescent="0.25">
      <c r="H280">
        <v>10020004</v>
      </c>
      <c r="I280" s="30"/>
      <c r="J280" t="s">
        <v>154</v>
      </c>
      <c r="K280" s="42">
        <v>0</v>
      </c>
      <c r="L280" s="42">
        <v>0</v>
      </c>
      <c r="M280" s="42">
        <v>0</v>
      </c>
      <c r="N280" s="48">
        <f t="shared" si="16"/>
        <v>0</v>
      </c>
      <c r="O280" s="42">
        <v>0</v>
      </c>
      <c r="P280" s="42">
        <v>0</v>
      </c>
      <c r="Q280" s="42">
        <v>0</v>
      </c>
      <c r="R280" s="42">
        <v>0</v>
      </c>
      <c r="S280" s="42">
        <v>0</v>
      </c>
      <c r="T280" s="42">
        <v>0</v>
      </c>
      <c r="U280" s="42">
        <v>0</v>
      </c>
      <c r="V280" s="42">
        <v>0</v>
      </c>
      <c r="W280" s="42">
        <v>0</v>
      </c>
      <c r="X280" s="42" t="s">
        <v>1163</v>
      </c>
      <c r="Y280" s="42">
        <v>0</v>
      </c>
      <c r="Z280" s="42">
        <v>0</v>
      </c>
      <c r="AA280" s="42">
        <f t="shared" si="17"/>
        <v>0</v>
      </c>
      <c r="AC280">
        <f>IFERROR(VLOOKUP(H280,'[1]Pending Recoveries'!$A:$D,4,0),0)</f>
        <v>0</v>
      </c>
      <c r="AD280" s="43">
        <f t="shared" si="18"/>
        <v>0</v>
      </c>
      <c r="AE280" s="43">
        <f t="shared" si="19"/>
        <v>0</v>
      </c>
      <c r="AF280" s="43"/>
    </row>
    <row r="281" spans="8:32" hidden="1" x14ac:dyDescent="0.25">
      <c r="H281">
        <v>10020007</v>
      </c>
      <c r="I281" s="30"/>
      <c r="J281" t="s">
        <v>154</v>
      </c>
      <c r="K281" s="42">
        <v>0</v>
      </c>
      <c r="L281" s="42">
        <v>0</v>
      </c>
      <c r="M281" s="42">
        <v>0</v>
      </c>
      <c r="N281" s="48">
        <f t="shared" si="16"/>
        <v>0</v>
      </c>
      <c r="O281" s="42">
        <v>0</v>
      </c>
      <c r="P281" s="42">
        <v>0</v>
      </c>
      <c r="Q281" s="42">
        <v>0</v>
      </c>
      <c r="R281" s="42">
        <v>0</v>
      </c>
      <c r="S281" s="42">
        <v>0</v>
      </c>
      <c r="T281" s="42">
        <v>0</v>
      </c>
      <c r="U281" s="42">
        <v>0</v>
      </c>
      <c r="V281" s="42">
        <v>0</v>
      </c>
      <c r="W281" s="42">
        <v>0</v>
      </c>
      <c r="X281" s="42" t="s">
        <v>1163</v>
      </c>
      <c r="Y281" s="42">
        <v>0</v>
      </c>
      <c r="Z281" s="42">
        <v>0</v>
      </c>
      <c r="AA281" s="42">
        <f t="shared" si="17"/>
        <v>0</v>
      </c>
      <c r="AC281">
        <f>IFERROR(VLOOKUP(H281,'[1]Pending Recoveries'!$A:$D,4,0),0)</f>
        <v>0</v>
      </c>
      <c r="AD281" s="43">
        <f t="shared" si="18"/>
        <v>0</v>
      </c>
      <c r="AE281" s="43">
        <f t="shared" si="19"/>
        <v>0</v>
      </c>
      <c r="AF281" s="43"/>
    </row>
    <row r="282" spans="8:32" hidden="1" x14ac:dyDescent="0.25">
      <c r="H282">
        <v>10020008</v>
      </c>
      <c r="I282" s="30"/>
      <c r="J282" t="s">
        <v>154</v>
      </c>
      <c r="K282" s="42">
        <v>0</v>
      </c>
      <c r="L282" s="42">
        <v>0</v>
      </c>
      <c r="M282" s="42">
        <v>0</v>
      </c>
      <c r="N282" s="48">
        <f t="shared" si="16"/>
        <v>0</v>
      </c>
      <c r="O282" s="42">
        <v>0</v>
      </c>
      <c r="P282" s="42">
        <v>0</v>
      </c>
      <c r="Q282" s="42">
        <v>0</v>
      </c>
      <c r="R282" s="42">
        <v>0</v>
      </c>
      <c r="S282" s="42">
        <v>0</v>
      </c>
      <c r="T282" s="42">
        <v>0</v>
      </c>
      <c r="U282" s="42">
        <v>0</v>
      </c>
      <c r="V282" s="42">
        <v>0</v>
      </c>
      <c r="W282" s="42">
        <v>0</v>
      </c>
      <c r="X282" s="42" t="s">
        <v>1163</v>
      </c>
      <c r="Y282" s="42">
        <v>0</v>
      </c>
      <c r="Z282" s="42">
        <v>0</v>
      </c>
      <c r="AA282" s="42">
        <f t="shared" si="17"/>
        <v>0</v>
      </c>
      <c r="AC282">
        <f>IFERROR(VLOOKUP(H282,'[1]Pending Recoveries'!$A:$D,4,0),0)</f>
        <v>0</v>
      </c>
      <c r="AD282" s="43">
        <f t="shared" si="18"/>
        <v>0</v>
      </c>
      <c r="AE282" s="43">
        <f t="shared" si="19"/>
        <v>0</v>
      </c>
      <c r="AF282" s="43"/>
    </row>
    <row r="283" spans="8:32" hidden="1" x14ac:dyDescent="0.25">
      <c r="H283">
        <v>10020009</v>
      </c>
      <c r="I283" s="30"/>
      <c r="J283" t="s">
        <v>154</v>
      </c>
      <c r="K283" s="42">
        <v>0</v>
      </c>
      <c r="L283" s="42">
        <v>0</v>
      </c>
      <c r="M283" s="42">
        <v>0</v>
      </c>
      <c r="N283" s="48">
        <f t="shared" si="16"/>
        <v>0</v>
      </c>
      <c r="O283" s="42">
        <v>0</v>
      </c>
      <c r="P283" s="42">
        <v>0</v>
      </c>
      <c r="Q283" s="42">
        <v>0</v>
      </c>
      <c r="R283" s="42">
        <v>0</v>
      </c>
      <c r="S283" s="42">
        <v>0</v>
      </c>
      <c r="T283" s="42">
        <v>0</v>
      </c>
      <c r="U283" s="42">
        <v>0</v>
      </c>
      <c r="V283" s="42">
        <v>0</v>
      </c>
      <c r="W283" s="42">
        <v>0</v>
      </c>
      <c r="X283" s="42" t="s">
        <v>1163</v>
      </c>
      <c r="Y283" s="42">
        <v>0</v>
      </c>
      <c r="Z283" s="42">
        <v>0</v>
      </c>
      <c r="AA283" s="42">
        <f t="shared" si="17"/>
        <v>0</v>
      </c>
      <c r="AC283">
        <f>IFERROR(VLOOKUP(H283,'[1]Pending Recoveries'!$A:$D,4,0),0)</f>
        <v>0</v>
      </c>
      <c r="AD283" s="43">
        <f t="shared" si="18"/>
        <v>0</v>
      </c>
      <c r="AE283" s="43">
        <f t="shared" si="19"/>
        <v>0</v>
      </c>
      <c r="AF283" s="43"/>
    </row>
    <row r="284" spans="8:32" hidden="1" x14ac:dyDescent="0.25">
      <c r="H284">
        <v>10020010</v>
      </c>
      <c r="I284" s="30"/>
      <c r="J284" t="s">
        <v>154</v>
      </c>
      <c r="K284" s="42">
        <v>0</v>
      </c>
      <c r="L284" s="42">
        <v>0</v>
      </c>
      <c r="M284" s="42">
        <v>0</v>
      </c>
      <c r="N284" s="48">
        <f t="shared" si="16"/>
        <v>0</v>
      </c>
      <c r="O284" s="42">
        <v>0</v>
      </c>
      <c r="P284" s="42">
        <v>0</v>
      </c>
      <c r="Q284" s="42">
        <v>0</v>
      </c>
      <c r="R284" s="42">
        <v>0</v>
      </c>
      <c r="S284" s="42">
        <v>0</v>
      </c>
      <c r="T284" s="42">
        <v>0</v>
      </c>
      <c r="U284" s="42">
        <v>0</v>
      </c>
      <c r="V284" s="42">
        <v>0</v>
      </c>
      <c r="W284" s="42">
        <v>0</v>
      </c>
      <c r="X284" s="42" t="s">
        <v>1163</v>
      </c>
      <c r="Y284" s="42">
        <v>0</v>
      </c>
      <c r="Z284" s="42">
        <v>0</v>
      </c>
      <c r="AA284" s="42">
        <f t="shared" si="17"/>
        <v>0</v>
      </c>
      <c r="AC284">
        <f>IFERROR(VLOOKUP(H284,'[1]Pending Recoveries'!$A:$D,4,0),0)</f>
        <v>0</v>
      </c>
      <c r="AD284" s="43">
        <f t="shared" si="18"/>
        <v>0</v>
      </c>
      <c r="AE284" s="43">
        <f t="shared" si="19"/>
        <v>0</v>
      </c>
      <c r="AF284" s="43"/>
    </row>
    <row r="285" spans="8:32" hidden="1" x14ac:dyDescent="0.25">
      <c r="H285">
        <v>10020013</v>
      </c>
      <c r="I285" s="30"/>
      <c r="J285" t="s">
        <v>154</v>
      </c>
      <c r="K285" s="42">
        <v>0</v>
      </c>
      <c r="L285" s="42">
        <v>0</v>
      </c>
      <c r="M285" s="42">
        <v>0</v>
      </c>
      <c r="N285" s="48">
        <f t="shared" si="16"/>
        <v>0</v>
      </c>
      <c r="O285" s="42">
        <v>0</v>
      </c>
      <c r="P285" s="42">
        <v>0</v>
      </c>
      <c r="Q285" s="42">
        <v>0</v>
      </c>
      <c r="R285" s="42">
        <v>0</v>
      </c>
      <c r="S285" s="42">
        <v>0</v>
      </c>
      <c r="T285" s="42">
        <v>0</v>
      </c>
      <c r="U285" s="42">
        <v>0</v>
      </c>
      <c r="V285" s="42">
        <v>0</v>
      </c>
      <c r="W285" s="42">
        <v>0</v>
      </c>
      <c r="X285" s="42" t="s">
        <v>1163</v>
      </c>
      <c r="Y285" s="42">
        <v>0</v>
      </c>
      <c r="Z285" s="42">
        <v>0</v>
      </c>
      <c r="AA285" s="42">
        <f t="shared" si="17"/>
        <v>0</v>
      </c>
      <c r="AC285">
        <f>IFERROR(VLOOKUP(H285,'[1]Pending Recoveries'!$A:$D,4,0),0)</f>
        <v>0</v>
      </c>
      <c r="AD285" s="43">
        <f t="shared" si="18"/>
        <v>0</v>
      </c>
      <c r="AE285" s="43">
        <f t="shared" si="19"/>
        <v>0</v>
      </c>
      <c r="AF285" s="43"/>
    </row>
    <row r="286" spans="8:32" hidden="1" x14ac:dyDescent="0.25">
      <c r="H286">
        <v>10020017</v>
      </c>
      <c r="I286" s="30"/>
      <c r="J286" t="s">
        <v>154</v>
      </c>
      <c r="K286" s="42">
        <v>0</v>
      </c>
      <c r="L286" s="42">
        <v>0</v>
      </c>
      <c r="M286" s="42">
        <v>0</v>
      </c>
      <c r="N286" s="48">
        <f t="shared" si="16"/>
        <v>0</v>
      </c>
      <c r="O286" s="42">
        <v>0</v>
      </c>
      <c r="P286" s="42">
        <v>0</v>
      </c>
      <c r="Q286" s="42">
        <v>0</v>
      </c>
      <c r="R286" s="42">
        <v>0</v>
      </c>
      <c r="S286" s="42">
        <v>0</v>
      </c>
      <c r="T286" s="42">
        <v>0</v>
      </c>
      <c r="U286" s="42">
        <v>0</v>
      </c>
      <c r="V286" s="42">
        <v>0</v>
      </c>
      <c r="W286" s="42">
        <v>0</v>
      </c>
      <c r="X286" s="42" t="s">
        <v>1163</v>
      </c>
      <c r="Y286" s="42">
        <v>0</v>
      </c>
      <c r="Z286" s="42">
        <v>0</v>
      </c>
      <c r="AA286" s="49">
        <f t="shared" si="17"/>
        <v>0</v>
      </c>
      <c r="AC286">
        <f>IFERROR(VLOOKUP(H286,'[1]Pending Recoveries'!$A:$D,4,0),0)</f>
        <v>0</v>
      </c>
      <c r="AD286" s="43">
        <f t="shared" si="18"/>
        <v>0</v>
      </c>
      <c r="AE286" s="43">
        <f t="shared" si="19"/>
        <v>0</v>
      </c>
      <c r="AF286" s="43"/>
    </row>
    <row r="287" spans="8:32" hidden="1" x14ac:dyDescent="0.25">
      <c r="H287">
        <v>10020021</v>
      </c>
      <c r="I287" s="30"/>
      <c r="J287" t="s">
        <v>154</v>
      </c>
      <c r="K287" s="42">
        <v>0</v>
      </c>
      <c r="L287" s="42">
        <v>0</v>
      </c>
      <c r="M287" s="42">
        <v>0</v>
      </c>
      <c r="N287" s="48">
        <f t="shared" si="16"/>
        <v>0</v>
      </c>
      <c r="O287" s="42">
        <v>0</v>
      </c>
      <c r="P287" s="42">
        <v>0</v>
      </c>
      <c r="Q287" s="42">
        <v>0</v>
      </c>
      <c r="R287" s="42">
        <v>0</v>
      </c>
      <c r="S287" s="42">
        <v>0</v>
      </c>
      <c r="T287" s="42">
        <v>0</v>
      </c>
      <c r="U287" s="42">
        <v>0</v>
      </c>
      <c r="V287" s="42">
        <v>0</v>
      </c>
      <c r="W287" s="42">
        <v>0</v>
      </c>
      <c r="X287" s="42" t="s">
        <v>1163</v>
      </c>
      <c r="Y287" s="42">
        <v>0</v>
      </c>
      <c r="Z287" s="42">
        <v>0</v>
      </c>
      <c r="AA287" s="49">
        <f t="shared" si="17"/>
        <v>0</v>
      </c>
      <c r="AC287">
        <f>IFERROR(VLOOKUP(H287,'[1]Pending Recoveries'!$A:$D,4,0),0)</f>
        <v>0</v>
      </c>
      <c r="AD287" s="43">
        <f t="shared" si="18"/>
        <v>0</v>
      </c>
      <c r="AE287" s="43">
        <f t="shared" si="19"/>
        <v>0</v>
      </c>
      <c r="AF287" s="43"/>
    </row>
    <row r="288" spans="8:32" x14ac:dyDescent="0.25">
      <c r="H288">
        <v>10020022</v>
      </c>
      <c r="I288" s="30"/>
      <c r="J288" t="s">
        <v>154</v>
      </c>
      <c r="K288" s="42">
        <v>615</v>
      </c>
      <c r="L288" s="42">
        <v>1414.6399999999999</v>
      </c>
      <c r="M288" s="42">
        <v>0</v>
      </c>
      <c r="N288" s="48">
        <f t="shared" si="16"/>
        <v>2029.6399999999999</v>
      </c>
      <c r="O288" s="42">
        <v>0</v>
      </c>
      <c r="P288" s="42">
        <v>0</v>
      </c>
      <c r="Q288" s="42">
        <v>0</v>
      </c>
      <c r="R288" s="42">
        <v>0</v>
      </c>
      <c r="S288" s="42">
        <v>0</v>
      </c>
      <c r="T288" s="42">
        <v>0</v>
      </c>
      <c r="U288" s="42">
        <v>0</v>
      </c>
      <c r="V288" s="42">
        <v>0</v>
      </c>
      <c r="W288" s="42">
        <v>0</v>
      </c>
      <c r="X288" s="42" t="s">
        <v>1163</v>
      </c>
      <c r="Y288" s="42">
        <v>0</v>
      </c>
      <c r="Z288" s="42">
        <v>0</v>
      </c>
      <c r="AA288" s="42">
        <f t="shared" si="17"/>
        <v>2029.6399999999999</v>
      </c>
      <c r="AC288">
        <f>IFERROR(VLOOKUP(H288,'[1]Pending Recoveries'!$A:$D,4,0),0)</f>
        <v>0</v>
      </c>
      <c r="AD288" s="43">
        <f t="shared" si="18"/>
        <v>2029.6399999999999</v>
      </c>
      <c r="AE288" s="43">
        <f t="shared" si="19"/>
        <v>0</v>
      </c>
      <c r="AF288" s="43"/>
    </row>
    <row r="289" spans="8:32" hidden="1" x14ac:dyDescent="0.25">
      <c r="H289">
        <v>10020023</v>
      </c>
      <c r="I289" s="30"/>
      <c r="J289" t="s">
        <v>154</v>
      </c>
      <c r="K289" s="42">
        <v>0</v>
      </c>
      <c r="L289" s="42">
        <v>0</v>
      </c>
      <c r="M289" s="42">
        <v>0</v>
      </c>
      <c r="N289" s="48">
        <f t="shared" si="16"/>
        <v>0</v>
      </c>
      <c r="O289" s="42">
        <v>0</v>
      </c>
      <c r="P289" s="42">
        <v>0</v>
      </c>
      <c r="Q289" s="42">
        <v>0</v>
      </c>
      <c r="R289" s="42">
        <v>0</v>
      </c>
      <c r="S289" s="42">
        <v>0</v>
      </c>
      <c r="T289" s="42">
        <v>0</v>
      </c>
      <c r="U289" s="42">
        <v>0</v>
      </c>
      <c r="V289" s="42">
        <v>0</v>
      </c>
      <c r="W289" s="42">
        <v>0</v>
      </c>
      <c r="X289" s="42" t="s">
        <v>1163</v>
      </c>
      <c r="Y289" s="42">
        <v>0</v>
      </c>
      <c r="Z289" s="42">
        <v>0</v>
      </c>
      <c r="AA289" s="49">
        <f t="shared" si="17"/>
        <v>0</v>
      </c>
      <c r="AC289">
        <f>IFERROR(VLOOKUP(H289,'[1]Pending Recoveries'!$A:$D,4,0),0)</f>
        <v>0</v>
      </c>
      <c r="AD289" s="43">
        <f t="shared" si="18"/>
        <v>0</v>
      </c>
      <c r="AE289" s="43">
        <f t="shared" si="19"/>
        <v>0</v>
      </c>
      <c r="AF289" s="43"/>
    </row>
    <row r="290" spans="8:32" hidden="1" x14ac:dyDescent="0.25">
      <c r="H290">
        <v>10020027</v>
      </c>
      <c r="I290" s="30"/>
      <c r="J290" t="s">
        <v>154</v>
      </c>
      <c r="K290" s="42">
        <v>0</v>
      </c>
      <c r="L290" s="42">
        <v>0</v>
      </c>
      <c r="M290" s="42">
        <v>0</v>
      </c>
      <c r="N290" s="48">
        <f t="shared" si="16"/>
        <v>0</v>
      </c>
      <c r="O290" s="42">
        <v>0</v>
      </c>
      <c r="P290" s="42">
        <v>0</v>
      </c>
      <c r="Q290" s="42">
        <v>0</v>
      </c>
      <c r="R290" s="42">
        <v>0</v>
      </c>
      <c r="S290" s="42">
        <v>0</v>
      </c>
      <c r="T290" s="42">
        <v>0</v>
      </c>
      <c r="U290" s="42">
        <v>0</v>
      </c>
      <c r="V290" s="42">
        <v>0</v>
      </c>
      <c r="W290" s="42">
        <v>0</v>
      </c>
      <c r="X290" s="42" t="s">
        <v>1163</v>
      </c>
      <c r="Y290" s="42">
        <v>0</v>
      </c>
      <c r="Z290" s="42">
        <v>0</v>
      </c>
      <c r="AA290" s="42">
        <f t="shared" si="17"/>
        <v>0</v>
      </c>
      <c r="AC290">
        <f>IFERROR(VLOOKUP(H290,'[1]Pending Recoveries'!$A:$D,4,0),0)</f>
        <v>0</v>
      </c>
      <c r="AD290" s="43">
        <f t="shared" si="18"/>
        <v>0</v>
      </c>
      <c r="AE290" s="43">
        <f t="shared" si="19"/>
        <v>0</v>
      </c>
      <c r="AF290" s="43"/>
    </row>
    <row r="291" spans="8:32" hidden="1" x14ac:dyDescent="0.25">
      <c r="H291">
        <v>10020032</v>
      </c>
      <c r="I291" s="30"/>
      <c r="J291" t="s">
        <v>154</v>
      </c>
      <c r="K291" s="42">
        <v>0</v>
      </c>
      <c r="L291" s="42">
        <v>0</v>
      </c>
      <c r="M291" s="42">
        <v>0</v>
      </c>
      <c r="N291" s="48">
        <f t="shared" si="16"/>
        <v>0</v>
      </c>
      <c r="O291" s="42">
        <v>0</v>
      </c>
      <c r="P291" s="42">
        <v>0</v>
      </c>
      <c r="Q291" s="42">
        <v>0</v>
      </c>
      <c r="R291" s="42">
        <v>0</v>
      </c>
      <c r="S291" s="42">
        <v>0</v>
      </c>
      <c r="T291" s="42">
        <v>0</v>
      </c>
      <c r="U291" s="42">
        <v>0</v>
      </c>
      <c r="V291" s="42">
        <v>0</v>
      </c>
      <c r="W291" s="42">
        <v>0</v>
      </c>
      <c r="X291" s="42" t="s">
        <v>1163</v>
      </c>
      <c r="Y291" s="42">
        <v>0</v>
      </c>
      <c r="Z291" s="42">
        <v>0</v>
      </c>
      <c r="AA291" s="49">
        <f t="shared" si="17"/>
        <v>0</v>
      </c>
      <c r="AC291">
        <f>IFERROR(VLOOKUP(H291,'[1]Pending Recoveries'!$A:$D,4,0),0)</f>
        <v>0</v>
      </c>
      <c r="AD291" s="43">
        <f t="shared" si="18"/>
        <v>0</v>
      </c>
      <c r="AE291" s="43">
        <f t="shared" si="19"/>
        <v>0</v>
      </c>
      <c r="AF291" s="43"/>
    </row>
    <row r="292" spans="8:32" hidden="1" x14ac:dyDescent="0.25">
      <c r="H292">
        <v>10020034</v>
      </c>
      <c r="I292" s="30"/>
      <c r="J292" t="s">
        <v>154</v>
      </c>
      <c r="K292" s="42">
        <v>0</v>
      </c>
      <c r="L292" s="42">
        <v>0</v>
      </c>
      <c r="M292" s="42">
        <v>0</v>
      </c>
      <c r="N292" s="48">
        <f t="shared" si="16"/>
        <v>0</v>
      </c>
      <c r="O292" s="42">
        <v>0</v>
      </c>
      <c r="P292" s="42">
        <v>0</v>
      </c>
      <c r="Q292" s="42">
        <v>0</v>
      </c>
      <c r="R292" s="42">
        <v>0</v>
      </c>
      <c r="S292" s="42">
        <v>0</v>
      </c>
      <c r="T292" s="42">
        <v>0</v>
      </c>
      <c r="U292" s="42">
        <v>0</v>
      </c>
      <c r="V292" s="42">
        <v>0</v>
      </c>
      <c r="W292" s="42">
        <v>0</v>
      </c>
      <c r="X292" s="42" t="s">
        <v>1163</v>
      </c>
      <c r="Y292" s="42">
        <v>0</v>
      </c>
      <c r="Z292" s="42">
        <v>0</v>
      </c>
      <c r="AA292" s="42">
        <f t="shared" si="17"/>
        <v>0</v>
      </c>
      <c r="AC292">
        <f>IFERROR(VLOOKUP(H292,'[1]Pending Recoveries'!$A:$D,4,0),0)</f>
        <v>0</v>
      </c>
      <c r="AD292" s="43">
        <f t="shared" si="18"/>
        <v>0</v>
      </c>
      <c r="AE292" s="43">
        <f t="shared" si="19"/>
        <v>0</v>
      </c>
      <c r="AF292" s="43"/>
    </row>
    <row r="293" spans="8:32" hidden="1" x14ac:dyDescent="0.25">
      <c r="H293">
        <v>10020035</v>
      </c>
      <c r="I293" s="30"/>
      <c r="J293" t="s">
        <v>154</v>
      </c>
      <c r="K293" s="42">
        <v>0</v>
      </c>
      <c r="L293" s="42">
        <v>0</v>
      </c>
      <c r="M293" s="42">
        <v>0</v>
      </c>
      <c r="N293" s="48">
        <f t="shared" si="16"/>
        <v>0</v>
      </c>
      <c r="O293" s="42">
        <v>0</v>
      </c>
      <c r="P293" s="42">
        <v>0</v>
      </c>
      <c r="Q293" s="42">
        <v>0</v>
      </c>
      <c r="R293" s="42">
        <v>0</v>
      </c>
      <c r="S293" s="42">
        <v>0</v>
      </c>
      <c r="T293" s="42">
        <v>0</v>
      </c>
      <c r="U293" s="42">
        <v>0</v>
      </c>
      <c r="V293" s="42">
        <v>0</v>
      </c>
      <c r="W293" s="42">
        <v>0</v>
      </c>
      <c r="X293" s="42" t="s">
        <v>1163</v>
      </c>
      <c r="Y293" s="42">
        <v>0</v>
      </c>
      <c r="Z293" s="42">
        <v>0</v>
      </c>
      <c r="AA293" s="49">
        <f t="shared" si="17"/>
        <v>0</v>
      </c>
      <c r="AC293">
        <f>IFERROR(VLOOKUP(H293,'[1]Pending Recoveries'!$A:$D,4,0),0)</f>
        <v>0</v>
      </c>
      <c r="AD293" s="43">
        <f t="shared" si="18"/>
        <v>0</v>
      </c>
      <c r="AE293" s="43">
        <f t="shared" si="19"/>
        <v>0</v>
      </c>
      <c r="AF293" s="43"/>
    </row>
    <row r="294" spans="8:32" hidden="1" x14ac:dyDescent="0.25">
      <c r="H294">
        <v>10020037</v>
      </c>
      <c r="I294" s="30"/>
      <c r="J294" t="s">
        <v>154</v>
      </c>
      <c r="K294" s="42">
        <v>0</v>
      </c>
      <c r="L294" s="42">
        <v>0</v>
      </c>
      <c r="M294" s="42">
        <v>0</v>
      </c>
      <c r="N294" s="48">
        <f t="shared" si="16"/>
        <v>0</v>
      </c>
      <c r="O294" s="42">
        <v>0</v>
      </c>
      <c r="P294" s="42">
        <v>0</v>
      </c>
      <c r="Q294" s="42">
        <v>0</v>
      </c>
      <c r="R294" s="42">
        <v>0</v>
      </c>
      <c r="S294" s="42">
        <v>0</v>
      </c>
      <c r="T294" s="42">
        <v>0</v>
      </c>
      <c r="U294" s="42">
        <v>0</v>
      </c>
      <c r="V294" s="42">
        <v>0</v>
      </c>
      <c r="W294" s="42">
        <v>0</v>
      </c>
      <c r="X294" s="42" t="s">
        <v>1163</v>
      </c>
      <c r="Y294" s="42">
        <v>0</v>
      </c>
      <c r="Z294" s="42">
        <v>0</v>
      </c>
      <c r="AA294" s="42">
        <f t="shared" si="17"/>
        <v>0</v>
      </c>
      <c r="AC294">
        <f>IFERROR(VLOOKUP(H294,'[1]Pending Recoveries'!$A:$D,4,0),0)</f>
        <v>0</v>
      </c>
      <c r="AD294" s="43">
        <f t="shared" si="18"/>
        <v>0</v>
      </c>
      <c r="AE294" s="43">
        <f t="shared" si="19"/>
        <v>0</v>
      </c>
      <c r="AF294" s="43"/>
    </row>
    <row r="295" spans="8:32" hidden="1" x14ac:dyDescent="0.25">
      <c r="H295">
        <v>10020038</v>
      </c>
      <c r="I295" s="30"/>
      <c r="J295" t="s">
        <v>154</v>
      </c>
      <c r="K295" s="42">
        <v>0</v>
      </c>
      <c r="L295" s="42">
        <v>0</v>
      </c>
      <c r="M295" s="42">
        <v>0</v>
      </c>
      <c r="N295" s="48">
        <f t="shared" si="16"/>
        <v>0</v>
      </c>
      <c r="O295" s="42">
        <v>0</v>
      </c>
      <c r="P295" s="42">
        <v>0</v>
      </c>
      <c r="Q295" s="42">
        <v>0</v>
      </c>
      <c r="R295" s="42">
        <v>0</v>
      </c>
      <c r="S295" s="42">
        <v>0</v>
      </c>
      <c r="T295" s="42">
        <v>0</v>
      </c>
      <c r="U295" s="42">
        <v>0</v>
      </c>
      <c r="V295" s="42">
        <v>0</v>
      </c>
      <c r="W295" s="42">
        <v>0</v>
      </c>
      <c r="X295" s="42" t="s">
        <v>1163</v>
      </c>
      <c r="Y295" s="42">
        <v>0</v>
      </c>
      <c r="Z295" s="42">
        <v>0</v>
      </c>
      <c r="AA295" s="42">
        <f t="shared" si="17"/>
        <v>0</v>
      </c>
      <c r="AC295">
        <f>IFERROR(VLOOKUP(H295,'[1]Pending Recoveries'!$A:$D,4,0),0)</f>
        <v>0</v>
      </c>
      <c r="AD295" s="43">
        <f t="shared" si="18"/>
        <v>0</v>
      </c>
      <c r="AE295" s="43">
        <f t="shared" si="19"/>
        <v>0</v>
      </c>
      <c r="AF295" s="43"/>
    </row>
    <row r="296" spans="8:32" hidden="1" x14ac:dyDescent="0.25">
      <c r="H296">
        <v>10020042</v>
      </c>
      <c r="I296" s="30"/>
      <c r="J296" t="s">
        <v>154</v>
      </c>
      <c r="K296" s="42">
        <v>0</v>
      </c>
      <c r="L296" s="42">
        <v>0</v>
      </c>
      <c r="M296" s="42">
        <v>0</v>
      </c>
      <c r="N296" s="48">
        <f t="shared" si="16"/>
        <v>0</v>
      </c>
      <c r="O296" s="42">
        <v>0</v>
      </c>
      <c r="P296" s="42">
        <v>0</v>
      </c>
      <c r="Q296" s="42">
        <v>0</v>
      </c>
      <c r="R296" s="42">
        <v>0</v>
      </c>
      <c r="S296" s="42">
        <v>0</v>
      </c>
      <c r="T296" s="42">
        <v>0</v>
      </c>
      <c r="U296" s="42">
        <v>0</v>
      </c>
      <c r="V296" s="42">
        <v>0</v>
      </c>
      <c r="W296" s="42">
        <v>0</v>
      </c>
      <c r="X296" s="42" t="s">
        <v>1163</v>
      </c>
      <c r="Y296" s="42">
        <v>0</v>
      </c>
      <c r="Z296" s="42">
        <v>0</v>
      </c>
      <c r="AA296" s="42">
        <f t="shared" si="17"/>
        <v>0</v>
      </c>
      <c r="AC296">
        <f>IFERROR(VLOOKUP(H296,'[1]Pending Recoveries'!$A:$D,4,0),0)</f>
        <v>0</v>
      </c>
      <c r="AD296" s="43">
        <f t="shared" si="18"/>
        <v>0</v>
      </c>
      <c r="AE296" s="43">
        <f t="shared" si="19"/>
        <v>0</v>
      </c>
      <c r="AF296" s="43"/>
    </row>
    <row r="297" spans="8:32" hidden="1" x14ac:dyDescent="0.25">
      <c r="H297">
        <v>10020043</v>
      </c>
      <c r="I297" s="30"/>
      <c r="J297" t="s">
        <v>154</v>
      </c>
      <c r="K297" s="42">
        <v>0</v>
      </c>
      <c r="L297" s="42">
        <v>0</v>
      </c>
      <c r="M297" s="42">
        <v>0</v>
      </c>
      <c r="N297" s="48">
        <f t="shared" si="16"/>
        <v>0</v>
      </c>
      <c r="O297" s="42">
        <v>0</v>
      </c>
      <c r="P297" s="42">
        <v>0</v>
      </c>
      <c r="Q297" s="42">
        <v>0</v>
      </c>
      <c r="R297" s="42">
        <v>0</v>
      </c>
      <c r="S297" s="42">
        <v>0</v>
      </c>
      <c r="T297" s="42">
        <v>0</v>
      </c>
      <c r="U297" s="42">
        <v>0</v>
      </c>
      <c r="V297" s="42">
        <v>0</v>
      </c>
      <c r="W297" s="42">
        <v>0</v>
      </c>
      <c r="X297" s="42" t="s">
        <v>1163</v>
      </c>
      <c r="Y297" s="42">
        <v>0</v>
      </c>
      <c r="Z297" s="42">
        <v>0</v>
      </c>
      <c r="AA297" s="49">
        <f t="shared" si="17"/>
        <v>0</v>
      </c>
      <c r="AC297">
        <f>IFERROR(VLOOKUP(H297,'[1]Pending Recoveries'!$A:$D,4,0),0)</f>
        <v>0</v>
      </c>
      <c r="AD297" s="43">
        <f t="shared" si="18"/>
        <v>0</v>
      </c>
      <c r="AE297" s="43">
        <f t="shared" si="19"/>
        <v>0</v>
      </c>
      <c r="AF297" s="43"/>
    </row>
    <row r="298" spans="8:32" hidden="1" x14ac:dyDescent="0.25">
      <c r="H298">
        <v>10020044</v>
      </c>
      <c r="I298" s="30"/>
      <c r="J298" t="s">
        <v>154</v>
      </c>
      <c r="K298" s="42">
        <v>0</v>
      </c>
      <c r="L298" s="42">
        <v>0</v>
      </c>
      <c r="M298" s="42">
        <v>0</v>
      </c>
      <c r="N298" s="48">
        <f t="shared" si="16"/>
        <v>0</v>
      </c>
      <c r="O298" s="42">
        <v>0</v>
      </c>
      <c r="P298" s="42">
        <v>0</v>
      </c>
      <c r="Q298" s="42">
        <v>0</v>
      </c>
      <c r="R298" s="42">
        <v>0</v>
      </c>
      <c r="S298" s="42">
        <v>0</v>
      </c>
      <c r="T298" s="42">
        <v>0</v>
      </c>
      <c r="U298" s="42">
        <v>0</v>
      </c>
      <c r="V298" s="42">
        <v>0</v>
      </c>
      <c r="W298" s="42">
        <v>0</v>
      </c>
      <c r="X298" s="42" t="s">
        <v>1163</v>
      </c>
      <c r="Y298" s="42">
        <v>0</v>
      </c>
      <c r="Z298" s="42">
        <v>0</v>
      </c>
      <c r="AA298" s="49">
        <f t="shared" si="17"/>
        <v>0</v>
      </c>
      <c r="AC298">
        <f>IFERROR(VLOOKUP(H298,'[1]Pending Recoveries'!$A:$D,4,0),0)</f>
        <v>0</v>
      </c>
      <c r="AD298" s="43">
        <f t="shared" si="18"/>
        <v>0</v>
      </c>
      <c r="AE298" s="43">
        <f t="shared" si="19"/>
        <v>0</v>
      </c>
      <c r="AF298" s="43"/>
    </row>
    <row r="299" spans="8:32" hidden="1" x14ac:dyDescent="0.25">
      <c r="H299">
        <v>10020051</v>
      </c>
      <c r="I299" s="30"/>
      <c r="J299" t="s">
        <v>154</v>
      </c>
      <c r="K299" s="42">
        <v>0</v>
      </c>
      <c r="L299" s="42">
        <v>0</v>
      </c>
      <c r="M299" s="42">
        <v>0</v>
      </c>
      <c r="N299" s="48">
        <f t="shared" si="16"/>
        <v>0</v>
      </c>
      <c r="O299" s="42">
        <v>0</v>
      </c>
      <c r="P299" s="42">
        <v>0</v>
      </c>
      <c r="Q299" s="42">
        <v>0</v>
      </c>
      <c r="R299" s="42">
        <v>0</v>
      </c>
      <c r="S299" s="42">
        <v>0</v>
      </c>
      <c r="T299" s="42">
        <v>0</v>
      </c>
      <c r="U299" s="42">
        <v>0</v>
      </c>
      <c r="V299" s="42">
        <v>0</v>
      </c>
      <c r="W299" s="42">
        <v>0</v>
      </c>
      <c r="X299" s="42" t="s">
        <v>1163</v>
      </c>
      <c r="Y299" s="42">
        <v>0</v>
      </c>
      <c r="Z299" s="42">
        <v>0</v>
      </c>
      <c r="AA299" s="42">
        <f t="shared" si="17"/>
        <v>0</v>
      </c>
      <c r="AC299">
        <f>IFERROR(VLOOKUP(H299,'[1]Pending Recoveries'!$A:$D,4,0),0)</f>
        <v>0</v>
      </c>
      <c r="AD299" s="43">
        <f t="shared" si="18"/>
        <v>0</v>
      </c>
      <c r="AE299" s="43">
        <f t="shared" si="19"/>
        <v>0</v>
      </c>
      <c r="AF299" s="43"/>
    </row>
    <row r="300" spans="8:32" hidden="1" x14ac:dyDescent="0.25">
      <c r="H300">
        <v>10020058</v>
      </c>
      <c r="I300" s="30"/>
      <c r="J300" t="s">
        <v>154</v>
      </c>
      <c r="K300" s="42">
        <v>0</v>
      </c>
      <c r="L300" s="42">
        <v>0</v>
      </c>
      <c r="M300" s="42">
        <v>0</v>
      </c>
      <c r="N300" s="48">
        <f t="shared" si="16"/>
        <v>0</v>
      </c>
      <c r="O300" s="42">
        <v>0</v>
      </c>
      <c r="P300" s="42">
        <v>0</v>
      </c>
      <c r="Q300" s="42">
        <v>0</v>
      </c>
      <c r="R300" s="42">
        <v>0</v>
      </c>
      <c r="S300" s="42">
        <v>0</v>
      </c>
      <c r="T300" s="42">
        <v>0</v>
      </c>
      <c r="U300" s="42">
        <v>0</v>
      </c>
      <c r="V300" s="42">
        <v>0</v>
      </c>
      <c r="W300" s="42">
        <v>0</v>
      </c>
      <c r="X300" s="42" t="s">
        <v>1163</v>
      </c>
      <c r="Y300" s="42">
        <v>0</v>
      </c>
      <c r="Z300" s="42">
        <v>0</v>
      </c>
      <c r="AA300" s="49">
        <f t="shared" si="17"/>
        <v>0</v>
      </c>
      <c r="AC300">
        <f>IFERROR(VLOOKUP(H300,'[1]Pending Recoveries'!$A:$D,4,0),0)</f>
        <v>0</v>
      </c>
      <c r="AD300" s="43">
        <f t="shared" si="18"/>
        <v>0</v>
      </c>
      <c r="AE300" s="43">
        <f t="shared" si="19"/>
        <v>0</v>
      </c>
      <c r="AF300" s="43"/>
    </row>
    <row r="301" spans="8:32" hidden="1" x14ac:dyDescent="0.25">
      <c r="H301">
        <v>10020068</v>
      </c>
      <c r="I301" s="30"/>
      <c r="J301" t="s">
        <v>154</v>
      </c>
      <c r="K301" s="42">
        <v>0</v>
      </c>
      <c r="L301" s="42">
        <v>0</v>
      </c>
      <c r="M301" s="42">
        <v>0</v>
      </c>
      <c r="N301" s="48">
        <f t="shared" si="16"/>
        <v>0</v>
      </c>
      <c r="O301" s="42">
        <v>0</v>
      </c>
      <c r="P301" s="42">
        <v>0</v>
      </c>
      <c r="Q301" s="42">
        <v>0</v>
      </c>
      <c r="R301" s="42">
        <v>0</v>
      </c>
      <c r="S301" s="42">
        <v>0</v>
      </c>
      <c r="T301" s="42">
        <v>0</v>
      </c>
      <c r="U301" s="42">
        <v>0</v>
      </c>
      <c r="V301" s="42">
        <v>0</v>
      </c>
      <c r="W301" s="42">
        <v>0</v>
      </c>
      <c r="X301" s="42" t="s">
        <v>1163</v>
      </c>
      <c r="Y301" s="42">
        <v>0</v>
      </c>
      <c r="Z301" s="42">
        <v>0</v>
      </c>
      <c r="AA301" s="42">
        <f t="shared" si="17"/>
        <v>0</v>
      </c>
      <c r="AC301">
        <f>IFERROR(VLOOKUP(H301,'[1]Pending Recoveries'!$A:$D,4,0),0)</f>
        <v>0</v>
      </c>
      <c r="AD301" s="43">
        <f t="shared" si="18"/>
        <v>0</v>
      </c>
      <c r="AE301" s="43">
        <f t="shared" si="19"/>
        <v>0</v>
      </c>
      <c r="AF301" s="43"/>
    </row>
    <row r="302" spans="8:32" hidden="1" x14ac:dyDescent="0.25">
      <c r="H302">
        <v>10030012</v>
      </c>
      <c r="I302" s="30"/>
      <c r="J302" t="s">
        <v>154</v>
      </c>
      <c r="K302" s="42">
        <v>0</v>
      </c>
      <c r="L302" s="42">
        <v>0</v>
      </c>
      <c r="M302" s="42">
        <v>0</v>
      </c>
      <c r="N302" s="48">
        <f t="shared" si="16"/>
        <v>0</v>
      </c>
      <c r="O302" s="42">
        <v>0</v>
      </c>
      <c r="P302" s="42">
        <v>0</v>
      </c>
      <c r="Q302" s="42">
        <v>0</v>
      </c>
      <c r="R302" s="42">
        <v>0</v>
      </c>
      <c r="S302" s="42">
        <v>0</v>
      </c>
      <c r="T302" s="42">
        <v>0</v>
      </c>
      <c r="U302" s="42">
        <v>0</v>
      </c>
      <c r="V302" s="42">
        <v>0</v>
      </c>
      <c r="W302" s="42">
        <v>0</v>
      </c>
      <c r="X302" s="42" t="s">
        <v>1163</v>
      </c>
      <c r="Y302" s="42">
        <v>0</v>
      </c>
      <c r="Z302" s="42">
        <v>0</v>
      </c>
      <c r="AA302" s="42">
        <f t="shared" si="17"/>
        <v>0</v>
      </c>
      <c r="AC302">
        <f>IFERROR(VLOOKUP(H302,'[1]Pending Recoveries'!$A:$D,4,0),0)</f>
        <v>0</v>
      </c>
      <c r="AD302" s="43">
        <f t="shared" si="18"/>
        <v>0</v>
      </c>
      <c r="AE302" s="43">
        <f t="shared" si="19"/>
        <v>0</v>
      </c>
      <c r="AF302" s="43"/>
    </row>
    <row r="303" spans="8:32" hidden="1" x14ac:dyDescent="0.25">
      <c r="H303">
        <v>10030024</v>
      </c>
      <c r="I303" s="30"/>
      <c r="J303" t="s">
        <v>154</v>
      </c>
      <c r="K303" s="42">
        <v>0</v>
      </c>
      <c r="L303" s="42">
        <v>0</v>
      </c>
      <c r="M303" s="42">
        <v>0</v>
      </c>
      <c r="N303" s="48">
        <f t="shared" si="16"/>
        <v>0</v>
      </c>
      <c r="O303" s="42">
        <v>0</v>
      </c>
      <c r="P303" s="42">
        <v>0</v>
      </c>
      <c r="Q303" s="42">
        <v>0</v>
      </c>
      <c r="R303" s="42">
        <v>0</v>
      </c>
      <c r="S303" s="42">
        <v>0</v>
      </c>
      <c r="T303" s="42">
        <v>0</v>
      </c>
      <c r="U303" s="42">
        <v>0</v>
      </c>
      <c r="V303" s="42">
        <v>0</v>
      </c>
      <c r="W303" s="42">
        <v>0</v>
      </c>
      <c r="X303" s="42" t="s">
        <v>1163</v>
      </c>
      <c r="Y303" s="42">
        <v>0</v>
      </c>
      <c r="Z303" s="42">
        <v>0</v>
      </c>
      <c r="AA303" s="42">
        <f t="shared" si="17"/>
        <v>0</v>
      </c>
      <c r="AC303">
        <f>IFERROR(VLOOKUP(H303,'[1]Pending Recoveries'!$A:$D,4,0),0)</f>
        <v>0</v>
      </c>
      <c r="AD303" s="43">
        <f t="shared" si="18"/>
        <v>0</v>
      </c>
      <c r="AE303" s="43">
        <f t="shared" si="19"/>
        <v>0</v>
      </c>
      <c r="AF303" s="43"/>
    </row>
    <row r="304" spans="8:32" x14ac:dyDescent="0.25">
      <c r="H304">
        <v>10030036</v>
      </c>
      <c r="I304" s="30"/>
      <c r="J304" t="s">
        <v>154</v>
      </c>
      <c r="K304" s="42">
        <v>638</v>
      </c>
      <c r="L304" s="42">
        <v>638</v>
      </c>
      <c r="M304" s="42">
        <v>0</v>
      </c>
      <c r="N304" s="48">
        <f t="shared" si="16"/>
        <v>1276</v>
      </c>
      <c r="O304" s="42">
        <v>0</v>
      </c>
      <c r="P304" s="42">
        <v>0</v>
      </c>
      <c r="Q304" s="42">
        <v>0</v>
      </c>
      <c r="R304" s="42">
        <v>0</v>
      </c>
      <c r="S304" s="42">
        <v>0</v>
      </c>
      <c r="T304" s="42">
        <v>0</v>
      </c>
      <c r="U304" s="42">
        <v>0</v>
      </c>
      <c r="V304" s="42">
        <v>0</v>
      </c>
      <c r="W304" s="42">
        <v>0</v>
      </c>
      <c r="X304" s="42" t="s">
        <v>1163</v>
      </c>
      <c r="Y304" s="42">
        <v>0</v>
      </c>
      <c r="Z304" s="42">
        <v>0</v>
      </c>
      <c r="AA304" s="42">
        <f t="shared" si="17"/>
        <v>1276</v>
      </c>
      <c r="AC304">
        <f>IFERROR(VLOOKUP(H304,'[1]Pending Recoveries'!$A:$D,4,0),0)</f>
        <v>0</v>
      </c>
      <c r="AD304" s="43">
        <f t="shared" si="18"/>
        <v>1276</v>
      </c>
      <c r="AE304" s="43">
        <f t="shared" si="19"/>
        <v>0</v>
      </c>
      <c r="AF304" s="43"/>
    </row>
    <row r="305" spans="8:32" x14ac:dyDescent="0.25">
      <c r="H305">
        <v>10030052</v>
      </c>
      <c r="I305" s="30"/>
      <c r="J305" t="s">
        <v>154</v>
      </c>
      <c r="K305" s="42">
        <v>638</v>
      </c>
      <c r="L305" s="42">
        <v>638</v>
      </c>
      <c r="M305" s="42">
        <v>0</v>
      </c>
      <c r="N305" s="48">
        <f t="shared" si="16"/>
        <v>1276</v>
      </c>
      <c r="O305" s="42">
        <v>0</v>
      </c>
      <c r="P305" s="42">
        <v>0</v>
      </c>
      <c r="Q305" s="42">
        <v>0</v>
      </c>
      <c r="R305" s="42">
        <v>0</v>
      </c>
      <c r="S305" s="42">
        <v>0</v>
      </c>
      <c r="T305" s="42">
        <v>0</v>
      </c>
      <c r="U305" s="42">
        <v>0</v>
      </c>
      <c r="V305" s="42">
        <v>0</v>
      </c>
      <c r="W305" s="42">
        <v>0</v>
      </c>
      <c r="X305" s="42" t="s">
        <v>1163</v>
      </c>
      <c r="Y305" s="42">
        <v>0</v>
      </c>
      <c r="Z305" s="42">
        <v>0</v>
      </c>
      <c r="AA305" s="42">
        <f t="shared" si="17"/>
        <v>1276</v>
      </c>
      <c r="AC305">
        <f>IFERROR(VLOOKUP(H305,'[1]Pending Recoveries'!$A:$D,4,0),0)</f>
        <v>0</v>
      </c>
      <c r="AD305" s="43">
        <f t="shared" si="18"/>
        <v>1276</v>
      </c>
      <c r="AE305" s="43">
        <f t="shared" si="19"/>
        <v>0</v>
      </c>
      <c r="AF305" s="43"/>
    </row>
    <row r="306" spans="8:32" hidden="1" x14ac:dyDescent="0.25">
      <c r="H306">
        <v>10030054</v>
      </c>
      <c r="I306" s="30"/>
      <c r="J306" t="s">
        <v>154</v>
      </c>
      <c r="K306" s="42">
        <v>0</v>
      </c>
      <c r="L306" s="42">
        <v>0</v>
      </c>
      <c r="M306" s="42">
        <v>0</v>
      </c>
      <c r="N306" s="48">
        <f t="shared" si="16"/>
        <v>0</v>
      </c>
      <c r="O306" s="42">
        <v>0</v>
      </c>
      <c r="P306" s="42">
        <v>0</v>
      </c>
      <c r="Q306" s="42">
        <v>0</v>
      </c>
      <c r="R306" s="42">
        <v>0</v>
      </c>
      <c r="S306" s="42">
        <v>0</v>
      </c>
      <c r="T306" s="42">
        <v>0</v>
      </c>
      <c r="U306" s="42">
        <v>0</v>
      </c>
      <c r="V306" s="42">
        <v>0</v>
      </c>
      <c r="W306" s="42">
        <v>0</v>
      </c>
      <c r="X306" s="42" t="s">
        <v>1163</v>
      </c>
      <c r="Y306" s="42">
        <v>0</v>
      </c>
      <c r="Z306" s="42">
        <v>0</v>
      </c>
      <c r="AA306" s="42">
        <f t="shared" si="17"/>
        <v>0</v>
      </c>
      <c r="AC306">
        <f>IFERROR(VLOOKUP(H306,'[1]Pending Recoveries'!$A:$D,4,0),0)</f>
        <v>0</v>
      </c>
      <c r="AD306" s="43">
        <f t="shared" si="18"/>
        <v>0</v>
      </c>
      <c r="AE306" s="43">
        <f t="shared" si="19"/>
        <v>0</v>
      </c>
      <c r="AF306" s="43"/>
    </row>
    <row r="307" spans="8:32" hidden="1" x14ac:dyDescent="0.25">
      <c r="H307">
        <v>10060002</v>
      </c>
      <c r="I307" s="30"/>
      <c r="J307" t="s">
        <v>154</v>
      </c>
      <c r="K307" s="42">
        <v>0</v>
      </c>
      <c r="L307" s="42">
        <v>0</v>
      </c>
      <c r="M307" s="42">
        <v>0</v>
      </c>
      <c r="N307" s="48">
        <f t="shared" si="16"/>
        <v>0</v>
      </c>
      <c r="O307" s="42">
        <v>0</v>
      </c>
      <c r="P307" s="42">
        <v>0</v>
      </c>
      <c r="Q307" s="42">
        <v>0</v>
      </c>
      <c r="R307" s="42">
        <v>0</v>
      </c>
      <c r="S307" s="42">
        <v>0</v>
      </c>
      <c r="T307" s="42">
        <v>0</v>
      </c>
      <c r="U307" s="42">
        <v>0</v>
      </c>
      <c r="V307" s="42">
        <v>0</v>
      </c>
      <c r="W307" s="42">
        <v>0</v>
      </c>
      <c r="X307" s="42" t="s">
        <v>1163</v>
      </c>
      <c r="Y307" s="42">
        <v>0</v>
      </c>
      <c r="Z307" s="42">
        <v>0</v>
      </c>
      <c r="AA307" s="42">
        <f t="shared" si="17"/>
        <v>0</v>
      </c>
      <c r="AC307">
        <f>IFERROR(VLOOKUP(H307,'[1]Pending Recoveries'!$A:$D,4,0),0)</f>
        <v>0</v>
      </c>
      <c r="AD307" s="43">
        <f t="shared" si="18"/>
        <v>0</v>
      </c>
      <c r="AE307" s="43">
        <f t="shared" si="19"/>
        <v>0</v>
      </c>
      <c r="AF307" s="43"/>
    </row>
    <row r="308" spans="8:32" hidden="1" x14ac:dyDescent="0.25">
      <c r="H308">
        <v>10060009</v>
      </c>
      <c r="I308" s="30"/>
      <c r="J308" t="s">
        <v>154</v>
      </c>
      <c r="K308" s="42">
        <v>0</v>
      </c>
      <c r="L308" s="42">
        <v>0</v>
      </c>
      <c r="M308" s="42">
        <v>0</v>
      </c>
      <c r="N308" s="48">
        <f t="shared" si="16"/>
        <v>0</v>
      </c>
      <c r="O308" s="42">
        <v>0</v>
      </c>
      <c r="P308" s="42">
        <v>0</v>
      </c>
      <c r="Q308" s="42">
        <v>0</v>
      </c>
      <c r="R308" s="42">
        <v>0</v>
      </c>
      <c r="S308" s="42">
        <v>0</v>
      </c>
      <c r="T308" s="42">
        <v>0</v>
      </c>
      <c r="U308" s="42">
        <v>0</v>
      </c>
      <c r="V308" s="42">
        <v>0</v>
      </c>
      <c r="W308" s="42">
        <v>0</v>
      </c>
      <c r="X308" s="42" t="s">
        <v>1163</v>
      </c>
      <c r="Y308" s="42">
        <v>0</v>
      </c>
      <c r="Z308" s="42">
        <v>0</v>
      </c>
      <c r="AA308" s="42">
        <f t="shared" si="17"/>
        <v>0</v>
      </c>
      <c r="AC308">
        <f>IFERROR(VLOOKUP(H308,'[1]Pending Recoveries'!$A:$D,4,0),0)</f>
        <v>0</v>
      </c>
      <c r="AD308" s="43">
        <f t="shared" si="18"/>
        <v>0</v>
      </c>
      <c r="AE308" s="43">
        <f t="shared" si="19"/>
        <v>0</v>
      </c>
      <c r="AF308" s="43"/>
    </row>
    <row r="309" spans="8:32" hidden="1" x14ac:dyDescent="0.25">
      <c r="H309">
        <v>10060010</v>
      </c>
      <c r="I309" s="30"/>
      <c r="J309" t="s">
        <v>154</v>
      </c>
      <c r="K309" s="42">
        <v>0</v>
      </c>
      <c r="L309" s="42">
        <v>0</v>
      </c>
      <c r="M309" s="42">
        <v>0</v>
      </c>
      <c r="N309" s="48">
        <f t="shared" si="16"/>
        <v>0</v>
      </c>
      <c r="O309" s="42">
        <v>0</v>
      </c>
      <c r="P309" s="42">
        <v>0</v>
      </c>
      <c r="Q309" s="42">
        <v>0</v>
      </c>
      <c r="R309" s="42">
        <v>0</v>
      </c>
      <c r="S309" s="42">
        <v>0</v>
      </c>
      <c r="T309" s="42">
        <v>0</v>
      </c>
      <c r="U309" s="42">
        <v>0</v>
      </c>
      <c r="V309" s="42">
        <v>0</v>
      </c>
      <c r="W309" s="42">
        <v>0</v>
      </c>
      <c r="X309" s="42" t="s">
        <v>1163</v>
      </c>
      <c r="Y309" s="42">
        <v>0</v>
      </c>
      <c r="Z309" s="42">
        <v>0</v>
      </c>
      <c r="AA309" s="42">
        <f t="shared" si="17"/>
        <v>0</v>
      </c>
      <c r="AC309">
        <f>IFERROR(VLOOKUP(H309,'[1]Pending Recoveries'!$A:$D,4,0),0)</f>
        <v>0</v>
      </c>
      <c r="AD309" s="43">
        <f t="shared" si="18"/>
        <v>0</v>
      </c>
      <c r="AE309" s="43">
        <f t="shared" si="19"/>
        <v>0</v>
      </c>
      <c r="AF309" s="43"/>
    </row>
    <row r="310" spans="8:32" hidden="1" x14ac:dyDescent="0.25">
      <c r="H310">
        <v>10060011</v>
      </c>
      <c r="I310" s="30"/>
      <c r="J310" t="s">
        <v>154</v>
      </c>
      <c r="K310" s="42">
        <v>0</v>
      </c>
      <c r="L310" s="42">
        <v>0</v>
      </c>
      <c r="M310" s="42">
        <v>0</v>
      </c>
      <c r="N310" s="48">
        <f t="shared" si="16"/>
        <v>0</v>
      </c>
      <c r="O310" s="42">
        <v>0</v>
      </c>
      <c r="P310" s="42">
        <v>0</v>
      </c>
      <c r="Q310" s="42">
        <v>0</v>
      </c>
      <c r="R310" s="42">
        <v>0</v>
      </c>
      <c r="S310" s="42">
        <v>0</v>
      </c>
      <c r="T310" s="42">
        <v>0</v>
      </c>
      <c r="U310" s="42">
        <v>0</v>
      </c>
      <c r="V310" s="42">
        <v>0</v>
      </c>
      <c r="W310" s="42">
        <v>0</v>
      </c>
      <c r="X310" s="42" t="s">
        <v>1163</v>
      </c>
      <c r="Y310" s="42">
        <v>0</v>
      </c>
      <c r="Z310" s="42">
        <v>0</v>
      </c>
      <c r="AA310" s="42">
        <f t="shared" si="17"/>
        <v>0</v>
      </c>
      <c r="AC310">
        <f>IFERROR(VLOOKUP(H310,'[1]Pending Recoveries'!$A:$D,4,0),0)</f>
        <v>0</v>
      </c>
      <c r="AD310" s="43">
        <f t="shared" si="18"/>
        <v>0</v>
      </c>
      <c r="AE310" s="43">
        <f t="shared" si="19"/>
        <v>0</v>
      </c>
      <c r="AF310" s="43"/>
    </row>
    <row r="311" spans="8:32" hidden="1" x14ac:dyDescent="0.25">
      <c r="H311">
        <v>10060025</v>
      </c>
      <c r="I311" s="30"/>
      <c r="J311" t="s">
        <v>154</v>
      </c>
      <c r="K311" s="42">
        <v>0</v>
      </c>
      <c r="L311" s="42">
        <v>0</v>
      </c>
      <c r="M311" s="42">
        <v>0</v>
      </c>
      <c r="N311" s="48">
        <f t="shared" si="16"/>
        <v>0</v>
      </c>
      <c r="O311" s="42">
        <v>0</v>
      </c>
      <c r="P311" s="42">
        <v>0</v>
      </c>
      <c r="Q311" s="42">
        <v>0</v>
      </c>
      <c r="R311" s="42">
        <v>0</v>
      </c>
      <c r="S311" s="42">
        <v>0</v>
      </c>
      <c r="T311" s="42">
        <v>0</v>
      </c>
      <c r="U311" s="42">
        <v>0</v>
      </c>
      <c r="V311" s="42">
        <v>0</v>
      </c>
      <c r="W311" s="42">
        <v>0</v>
      </c>
      <c r="X311" s="42" t="s">
        <v>1163</v>
      </c>
      <c r="Y311" s="42">
        <v>0</v>
      </c>
      <c r="Z311" s="42">
        <v>0</v>
      </c>
      <c r="AA311" s="42">
        <f t="shared" si="17"/>
        <v>0</v>
      </c>
      <c r="AC311">
        <f>IFERROR(VLOOKUP(H311,'[1]Pending Recoveries'!$A:$D,4,0),0)</f>
        <v>0</v>
      </c>
      <c r="AD311" s="43">
        <f t="shared" si="18"/>
        <v>0</v>
      </c>
      <c r="AE311" s="43">
        <f t="shared" si="19"/>
        <v>0</v>
      </c>
      <c r="AF311" s="43"/>
    </row>
    <row r="312" spans="8:32" hidden="1" x14ac:dyDescent="0.25">
      <c r="H312">
        <v>10060031</v>
      </c>
      <c r="I312" s="30"/>
      <c r="J312" t="s">
        <v>154</v>
      </c>
      <c r="K312" s="42">
        <v>0</v>
      </c>
      <c r="L312" s="42">
        <v>0</v>
      </c>
      <c r="M312" s="42">
        <v>0</v>
      </c>
      <c r="N312" s="48">
        <f t="shared" si="16"/>
        <v>0</v>
      </c>
      <c r="O312" s="42">
        <v>0</v>
      </c>
      <c r="P312" s="42">
        <v>0</v>
      </c>
      <c r="Q312" s="42">
        <v>0</v>
      </c>
      <c r="R312" s="42">
        <v>0</v>
      </c>
      <c r="S312" s="42">
        <v>0</v>
      </c>
      <c r="T312" s="42">
        <v>0</v>
      </c>
      <c r="U312" s="42">
        <v>0</v>
      </c>
      <c r="V312" s="42">
        <v>0</v>
      </c>
      <c r="W312" s="42">
        <v>0</v>
      </c>
      <c r="X312" s="42" t="s">
        <v>1163</v>
      </c>
      <c r="Y312" s="42">
        <v>0</v>
      </c>
      <c r="Z312" s="42">
        <v>0</v>
      </c>
      <c r="AA312" s="42">
        <f t="shared" si="17"/>
        <v>0</v>
      </c>
      <c r="AC312">
        <f>IFERROR(VLOOKUP(H312,'[1]Pending Recoveries'!$A:$D,4,0),0)</f>
        <v>0</v>
      </c>
      <c r="AD312" s="43">
        <f t="shared" si="18"/>
        <v>0</v>
      </c>
      <c r="AE312" s="43">
        <f t="shared" si="19"/>
        <v>0</v>
      </c>
      <c r="AF312" s="43"/>
    </row>
    <row r="313" spans="8:32" hidden="1" x14ac:dyDescent="0.25">
      <c r="H313">
        <v>10060032</v>
      </c>
      <c r="I313" s="30"/>
      <c r="J313" t="s">
        <v>154</v>
      </c>
      <c r="K313" s="42">
        <v>0</v>
      </c>
      <c r="L313" s="42">
        <v>0</v>
      </c>
      <c r="M313" s="42">
        <v>0</v>
      </c>
      <c r="N313" s="48">
        <f t="shared" si="16"/>
        <v>0</v>
      </c>
      <c r="O313" s="42">
        <v>0</v>
      </c>
      <c r="P313" s="42">
        <v>0</v>
      </c>
      <c r="Q313" s="42">
        <v>0</v>
      </c>
      <c r="R313" s="42">
        <v>0</v>
      </c>
      <c r="S313" s="42">
        <v>0</v>
      </c>
      <c r="T313" s="42">
        <v>0</v>
      </c>
      <c r="U313" s="42">
        <v>0</v>
      </c>
      <c r="V313" s="42">
        <v>0</v>
      </c>
      <c r="W313" s="42">
        <v>0</v>
      </c>
      <c r="X313" s="42" t="s">
        <v>1163</v>
      </c>
      <c r="Y313" s="42">
        <v>0</v>
      </c>
      <c r="Z313" s="42">
        <v>0</v>
      </c>
      <c r="AA313" s="42">
        <f t="shared" si="17"/>
        <v>0</v>
      </c>
      <c r="AC313">
        <f>IFERROR(VLOOKUP(H313,'[1]Pending Recoveries'!$A:$D,4,0),0)</f>
        <v>0</v>
      </c>
      <c r="AD313" s="43">
        <f t="shared" si="18"/>
        <v>0</v>
      </c>
      <c r="AE313" s="43">
        <f t="shared" si="19"/>
        <v>0</v>
      </c>
      <c r="AF313" s="43"/>
    </row>
    <row r="314" spans="8:32" hidden="1" x14ac:dyDescent="0.25">
      <c r="H314">
        <v>10060033</v>
      </c>
      <c r="I314" s="30"/>
      <c r="J314" t="s">
        <v>154</v>
      </c>
      <c r="K314" s="42">
        <v>0</v>
      </c>
      <c r="L314" s="42">
        <v>0</v>
      </c>
      <c r="M314" s="42">
        <v>0</v>
      </c>
      <c r="N314" s="48">
        <f t="shared" si="16"/>
        <v>0</v>
      </c>
      <c r="O314" s="42">
        <v>0</v>
      </c>
      <c r="P314" s="42">
        <v>0</v>
      </c>
      <c r="Q314" s="42">
        <v>0</v>
      </c>
      <c r="R314" s="42">
        <v>0</v>
      </c>
      <c r="S314" s="42">
        <v>0</v>
      </c>
      <c r="T314" s="42">
        <v>0</v>
      </c>
      <c r="U314" s="42">
        <v>0</v>
      </c>
      <c r="V314" s="42">
        <v>0</v>
      </c>
      <c r="W314" s="42">
        <v>0</v>
      </c>
      <c r="X314" s="42" t="s">
        <v>1163</v>
      </c>
      <c r="Y314" s="42">
        <v>0</v>
      </c>
      <c r="Z314" s="42">
        <v>0</v>
      </c>
      <c r="AA314" s="42">
        <f t="shared" si="17"/>
        <v>0</v>
      </c>
      <c r="AC314">
        <f>IFERROR(VLOOKUP(H314,'[1]Pending Recoveries'!$A:$D,4,0),0)</f>
        <v>0</v>
      </c>
      <c r="AD314" s="43">
        <f t="shared" si="18"/>
        <v>0</v>
      </c>
      <c r="AE314" s="43">
        <f t="shared" si="19"/>
        <v>0</v>
      </c>
      <c r="AF314" s="43"/>
    </row>
    <row r="315" spans="8:32" hidden="1" x14ac:dyDescent="0.25">
      <c r="H315">
        <v>10060038</v>
      </c>
      <c r="I315" s="30"/>
      <c r="J315" t="s">
        <v>154</v>
      </c>
      <c r="K315" s="42">
        <v>0</v>
      </c>
      <c r="L315" s="42">
        <v>0</v>
      </c>
      <c r="M315" s="42">
        <v>0</v>
      </c>
      <c r="N315" s="48">
        <f t="shared" si="16"/>
        <v>0</v>
      </c>
      <c r="O315" s="42">
        <v>0</v>
      </c>
      <c r="P315" s="42">
        <v>0</v>
      </c>
      <c r="Q315" s="42">
        <v>0</v>
      </c>
      <c r="R315" s="42">
        <v>0</v>
      </c>
      <c r="S315" s="42">
        <v>0</v>
      </c>
      <c r="T315" s="42">
        <v>0</v>
      </c>
      <c r="U315" s="42">
        <v>0</v>
      </c>
      <c r="V315" s="42">
        <v>0</v>
      </c>
      <c r="W315" s="42">
        <v>0</v>
      </c>
      <c r="X315" s="42" t="s">
        <v>1163</v>
      </c>
      <c r="Y315" s="42">
        <v>0</v>
      </c>
      <c r="Z315" s="42">
        <v>0</v>
      </c>
      <c r="AA315" s="42">
        <f t="shared" si="17"/>
        <v>0</v>
      </c>
      <c r="AC315">
        <f>IFERROR(VLOOKUP(H315,'[1]Pending Recoveries'!$A:$D,4,0),0)</f>
        <v>0</v>
      </c>
      <c r="AD315" s="43">
        <f t="shared" si="18"/>
        <v>0</v>
      </c>
      <c r="AE315" s="43">
        <f t="shared" si="19"/>
        <v>0</v>
      </c>
      <c r="AF315" s="43"/>
    </row>
    <row r="316" spans="8:32" hidden="1" x14ac:dyDescent="0.25">
      <c r="H316">
        <v>10060049</v>
      </c>
      <c r="I316" s="30"/>
      <c r="J316" t="s">
        <v>154</v>
      </c>
      <c r="K316" s="42">
        <v>0</v>
      </c>
      <c r="L316" s="42">
        <v>0</v>
      </c>
      <c r="M316" s="42">
        <v>0</v>
      </c>
      <c r="N316" s="48">
        <f t="shared" si="16"/>
        <v>0</v>
      </c>
      <c r="O316" s="42">
        <v>0</v>
      </c>
      <c r="P316" s="42">
        <v>0</v>
      </c>
      <c r="Q316" s="42">
        <v>0</v>
      </c>
      <c r="R316" s="42">
        <v>0</v>
      </c>
      <c r="S316" s="42">
        <v>0</v>
      </c>
      <c r="T316" s="42">
        <v>0</v>
      </c>
      <c r="U316" s="42">
        <v>0</v>
      </c>
      <c r="V316" s="42">
        <v>0</v>
      </c>
      <c r="W316" s="42">
        <v>0</v>
      </c>
      <c r="X316" s="42" t="s">
        <v>1163</v>
      </c>
      <c r="Y316" s="42">
        <v>0</v>
      </c>
      <c r="Z316" s="42">
        <v>0</v>
      </c>
      <c r="AA316" s="42">
        <f t="shared" si="17"/>
        <v>0</v>
      </c>
      <c r="AC316">
        <f>IFERROR(VLOOKUP(H316,'[1]Pending Recoveries'!$A:$D,4,0),0)</f>
        <v>0</v>
      </c>
      <c r="AD316" s="43">
        <f t="shared" si="18"/>
        <v>0</v>
      </c>
      <c r="AE316" s="43">
        <f t="shared" si="19"/>
        <v>0</v>
      </c>
      <c r="AF316" s="43"/>
    </row>
    <row r="317" spans="8:32" hidden="1" x14ac:dyDescent="0.25">
      <c r="H317">
        <v>10060050</v>
      </c>
      <c r="I317" s="30"/>
      <c r="J317" t="s">
        <v>154</v>
      </c>
      <c r="K317" s="42">
        <v>0</v>
      </c>
      <c r="L317" s="42">
        <v>0</v>
      </c>
      <c r="M317" s="42">
        <v>0</v>
      </c>
      <c r="N317" s="48">
        <f t="shared" si="16"/>
        <v>0</v>
      </c>
      <c r="O317" s="42">
        <v>0</v>
      </c>
      <c r="P317" s="42">
        <v>0</v>
      </c>
      <c r="Q317" s="42">
        <v>0</v>
      </c>
      <c r="R317" s="42">
        <v>0</v>
      </c>
      <c r="S317" s="42">
        <v>0</v>
      </c>
      <c r="T317" s="42">
        <v>0</v>
      </c>
      <c r="U317" s="42">
        <v>0</v>
      </c>
      <c r="V317" s="42">
        <v>0</v>
      </c>
      <c r="W317" s="42">
        <v>0</v>
      </c>
      <c r="X317" s="42" t="s">
        <v>1163</v>
      </c>
      <c r="Y317" s="42">
        <v>0</v>
      </c>
      <c r="Z317" s="42">
        <v>0</v>
      </c>
      <c r="AA317" s="42">
        <f t="shared" si="17"/>
        <v>0</v>
      </c>
      <c r="AC317">
        <f>IFERROR(VLOOKUP(H317,'[1]Pending Recoveries'!$A:$D,4,0),0)</f>
        <v>0</v>
      </c>
      <c r="AD317" s="43">
        <f t="shared" si="18"/>
        <v>0</v>
      </c>
      <c r="AE317" s="43">
        <f t="shared" si="19"/>
        <v>0</v>
      </c>
      <c r="AF317" s="43"/>
    </row>
    <row r="318" spans="8:32" x14ac:dyDescent="0.25">
      <c r="H318">
        <v>10060057</v>
      </c>
      <c r="I318" s="30"/>
      <c r="J318" t="s">
        <v>154</v>
      </c>
      <c r="K318" s="42">
        <v>1304</v>
      </c>
      <c r="L318" s="42">
        <v>1304</v>
      </c>
      <c r="M318" s="42">
        <v>0</v>
      </c>
      <c r="N318" s="48">
        <f t="shared" si="16"/>
        <v>2608</v>
      </c>
      <c r="O318" s="42">
        <v>0</v>
      </c>
      <c r="P318" s="42">
        <v>0</v>
      </c>
      <c r="Q318" s="42">
        <v>0</v>
      </c>
      <c r="R318" s="42">
        <v>0</v>
      </c>
      <c r="S318" s="42">
        <v>0</v>
      </c>
      <c r="T318" s="42">
        <v>0</v>
      </c>
      <c r="U318" s="42">
        <v>0</v>
      </c>
      <c r="V318" s="42">
        <v>0</v>
      </c>
      <c r="W318" s="42">
        <v>0</v>
      </c>
      <c r="X318" s="42" t="s">
        <v>1163</v>
      </c>
      <c r="Y318" s="42">
        <v>0</v>
      </c>
      <c r="Z318" s="42">
        <v>0</v>
      </c>
      <c r="AA318" s="42">
        <f t="shared" si="17"/>
        <v>2608</v>
      </c>
      <c r="AC318">
        <f>IFERROR(VLOOKUP(H318,'[1]Pending Recoveries'!$A:$D,4,0),0)</f>
        <v>0</v>
      </c>
      <c r="AD318" s="43">
        <f t="shared" si="18"/>
        <v>2608</v>
      </c>
      <c r="AE318" s="43">
        <f t="shared" si="19"/>
        <v>0</v>
      </c>
      <c r="AF318" s="43"/>
    </row>
    <row r="319" spans="8:32" x14ac:dyDescent="0.25">
      <c r="H319">
        <v>10060064</v>
      </c>
      <c r="I319" s="30"/>
      <c r="J319" t="s">
        <v>154</v>
      </c>
      <c r="K319" s="42">
        <v>0</v>
      </c>
      <c r="L319" s="42">
        <v>981.28</v>
      </c>
      <c r="M319" s="42">
        <v>0</v>
      </c>
      <c r="N319" s="48">
        <f t="shared" si="16"/>
        <v>981.28</v>
      </c>
      <c r="O319" s="42">
        <v>0</v>
      </c>
      <c r="P319" s="42">
        <v>0</v>
      </c>
      <c r="Q319" s="42">
        <v>0</v>
      </c>
      <c r="R319" s="42">
        <v>0</v>
      </c>
      <c r="S319" s="42">
        <v>0</v>
      </c>
      <c r="T319" s="42">
        <v>0</v>
      </c>
      <c r="U319" s="42">
        <v>0</v>
      </c>
      <c r="V319" s="42">
        <v>0</v>
      </c>
      <c r="W319" s="42">
        <v>0</v>
      </c>
      <c r="X319" s="42" t="s">
        <v>1163</v>
      </c>
      <c r="Y319" s="42">
        <v>0</v>
      </c>
      <c r="Z319" s="42">
        <v>0</v>
      </c>
      <c r="AA319" s="42">
        <f t="shared" si="17"/>
        <v>981.28</v>
      </c>
      <c r="AC319">
        <f>IFERROR(VLOOKUP(H319,'[1]Pending Recoveries'!$A:$D,4,0),0)</f>
        <v>0</v>
      </c>
      <c r="AD319" s="43">
        <f t="shared" si="18"/>
        <v>981.28</v>
      </c>
      <c r="AE319" s="43">
        <f t="shared" si="19"/>
        <v>0</v>
      </c>
      <c r="AF319" s="43"/>
    </row>
    <row r="320" spans="8:32" hidden="1" x14ac:dyDescent="0.25">
      <c r="H320">
        <v>10070004</v>
      </c>
      <c r="I320" s="30"/>
      <c r="J320" t="s">
        <v>154</v>
      </c>
      <c r="K320" s="42">
        <v>0</v>
      </c>
      <c r="L320" s="42">
        <v>0</v>
      </c>
      <c r="M320" s="42">
        <v>0</v>
      </c>
      <c r="N320" s="48">
        <f t="shared" si="16"/>
        <v>0</v>
      </c>
      <c r="O320" s="42">
        <v>0</v>
      </c>
      <c r="P320" s="42">
        <v>0</v>
      </c>
      <c r="Q320" s="42">
        <v>0</v>
      </c>
      <c r="R320" s="42">
        <v>0</v>
      </c>
      <c r="S320" s="42">
        <v>0</v>
      </c>
      <c r="T320" s="42">
        <v>0</v>
      </c>
      <c r="U320" s="42">
        <v>0</v>
      </c>
      <c r="V320" s="42">
        <v>0</v>
      </c>
      <c r="W320" s="42">
        <v>0</v>
      </c>
      <c r="X320" s="42" t="s">
        <v>1163</v>
      </c>
      <c r="Y320" s="42">
        <v>0</v>
      </c>
      <c r="Z320" s="42">
        <v>0</v>
      </c>
      <c r="AA320" s="42">
        <f t="shared" si="17"/>
        <v>0</v>
      </c>
      <c r="AC320">
        <f>IFERROR(VLOOKUP(H320,'[1]Pending Recoveries'!$A:$D,4,0),0)</f>
        <v>0</v>
      </c>
      <c r="AD320" s="43">
        <f t="shared" si="18"/>
        <v>0</v>
      </c>
      <c r="AE320" s="43">
        <f t="shared" si="19"/>
        <v>0</v>
      </c>
      <c r="AF320" s="43"/>
    </row>
    <row r="321" spans="8:32" x14ac:dyDescent="0.25">
      <c r="H321">
        <v>10070014</v>
      </c>
      <c r="I321" s="30"/>
      <c r="J321" t="s">
        <v>154</v>
      </c>
      <c r="K321" s="42">
        <v>554</v>
      </c>
      <c r="L321" s="42">
        <v>554</v>
      </c>
      <c r="M321" s="42">
        <v>0</v>
      </c>
      <c r="N321" s="48">
        <f t="shared" si="16"/>
        <v>1108</v>
      </c>
      <c r="O321" s="42">
        <v>0</v>
      </c>
      <c r="P321" s="42">
        <v>0</v>
      </c>
      <c r="Q321" s="42">
        <v>0</v>
      </c>
      <c r="R321" s="42">
        <v>0</v>
      </c>
      <c r="S321" s="42">
        <v>0</v>
      </c>
      <c r="T321" s="42">
        <v>0</v>
      </c>
      <c r="U321" s="42">
        <v>0</v>
      </c>
      <c r="V321" s="42">
        <v>0</v>
      </c>
      <c r="W321" s="42">
        <v>0</v>
      </c>
      <c r="X321" s="42" t="s">
        <v>1163</v>
      </c>
      <c r="Y321" s="42">
        <v>0</v>
      </c>
      <c r="Z321" s="42">
        <v>0</v>
      </c>
      <c r="AA321" s="42">
        <f t="shared" si="17"/>
        <v>1108</v>
      </c>
      <c r="AC321">
        <f>IFERROR(VLOOKUP(H321,'[1]Pending Recoveries'!$A:$D,4,0),0)</f>
        <v>0</v>
      </c>
      <c r="AD321" s="43">
        <f t="shared" si="18"/>
        <v>1108</v>
      </c>
      <c r="AE321" s="43">
        <f t="shared" si="19"/>
        <v>0</v>
      </c>
      <c r="AF321" s="43"/>
    </row>
    <row r="322" spans="8:32" x14ac:dyDescent="0.25">
      <c r="H322">
        <v>10070015</v>
      </c>
      <c r="I322" s="30"/>
      <c r="J322" t="s">
        <v>154</v>
      </c>
      <c r="K322" s="42">
        <v>1865</v>
      </c>
      <c r="L322" s="42">
        <v>1865</v>
      </c>
      <c r="M322" s="42">
        <v>0</v>
      </c>
      <c r="N322" s="48">
        <f t="shared" si="16"/>
        <v>3730</v>
      </c>
      <c r="O322" s="42">
        <v>0</v>
      </c>
      <c r="P322" s="42">
        <v>0</v>
      </c>
      <c r="Q322" s="42">
        <v>0</v>
      </c>
      <c r="R322" s="42">
        <v>0</v>
      </c>
      <c r="S322" s="42">
        <v>0</v>
      </c>
      <c r="T322" s="42">
        <v>0</v>
      </c>
      <c r="U322" s="42">
        <v>0</v>
      </c>
      <c r="V322" s="42">
        <v>0</v>
      </c>
      <c r="W322" s="42">
        <v>0</v>
      </c>
      <c r="X322" s="42" t="s">
        <v>1163</v>
      </c>
      <c r="Y322" s="42">
        <v>0</v>
      </c>
      <c r="Z322" s="42">
        <v>0</v>
      </c>
      <c r="AA322" s="42">
        <f t="shared" si="17"/>
        <v>3730</v>
      </c>
      <c r="AC322">
        <f>IFERROR(VLOOKUP(H322,'[1]Pending Recoveries'!$A:$D,4,0),0)</f>
        <v>0</v>
      </c>
      <c r="AD322" s="43">
        <f t="shared" si="18"/>
        <v>3730</v>
      </c>
      <c r="AE322" s="43">
        <f t="shared" si="19"/>
        <v>0</v>
      </c>
      <c r="AF322" s="43"/>
    </row>
    <row r="323" spans="8:32" x14ac:dyDescent="0.25">
      <c r="H323">
        <v>10070028</v>
      </c>
      <c r="I323" s="30"/>
      <c r="J323" t="s">
        <v>154</v>
      </c>
      <c r="K323" s="42">
        <v>52</v>
      </c>
      <c r="L323" s="42">
        <v>52</v>
      </c>
      <c r="M323" s="42">
        <v>0</v>
      </c>
      <c r="N323" s="48">
        <f t="shared" si="16"/>
        <v>104</v>
      </c>
      <c r="O323" s="42">
        <v>0</v>
      </c>
      <c r="P323" s="42">
        <v>0</v>
      </c>
      <c r="Q323" s="42">
        <v>0</v>
      </c>
      <c r="R323" s="42">
        <v>0</v>
      </c>
      <c r="S323" s="42">
        <v>0</v>
      </c>
      <c r="T323" s="42">
        <v>0</v>
      </c>
      <c r="U323" s="42">
        <v>0</v>
      </c>
      <c r="V323" s="42">
        <v>0</v>
      </c>
      <c r="W323" s="42">
        <v>0</v>
      </c>
      <c r="X323" s="42" t="s">
        <v>1163</v>
      </c>
      <c r="Y323" s="42">
        <v>0</v>
      </c>
      <c r="Z323" s="42">
        <v>0</v>
      </c>
      <c r="AA323" s="42">
        <f t="shared" si="17"/>
        <v>104</v>
      </c>
      <c r="AC323">
        <f>IFERROR(VLOOKUP(H323,'[1]Pending Recoveries'!$A:$D,4,0),0)</f>
        <v>0</v>
      </c>
      <c r="AD323" s="43">
        <f t="shared" si="18"/>
        <v>104</v>
      </c>
      <c r="AE323" s="43">
        <f t="shared" si="19"/>
        <v>0</v>
      </c>
      <c r="AF323" s="43"/>
    </row>
    <row r="324" spans="8:32" x14ac:dyDescent="0.25">
      <c r="H324">
        <v>10070032</v>
      </c>
      <c r="I324" s="30"/>
      <c r="J324" t="s">
        <v>154</v>
      </c>
      <c r="K324" s="42">
        <v>1050</v>
      </c>
      <c r="L324" s="42">
        <v>1050</v>
      </c>
      <c r="M324" s="42">
        <v>0</v>
      </c>
      <c r="N324" s="48">
        <f t="shared" si="16"/>
        <v>2100</v>
      </c>
      <c r="O324" s="42">
        <v>0</v>
      </c>
      <c r="P324" s="42">
        <v>0</v>
      </c>
      <c r="Q324" s="42">
        <v>0</v>
      </c>
      <c r="R324" s="42">
        <v>0</v>
      </c>
      <c r="S324" s="42">
        <v>0</v>
      </c>
      <c r="T324" s="42">
        <v>0</v>
      </c>
      <c r="U324" s="42">
        <v>0</v>
      </c>
      <c r="V324" s="42">
        <v>0</v>
      </c>
      <c r="W324" s="42">
        <v>0</v>
      </c>
      <c r="X324" s="42" t="s">
        <v>1163</v>
      </c>
      <c r="Y324" s="42">
        <v>0</v>
      </c>
      <c r="Z324" s="42">
        <v>0</v>
      </c>
      <c r="AA324" s="42">
        <f t="shared" si="17"/>
        <v>2100</v>
      </c>
      <c r="AC324">
        <f>IFERROR(VLOOKUP(H324,'[1]Pending Recoveries'!$A:$D,4,0),0)</f>
        <v>0</v>
      </c>
      <c r="AD324" s="43">
        <f t="shared" si="18"/>
        <v>2100</v>
      </c>
      <c r="AE324" s="43">
        <f t="shared" si="19"/>
        <v>0</v>
      </c>
      <c r="AF324" s="43"/>
    </row>
    <row r="325" spans="8:32" x14ac:dyDescent="0.25">
      <c r="H325">
        <v>10070034</v>
      </c>
      <c r="I325" s="30"/>
      <c r="J325" t="s">
        <v>154</v>
      </c>
      <c r="K325" s="42">
        <v>52</v>
      </c>
      <c r="L325" s="42">
        <v>52</v>
      </c>
      <c r="M325" s="42">
        <v>0</v>
      </c>
      <c r="N325" s="48">
        <f t="shared" ref="N325:N388" si="20">K325+M325+L325</f>
        <v>104</v>
      </c>
      <c r="O325" s="42">
        <v>0</v>
      </c>
      <c r="P325" s="42">
        <v>0</v>
      </c>
      <c r="Q325" s="42">
        <v>0</v>
      </c>
      <c r="R325" s="42">
        <v>0</v>
      </c>
      <c r="S325" s="42">
        <v>0</v>
      </c>
      <c r="T325" s="42">
        <v>0</v>
      </c>
      <c r="U325" s="42">
        <v>0</v>
      </c>
      <c r="V325" s="42">
        <v>0</v>
      </c>
      <c r="W325" s="42">
        <v>0</v>
      </c>
      <c r="X325" s="42" t="s">
        <v>1163</v>
      </c>
      <c r="Y325" s="42">
        <v>0</v>
      </c>
      <c r="Z325" s="42">
        <v>0</v>
      </c>
      <c r="AA325" s="42">
        <f t="shared" ref="AA325:AA388" si="21">N325-SUM(O325:Z325)</f>
        <v>104</v>
      </c>
      <c r="AC325">
        <f>IFERROR(VLOOKUP(H325,'[1]Pending Recoveries'!$A:$D,4,0),0)</f>
        <v>0</v>
      </c>
      <c r="AD325" s="43">
        <f t="shared" ref="AD325:AD388" si="22">AA325-AC325</f>
        <v>104</v>
      </c>
      <c r="AE325" s="43">
        <f t="shared" ref="AE325:AE388" si="23">AC325-M325</f>
        <v>0</v>
      </c>
      <c r="AF325" s="43"/>
    </row>
    <row r="326" spans="8:32" x14ac:dyDescent="0.25">
      <c r="H326">
        <v>10070036</v>
      </c>
      <c r="I326" s="30"/>
      <c r="J326" t="s">
        <v>154</v>
      </c>
      <c r="K326" s="42">
        <v>1295</v>
      </c>
      <c r="L326" s="42">
        <v>0</v>
      </c>
      <c r="M326" s="42">
        <v>0</v>
      </c>
      <c r="N326" s="48">
        <f t="shared" si="20"/>
        <v>1295</v>
      </c>
      <c r="O326" s="42">
        <v>0</v>
      </c>
      <c r="P326" s="42">
        <v>0</v>
      </c>
      <c r="Q326" s="42">
        <v>0</v>
      </c>
      <c r="R326" s="42">
        <v>0</v>
      </c>
      <c r="S326" s="42">
        <v>0</v>
      </c>
      <c r="T326" s="42">
        <v>0</v>
      </c>
      <c r="U326" s="42">
        <v>0</v>
      </c>
      <c r="V326" s="42">
        <v>0</v>
      </c>
      <c r="W326" s="42">
        <v>0</v>
      </c>
      <c r="X326" s="42" t="s">
        <v>1163</v>
      </c>
      <c r="Y326" s="42">
        <v>0</v>
      </c>
      <c r="Z326" s="42">
        <v>0</v>
      </c>
      <c r="AA326" s="42">
        <f t="shared" si="21"/>
        <v>1295</v>
      </c>
      <c r="AC326">
        <f>IFERROR(VLOOKUP(H326,'[1]Pending Recoveries'!$A:$D,4,0),0)</f>
        <v>0</v>
      </c>
      <c r="AD326" s="43">
        <f t="shared" si="22"/>
        <v>1295</v>
      </c>
      <c r="AE326" s="43">
        <f t="shared" si="23"/>
        <v>0</v>
      </c>
      <c r="AF326" s="43"/>
    </row>
    <row r="327" spans="8:32" x14ac:dyDescent="0.25">
      <c r="H327">
        <v>10070038</v>
      </c>
      <c r="I327" s="30"/>
      <c r="J327" t="s">
        <v>154</v>
      </c>
      <c r="K327" s="42">
        <v>52</v>
      </c>
      <c r="L327" s="42">
        <v>52</v>
      </c>
      <c r="M327" s="42">
        <v>0</v>
      </c>
      <c r="N327" s="48">
        <f t="shared" si="20"/>
        <v>104</v>
      </c>
      <c r="O327" s="42">
        <v>0</v>
      </c>
      <c r="P327" s="42">
        <v>0</v>
      </c>
      <c r="Q327" s="42">
        <v>0</v>
      </c>
      <c r="R327" s="42">
        <v>0</v>
      </c>
      <c r="S327" s="42">
        <v>0</v>
      </c>
      <c r="T327" s="42">
        <v>0</v>
      </c>
      <c r="U327" s="42">
        <v>0</v>
      </c>
      <c r="V327" s="42">
        <v>0</v>
      </c>
      <c r="W327" s="42">
        <v>0</v>
      </c>
      <c r="X327" s="42" t="s">
        <v>1163</v>
      </c>
      <c r="Y327" s="42">
        <v>0</v>
      </c>
      <c r="Z327" s="42">
        <v>0</v>
      </c>
      <c r="AA327" s="42">
        <f t="shared" si="21"/>
        <v>104</v>
      </c>
      <c r="AC327">
        <f>IFERROR(VLOOKUP(H327,'[1]Pending Recoveries'!$A:$D,4,0),0)</f>
        <v>0</v>
      </c>
      <c r="AD327" s="43">
        <f t="shared" si="22"/>
        <v>104</v>
      </c>
      <c r="AE327" s="43">
        <f t="shared" si="23"/>
        <v>0</v>
      </c>
      <c r="AF327" s="43"/>
    </row>
    <row r="328" spans="8:32" hidden="1" x14ac:dyDescent="0.25">
      <c r="H328">
        <v>10080001</v>
      </c>
      <c r="I328" s="30"/>
      <c r="J328" t="s">
        <v>154</v>
      </c>
      <c r="K328" s="42">
        <v>0</v>
      </c>
      <c r="L328" s="42">
        <v>0</v>
      </c>
      <c r="M328" s="42">
        <v>0</v>
      </c>
      <c r="N328" s="48">
        <f t="shared" si="20"/>
        <v>0</v>
      </c>
      <c r="O328" s="42">
        <v>0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2">
        <v>0</v>
      </c>
      <c r="V328" s="42">
        <v>0</v>
      </c>
      <c r="W328" s="42">
        <v>0</v>
      </c>
      <c r="X328" s="42" t="s">
        <v>1163</v>
      </c>
      <c r="Y328" s="42">
        <v>0</v>
      </c>
      <c r="Z328" s="42">
        <v>0</v>
      </c>
      <c r="AA328" s="42">
        <f t="shared" si="21"/>
        <v>0</v>
      </c>
      <c r="AC328">
        <f>IFERROR(VLOOKUP(H328,'[1]Pending Recoveries'!$A:$D,4,0),0)</f>
        <v>0</v>
      </c>
      <c r="AD328" s="43">
        <f t="shared" si="22"/>
        <v>0</v>
      </c>
      <c r="AE328" s="43">
        <f t="shared" si="23"/>
        <v>0</v>
      </c>
      <c r="AF328" s="43"/>
    </row>
    <row r="329" spans="8:32" hidden="1" x14ac:dyDescent="0.25">
      <c r="H329">
        <v>10080002</v>
      </c>
      <c r="I329" s="30"/>
      <c r="J329" t="s">
        <v>154</v>
      </c>
      <c r="K329" s="42">
        <v>0</v>
      </c>
      <c r="L329" s="42">
        <v>0</v>
      </c>
      <c r="M329" s="42">
        <v>0</v>
      </c>
      <c r="N329" s="48">
        <f t="shared" si="20"/>
        <v>0</v>
      </c>
      <c r="O329" s="42">
        <v>0</v>
      </c>
      <c r="P329" s="42">
        <v>0</v>
      </c>
      <c r="Q329" s="42">
        <v>0</v>
      </c>
      <c r="R329" s="42">
        <v>0</v>
      </c>
      <c r="S329" s="42">
        <v>0</v>
      </c>
      <c r="T329" s="42">
        <v>0</v>
      </c>
      <c r="U329" s="42">
        <v>0</v>
      </c>
      <c r="V329" s="42">
        <v>0</v>
      </c>
      <c r="W329" s="42">
        <v>0</v>
      </c>
      <c r="X329" s="42" t="s">
        <v>1163</v>
      </c>
      <c r="Y329" s="42">
        <v>0</v>
      </c>
      <c r="Z329" s="42">
        <v>0</v>
      </c>
      <c r="AA329" s="42">
        <f t="shared" si="21"/>
        <v>0</v>
      </c>
      <c r="AC329">
        <f>IFERROR(VLOOKUP(H329,'[1]Pending Recoveries'!$A:$D,4,0),0)</f>
        <v>0</v>
      </c>
      <c r="AD329" s="43">
        <f t="shared" si="22"/>
        <v>0</v>
      </c>
      <c r="AE329" s="43">
        <f t="shared" si="23"/>
        <v>0</v>
      </c>
      <c r="AF329" s="43"/>
    </row>
    <row r="330" spans="8:32" hidden="1" x14ac:dyDescent="0.25">
      <c r="H330">
        <v>10080003</v>
      </c>
      <c r="I330" s="30"/>
      <c r="J330" t="s">
        <v>154</v>
      </c>
      <c r="K330" s="42">
        <v>0</v>
      </c>
      <c r="L330" s="42">
        <v>0</v>
      </c>
      <c r="M330" s="42">
        <v>0</v>
      </c>
      <c r="N330" s="48">
        <f t="shared" si="20"/>
        <v>0</v>
      </c>
      <c r="O330" s="42">
        <v>0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2">
        <v>0</v>
      </c>
      <c r="V330" s="42">
        <v>0</v>
      </c>
      <c r="W330" s="42">
        <v>0</v>
      </c>
      <c r="X330" s="42" t="s">
        <v>1163</v>
      </c>
      <c r="Y330" s="42">
        <v>0</v>
      </c>
      <c r="Z330" s="42">
        <v>0</v>
      </c>
      <c r="AA330" s="42">
        <f t="shared" si="21"/>
        <v>0</v>
      </c>
      <c r="AC330">
        <f>IFERROR(VLOOKUP(H330,'[1]Pending Recoveries'!$A:$D,4,0),0)</f>
        <v>0</v>
      </c>
      <c r="AD330" s="43">
        <f t="shared" si="22"/>
        <v>0</v>
      </c>
      <c r="AE330" s="43">
        <f t="shared" si="23"/>
        <v>0</v>
      </c>
      <c r="AF330" s="43"/>
    </row>
    <row r="331" spans="8:32" hidden="1" x14ac:dyDescent="0.25">
      <c r="H331">
        <v>10080005</v>
      </c>
      <c r="I331" s="30"/>
      <c r="J331" t="s">
        <v>154</v>
      </c>
      <c r="K331" s="42">
        <v>0</v>
      </c>
      <c r="L331" s="42">
        <v>0</v>
      </c>
      <c r="M331" s="42">
        <v>0</v>
      </c>
      <c r="N331" s="48">
        <f t="shared" si="20"/>
        <v>0</v>
      </c>
      <c r="O331" s="42">
        <v>0</v>
      </c>
      <c r="P331" s="42">
        <v>0</v>
      </c>
      <c r="Q331" s="42">
        <v>0</v>
      </c>
      <c r="R331" s="42">
        <v>0</v>
      </c>
      <c r="S331" s="42">
        <v>0</v>
      </c>
      <c r="T331" s="42">
        <v>0</v>
      </c>
      <c r="U331" s="42">
        <v>0</v>
      </c>
      <c r="V331" s="42">
        <v>0</v>
      </c>
      <c r="W331" s="42">
        <v>0</v>
      </c>
      <c r="X331" s="42" t="s">
        <v>1163</v>
      </c>
      <c r="Y331" s="42">
        <v>0</v>
      </c>
      <c r="Z331" s="42">
        <v>0</v>
      </c>
      <c r="AA331" s="42">
        <f t="shared" si="21"/>
        <v>0</v>
      </c>
      <c r="AC331">
        <f>IFERROR(VLOOKUP(H331,'[1]Pending Recoveries'!$A:$D,4,0),0)</f>
        <v>0</v>
      </c>
      <c r="AD331" s="43">
        <f t="shared" si="22"/>
        <v>0</v>
      </c>
      <c r="AE331" s="43">
        <f t="shared" si="23"/>
        <v>0</v>
      </c>
      <c r="AF331" s="43"/>
    </row>
    <row r="332" spans="8:32" hidden="1" x14ac:dyDescent="0.25">
      <c r="H332">
        <v>10080006</v>
      </c>
      <c r="I332" s="30"/>
      <c r="J332" t="s">
        <v>154</v>
      </c>
      <c r="K332" s="42">
        <v>0</v>
      </c>
      <c r="L332" s="42">
        <v>0</v>
      </c>
      <c r="M332" s="42">
        <v>0</v>
      </c>
      <c r="N332" s="48">
        <f t="shared" si="20"/>
        <v>0</v>
      </c>
      <c r="O332" s="42">
        <v>0</v>
      </c>
      <c r="P332" s="42">
        <v>0</v>
      </c>
      <c r="Q332" s="42">
        <v>0</v>
      </c>
      <c r="R332" s="42">
        <v>0</v>
      </c>
      <c r="S332" s="42">
        <v>0</v>
      </c>
      <c r="T332" s="42">
        <v>0</v>
      </c>
      <c r="U332" s="42">
        <v>0</v>
      </c>
      <c r="V332" s="42">
        <v>0</v>
      </c>
      <c r="W332" s="42">
        <v>0</v>
      </c>
      <c r="X332" s="42" t="s">
        <v>1163</v>
      </c>
      <c r="Y332" s="42">
        <v>0</v>
      </c>
      <c r="Z332" s="42">
        <v>0</v>
      </c>
      <c r="AA332" s="42">
        <f t="shared" si="21"/>
        <v>0</v>
      </c>
      <c r="AC332">
        <f>IFERROR(VLOOKUP(H332,'[1]Pending Recoveries'!$A:$D,4,0),0)</f>
        <v>0</v>
      </c>
      <c r="AD332" s="43">
        <f t="shared" si="22"/>
        <v>0</v>
      </c>
      <c r="AE332" s="43">
        <f t="shared" si="23"/>
        <v>0</v>
      </c>
      <c r="AF332" s="43"/>
    </row>
    <row r="333" spans="8:32" hidden="1" x14ac:dyDescent="0.25">
      <c r="H333">
        <v>10080015</v>
      </c>
      <c r="I333" s="30"/>
      <c r="J333" t="s">
        <v>154</v>
      </c>
      <c r="K333" s="42">
        <v>0</v>
      </c>
      <c r="L333" s="42">
        <v>0</v>
      </c>
      <c r="M333" s="42">
        <v>0</v>
      </c>
      <c r="N333" s="48">
        <f t="shared" si="20"/>
        <v>0</v>
      </c>
      <c r="O333" s="42">
        <v>0</v>
      </c>
      <c r="P333" s="42">
        <v>0</v>
      </c>
      <c r="Q333" s="42">
        <v>0</v>
      </c>
      <c r="R333" s="42">
        <v>0</v>
      </c>
      <c r="S333" s="42">
        <v>0</v>
      </c>
      <c r="T333" s="42">
        <v>0</v>
      </c>
      <c r="U333" s="42">
        <v>0</v>
      </c>
      <c r="V333" s="42">
        <v>0</v>
      </c>
      <c r="W333" s="42">
        <v>0</v>
      </c>
      <c r="X333" s="42" t="s">
        <v>1163</v>
      </c>
      <c r="Y333" s="42">
        <v>0</v>
      </c>
      <c r="Z333" s="42">
        <v>0</v>
      </c>
      <c r="AA333" s="42">
        <f t="shared" si="21"/>
        <v>0</v>
      </c>
      <c r="AC333">
        <f>IFERROR(VLOOKUP(H333,'[1]Pending Recoveries'!$A:$D,4,0),0)</f>
        <v>0</v>
      </c>
      <c r="AD333" s="43">
        <f t="shared" si="22"/>
        <v>0</v>
      </c>
      <c r="AE333" s="43">
        <f t="shared" si="23"/>
        <v>0</v>
      </c>
      <c r="AF333" s="43"/>
    </row>
    <row r="334" spans="8:32" hidden="1" x14ac:dyDescent="0.25">
      <c r="H334">
        <v>10080016</v>
      </c>
      <c r="I334" s="30"/>
      <c r="J334" t="s">
        <v>154</v>
      </c>
      <c r="K334" s="42">
        <v>0</v>
      </c>
      <c r="L334" s="42">
        <v>0</v>
      </c>
      <c r="M334" s="42">
        <v>0</v>
      </c>
      <c r="N334" s="48">
        <f t="shared" si="20"/>
        <v>0</v>
      </c>
      <c r="O334" s="42">
        <v>0</v>
      </c>
      <c r="P334" s="42">
        <v>0</v>
      </c>
      <c r="Q334" s="42">
        <v>0</v>
      </c>
      <c r="R334" s="42">
        <v>0</v>
      </c>
      <c r="S334" s="42">
        <v>0</v>
      </c>
      <c r="T334" s="42">
        <v>0</v>
      </c>
      <c r="U334" s="42">
        <v>0</v>
      </c>
      <c r="V334" s="42">
        <v>0</v>
      </c>
      <c r="W334" s="42">
        <v>0</v>
      </c>
      <c r="X334" s="42" t="s">
        <v>1163</v>
      </c>
      <c r="Y334" s="42">
        <v>0</v>
      </c>
      <c r="Z334" s="42">
        <v>0</v>
      </c>
      <c r="AA334" s="42">
        <f t="shared" si="21"/>
        <v>0</v>
      </c>
      <c r="AC334">
        <f>IFERROR(VLOOKUP(H334,'[1]Pending Recoveries'!$A:$D,4,0),0)</f>
        <v>0</v>
      </c>
      <c r="AD334" s="43">
        <f t="shared" si="22"/>
        <v>0</v>
      </c>
      <c r="AE334" s="43">
        <f t="shared" si="23"/>
        <v>0</v>
      </c>
      <c r="AF334" s="43"/>
    </row>
    <row r="335" spans="8:32" hidden="1" x14ac:dyDescent="0.25">
      <c r="H335">
        <v>10080018</v>
      </c>
      <c r="I335" s="30"/>
      <c r="J335" t="s">
        <v>154</v>
      </c>
      <c r="K335" s="42">
        <v>0</v>
      </c>
      <c r="L335" s="42">
        <v>0</v>
      </c>
      <c r="M335" s="42">
        <v>0</v>
      </c>
      <c r="N335" s="48">
        <f t="shared" si="20"/>
        <v>0</v>
      </c>
      <c r="O335" s="42">
        <v>0</v>
      </c>
      <c r="P335" s="42">
        <v>0</v>
      </c>
      <c r="Q335" s="42">
        <v>0</v>
      </c>
      <c r="R335" s="42">
        <v>0</v>
      </c>
      <c r="S335" s="42">
        <v>0</v>
      </c>
      <c r="T335" s="42">
        <v>0</v>
      </c>
      <c r="U335" s="42">
        <v>0</v>
      </c>
      <c r="V335" s="42">
        <v>0</v>
      </c>
      <c r="W335" s="42">
        <v>0</v>
      </c>
      <c r="X335" s="42" t="s">
        <v>1163</v>
      </c>
      <c r="Y335" s="42">
        <v>0</v>
      </c>
      <c r="Z335" s="42">
        <v>0</v>
      </c>
      <c r="AA335" s="42">
        <f t="shared" si="21"/>
        <v>0</v>
      </c>
      <c r="AC335">
        <f>IFERROR(VLOOKUP(H335,'[1]Pending Recoveries'!$A:$D,4,0),0)</f>
        <v>0</v>
      </c>
      <c r="AD335" s="43">
        <f t="shared" si="22"/>
        <v>0</v>
      </c>
      <c r="AE335" s="43">
        <f t="shared" si="23"/>
        <v>0</v>
      </c>
      <c r="AF335" s="43"/>
    </row>
    <row r="336" spans="8:32" hidden="1" x14ac:dyDescent="0.25">
      <c r="H336">
        <v>10080020</v>
      </c>
      <c r="I336" s="30"/>
      <c r="J336" t="s">
        <v>154</v>
      </c>
      <c r="K336" s="42">
        <v>0</v>
      </c>
      <c r="L336" s="42">
        <v>0</v>
      </c>
      <c r="M336" s="42">
        <v>0</v>
      </c>
      <c r="N336" s="48">
        <f t="shared" si="20"/>
        <v>0</v>
      </c>
      <c r="O336" s="42">
        <v>0</v>
      </c>
      <c r="P336" s="42">
        <v>0</v>
      </c>
      <c r="Q336" s="42">
        <v>0</v>
      </c>
      <c r="R336" s="42">
        <v>0</v>
      </c>
      <c r="S336" s="42">
        <v>0</v>
      </c>
      <c r="T336" s="42">
        <v>0</v>
      </c>
      <c r="U336" s="42">
        <v>0</v>
      </c>
      <c r="V336" s="42">
        <v>0</v>
      </c>
      <c r="W336" s="42">
        <v>0</v>
      </c>
      <c r="X336" s="42" t="s">
        <v>1163</v>
      </c>
      <c r="Y336" s="42">
        <v>0</v>
      </c>
      <c r="Z336" s="42">
        <v>0</v>
      </c>
      <c r="AA336" s="42">
        <f t="shared" si="21"/>
        <v>0</v>
      </c>
      <c r="AC336">
        <f>IFERROR(VLOOKUP(H336,'[1]Pending Recoveries'!$A:$D,4,0),0)</f>
        <v>0</v>
      </c>
      <c r="AD336" s="43">
        <f t="shared" si="22"/>
        <v>0</v>
      </c>
      <c r="AE336" s="43">
        <f t="shared" si="23"/>
        <v>0</v>
      </c>
      <c r="AF336" s="43"/>
    </row>
    <row r="337" spans="8:32" hidden="1" x14ac:dyDescent="0.25">
      <c r="H337">
        <v>10080022</v>
      </c>
      <c r="I337" s="30"/>
      <c r="J337" t="s">
        <v>154</v>
      </c>
      <c r="K337" s="42">
        <v>0</v>
      </c>
      <c r="L337" s="42">
        <v>0</v>
      </c>
      <c r="M337" s="42">
        <v>0</v>
      </c>
      <c r="N337" s="48">
        <f t="shared" si="20"/>
        <v>0</v>
      </c>
      <c r="O337" s="42">
        <v>0</v>
      </c>
      <c r="P337" s="42">
        <v>0</v>
      </c>
      <c r="Q337" s="42">
        <v>0</v>
      </c>
      <c r="R337" s="42">
        <v>0</v>
      </c>
      <c r="S337" s="42">
        <v>0</v>
      </c>
      <c r="T337" s="42">
        <v>0</v>
      </c>
      <c r="U337" s="42">
        <v>0</v>
      </c>
      <c r="V337" s="42">
        <v>0</v>
      </c>
      <c r="W337" s="42">
        <v>0</v>
      </c>
      <c r="X337" s="42" t="s">
        <v>1163</v>
      </c>
      <c r="Y337" s="42">
        <v>0</v>
      </c>
      <c r="Z337" s="42">
        <v>0</v>
      </c>
      <c r="AA337" s="42">
        <f t="shared" si="21"/>
        <v>0</v>
      </c>
      <c r="AC337">
        <f>IFERROR(VLOOKUP(H337,'[1]Pending Recoveries'!$A:$D,4,0),0)</f>
        <v>0</v>
      </c>
      <c r="AD337" s="43">
        <f t="shared" si="22"/>
        <v>0</v>
      </c>
      <c r="AE337" s="43">
        <f t="shared" si="23"/>
        <v>0</v>
      </c>
      <c r="AF337" s="43"/>
    </row>
    <row r="338" spans="8:32" hidden="1" x14ac:dyDescent="0.25">
      <c r="H338">
        <v>10080025</v>
      </c>
      <c r="I338" s="30"/>
      <c r="J338" t="s">
        <v>154</v>
      </c>
      <c r="K338" s="42">
        <v>0</v>
      </c>
      <c r="L338" s="42">
        <v>0</v>
      </c>
      <c r="M338" s="42">
        <v>0</v>
      </c>
      <c r="N338" s="48">
        <f t="shared" si="20"/>
        <v>0</v>
      </c>
      <c r="O338" s="42">
        <v>0</v>
      </c>
      <c r="P338" s="42">
        <v>0</v>
      </c>
      <c r="Q338" s="42">
        <v>0</v>
      </c>
      <c r="R338" s="42">
        <v>0</v>
      </c>
      <c r="S338" s="42">
        <v>0</v>
      </c>
      <c r="T338" s="42">
        <v>0</v>
      </c>
      <c r="U338" s="42">
        <v>0</v>
      </c>
      <c r="V338" s="42">
        <v>0</v>
      </c>
      <c r="W338" s="42">
        <v>0</v>
      </c>
      <c r="X338" s="42" t="s">
        <v>1163</v>
      </c>
      <c r="Y338" s="42">
        <v>0</v>
      </c>
      <c r="Z338" s="42">
        <v>0</v>
      </c>
      <c r="AA338" s="42">
        <f t="shared" si="21"/>
        <v>0</v>
      </c>
      <c r="AC338">
        <f>IFERROR(VLOOKUP(H338,'[1]Pending Recoveries'!$A:$D,4,0),0)</f>
        <v>0</v>
      </c>
      <c r="AD338" s="43">
        <f t="shared" si="22"/>
        <v>0</v>
      </c>
      <c r="AE338" s="43">
        <f t="shared" si="23"/>
        <v>0</v>
      </c>
      <c r="AF338" s="43"/>
    </row>
    <row r="339" spans="8:32" x14ac:dyDescent="0.25">
      <c r="H339">
        <v>10080026</v>
      </c>
      <c r="I339" s="30"/>
      <c r="J339" t="s">
        <v>154</v>
      </c>
      <c r="K339" s="42">
        <v>204</v>
      </c>
      <c r="L339" s="42">
        <v>204</v>
      </c>
      <c r="M339" s="42">
        <v>0</v>
      </c>
      <c r="N339" s="48">
        <f t="shared" si="20"/>
        <v>408</v>
      </c>
      <c r="O339" s="42">
        <v>0</v>
      </c>
      <c r="P339" s="42">
        <v>0</v>
      </c>
      <c r="Q339" s="42">
        <v>0</v>
      </c>
      <c r="R339" s="42">
        <v>0</v>
      </c>
      <c r="S339" s="42">
        <v>0</v>
      </c>
      <c r="T339" s="42">
        <v>0</v>
      </c>
      <c r="U339" s="42">
        <v>0</v>
      </c>
      <c r="V339" s="42">
        <v>0</v>
      </c>
      <c r="W339" s="42">
        <v>0</v>
      </c>
      <c r="X339" s="42" t="s">
        <v>1163</v>
      </c>
      <c r="Y339" s="42">
        <v>0</v>
      </c>
      <c r="Z339" s="42">
        <v>0</v>
      </c>
      <c r="AA339" s="42">
        <f t="shared" si="21"/>
        <v>408</v>
      </c>
      <c r="AC339">
        <f>IFERROR(VLOOKUP(H339,'[1]Pending Recoveries'!$A:$D,4,0),0)</f>
        <v>0</v>
      </c>
      <c r="AD339" s="43">
        <f t="shared" si="22"/>
        <v>408</v>
      </c>
      <c r="AE339" s="43">
        <f t="shared" si="23"/>
        <v>0</v>
      </c>
      <c r="AF339" s="43"/>
    </row>
    <row r="340" spans="8:32" hidden="1" x14ac:dyDescent="0.25">
      <c r="H340">
        <v>10080027</v>
      </c>
      <c r="I340" s="30"/>
      <c r="J340" t="s">
        <v>154</v>
      </c>
      <c r="K340" s="42">
        <v>0</v>
      </c>
      <c r="L340" s="42">
        <v>0</v>
      </c>
      <c r="M340" s="42">
        <v>0</v>
      </c>
      <c r="N340" s="48">
        <f t="shared" si="20"/>
        <v>0</v>
      </c>
      <c r="O340" s="42">
        <v>0</v>
      </c>
      <c r="P340" s="42">
        <v>0</v>
      </c>
      <c r="Q340" s="42">
        <v>0</v>
      </c>
      <c r="R340" s="42">
        <v>0</v>
      </c>
      <c r="S340" s="42">
        <v>0</v>
      </c>
      <c r="T340" s="42">
        <v>0</v>
      </c>
      <c r="U340" s="42">
        <v>0</v>
      </c>
      <c r="V340" s="42">
        <v>0</v>
      </c>
      <c r="W340" s="42">
        <v>0</v>
      </c>
      <c r="X340" s="42" t="s">
        <v>1163</v>
      </c>
      <c r="Y340" s="42">
        <v>0</v>
      </c>
      <c r="Z340" s="42">
        <v>0</v>
      </c>
      <c r="AA340" s="42">
        <f t="shared" si="21"/>
        <v>0</v>
      </c>
      <c r="AC340">
        <f>IFERROR(VLOOKUP(H340,'[1]Pending Recoveries'!$A:$D,4,0),0)</f>
        <v>0</v>
      </c>
      <c r="AD340" s="43">
        <f t="shared" si="22"/>
        <v>0</v>
      </c>
      <c r="AE340" s="43">
        <f t="shared" si="23"/>
        <v>0</v>
      </c>
      <c r="AF340" s="43"/>
    </row>
    <row r="341" spans="8:32" x14ac:dyDescent="0.25">
      <c r="H341">
        <v>10080029</v>
      </c>
      <c r="I341" s="30"/>
      <c r="J341" t="s">
        <v>154</v>
      </c>
      <c r="K341" s="42">
        <v>128</v>
      </c>
      <c r="L341" s="42">
        <v>128</v>
      </c>
      <c r="M341" s="42">
        <v>0</v>
      </c>
      <c r="N341" s="48">
        <f t="shared" si="20"/>
        <v>256</v>
      </c>
      <c r="O341" s="42">
        <v>0</v>
      </c>
      <c r="P341" s="42">
        <v>0</v>
      </c>
      <c r="Q341" s="42">
        <v>0</v>
      </c>
      <c r="R341" s="42">
        <v>0</v>
      </c>
      <c r="S341" s="42">
        <v>0</v>
      </c>
      <c r="T341" s="42">
        <v>0</v>
      </c>
      <c r="U341" s="42">
        <v>0</v>
      </c>
      <c r="V341" s="42">
        <v>0</v>
      </c>
      <c r="W341" s="42">
        <v>0</v>
      </c>
      <c r="X341" s="42" t="s">
        <v>1163</v>
      </c>
      <c r="Y341" s="42">
        <v>0</v>
      </c>
      <c r="Z341" s="42">
        <v>0</v>
      </c>
      <c r="AA341" s="42">
        <f t="shared" si="21"/>
        <v>256</v>
      </c>
      <c r="AC341">
        <f>IFERROR(VLOOKUP(H341,'[1]Pending Recoveries'!$A:$D,4,0),0)</f>
        <v>0</v>
      </c>
      <c r="AD341" s="43">
        <f t="shared" si="22"/>
        <v>256</v>
      </c>
      <c r="AE341" s="43">
        <f t="shared" si="23"/>
        <v>0</v>
      </c>
      <c r="AF341" s="43"/>
    </row>
    <row r="342" spans="8:32" hidden="1" x14ac:dyDescent="0.25">
      <c r="H342">
        <v>10080032</v>
      </c>
      <c r="I342" s="30"/>
      <c r="J342" t="s">
        <v>154</v>
      </c>
      <c r="K342" s="42">
        <v>0</v>
      </c>
      <c r="L342" s="42">
        <v>0</v>
      </c>
      <c r="M342" s="42">
        <v>0</v>
      </c>
      <c r="N342" s="48">
        <f t="shared" si="20"/>
        <v>0</v>
      </c>
      <c r="O342" s="42">
        <v>0</v>
      </c>
      <c r="P342" s="42">
        <v>0</v>
      </c>
      <c r="Q342" s="42">
        <v>0</v>
      </c>
      <c r="R342" s="42">
        <v>0</v>
      </c>
      <c r="S342" s="42">
        <v>0</v>
      </c>
      <c r="T342" s="42">
        <v>0</v>
      </c>
      <c r="U342" s="42">
        <v>0</v>
      </c>
      <c r="V342" s="42">
        <v>0</v>
      </c>
      <c r="W342" s="42">
        <v>0</v>
      </c>
      <c r="X342" s="42" t="s">
        <v>1163</v>
      </c>
      <c r="Y342" s="42">
        <v>0</v>
      </c>
      <c r="Z342" s="42">
        <v>0</v>
      </c>
      <c r="AA342" s="42">
        <f t="shared" si="21"/>
        <v>0</v>
      </c>
      <c r="AC342">
        <f>IFERROR(VLOOKUP(H342,'[1]Pending Recoveries'!$A:$D,4,0),0)</f>
        <v>0</v>
      </c>
      <c r="AD342" s="43">
        <f t="shared" si="22"/>
        <v>0</v>
      </c>
      <c r="AE342" s="43">
        <f t="shared" si="23"/>
        <v>0</v>
      </c>
      <c r="AF342" s="43"/>
    </row>
    <row r="343" spans="8:32" hidden="1" x14ac:dyDescent="0.25">
      <c r="H343">
        <v>10080040</v>
      </c>
      <c r="I343" s="30"/>
      <c r="J343" t="s">
        <v>154</v>
      </c>
      <c r="K343" s="42">
        <v>0</v>
      </c>
      <c r="L343" s="42">
        <v>0</v>
      </c>
      <c r="M343" s="42">
        <v>0</v>
      </c>
      <c r="N343" s="48">
        <f t="shared" si="20"/>
        <v>0</v>
      </c>
      <c r="O343" s="42">
        <v>0</v>
      </c>
      <c r="P343" s="42">
        <v>0</v>
      </c>
      <c r="Q343" s="42">
        <v>0</v>
      </c>
      <c r="R343" s="42">
        <v>0</v>
      </c>
      <c r="S343" s="42">
        <v>0</v>
      </c>
      <c r="T343" s="42">
        <v>0</v>
      </c>
      <c r="U343" s="42">
        <v>0</v>
      </c>
      <c r="V343" s="42">
        <v>0</v>
      </c>
      <c r="W343" s="42">
        <v>0</v>
      </c>
      <c r="X343" s="42" t="s">
        <v>1163</v>
      </c>
      <c r="Y343" s="42">
        <v>0</v>
      </c>
      <c r="Z343" s="42">
        <v>0</v>
      </c>
      <c r="AA343" s="42">
        <f t="shared" si="21"/>
        <v>0</v>
      </c>
      <c r="AC343">
        <f>IFERROR(VLOOKUP(H343,'[1]Pending Recoveries'!$A:$D,4,0),0)</f>
        <v>0</v>
      </c>
      <c r="AD343" s="43">
        <f t="shared" si="22"/>
        <v>0</v>
      </c>
      <c r="AE343" s="43">
        <f t="shared" si="23"/>
        <v>0</v>
      </c>
      <c r="AF343" s="43"/>
    </row>
    <row r="344" spans="8:32" hidden="1" x14ac:dyDescent="0.25">
      <c r="H344">
        <v>10080041</v>
      </c>
      <c r="I344" s="30"/>
      <c r="J344" t="s">
        <v>154</v>
      </c>
      <c r="K344" s="42">
        <v>0</v>
      </c>
      <c r="L344" s="42">
        <v>0</v>
      </c>
      <c r="M344" s="42">
        <v>0</v>
      </c>
      <c r="N344" s="48">
        <f t="shared" si="20"/>
        <v>0</v>
      </c>
      <c r="O344" s="42">
        <v>0</v>
      </c>
      <c r="P344" s="42">
        <v>0</v>
      </c>
      <c r="Q344" s="42">
        <v>0</v>
      </c>
      <c r="R344" s="42">
        <v>0</v>
      </c>
      <c r="S344" s="42">
        <v>0</v>
      </c>
      <c r="T344" s="42">
        <v>0</v>
      </c>
      <c r="U344" s="42">
        <v>0</v>
      </c>
      <c r="V344" s="42">
        <v>0</v>
      </c>
      <c r="W344" s="42">
        <v>0</v>
      </c>
      <c r="X344" s="42" t="s">
        <v>1163</v>
      </c>
      <c r="Y344" s="42">
        <v>0</v>
      </c>
      <c r="Z344" s="42">
        <v>0</v>
      </c>
      <c r="AA344" s="42">
        <f t="shared" si="21"/>
        <v>0</v>
      </c>
      <c r="AC344">
        <f>IFERROR(VLOOKUP(H344,'[1]Pending Recoveries'!$A:$D,4,0),0)</f>
        <v>0</v>
      </c>
      <c r="AD344" s="43">
        <f t="shared" si="22"/>
        <v>0</v>
      </c>
      <c r="AE344" s="43">
        <f t="shared" si="23"/>
        <v>0</v>
      </c>
      <c r="AF344" s="43"/>
    </row>
    <row r="345" spans="8:32" hidden="1" x14ac:dyDescent="0.25">
      <c r="H345">
        <v>10080059</v>
      </c>
      <c r="I345" s="30"/>
      <c r="J345" t="s">
        <v>154</v>
      </c>
      <c r="K345" s="42">
        <v>0</v>
      </c>
      <c r="L345" s="42">
        <v>0</v>
      </c>
      <c r="M345" s="42">
        <v>0</v>
      </c>
      <c r="N345" s="48">
        <f t="shared" si="20"/>
        <v>0</v>
      </c>
      <c r="O345" s="42">
        <v>0</v>
      </c>
      <c r="P345" s="42">
        <v>0</v>
      </c>
      <c r="Q345" s="42">
        <v>0</v>
      </c>
      <c r="R345" s="42">
        <v>0</v>
      </c>
      <c r="S345" s="42">
        <v>0</v>
      </c>
      <c r="T345" s="42">
        <v>0</v>
      </c>
      <c r="U345" s="42">
        <v>0</v>
      </c>
      <c r="V345" s="42">
        <v>0</v>
      </c>
      <c r="W345" s="42">
        <v>0</v>
      </c>
      <c r="X345" s="42" t="s">
        <v>1163</v>
      </c>
      <c r="Y345" s="42">
        <v>0</v>
      </c>
      <c r="Z345" s="42">
        <v>0</v>
      </c>
      <c r="AA345" s="42">
        <f t="shared" si="21"/>
        <v>0</v>
      </c>
      <c r="AC345">
        <f>IFERROR(VLOOKUP(H345,'[1]Pending Recoveries'!$A:$D,4,0),0)</f>
        <v>0</v>
      </c>
      <c r="AD345" s="43">
        <f t="shared" si="22"/>
        <v>0</v>
      </c>
      <c r="AE345" s="43">
        <f t="shared" si="23"/>
        <v>0</v>
      </c>
      <c r="AF345" s="43"/>
    </row>
    <row r="346" spans="8:32" hidden="1" x14ac:dyDescent="0.25">
      <c r="H346">
        <v>10090006</v>
      </c>
      <c r="I346" s="30"/>
      <c r="J346" t="s">
        <v>154</v>
      </c>
      <c r="K346" s="42">
        <v>0</v>
      </c>
      <c r="L346" s="42">
        <v>0</v>
      </c>
      <c r="M346" s="42">
        <v>0</v>
      </c>
      <c r="N346" s="48">
        <f t="shared" si="20"/>
        <v>0</v>
      </c>
      <c r="O346" s="42">
        <v>0</v>
      </c>
      <c r="P346" s="42">
        <v>0</v>
      </c>
      <c r="Q346" s="42">
        <v>0</v>
      </c>
      <c r="R346" s="42">
        <v>0</v>
      </c>
      <c r="S346" s="42">
        <v>0</v>
      </c>
      <c r="T346" s="42">
        <v>0</v>
      </c>
      <c r="U346" s="42">
        <v>0</v>
      </c>
      <c r="V346" s="42">
        <v>0</v>
      </c>
      <c r="W346" s="42">
        <v>0</v>
      </c>
      <c r="X346" s="42" t="s">
        <v>1163</v>
      </c>
      <c r="Y346" s="42">
        <v>0</v>
      </c>
      <c r="Z346" s="42">
        <v>0</v>
      </c>
      <c r="AA346" s="42">
        <f t="shared" si="21"/>
        <v>0</v>
      </c>
      <c r="AC346">
        <f>IFERROR(VLOOKUP(H346,'[1]Pending Recoveries'!$A:$D,4,0),0)</f>
        <v>0</v>
      </c>
      <c r="AD346" s="43">
        <f t="shared" si="22"/>
        <v>0</v>
      </c>
      <c r="AE346" s="43">
        <f t="shared" si="23"/>
        <v>0</v>
      </c>
      <c r="AF346" s="43"/>
    </row>
    <row r="347" spans="8:32" hidden="1" x14ac:dyDescent="0.25">
      <c r="H347">
        <v>10090015</v>
      </c>
      <c r="I347" s="30"/>
      <c r="J347" t="s">
        <v>154</v>
      </c>
      <c r="K347" s="42">
        <v>0</v>
      </c>
      <c r="L347" s="42">
        <v>0</v>
      </c>
      <c r="M347" s="42">
        <v>0</v>
      </c>
      <c r="N347" s="48">
        <f t="shared" si="20"/>
        <v>0</v>
      </c>
      <c r="O347" s="42">
        <v>0</v>
      </c>
      <c r="P347" s="42">
        <v>0</v>
      </c>
      <c r="Q347" s="42">
        <v>0</v>
      </c>
      <c r="R347" s="42">
        <v>0</v>
      </c>
      <c r="S347" s="42">
        <v>0</v>
      </c>
      <c r="T347" s="42">
        <v>0</v>
      </c>
      <c r="U347" s="42">
        <v>0</v>
      </c>
      <c r="V347" s="42">
        <v>0</v>
      </c>
      <c r="W347" s="42">
        <v>0</v>
      </c>
      <c r="X347" s="42" t="s">
        <v>1163</v>
      </c>
      <c r="Y347" s="42">
        <v>0</v>
      </c>
      <c r="Z347" s="42">
        <v>0</v>
      </c>
      <c r="AA347" s="42">
        <f t="shared" si="21"/>
        <v>0</v>
      </c>
      <c r="AC347">
        <f>IFERROR(VLOOKUP(H347,'[1]Pending Recoveries'!$A:$D,4,0),0)</f>
        <v>0</v>
      </c>
      <c r="AD347" s="43">
        <f t="shared" si="22"/>
        <v>0</v>
      </c>
      <c r="AE347" s="43">
        <f t="shared" si="23"/>
        <v>0</v>
      </c>
      <c r="AF347" s="43"/>
    </row>
    <row r="348" spans="8:32" hidden="1" x14ac:dyDescent="0.25">
      <c r="H348">
        <v>10090017</v>
      </c>
      <c r="I348" s="30"/>
      <c r="J348" t="s">
        <v>154</v>
      </c>
      <c r="K348" s="42">
        <v>0</v>
      </c>
      <c r="L348" s="42">
        <v>0</v>
      </c>
      <c r="M348" s="42">
        <v>0</v>
      </c>
      <c r="N348" s="48">
        <f t="shared" si="20"/>
        <v>0</v>
      </c>
      <c r="O348" s="42">
        <v>0</v>
      </c>
      <c r="P348" s="42">
        <v>0</v>
      </c>
      <c r="Q348" s="42">
        <v>0</v>
      </c>
      <c r="R348" s="42">
        <v>0</v>
      </c>
      <c r="S348" s="42">
        <v>0</v>
      </c>
      <c r="T348" s="42">
        <v>0</v>
      </c>
      <c r="U348" s="42">
        <v>0</v>
      </c>
      <c r="V348" s="42">
        <v>0</v>
      </c>
      <c r="W348" s="42">
        <v>0</v>
      </c>
      <c r="X348" s="42" t="s">
        <v>1163</v>
      </c>
      <c r="Y348" s="42">
        <v>0</v>
      </c>
      <c r="Z348" s="42">
        <v>0</v>
      </c>
      <c r="AA348" s="42">
        <f t="shared" si="21"/>
        <v>0</v>
      </c>
      <c r="AC348">
        <f>IFERROR(VLOOKUP(H348,'[1]Pending Recoveries'!$A:$D,4,0),0)</f>
        <v>0</v>
      </c>
      <c r="AD348" s="43">
        <f t="shared" si="22"/>
        <v>0</v>
      </c>
      <c r="AE348" s="43">
        <f t="shared" si="23"/>
        <v>0</v>
      </c>
      <c r="AF348" s="43"/>
    </row>
    <row r="349" spans="8:32" hidden="1" x14ac:dyDescent="0.25">
      <c r="H349">
        <v>10090018</v>
      </c>
      <c r="I349" s="30"/>
      <c r="J349" t="s">
        <v>154</v>
      </c>
      <c r="K349" s="42">
        <v>0</v>
      </c>
      <c r="L349" s="42">
        <v>0</v>
      </c>
      <c r="M349" s="42">
        <v>0</v>
      </c>
      <c r="N349" s="48">
        <f t="shared" si="20"/>
        <v>0</v>
      </c>
      <c r="O349" s="42">
        <v>0</v>
      </c>
      <c r="P349" s="42">
        <v>0</v>
      </c>
      <c r="Q349" s="42">
        <v>0</v>
      </c>
      <c r="R349" s="42">
        <v>0</v>
      </c>
      <c r="S349" s="42">
        <v>0</v>
      </c>
      <c r="T349" s="42">
        <v>0</v>
      </c>
      <c r="U349" s="42">
        <v>0</v>
      </c>
      <c r="V349" s="42">
        <v>0</v>
      </c>
      <c r="W349" s="42">
        <v>0</v>
      </c>
      <c r="X349" s="42" t="s">
        <v>1163</v>
      </c>
      <c r="Y349" s="42">
        <v>0</v>
      </c>
      <c r="Z349" s="42">
        <v>0</v>
      </c>
      <c r="AA349" s="42">
        <f t="shared" si="21"/>
        <v>0</v>
      </c>
      <c r="AC349">
        <f>IFERROR(VLOOKUP(H349,'[1]Pending Recoveries'!$A:$D,4,0),0)</f>
        <v>0</v>
      </c>
      <c r="AD349" s="43">
        <f t="shared" si="22"/>
        <v>0</v>
      </c>
      <c r="AE349" s="43">
        <f t="shared" si="23"/>
        <v>0</v>
      </c>
      <c r="AF349" s="43"/>
    </row>
    <row r="350" spans="8:32" hidden="1" x14ac:dyDescent="0.25">
      <c r="H350">
        <v>10090024</v>
      </c>
      <c r="I350" s="30"/>
      <c r="J350" t="s">
        <v>154</v>
      </c>
      <c r="K350" s="42">
        <v>0</v>
      </c>
      <c r="L350" s="42">
        <v>0</v>
      </c>
      <c r="M350" s="42">
        <v>0</v>
      </c>
      <c r="N350" s="48">
        <f t="shared" si="20"/>
        <v>0</v>
      </c>
      <c r="O350" s="42">
        <v>0</v>
      </c>
      <c r="P350" s="42">
        <v>0</v>
      </c>
      <c r="Q350" s="42">
        <v>0</v>
      </c>
      <c r="R350" s="42">
        <v>0</v>
      </c>
      <c r="S350" s="42">
        <v>0</v>
      </c>
      <c r="T350" s="42">
        <v>0</v>
      </c>
      <c r="U350" s="42">
        <v>0</v>
      </c>
      <c r="V350" s="42">
        <v>0</v>
      </c>
      <c r="W350" s="42">
        <v>0</v>
      </c>
      <c r="X350" s="42" t="s">
        <v>1163</v>
      </c>
      <c r="Y350" s="42">
        <v>0</v>
      </c>
      <c r="Z350" s="42">
        <v>0</v>
      </c>
      <c r="AA350" s="42">
        <f t="shared" si="21"/>
        <v>0</v>
      </c>
      <c r="AC350">
        <f>IFERROR(VLOOKUP(H350,'[1]Pending Recoveries'!$A:$D,4,0),0)</f>
        <v>0</v>
      </c>
      <c r="AD350" s="43">
        <f t="shared" si="22"/>
        <v>0</v>
      </c>
      <c r="AE350" s="43">
        <f t="shared" si="23"/>
        <v>0</v>
      </c>
      <c r="AF350" s="43"/>
    </row>
    <row r="351" spans="8:32" hidden="1" x14ac:dyDescent="0.25">
      <c r="H351">
        <v>10090025</v>
      </c>
      <c r="I351" s="30"/>
      <c r="J351" t="s">
        <v>154</v>
      </c>
      <c r="K351" s="42">
        <v>0</v>
      </c>
      <c r="L351" s="42">
        <v>0</v>
      </c>
      <c r="M351" s="42">
        <v>0</v>
      </c>
      <c r="N351" s="48">
        <f t="shared" si="20"/>
        <v>0</v>
      </c>
      <c r="O351" s="42">
        <v>0</v>
      </c>
      <c r="P351" s="42">
        <v>0</v>
      </c>
      <c r="Q351" s="42">
        <v>0</v>
      </c>
      <c r="R351" s="42">
        <v>0</v>
      </c>
      <c r="S351" s="42">
        <v>0</v>
      </c>
      <c r="T351" s="42">
        <v>0</v>
      </c>
      <c r="U351" s="42">
        <v>0</v>
      </c>
      <c r="V351" s="42">
        <v>0</v>
      </c>
      <c r="W351" s="42">
        <v>0</v>
      </c>
      <c r="X351" s="42" t="s">
        <v>1163</v>
      </c>
      <c r="Y351" s="42">
        <v>0</v>
      </c>
      <c r="Z351" s="42">
        <v>0</v>
      </c>
      <c r="AA351" s="42">
        <f t="shared" si="21"/>
        <v>0</v>
      </c>
      <c r="AC351">
        <f>IFERROR(VLOOKUP(H351,'[1]Pending Recoveries'!$A:$D,4,0),0)</f>
        <v>0</v>
      </c>
      <c r="AD351" s="43">
        <f t="shared" si="22"/>
        <v>0</v>
      </c>
      <c r="AE351" s="43">
        <f t="shared" si="23"/>
        <v>0</v>
      </c>
      <c r="AF351" s="43"/>
    </row>
    <row r="352" spans="8:32" hidden="1" x14ac:dyDescent="0.25">
      <c r="H352">
        <v>10090026</v>
      </c>
      <c r="I352" s="30"/>
      <c r="J352" t="s">
        <v>154</v>
      </c>
      <c r="K352" s="42">
        <v>0</v>
      </c>
      <c r="L352" s="42">
        <v>0</v>
      </c>
      <c r="M352" s="42">
        <v>0</v>
      </c>
      <c r="N352" s="48">
        <f t="shared" si="20"/>
        <v>0</v>
      </c>
      <c r="O352" s="42">
        <v>0</v>
      </c>
      <c r="P352" s="42">
        <v>0</v>
      </c>
      <c r="Q352" s="42">
        <v>0</v>
      </c>
      <c r="R352" s="42">
        <v>0</v>
      </c>
      <c r="S352" s="42">
        <v>0</v>
      </c>
      <c r="T352" s="42">
        <v>0</v>
      </c>
      <c r="U352" s="42">
        <v>0</v>
      </c>
      <c r="V352" s="42">
        <v>0</v>
      </c>
      <c r="W352" s="42">
        <v>0</v>
      </c>
      <c r="X352" s="42" t="s">
        <v>1163</v>
      </c>
      <c r="Y352" s="42">
        <v>0</v>
      </c>
      <c r="Z352" s="42">
        <v>0</v>
      </c>
      <c r="AA352" s="42">
        <f t="shared" si="21"/>
        <v>0</v>
      </c>
      <c r="AC352">
        <f>IFERROR(VLOOKUP(H352,'[1]Pending Recoveries'!$A:$D,4,0),0)</f>
        <v>0</v>
      </c>
      <c r="AD352" s="43">
        <f t="shared" si="22"/>
        <v>0</v>
      </c>
      <c r="AE352" s="43">
        <f t="shared" si="23"/>
        <v>0</v>
      </c>
      <c r="AF352" s="43"/>
    </row>
    <row r="353" spans="8:32" hidden="1" x14ac:dyDescent="0.25">
      <c r="H353">
        <v>10090028</v>
      </c>
      <c r="I353" s="30"/>
      <c r="J353" t="s">
        <v>154</v>
      </c>
      <c r="K353" s="42">
        <v>0</v>
      </c>
      <c r="L353" s="42">
        <v>0</v>
      </c>
      <c r="M353" s="42">
        <v>0</v>
      </c>
      <c r="N353" s="48">
        <f t="shared" si="20"/>
        <v>0</v>
      </c>
      <c r="O353" s="42">
        <v>0</v>
      </c>
      <c r="P353" s="42">
        <v>0</v>
      </c>
      <c r="Q353" s="42">
        <v>0</v>
      </c>
      <c r="R353" s="42">
        <v>0</v>
      </c>
      <c r="S353" s="42">
        <v>0</v>
      </c>
      <c r="T353" s="42">
        <v>0</v>
      </c>
      <c r="U353" s="42">
        <v>0</v>
      </c>
      <c r="V353" s="42">
        <v>0</v>
      </c>
      <c r="W353" s="42">
        <v>0</v>
      </c>
      <c r="X353" s="42" t="s">
        <v>1163</v>
      </c>
      <c r="Y353" s="42">
        <v>0</v>
      </c>
      <c r="Z353" s="42">
        <v>0</v>
      </c>
      <c r="AA353" s="42">
        <f t="shared" si="21"/>
        <v>0</v>
      </c>
      <c r="AC353">
        <f>IFERROR(VLOOKUP(H353,'[1]Pending Recoveries'!$A:$D,4,0),0)</f>
        <v>0</v>
      </c>
      <c r="AD353" s="43">
        <f t="shared" si="22"/>
        <v>0</v>
      </c>
      <c r="AE353" s="43">
        <f t="shared" si="23"/>
        <v>0</v>
      </c>
      <c r="AF353" s="43"/>
    </row>
    <row r="354" spans="8:32" hidden="1" x14ac:dyDescent="0.25">
      <c r="H354">
        <v>10090033</v>
      </c>
      <c r="I354" s="30"/>
      <c r="J354" t="s">
        <v>154</v>
      </c>
      <c r="K354" s="42">
        <v>0</v>
      </c>
      <c r="L354" s="42">
        <v>0</v>
      </c>
      <c r="M354" s="42">
        <v>0</v>
      </c>
      <c r="N354" s="48">
        <f t="shared" si="20"/>
        <v>0</v>
      </c>
      <c r="O354" s="42">
        <v>0</v>
      </c>
      <c r="P354" s="42">
        <v>0</v>
      </c>
      <c r="Q354" s="42">
        <v>0</v>
      </c>
      <c r="R354" s="42">
        <v>0</v>
      </c>
      <c r="S354" s="42">
        <v>0</v>
      </c>
      <c r="T354" s="42">
        <v>0</v>
      </c>
      <c r="U354" s="42">
        <v>0</v>
      </c>
      <c r="V354" s="42">
        <v>0</v>
      </c>
      <c r="W354" s="42">
        <v>0</v>
      </c>
      <c r="X354" s="42" t="s">
        <v>1163</v>
      </c>
      <c r="Y354" s="42">
        <v>0</v>
      </c>
      <c r="Z354" s="42">
        <v>0</v>
      </c>
      <c r="AA354" s="42">
        <f t="shared" si="21"/>
        <v>0</v>
      </c>
      <c r="AC354">
        <f>IFERROR(VLOOKUP(H354,'[1]Pending Recoveries'!$A:$D,4,0),0)</f>
        <v>0</v>
      </c>
      <c r="AD354" s="43">
        <f t="shared" si="22"/>
        <v>0</v>
      </c>
      <c r="AE354" s="43">
        <f t="shared" si="23"/>
        <v>0</v>
      </c>
      <c r="AF354" s="43"/>
    </row>
    <row r="355" spans="8:32" hidden="1" x14ac:dyDescent="0.25">
      <c r="H355">
        <v>10090034</v>
      </c>
      <c r="I355" s="30"/>
      <c r="J355" t="s">
        <v>154</v>
      </c>
      <c r="K355" s="42">
        <v>0</v>
      </c>
      <c r="L355" s="42">
        <v>0</v>
      </c>
      <c r="M355" s="42">
        <v>0</v>
      </c>
      <c r="N355" s="48">
        <f t="shared" si="20"/>
        <v>0</v>
      </c>
      <c r="O355" s="42">
        <v>0</v>
      </c>
      <c r="P355" s="42">
        <v>0</v>
      </c>
      <c r="Q355" s="42">
        <v>0</v>
      </c>
      <c r="R355" s="42">
        <v>0</v>
      </c>
      <c r="S355" s="42">
        <v>0</v>
      </c>
      <c r="T355" s="42">
        <v>0</v>
      </c>
      <c r="U355" s="42">
        <v>0</v>
      </c>
      <c r="V355" s="42">
        <v>0</v>
      </c>
      <c r="W355" s="42">
        <v>0</v>
      </c>
      <c r="X355" s="42" t="s">
        <v>1163</v>
      </c>
      <c r="Y355" s="42">
        <v>0</v>
      </c>
      <c r="Z355" s="42">
        <v>0</v>
      </c>
      <c r="AA355" s="42">
        <f t="shared" si="21"/>
        <v>0</v>
      </c>
      <c r="AC355">
        <f>IFERROR(VLOOKUP(H355,'[1]Pending Recoveries'!$A:$D,4,0),0)</f>
        <v>0</v>
      </c>
      <c r="AD355" s="43">
        <f t="shared" si="22"/>
        <v>0</v>
      </c>
      <c r="AE355" s="43">
        <f t="shared" si="23"/>
        <v>0</v>
      </c>
      <c r="AF355" s="43"/>
    </row>
    <row r="356" spans="8:32" hidden="1" x14ac:dyDescent="0.25">
      <c r="H356">
        <v>10090036</v>
      </c>
      <c r="I356" s="30"/>
      <c r="J356" t="s">
        <v>154</v>
      </c>
      <c r="K356" s="42">
        <v>0</v>
      </c>
      <c r="L356" s="42">
        <v>0</v>
      </c>
      <c r="M356" s="42">
        <v>0</v>
      </c>
      <c r="N356" s="48">
        <f t="shared" si="20"/>
        <v>0</v>
      </c>
      <c r="O356" s="42">
        <v>0</v>
      </c>
      <c r="P356" s="42">
        <v>0</v>
      </c>
      <c r="Q356" s="42">
        <v>0</v>
      </c>
      <c r="R356" s="42">
        <v>0</v>
      </c>
      <c r="S356" s="42">
        <v>0</v>
      </c>
      <c r="T356" s="42">
        <v>0</v>
      </c>
      <c r="U356" s="42">
        <v>0</v>
      </c>
      <c r="V356" s="42">
        <v>0</v>
      </c>
      <c r="W356" s="42">
        <v>0</v>
      </c>
      <c r="X356" s="42" t="s">
        <v>1163</v>
      </c>
      <c r="Y356" s="42">
        <v>0</v>
      </c>
      <c r="Z356" s="42">
        <v>0</v>
      </c>
      <c r="AA356" s="42">
        <f t="shared" si="21"/>
        <v>0</v>
      </c>
      <c r="AC356">
        <f>IFERROR(VLOOKUP(H356,'[1]Pending Recoveries'!$A:$D,4,0),0)</f>
        <v>0</v>
      </c>
      <c r="AD356" s="43">
        <f t="shared" si="22"/>
        <v>0</v>
      </c>
      <c r="AE356" s="43">
        <f t="shared" si="23"/>
        <v>0</v>
      </c>
      <c r="AF356" s="43"/>
    </row>
    <row r="357" spans="8:32" hidden="1" x14ac:dyDescent="0.25">
      <c r="H357">
        <v>10090039</v>
      </c>
      <c r="I357" s="30"/>
      <c r="J357" t="s">
        <v>154</v>
      </c>
      <c r="K357" s="42">
        <v>0</v>
      </c>
      <c r="L357" s="42">
        <v>0</v>
      </c>
      <c r="M357" s="42">
        <v>0</v>
      </c>
      <c r="N357" s="48">
        <f t="shared" si="20"/>
        <v>0</v>
      </c>
      <c r="O357" s="42">
        <v>0</v>
      </c>
      <c r="P357" s="42">
        <v>0</v>
      </c>
      <c r="Q357" s="42">
        <v>0</v>
      </c>
      <c r="R357" s="42">
        <v>0</v>
      </c>
      <c r="S357" s="42">
        <v>0</v>
      </c>
      <c r="T357" s="42">
        <v>0</v>
      </c>
      <c r="U357" s="42">
        <v>0</v>
      </c>
      <c r="V357" s="42">
        <v>0</v>
      </c>
      <c r="W357" s="42">
        <v>0</v>
      </c>
      <c r="X357" s="42" t="s">
        <v>1163</v>
      </c>
      <c r="Y357" s="42">
        <v>0</v>
      </c>
      <c r="Z357" s="42">
        <v>0</v>
      </c>
      <c r="AA357" s="42">
        <f t="shared" si="21"/>
        <v>0</v>
      </c>
      <c r="AC357">
        <f>IFERROR(VLOOKUP(H357,'[1]Pending Recoveries'!$A:$D,4,0),0)</f>
        <v>0</v>
      </c>
      <c r="AD357" s="43">
        <f t="shared" si="22"/>
        <v>0</v>
      </c>
      <c r="AE357" s="43">
        <f t="shared" si="23"/>
        <v>0</v>
      </c>
      <c r="AF357" s="43"/>
    </row>
    <row r="358" spans="8:32" hidden="1" x14ac:dyDescent="0.25">
      <c r="H358">
        <v>10090041</v>
      </c>
      <c r="I358" s="30"/>
      <c r="J358" t="s">
        <v>154</v>
      </c>
      <c r="K358" s="42">
        <v>0</v>
      </c>
      <c r="L358" s="42">
        <v>0</v>
      </c>
      <c r="M358" s="42">
        <v>0</v>
      </c>
      <c r="N358" s="48">
        <f t="shared" si="20"/>
        <v>0</v>
      </c>
      <c r="O358" s="42">
        <v>0</v>
      </c>
      <c r="P358" s="42">
        <v>0</v>
      </c>
      <c r="Q358" s="42">
        <v>0</v>
      </c>
      <c r="R358" s="42">
        <v>0</v>
      </c>
      <c r="S358" s="42">
        <v>0</v>
      </c>
      <c r="T358" s="42">
        <v>0</v>
      </c>
      <c r="U358" s="42">
        <v>0</v>
      </c>
      <c r="V358" s="42">
        <v>0</v>
      </c>
      <c r="W358" s="42">
        <v>0</v>
      </c>
      <c r="X358" s="42" t="s">
        <v>1163</v>
      </c>
      <c r="Y358" s="42">
        <v>0</v>
      </c>
      <c r="Z358" s="42">
        <v>0</v>
      </c>
      <c r="AA358" s="42">
        <f t="shared" si="21"/>
        <v>0</v>
      </c>
      <c r="AC358">
        <f>IFERROR(VLOOKUP(H358,'[1]Pending Recoveries'!$A:$D,4,0),0)</f>
        <v>0</v>
      </c>
      <c r="AD358" s="43">
        <f t="shared" si="22"/>
        <v>0</v>
      </c>
      <c r="AE358" s="43">
        <f t="shared" si="23"/>
        <v>0</v>
      </c>
      <c r="AF358" s="43"/>
    </row>
    <row r="359" spans="8:32" x14ac:dyDescent="0.25">
      <c r="H359">
        <v>10090043</v>
      </c>
      <c r="I359" s="30"/>
      <c r="J359" t="s">
        <v>154</v>
      </c>
      <c r="K359" s="42">
        <v>0</v>
      </c>
      <c r="L359" s="42">
        <v>51.3</v>
      </c>
      <c r="M359" s="42">
        <v>0</v>
      </c>
      <c r="N359" s="48">
        <f t="shared" si="20"/>
        <v>51.3</v>
      </c>
      <c r="O359" s="42">
        <v>0</v>
      </c>
      <c r="P359" s="42">
        <v>0</v>
      </c>
      <c r="Q359" s="42">
        <v>0</v>
      </c>
      <c r="R359" s="42">
        <v>0</v>
      </c>
      <c r="S359" s="42">
        <v>0</v>
      </c>
      <c r="T359" s="42">
        <v>0</v>
      </c>
      <c r="U359" s="42">
        <v>0</v>
      </c>
      <c r="V359" s="42">
        <v>0</v>
      </c>
      <c r="W359" s="42">
        <v>0</v>
      </c>
      <c r="X359" s="42" t="s">
        <v>1163</v>
      </c>
      <c r="Y359" s="42">
        <v>0</v>
      </c>
      <c r="Z359" s="42">
        <v>0</v>
      </c>
      <c r="AA359" s="42">
        <f t="shared" si="21"/>
        <v>51.3</v>
      </c>
      <c r="AC359">
        <f>IFERROR(VLOOKUP(H359,'[1]Pending Recoveries'!$A:$D,4,0),0)</f>
        <v>0</v>
      </c>
      <c r="AD359" s="43">
        <f t="shared" si="22"/>
        <v>51.3</v>
      </c>
      <c r="AE359" s="43">
        <f t="shared" si="23"/>
        <v>0</v>
      </c>
      <c r="AF359" s="43"/>
    </row>
    <row r="360" spans="8:32" hidden="1" x14ac:dyDescent="0.25">
      <c r="H360">
        <v>10090044</v>
      </c>
      <c r="I360" s="30"/>
      <c r="J360" t="s">
        <v>154</v>
      </c>
      <c r="K360" s="42">
        <v>0</v>
      </c>
      <c r="L360" s="42">
        <v>0</v>
      </c>
      <c r="M360" s="42">
        <v>0</v>
      </c>
      <c r="N360" s="48">
        <f t="shared" si="20"/>
        <v>0</v>
      </c>
      <c r="O360" s="42">
        <v>0</v>
      </c>
      <c r="P360" s="42">
        <v>0</v>
      </c>
      <c r="Q360" s="42">
        <v>0</v>
      </c>
      <c r="R360" s="42">
        <v>0</v>
      </c>
      <c r="S360" s="42">
        <v>0</v>
      </c>
      <c r="T360" s="42">
        <v>0</v>
      </c>
      <c r="U360" s="42">
        <v>0</v>
      </c>
      <c r="V360" s="42">
        <v>0</v>
      </c>
      <c r="W360" s="42">
        <v>0</v>
      </c>
      <c r="X360" s="42" t="s">
        <v>1163</v>
      </c>
      <c r="Y360" s="42">
        <v>0</v>
      </c>
      <c r="Z360" s="42">
        <v>0</v>
      </c>
      <c r="AA360" s="42">
        <f t="shared" si="21"/>
        <v>0</v>
      </c>
      <c r="AC360">
        <f>IFERROR(VLOOKUP(H360,'[1]Pending Recoveries'!$A:$D,4,0),0)</f>
        <v>0</v>
      </c>
      <c r="AD360" s="43">
        <f t="shared" si="22"/>
        <v>0</v>
      </c>
      <c r="AE360" s="43">
        <f t="shared" si="23"/>
        <v>0</v>
      </c>
      <c r="AF360" s="43"/>
    </row>
    <row r="361" spans="8:32" hidden="1" x14ac:dyDescent="0.25">
      <c r="H361">
        <v>10090045</v>
      </c>
      <c r="I361" s="30"/>
      <c r="J361" t="s">
        <v>154</v>
      </c>
      <c r="K361" s="42">
        <v>0</v>
      </c>
      <c r="L361" s="42">
        <v>0</v>
      </c>
      <c r="M361" s="42">
        <v>0</v>
      </c>
      <c r="N361" s="48">
        <f t="shared" si="20"/>
        <v>0</v>
      </c>
      <c r="O361" s="42">
        <v>0</v>
      </c>
      <c r="P361" s="42">
        <v>0</v>
      </c>
      <c r="Q361" s="42">
        <v>0</v>
      </c>
      <c r="R361" s="42">
        <v>0</v>
      </c>
      <c r="S361" s="42">
        <v>0</v>
      </c>
      <c r="T361" s="42">
        <v>0</v>
      </c>
      <c r="U361" s="42">
        <v>0</v>
      </c>
      <c r="V361" s="42">
        <v>0</v>
      </c>
      <c r="W361" s="42">
        <v>0</v>
      </c>
      <c r="X361" s="42" t="s">
        <v>1163</v>
      </c>
      <c r="Y361" s="42">
        <v>0</v>
      </c>
      <c r="Z361" s="42">
        <v>0</v>
      </c>
      <c r="AA361" s="42">
        <f t="shared" si="21"/>
        <v>0</v>
      </c>
      <c r="AC361">
        <f>IFERROR(VLOOKUP(H361,'[1]Pending Recoveries'!$A:$D,4,0),0)</f>
        <v>0</v>
      </c>
      <c r="AD361" s="43">
        <f t="shared" si="22"/>
        <v>0</v>
      </c>
      <c r="AE361" s="43">
        <f t="shared" si="23"/>
        <v>0</v>
      </c>
      <c r="AF361" s="43"/>
    </row>
    <row r="362" spans="8:32" hidden="1" x14ac:dyDescent="0.25">
      <c r="H362">
        <v>10090052</v>
      </c>
      <c r="I362" s="30"/>
      <c r="J362" t="s">
        <v>154</v>
      </c>
      <c r="K362" s="42">
        <v>0</v>
      </c>
      <c r="L362" s="42">
        <v>0</v>
      </c>
      <c r="M362" s="42">
        <v>0</v>
      </c>
      <c r="N362" s="48">
        <f t="shared" si="20"/>
        <v>0</v>
      </c>
      <c r="O362" s="42">
        <v>0</v>
      </c>
      <c r="P362" s="42">
        <v>0</v>
      </c>
      <c r="Q362" s="42">
        <v>0</v>
      </c>
      <c r="R362" s="42">
        <v>0</v>
      </c>
      <c r="S362" s="42">
        <v>0</v>
      </c>
      <c r="T362" s="42">
        <v>0</v>
      </c>
      <c r="U362" s="42">
        <v>0</v>
      </c>
      <c r="V362" s="42">
        <v>0</v>
      </c>
      <c r="W362" s="42">
        <v>0</v>
      </c>
      <c r="X362" s="42" t="s">
        <v>1163</v>
      </c>
      <c r="Y362" s="42">
        <v>0</v>
      </c>
      <c r="Z362" s="42">
        <v>0</v>
      </c>
      <c r="AA362" s="42">
        <f t="shared" si="21"/>
        <v>0</v>
      </c>
      <c r="AC362">
        <f>IFERROR(VLOOKUP(H362,'[1]Pending Recoveries'!$A:$D,4,0),0)</f>
        <v>0</v>
      </c>
      <c r="AD362" s="43">
        <f t="shared" si="22"/>
        <v>0</v>
      </c>
      <c r="AE362" s="43">
        <f t="shared" si="23"/>
        <v>0</v>
      </c>
      <c r="AF362" s="43"/>
    </row>
    <row r="363" spans="8:32" x14ac:dyDescent="0.25">
      <c r="H363">
        <v>10100002</v>
      </c>
      <c r="I363" s="30"/>
      <c r="J363" t="s">
        <v>154</v>
      </c>
      <c r="K363" s="42">
        <v>1944</v>
      </c>
      <c r="L363" s="42">
        <v>1944</v>
      </c>
      <c r="M363" s="42">
        <v>0</v>
      </c>
      <c r="N363" s="48">
        <f t="shared" si="20"/>
        <v>3888</v>
      </c>
      <c r="O363" s="42">
        <v>0</v>
      </c>
      <c r="P363" s="42">
        <v>0</v>
      </c>
      <c r="Q363" s="42">
        <v>0</v>
      </c>
      <c r="R363" s="42">
        <v>0</v>
      </c>
      <c r="S363" s="42">
        <v>0</v>
      </c>
      <c r="T363" s="42">
        <v>0</v>
      </c>
      <c r="U363" s="42">
        <v>0</v>
      </c>
      <c r="V363" s="42">
        <v>0</v>
      </c>
      <c r="W363" s="42">
        <v>0</v>
      </c>
      <c r="X363" s="42" t="s">
        <v>1163</v>
      </c>
      <c r="Y363" s="42">
        <v>0</v>
      </c>
      <c r="Z363" s="42">
        <v>0</v>
      </c>
      <c r="AA363" s="42">
        <f t="shared" si="21"/>
        <v>3888</v>
      </c>
      <c r="AC363">
        <f>IFERROR(VLOOKUP(H363,'[1]Pending Recoveries'!$A:$D,4,0),0)</f>
        <v>0</v>
      </c>
      <c r="AD363" s="43">
        <f t="shared" si="22"/>
        <v>3888</v>
      </c>
      <c r="AE363" s="43">
        <f t="shared" si="23"/>
        <v>0</v>
      </c>
      <c r="AF363" s="43"/>
    </row>
    <row r="364" spans="8:32" hidden="1" x14ac:dyDescent="0.25">
      <c r="H364">
        <v>10100004</v>
      </c>
      <c r="I364" s="30"/>
      <c r="J364" t="s">
        <v>154</v>
      </c>
      <c r="K364" s="42">
        <v>0</v>
      </c>
      <c r="L364" s="42">
        <v>0</v>
      </c>
      <c r="M364" s="42">
        <v>0</v>
      </c>
      <c r="N364" s="48">
        <f t="shared" si="20"/>
        <v>0</v>
      </c>
      <c r="O364" s="42">
        <v>0</v>
      </c>
      <c r="P364" s="42">
        <v>0</v>
      </c>
      <c r="Q364" s="42">
        <v>0</v>
      </c>
      <c r="R364" s="42">
        <v>0</v>
      </c>
      <c r="S364" s="42">
        <v>0</v>
      </c>
      <c r="T364" s="42">
        <v>0</v>
      </c>
      <c r="U364" s="42">
        <v>0</v>
      </c>
      <c r="V364" s="42">
        <v>0</v>
      </c>
      <c r="W364" s="42">
        <v>0</v>
      </c>
      <c r="X364" s="42" t="s">
        <v>1163</v>
      </c>
      <c r="Y364" s="42">
        <v>0</v>
      </c>
      <c r="Z364" s="42">
        <v>0</v>
      </c>
      <c r="AA364" s="42">
        <f t="shared" si="21"/>
        <v>0</v>
      </c>
      <c r="AC364">
        <f>IFERROR(VLOOKUP(H364,'[1]Pending Recoveries'!$A:$D,4,0),0)</f>
        <v>0</v>
      </c>
      <c r="AD364" s="43">
        <f t="shared" si="22"/>
        <v>0</v>
      </c>
      <c r="AE364" s="43">
        <f t="shared" si="23"/>
        <v>0</v>
      </c>
      <c r="AF364" s="43"/>
    </row>
    <row r="365" spans="8:32" x14ac:dyDescent="0.25">
      <c r="H365">
        <v>10100007</v>
      </c>
      <c r="I365" s="30"/>
      <c r="J365" t="s">
        <v>154</v>
      </c>
      <c r="K365" s="42">
        <v>776</v>
      </c>
      <c r="L365" s="42">
        <v>1621.3899999999999</v>
      </c>
      <c r="M365" s="42">
        <v>0</v>
      </c>
      <c r="N365" s="48">
        <f t="shared" si="20"/>
        <v>2397.39</v>
      </c>
      <c r="O365" s="42">
        <v>0</v>
      </c>
      <c r="P365" s="42">
        <v>0</v>
      </c>
      <c r="Q365" s="42">
        <v>0</v>
      </c>
      <c r="R365" s="42">
        <v>0</v>
      </c>
      <c r="S365" s="42">
        <v>0</v>
      </c>
      <c r="T365" s="42">
        <v>0</v>
      </c>
      <c r="U365" s="42">
        <v>0</v>
      </c>
      <c r="V365" s="42">
        <v>0</v>
      </c>
      <c r="W365" s="42">
        <v>0</v>
      </c>
      <c r="X365" s="42" t="s">
        <v>1163</v>
      </c>
      <c r="Y365" s="42">
        <v>0</v>
      </c>
      <c r="Z365" s="42">
        <v>0</v>
      </c>
      <c r="AA365" s="42">
        <f t="shared" si="21"/>
        <v>2397.39</v>
      </c>
      <c r="AC365">
        <f>IFERROR(VLOOKUP(H365,'[1]Pending Recoveries'!$A:$D,4,0),0)</f>
        <v>0</v>
      </c>
      <c r="AD365" s="43">
        <f t="shared" si="22"/>
        <v>2397.39</v>
      </c>
      <c r="AE365" s="43">
        <f t="shared" si="23"/>
        <v>0</v>
      </c>
      <c r="AF365" s="43"/>
    </row>
    <row r="366" spans="8:32" x14ac:dyDescent="0.25">
      <c r="H366">
        <v>10100011</v>
      </c>
      <c r="I366" s="30"/>
      <c r="J366" t="s">
        <v>154</v>
      </c>
      <c r="K366" s="42">
        <v>1249</v>
      </c>
      <c r="L366" s="42">
        <v>1249</v>
      </c>
      <c r="M366" s="42">
        <v>0</v>
      </c>
      <c r="N366" s="48">
        <f t="shared" si="20"/>
        <v>2498</v>
      </c>
      <c r="O366" s="42">
        <v>0</v>
      </c>
      <c r="P366" s="42">
        <v>0</v>
      </c>
      <c r="Q366" s="42">
        <v>0</v>
      </c>
      <c r="R366" s="42">
        <v>0</v>
      </c>
      <c r="S366" s="42">
        <v>0</v>
      </c>
      <c r="T366" s="42">
        <v>0</v>
      </c>
      <c r="U366" s="42">
        <v>0</v>
      </c>
      <c r="V366" s="42">
        <v>0</v>
      </c>
      <c r="W366" s="42">
        <v>0</v>
      </c>
      <c r="X366" s="42" t="s">
        <v>1163</v>
      </c>
      <c r="Y366" s="42">
        <v>0</v>
      </c>
      <c r="Z366" s="42">
        <v>0</v>
      </c>
      <c r="AA366" s="42">
        <f t="shared" si="21"/>
        <v>2498</v>
      </c>
      <c r="AC366">
        <f>IFERROR(VLOOKUP(H366,'[1]Pending Recoveries'!$A:$D,4,0),0)</f>
        <v>0</v>
      </c>
      <c r="AD366" s="43">
        <f t="shared" si="22"/>
        <v>2498</v>
      </c>
      <c r="AE366" s="43">
        <f t="shared" si="23"/>
        <v>0</v>
      </c>
      <c r="AF366" s="43"/>
    </row>
    <row r="367" spans="8:32" x14ac:dyDescent="0.25">
      <c r="H367">
        <v>10100014</v>
      </c>
      <c r="I367" s="30"/>
      <c r="J367" t="s">
        <v>154</v>
      </c>
      <c r="K367" s="42">
        <v>0</v>
      </c>
      <c r="L367" s="42">
        <v>287.96000000000004</v>
      </c>
      <c r="M367" s="42">
        <v>5.66</v>
      </c>
      <c r="N367" s="48">
        <f t="shared" si="20"/>
        <v>293.62000000000006</v>
      </c>
      <c r="O367" s="42">
        <v>287.96000000000004</v>
      </c>
      <c r="P367" s="42">
        <v>0</v>
      </c>
      <c r="Q367" s="42">
        <v>0</v>
      </c>
      <c r="R367" s="42">
        <v>0</v>
      </c>
      <c r="S367" s="42">
        <v>0</v>
      </c>
      <c r="T367" s="42">
        <v>0</v>
      </c>
      <c r="U367" s="42">
        <v>0</v>
      </c>
      <c r="V367" s="42">
        <v>0</v>
      </c>
      <c r="W367" s="42">
        <v>0</v>
      </c>
      <c r="X367" s="42" t="s">
        <v>1163</v>
      </c>
      <c r="Y367" s="42">
        <v>0</v>
      </c>
      <c r="Z367" s="42">
        <v>0</v>
      </c>
      <c r="AA367" s="42">
        <f t="shared" si="21"/>
        <v>5.660000000000025</v>
      </c>
      <c r="AC367">
        <f>IFERROR(VLOOKUP(H367,'[1]Pending Recoveries'!$A:$D,4,0),0)</f>
        <v>5.66</v>
      </c>
      <c r="AD367" s="43">
        <f t="shared" si="22"/>
        <v>2.4868995751603507E-14</v>
      </c>
      <c r="AE367" s="43">
        <f t="shared" si="23"/>
        <v>0</v>
      </c>
      <c r="AF367" s="43"/>
    </row>
    <row r="368" spans="8:32" x14ac:dyDescent="0.25">
      <c r="H368">
        <v>10100017</v>
      </c>
      <c r="I368" s="30"/>
      <c r="J368" t="s">
        <v>154</v>
      </c>
      <c r="K368" s="42">
        <v>52</v>
      </c>
      <c r="L368" s="42">
        <v>52</v>
      </c>
      <c r="M368" s="42">
        <v>0</v>
      </c>
      <c r="N368" s="48">
        <f t="shared" si="20"/>
        <v>104</v>
      </c>
      <c r="O368" s="42">
        <v>0</v>
      </c>
      <c r="P368" s="42">
        <v>0</v>
      </c>
      <c r="Q368" s="42">
        <v>0</v>
      </c>
      <c r="R368" s="42">
        <v>0</v>
      </c>
      <c r="S368" s="42">
        <v>0</v>
      </c>
      <c r="T368" s="42">
        <v>0</v>
      </c>
      <c r="U368" s="42">
        <v>0</v>
      </c>
      <c r="V368" s="42">
        <v>0</v>
      </c>
      <c r="W368" s="42">
        <v>0</v>
      </c>
      <c r="X368" s="42" t="s">
        <v>1163</v>
      </c>
      <c r="Y368" s="42">
        <v>0</v>
      </c>
      <c r="Z368" s="42">
        <v>0</v>
      </c>
      <c r="AA368" s="42">
        <f t="shared" si="21"/>
        <v>104</v>
      </c>
      <c r="AC368">
        <f>IFERROR(VLOOKUP(H368,'[1]Pending Recoveries'!$A:$D,4,0),0)</f>
        <v>0</v>
      </c>
      <c r="AD368" s="43">
        <f t="shared" si="22"/>
        <v>104</v>
      </c>
      <c r="AE368" s="43">
        <f t="shared" si="23"/>
        <v>0</v>
      </c>
      <c r="AF368" s="43"/>
    </row>
    <row r="369" spans="8:32" x14ac:dyDescent="0.25">
      <c r="H369">
        <v>10100024</v>
      </c>
      <c r="I369" s="30"/>
      <c r="J369" t="s">
        <v>154</v>
      </c>
      <c r="K369" s="42">
        <v>2071</v>
      </c>
      <c r="L369" s="42">
        <v>2071</v>
      </c>
      <c r="M369" s="42">
        <v>0</v>
      </c>
      <c r="N369" s="48">
        <f t="shared" si="20"/>
        <v>4142</v>
      </c>
      <c r="O369" s="42">
        <v>0</v>
      </c>
      <c r="P369" s="42">
        <v>0</v>
      </c>
      <c r="Q369" s="42">
        <v>0</v>
      </c>
      <c r="R369" s="42">
        <v>0</v>
      </c>
      <c r="S369" s="42">
        <v>0</v>
      </c>
      <c r="T369" s="42">
        <v>0</v>
      </c>
      <c r="U369" s="42">
        <v>0</v>
      </c>
      <c r="V369" s="42">
        <v>0</v>
      </c>
      <c r="W369" s="42">
        <v>0</v>
      </c>
      <c r="X369" s="42" t="s">
        <v>1163</v>
      </c>
      <c r="Y369" s="42">
        <v>0</v>
      </c>
      <c r="Z369" s="42">
        <v>0</v>
      </c>
      <c r="AA369" s="42">
        <f t="shared" si="21"/>
        <v>4142</v>
      </c>
      <c r="AC369">
        <f>IFERROR(VLOOKUP(H369,'[1]Pending Recoveries'!$A:$D,4,0),0)</f>
        <v>0</v>
      </c>
      <c r="AD369" s="43">
        <f t="shared" si="22"/>
        <v>4142</v>
      </c>
      <c r="AE369" s="43">
        <f t="shared" si="23"/>
        <v>0</v>
      </c>
      <c r="AF369" s="43"/>
    </row>
    <row r="370" spans="8:32" hidden="1" x14ac:dyDescent="0.25">
      <c r="H370">
        <v>10100030</v>
      </c>
      <c r="I370" s="30"/>
      <c r="J370" t="s">
        <v>154</v>
      </c>
      <c r="K370" s="42">
        <v>0</v>
      </c>
      <c r="L370" s="42">
        <v>0</v>
      </c>
      <c r="M370" s="42">
        <v>0</v>
      </c>
      <c r="N370" s="48">
        <f t="shared" si="20"/>
        <v>0</v>
      </c>
      <c r="O370" s="42">
        <v>0</v>
      </c>
      <c r="P370" s="42">
        <v>0</v>
      </c>
      <c r="Q370" s="42">
        <v>0</v>
      </c>
      <c r="R370" s="42">
        <v>0</v>
      </c>
      <c r="S370" s="42">
        <v>0</v>
      </c>
      <c r="T370" s="42">
        <v>0</v>
      </c>
      <c r="U370" s="42">
        <v>0</v>
      </c>
      <c r="V370" s="42">
        <v>0</v>
      </c>
      <c r="W370" s="42">
        <v>0</v>
      </c>
      <c r="X370" s="42" t="s">
        <v>1163</v>
      </c>
      <c r="Y370" s="42">
        <v>0</v>
      </c>
      <c r="Z370" s="42">
        <v>0</v>
      </c>
      <c r="AA370" s="42">
        <f t="shared" si="21"/>
        <v>0</v>
      </c>
      <c r="AC370">
        <f>IFERROR(VLOOKUP(H370,'[1]Pending Recoveries'!$A:$D,4,0),0)</f>
        <v>0</v>
      </c>
      <c r="AD370" s="43">
        <f t="shared" si="22"/>
        <v>0</v>
      </c>
      <c r="AE370" s="43">
        <f t="shared" si="23"/>
        <v>0</v>
      </c>
      <c r="AF370" s="43"/>
    </row>
    <row r="371" spans="8:32" hidden="1" x14ac:dyDescent="0.25">
      <c r="H371">
        <v>10100034</v>
      </c>
      <c r="I371" s="30"/>
      <c r="J371" t="s">
        <v>154</v>
      </c>
      <c r="K371" s="42">
        <v>0</v>
      </c>
      <c r="L371" s="42">
        <v>0</v>
      </c>
      <c r="M371" s="42">
        <v>0</v>
      </c>
      <c r="N371" s="48">
        <f t="shared" si="20"/>
        <v>0</v>
      </c>
      <c r="O371" s="42">
        <v>0</v>
      </c>
      <c r="P371" s="42">
        <v>0</v>
      </c>
      <c r="Q371" s="42">
        <v>0</v>
      </c>
      <c r="R371" s="42">
        <v>0</v>
      </c>
      <c r="S371" s="42">
        <v>0</v>
      </c>
      <c r="T371" s="42">
        <v>0</v>
      </c>
      <c r="U371" s="42">
        <v>0</v>
      </c>
      <c r="V371" s="42">
        <v>0</v>
      </c>
      <c r="W371" s="42">
        <v>0</v>
      </c>
      <c r="X371" s="42" t="s">
        <v>1163</v>
      </c>
      <c r="Y371" s="42">
        <v>0</v>
      </c>
      <c r="Z371" s="42">
        <v>0</v>
      </c>
      <c r="AA371" s="42">
        <f t="shared" si="21"/>
        <v>0</v>
      </c>
      <c r="AC371">
        <f>IFERROR(VLOOKUP(H371,'[1]Pending Recoveries'!$A:$D,4,0),0)</f>
        <v>0</v>
      </c>
      <c r="AD371" s="43">
        <f t="shared" si="22"/>
        <v>0</v>
      </c>
      <c r="AE371" s="43">
        <f t="shared" si="23"/>
        <v>0</v>
      </c>
      <c r="AF371" s="43"/>
    </row>
    <row r="372" spans="8:32" x14ac:dyDescent="0.25">
      <c r="H372">
        <v>10100036</v>
      </c>
      <c r="I372" s="30"/>
      <c r="J372" t="s">
        <v>154</v>
      </c>
      <c r="K372" s="42">
        <v>952</v>
      </c>
      <c r="L372" s="42">
        <v>952</v>
      </c>
      <c r="M372" s="42">
        <v>0</v>
      </c>
      <c r="N372" s="48">
        <f t="shared" si="20"/>
        <v>1904</v>
      </c>
      <c r="O372" s="42">
        <v>0</v>
      </c>
      <c r="P372" s="42">
        <v>0</v>
      </c>
      <c r="Q372" s="42">
        <v>0</v>
      </c>
      <c r="R372" s="42">
        <v>0</v>
      </c>
      <c r="S372" s="42">
        <v>0</v>
      </c>
      <c r="T372" s="42">
        <v>0</v>
      </c>
      <c r="U372" s="42">
        <v>0</v>
      </c>
      <c r="V372" s="42">
        <v>0</v>
      </c>
      <c r="W372" s="42">
        <v>0</v>
      </c>
      <c r="X372" s="42" t="s">
        <v>1163</v>
      </c>
      <c r="Y372" s="42">
        <v>0</v>
      </c>
      <c r="Z372" s="42">
        <v>0</v>
      </c>
      <c r="AA372" s="42">
        <f t="shared" si="21"/>
        <v>1904</v>
      </c>
      <c r="AC372">
        <f>IFERROR(VLOOKUP(H372,'[1]Pending Recoveries'!$A:$D,4,0),0)</f>
        <v>0</v>
      </c>
      <c r="AD372" s="43">
        <f t="shared" si="22"/>
        <v>1904</v>
      </c>
      <c r="AE372" s="43">
        <f t="shared" si="23"/>
        <v>0</v>
      </c>
      <c r="AF372" s="43"/>
    </row>
    <row r="373" spans="8:32" x14ac:dyDescent="0.25">
      <c r="H373">
        <v>10100037</v>
      </c>
      <c r="I373" s="30"/>
      <c r="J373" t="s">
        <v>154</v>
      </c>
      <c r="K373" s="42">
        <v>0</v>
      </c>
      <c r="L373" s="42">
        <v>1290.96</v>
      </c>
      <c r="M373" s="42">
        <v>697.04</v>
      </c>
      <c r="N373" s="48">
        <f t="shared" si="20"/>
        <v>1988</v>
      </c>
      <c r="O373" s="42">
        <v>0</v>
      </c>
      <c r="P373" s="42">
        <v>0</v>
      </c>
      <c r="Q373" s="42">
        <v>0</v>
      </c>
      <c r="R373" s="42">
        <v>0</v>
      </c>
      <c r="S373" s="42">
        <v>0</v>
      </c>
      <c r="T373" s="42">
        <v>0</v>
      </c>
      <c r="U373" s="42">
        <v>0</v>
      </c>
      <c r="V373" s="42">
        <v>0</v>
      </c>
      <c r="W373" s="42">
        <v>0</v>
      </c>
      <c r="X373" s="42" t="s">
        <v>1163</v>
      </c>
      <c r="Y373" s="42">
        <v>0</v>
      </c>
      <c r="Z373" s="42">
        <v>0</v>
      </c>
      <c r="AA373" s="42">
        <f t="shared" si="21"/>
        <v>1988</v>
      </c>
      <c r="AC373">
        <f>IFERROR(VLOOKUP(H373,'[1]Pending Recoveries'!$A:$D,4,0),0)</f>
        <v>697.04</v>
      </c>
      <c r="AD373" s="43">
        <f t="shared" si="22"/>
        <v>1290.96</v>
      </c>
      <c r="AE373" s="43">
        <f t="shared" si="23"/>
        <v>0</v>
      </c>
      <c r="AF373" s="43"/>
    </row>
    <row r="374" spans="8:32" x14ac:dyDescent="0.25">
      <c r="H374">
        <v>10100041</v>
      </c>
      <c r="I374" s="30"/>
      <c r="J374" t="s">
        <v>154</v>
      </c>
      <c r="K374" s="42">
        <v>52</v>
      </c>
      <c r="L374" s="42">
        <v>52</v>
      </c>
      <c r="M374" s="42">
        <v>0</v>
      </c>
      <c r="N374" s="48">
        <f t="shared" si="20"/>
        <v>104</v>
      </c>
      <c r="O374" s="42">
        <v>0</v>
      </c>
      <c r="P374" s="42">
        <v>0</v>
      </c>
      <c r="Q374" s="42">
        <v>0</v>
      </c>
      <c r="R374" s="42">
        <v>0</v>
      </c>
      <c r="S374" s="42">
        <v>0</v>
      </c>
      <c r="T374" s="42">
        <v>0</v>
      </c>
      <c r="U374" s="42">
        <v>0</v>
      </c>
      <c r="V374" s="42">
        <v>0</v>
      </c>
      <c r="W374" s="42">
        <v>0</v>
      </c>
      <c r="X374" s="42" t="s">
        <v>1163</v>
      </c>
      <c r="Y374" s="42">
        <v>0</v>
      </c>
      <c r="Z374" s="42">
        <v>0</v>
      </c>
      <c r="AA374" s="42">
        <f t="shared" si="21"/>
        <v>104</v>
      </c>
      <c r="AC374">
        <f>IFERROR(VLOOKUP(H374,'[1]Pending Recoveries'!$A:$D,4,0),0)</f>
        <v>0</v>
      </c>
      <c r="AD374" s="43">
        <f t="shared" si="22"/>
        <v>104</v>
      </c>
      <c r="AE374" s="43">
        <f t="shared" si="23"/>
        <v>0</v>
      </c>
      <c r="AF374" s="43"/>
    </row>
    <row r="375" spans="8:32" x14ac:dyDescent="0.25">
      <c r="H375">
        <v>10100044</v>
      </c>
      <c r="I375" s="30"/>
      <c r="J375" t="s">
        <v>154</v>
      </c>
      <c r="K375" s="42">
        <v>700</v>
      </c>
      <c r="L375" s="42">
        <v>0</v>
      </c>
      <c r="M375" s="42">
        <v>697.04</v>
      </c>
      <c r="N375" s="48">
        <f t="shared" si="20"/>
        <v>1397.04</v>
      </c>
      <c r="O375" s="42">
        <v>700</v>
      </c>
      <c r="P375" s="42">
        <v>0</v>
      </c>
      <c r="Q375" s="42">
        <v>0</v>
      </c>
      <c r="R375" s="42">
        <v>0</v>
      </c>
      <c r="S375" s="42">
        <v>0</v>
      </c>
      <c r="T375" s="42">
        <v>0</v>
      </c>
      <c r="U375" s="42">
        <v>0</v>
      </c>
      <c r="V375" s="42">
        <v>0</v>
      </c>
      <c r="W375" s="42">
        <v>0</v>
      </c>
      <c r="X375" s="42" t="s">
        <v>1163</v>
      </c>
      <c r="Y375" s="42">
        <v>0</v>
      </c>
      <c r="Z375" s="42">
        <v>0</v>
      </c>
      <c r="AA375" s="42">
        <f t="shared" si="21"/>
        <v>697.04</v>
      </c>
      <c r="AC375">
        <f>IFERROR(VLOOKUP(H375,'[1]Pending Recoveries'!$A:$D,4,0),0)</f>
        <v>697.04</v>
      </c>
      <c r="AD375" s="43">
        <f t="shared" si="22"/>
        <v>0</v>
      </c>
      <c r="AE375" s="43">
        <f t="shared" si="23"/>
        <v>0</v>
      </c>
      <c r="AF375" s="43"/>
    </row>
    <row r="376" spans="8:32" x14ac:dyDescent="0.25">
      <c r="H376">
        <v>10120003</v>
      </c>
      <c r="I376" s="30"/>
      <c r="J376" t="s">
        <v>154</v>
      </c>
      <c r="K376" s="42">
        <v>594</v>
      </c>
      <c r="L376" s="42">
        <v>594</v>
      </c>
      <c r="M376" s="42">
        <v>0</v>
      </c>
      <c r="N376" s="48">
        <f t="shared" si="20"/>
        <v>1188</v>
      </c>
      <c r="O376" s="42">
        <v>0</v>
      </c>
      <c r="P376" s="42">
        <v>0</v>
      </c>
      <c r="Q376" s="42">
        <v>0</v>
      </c>
      <c r="R376" s="42">
        <v>0</v>
      </c>
      <c r="S376" s="42">
        <v>0</v>
      </c>
      <c r="T376" s="42">
        <v>0</v>
      </c>
      <c r="U376" s="42">
        <v>0</v>
      </c>
      <c r="V376" s="42">
        <v>0</v>
      </c>
      <c r="W376" s="42">
        <v>0</v>
      </c>
      <c r="X376" s="42" t="s">
        <v>1163</v>
      </c>
      <c r="Y376" s="42">
        <v>0</v>
      </c>
      <c r="Z376" s="42">
        <v>0</v>
      </c>
      <c r="AA376" s="42">
        <f t="shared" si="21"/>
        <v>1188</v>
      </c>
      <c r="AC376">
        <f>IFERROR(VLOOKUP(H376,'[1]Pending Recoveries'!$A:$D,4,0),0)</f>
        <v>0</v>
      </c>
      <c r="AD376" s="43">
        <f t="shared" si="22"/>
        <v>1188</v>
      </c>
      <c r="AE376" s="43">
        <f t="shared" si="23"/>
        <v>0</v>
      </c>
      <c r="AF376" s="43"/>
    </row>
    <row r="377" spans="8:32" hidden="1" x14ac:dyDescent="0.25">
      <c r="H377">
        <v>10120004</v>
      </c>
      <c r="I377" s="30"/>
      <c r="J377" t="s">
        <v>154</v>
      </c>
      <c r="K377" s="42">
        <v>0</v>
      </c>
      <c r="L377" s="42">
        <v>0</v>
      </c>
      <c r="M377" s="42">
        <v>0</v>
      </c>
      <c r="N377" s="48">
        <f t="shared" si="20"/>
        <v>0</v>
      </c>
      <c r="O377" s="42">
        <v>0</v>
      </c>
      <c r="P377" s="42">
        <v>0</v>
      </c>
      <c r="Q377" s="42">
        <v>0</v>
      </c>
      <c r="R377" s="42">
        <v>0</v>
      </c>
      <c r="S377" s="42">
        <v>0</v>
      </c>
      <c r="T377" s="42">
        <v>0</v>
      </c>
      <c r="U377" s="42">
        <v>0</v>
      </c>
      <c r="V377" s="42">
        <v>0</v>
      </c>
      <c r="W377" s="42">
        <v>0</v>
      </c>
      <c r="X377" s="42" t="s">
        <v>1163</v>
      </c>
      <c r="Y377" s="42">
        <v>0</v>
      </c>
      <c r="Z377" s="42">
        <v>0</v>
      </c>
      <c r="AA377" s="42">
        <f t="shared" si="21"/>
        <v>0</v>
      </c>
      <c r="AC377">
        <f>IFERROR(VLOOKUP(H377,'[1]Pending Recoveries'!$A:$D,4,0),0)</f>
        <v>0</v>
      </c>
      <c r="AD377" s="43">
        <f t="shared" si="22"/>
        <v>0</v>
      </c>
      <c r="AE377" s="43">
        <f t="shared" si="23"/>
        <v>0</v>
      </c>
      <c r="AF377" s="43"/>
    </row>
    <row r="378" spans="8:32" hidden="1" x14ac:dyDescent="0.25">
      <c r="H378">
        <v>10120005</v>
      </c>
      <c r="I378" s="30"/>
      <c r="J378" t="s">
        <v>154</v>
      </c>
      <c r="K378" s="42">
        <v>0</v>
      </c>
      <c r="L378" s="42">
        <v>0</v>
      </c>
      <c r="M378" s="42">
        <v>0</v>
      </c>
      <c r="N378" s="48">
        <f t="shared" si="20"/>
        <v>0</v>
      </c>
      <c r="O378" s="42">
        <v>0</v>
      </c>
      <c r="P378" s="42">
        <v>0</v>
      </c>
      <c r="Q378" s="42">
        <v>0</v>
      </c>
      <c r="R378" s="42">
        <v>0</v>
      </c>
      <c r="S378" s="42">
        <v>0</v>
      </c>
      <c r="T378" s="42">
        <v>0</v>
      </c>
      <c r="U378" s="42">
        <v>0</v>
      </c>
      <c r="V378" s="42">
        <v>0</v>
      </c>
      <c r="W378" s="42">
        <v>0</v>
      </c>
      <c r="X378" s="42" t="s">
        <v>1163</v>
      </c>
      <c r="Y378" s="42">
        <v>0</v>
      </c>
      <c r="Z378" s="42">
        <v>0</v>
      </c>
      <c r="AA378" s="42">
        <f t="shared" si="21"/>
        <v>0</v>
      </c>
      <c r="AC378">
        <f>IFERROR(VLOOKUP(H378,'[1]Pending Recoveries'!$A:$D,4,0),0)</f>
        <v>0</v>
      </c>
      <c r="AD378" s="43">
        <f t="shared" si="22"/>
        <v>0</v>
      </c>
      <c r="AE378" s="43">
        <f t="shared" si="23"/>
        <v>0</v>
      </c>
      <c r="AF378" s="43"/>
    </row>
    <row r="379" spans="8:32" hidden="1" x14ac:dyDescent="0.25">
      <c r="H379">
        <v>10120006</v>
      </c>
      <c r="I379" s="30"/>
      <c r="J379" t="s">
        <v>154</v>
      </c>
      <c r="K379" s="42">
        <v>0</v>
      </c>
      <c r="L379" s="42">
        <v>0</v>
      </c>
      <c r="M379" s="42">
        <v>0</v>
      </c>
      <c r="N379" s="48">
        <f t="shared" si="20"/>
        <v>0</v>
      </c>
      <c r="O379" s="42">
        <v>0</v>
      </c>
      <c r="P379" s="42">
        <v>0</v>
      </c>
      <c r="Q379" s="42">
        <v>0</v>
      </c>
      <c r="R379" s="42">
        <v>0</v>
      </c>
      <c r="S379" s="42">
        <v>0</v>
      </c>
      <c r="T379" s="42">
        <v>0</v>
      </c>
      <c r="U379" s="42">
        <v>0</v>
      </c>
      <c r="V379" s="42">
        <v>0</v>
      </c>
      <c r="W379" s="42">
        <v>0</v>
      </c>
      <c r="X379" s="42" t="s">
        <v>1163</v>
      </c>
      <c r="Y379" s="42">
        <v>0</v>
      </c>
      <c r="Z379" s="42">
        <v>0</v>
      </c>
      <c r="AA379" s="42">
        <f t="shared" si="21"/>
        <v>0</v>
      </c>
      <c r="AC379">
        <f>IFERROR(VLOOKUP(H379,'[1]Pending Recoveries'!$A:$D,4,0),0)</f>
        <v>0</v>
      </c>
      <c r="AD379" s="43">
        <f t="shared" si="22"/>
        <v>0</v>
      </c>
      <c r="AE379" s="43">
        <f t="shared" si="23"/>
        <v>0</v>
      </c>
      <c r="AF379" s="43"/>
    </row>
    <row r="380" spans="8:32" hidden="1" x14ac:dyDescent="0.25">
      <c r="H380">
        <v>10120007</v>
      </c>
      <c r="I380" s="30"/>
      <c r="J380" t="s">
        <v>154</v>
      </c>
      <c r="K380" s="42">
        <v>0</v>
      </c>
      <c r="L380" s="42">
        <v>0</v>
      </c>
      <c r="M380" s="42">
        <v>0</v>
      </c>
      <c r="N380" s="48">
        <f t="shared" si="20"/>
        <v>0</v>
      </c>
      <c r="O380" s="42">
        <v>0</v>
      </c>
      <c r="P380" s="42">
        <v>0</v>
      </c>
      <c r="Q380" s="42">
        <v>0</v>
      </c>
      <c r="R380" s="42">
        <v>0</v>
      </c>
      <c r="S380" s="42">
        <v>0</v>
      </c>
      <c r="T380" s="42">
        <v>0</v>
      </c>
      <c r="U380" s="42">
        <v>0</v>
      </c>
      <c r="V380" s="42">
        <v>0</v>
      </c>
      <c r="W380" s="42">
        <v>0</v>
      </c>
      <c r="X380" s="42" t="s">
        <v>1163</v>
      </c>
      <c r="Y380" s="42">
        <v>0</v>
      </c>
      <c r="Z380" s="42">
        <v>0</v>
      </c>
      <c r="AA380" s="42">
        <f t="shared" si="21"/>
        <v>0</v>
      </c>
      <c r="AC380">
        <f>IFERROR(VLOOKUP(H380,'[1]Pending Recoveries'!$A:$D,4,0),0)</f>
        <v>0</v>
      </c>
      <c r="AD380" s="43">
        <f t="shared" si="22"/>
        <v>0</v>
      </c>
      <c r="AE380" s="43">
        <f t="shared" si="23"/>
        <v>0</v>
      </c>
      <c r="AF380" s="43"/>
    </row>
    <row r="381" spans="8:32" x14ac:dyDescent="0.25">
      <c r="H381">
        <v>10120008</v>
      </c>
      <c r="I381" s="30"/>
      <c r="J381" t="s">
        <v>154</v>
      </c>
      <c r="K381" s="42">
        <v>1033</v>
      </c>
      <c r="L381" s="42">
        <v>1033</v>
      </c>
      <c r="M381" s="42">
        <v>0</v>
      </c>
      <c r="N381" s="48">
        <f t="shared" si="20"/>
        <v>2066</v>
      </c>
      <c r="O381" s="42">
        <v>0</v>
      </c>
      <c r="P381" s="42">
        <v>0</v>
      </c>
      <c r="Q381" s="42">
        <v>0</v>
      </c>
      <c r="R381" s="42">
        <v>0</v>
      </c>
      <c r="S381" s="42">
        <v>0</v>
      </c>
      <c r="T381" s="42">
        <v>0</v>
      </c>
      <c r="U381" s="42">
        <v>0</v>
      </c>
      <c r="V381" s="42">
        <v>0</v>
      </c>
      <c r="W381" s="42">
        <v>0</v>
      </c>
      <c r="X381" s="42" t="s">
        <v>1163</v>
      </c>
      <c r="Y381" s="42">
        <v>0</v>
      </c>
      <c r="Z381" s="42">
        <v>0</v>
      </c>
      <c r="AA381" s="42">
        <f t="shared" si="21"/>
        <v>2066</v>
      </c>
      <c r="AC381">
        <f>IFERROR(VLOOKUP(H381,'[1]Pending Recoveries'!$A:$D,4,0),0)</f>
        <v>0</v>
      </c>
      <c r="AD381" s="43">
        <f t="shared" si="22"/>
        <v>2066</v>
      </c>
      <c r="AE381" s="43">
        <f t="shared" si="23"/>
        <v>0</v>
      </c>
      <c r="AF381" s="43"/>
    </row>
    <row r="382" spans="8:32" x14ac:dyDescent="0.25">
      <c r="H382">
        <v>10120009</v>
      </c>
      <c r="I382" s="30"/>
      <c r="J382" t="s">
        <v>154</v>
      </c>
      <c r="K382" s="42">
        <v>1033</v>
      </c>
      <c r="L382" s="42">
        <v>1033</v>
      </c>
      <c r="M382" s="42">
        <v>0</v>
      </c>
      <c r="N382" s="48">
        <f t="shared" si="20"/>
        <v>2066</v>
      </c>
      <c r="O382" s="42">
        <v>0</v>
      </c>
      <c r="P382" s="42">
        <v>0</v>
      </c>
      <c r="Q382" s="42">
        <v>0</v>
      </c>
      <c r="R382" s="42">
        <v>0</v>
      </c>
      <c r="S382" s="42">
        <v>0</v>
      </c>
      <c r="T382" s="42">
        <v>0</v>
      </c>
      <c r="U382" s="42">
        <v>0</v>
      </c>
      <c r="V382" s="42">
        <v>0</v>
      </c>
      <c r="W382" s="42">
        <v>0</v>
      </c>
      <c r="X382" s="42" t="s">
        <v>1163</v>
      </c>
      <c r="Y382" s="42">
        <v>0</v>
      </c>
      <c r="Z382" s="42">
        <v>0</v>
      </c>
      <c r="AA382" s="42">
        <f t="shared" si="21"/>
        <v>2066</v>
      </c>
      <c r="AC382">
        <f>IFERROR(VLOOKUP(H382,'[1]Pending Recoveries'!$A:$D,4,0),0)</f>
        <v>0</v>
      </c>
      <c r="AD382" s="43">
        <f t="shared" si="22"/>
        <v>2066</v>
      </c>
      <c r="AE382" s="43">
        <f t="shared" si="23"/>
        <v>0</v>
      </c>
      <c r="AF382" s="43"/>
    </row>
    <row r="383" spans="8:32" hidden="1" x14ac:dyDescent="0.25">
      <c r="H383">
        <v>10120010</v>
      </c>
      <c r="I383" s="30"/>
      <c r="J383" t="s">
        <v>154</v>
      </c>
      <c r="K383" s="42">
        <v>0</v>
      </c>
      <c r="L383" s="42">
        <v>0</v>
      </c>
      <c r="M383" s="42">
        <v>0</v>
      </c>
      <c r="N383" s="48">
        <f t="shared" si="20"/>
        <v>0</v>
      </c>
      <c r="O383" s="42">
        <v>0</v>
      </c>
      <c r="P383" s="42">
        <v>0</v>
      </c>
      <c r="Q383" s="42">
        <v>0</v>
      </c>
      <c r="R383" s="42">
        <v>0</v>
      </c>
      <c r="S383" s="42">
        <v>0</v>
      </c>
      <c r="T383" s="42">
        <v>0</v>
      </c>
      <c r="U383" s="42">
        <v>0</v>
      </c>
      <c r="V383" s="42">
        <v>0</v>
      </c>
      <c r="W383" s="42">
        <v>0</v>
      </c>
      <c r="X383" s="42" t="s">
        <v>1163</v>
      </c>
      <c r="Y383" s="42">
        <v>0</v>
      </c>
      <c r="Z383" s="42">
        <v>0</v>
      </c>
      <c r="AA383" s="42">
        <f t="shared" si="21"/>
        <v>0</v>
      </c>
      <c r="AC383">
        <f>IFERROR(VLOOKUP(H383,'[1]Pending Recoveries'!$A:$D,4,0),0)</f>
        <v>0</v>
      </c>
      <c r="AD383" s="43">
        <f t="shared" si="22"/>
        <v>0</v>
      </c>
      <c r="AE383" s="43">
        <f t="shared" si="23"/>
        <v>0</v>
      </c>
      <c r="AF383" s="43"/>
    </row>
    <row r="384" spans="8:32" hidden="1" x14ac:dyDescent="0.25">
      <c r="H384">
        <v>10120011</v>
      </c>
      <c r="I384" s="30"/>
      <c r="J384" t="s">
        <v>154</v>
      </c>
      <c r="K384" s="42">
        <v>0</v>
      </c>
      <c r="L384" s="42">
        <v>0</v>
      </c>
      <c r="M384" s="42">
        <v>0</v>
      </c>
      <c r="N384" s="48">
        <f t="shared" si="20"/>
        <v>0</v>
      </c>
      <c r="O384" s="42">
        <v>0</v>
      </c>
      <c r="P384" s="42">
        <v>0</v>
      </c>
      <c r="Q384" s="42">
        <v>0</v>
      </c>
      <c r="R384" s="42">
        <v>0</v>
      </c>
      <c r="S384" s="42">
        <v>0</v>
      </c>
      <c r="T384" s="42">
        <v>0</v>
      </c>
      <c r="U384" s="42">
        <v>0</v>
      </c>
      <c r="V384" s="42">
        <v>0</v>
      </c>
      <c r="W384" s="42">
        <v>0</v>
      </c>
      <c r="X384" s="42" t="s">
        <v>1163</v>
      </c>
      <c r="Y384" s="42">
        <v>0</v>
      </c>
      <c r="Z384" s="42">
        <v>0</v>
      </c>
      <c r="AA384" s="42">
        <f t="shared" si="21"/>
        <v>0</v>
      </c>
      <c r="AC384">
        <f>IFERROR(VLOOKUP(H384,'[1]Pending Recoveries'!$A:$D,4,0),0)</f>
        <v>0</v>
      </c>
      <c r="AD384" s="43">
        <f t="shared" si="22"/>
        <v>0</v>
      </c>
      <c r="AE384" s="43">
        <f t="shared" si="23"/>
        <v>0</v>
      </c>
      <c r="AF384" s="43"/>
    </row>
    <row r="385" spans="8:32" hidden="1" x14ac:dyDescent="0.25">
      <c r="H385">
        <v>10120014</v>
      </c>
      <c r="I385" s="30"/>
      <c r="J385" t="s">
        <v>154</v>
      </c>
      <c r="K385" s="42">
        <v>0</v>
      </c>
      <c r="L385" s="42">
        <v>0</v>
      </c>
      <c r="M385" s="42">
        <v>0</v>
      </c>
      <c r="N385" s="48">
        <f t="shared" si="20"/>
        <v>0</v>
      </c>
      <c r="O385" s="42">
        <v>0</v>
      </c>
      <c r="P385" s="42">
        <v>0</v>
      </c>
      <c r="Q385" s="42">
        <v>0</v>
      </c>
      <c r="R385" s="42">
        <v>0</v>
      </c>
      <c r="S385" s="42">
        <v>0</v>
      </c>
      <c r="T385" s="42">
        <v>0</v>
      </c>
      <c r="U385" s="42">
        <v>0</v>
      </c>
      <c r="V385" s="42">
        <v>0</v>
      </c>
      <c r="W385" s="42">
        <v>0</v>
      </c>
      <c r="X385" s="42" t="s">
        <v>1163</v>
      </c>
      <c r="Y385" s="42">
        <v>0</v>
      </c>
      <c r="Z385" s="42">
        <v>0</v>
      </c>
      <c r="AA385" s="42">
        <f t="shared" si="21"/>
        <v>0</v>
      </c>
      <c r="AC385">
        <f>IFERROR(VLOOKUP(H385,'[1]Pending Recoveries'!$A:$D,4,0),0)</f>
        <v>0</v>
      </c>
      <c r="AD385" s="43">
        <f t="shared" si="22"/>
        <v>0</v>
      </c>
      <c r="AE385" s="43">
        <f t="shared" si="23"/>
        <v>0</v>
      </c>
      <c r="AF385" s="43"/>
    </row>
    <row r="386" spans="8:32" hidden="1" x14ac:dyDescent="0.25">
      <c r="H386">
        <v>10120015</v>
      </c>
      <c r="I386" s="30"/>
      <c r="J386" t="s">
        <v>154</v>
      </c>
      <c r="K386" s="42">
        <v>0</v>
      </c>
      <c r="L386" s="42">
        <v>0</v>
      </c>
      <c r="M386" s="42">
        <v>0</v>
      </c>
      <c r="N386" s="48">
        <f t="shared" si="20"/>
        <v>0</v>
      </c>
      <c r="O386" s="42">
        <v>0</v>
      </c>
      <c r="P386" s="42">
        <v>0</v>
      </c>
      <c r="Q386" s="42">
        <v>0</v>
      </c>
      <c r="R386" s="42">
        <v>0</v>
      </c>
      <c r="S386" s="42">
        <v>0</v>
      </c>
      <c r="T386" s="42">
        <v>0</v>
      </c>
      <c r="U386" s="42">
        <v>0</v>
      </c>
      <c r="V386" s="42">
        <v>0</v>
      </c>
      <c r="W386" s="42">
        <v>0</v>
      </c>
      <c r="X386" s="42" t="s">
        <v>1163</v>
      </c>
      <c r="Y386" s="42">
        <v>0</v>
      </c>
      <c r="Z386" s="42">
        <v>0</v>
      </c>
      <c r="AA386" s="42">
        <f t="shared" si="21"/>
        <v>0</v>
      </c>
      <c r="AC386">
        <f>IFERROR(VLOOKUP(H386,'[1]Pending Recoveries'!$A:$D,4,0),0)</f>
        <v>0</v>
      </c>
      <c r="AD386" s="43">
        <f t="shared" si="22"/>
        <v>0</v>
      </c>
      <c r="AE386" s="43">
        <f t="shared" si="23"/>
        <v>0</v>
      </c>
      <c r="AF386" s="43"/>
    </row>
    <row r="387" spans="8:32" hidden="1" x14ac:dyDescent="0.25">
      <c r="H387">
        <v>10120016</v>
      </c>
      <c r="I387" s="30"/>
      <c r="J387" t="s">
        <v>154</v>
      </c>
      <c r="K387" s="42">
        <v>0</v>
      </c>
      <c r="L387" s="42">
        <v>0</v>
      </c>
      <c r="M387" s="42">
        <v>0</v>
      </c>
      <c r="N387" s="48">
        <f t="shared" si="20"/>
        <v>0</v>
      </c>
      <c r="O387" s="42">
        <v>0</v>
      </c>
      <c r="P387" s="42">
        <v>0</v>
      </c>
      <c r="Q387" s="42">
        <v>0</v>
      </c>
      <c r="R387" s="42">
        <v>0</v>
      </c>
      <c r="S387" s="42">
        <v>0</v>
      </c>
      <c r="T387" s="42">
        <v>0</v>
      </c>
      <c r="U387" s="42">
        <v>0</v>
      </c>
      <c r="V387" s="42">
        <v>0</v>
      </c>
      <c r="W387" s="42">
        <v>0</v>
      </c>
      <c r="X387" s="42" t="s">
        <v>1163</v>
      </c>
      <c r="Y387" s="42">
        <v>0</v>
      </c>
      <c r="Z387" s="42">
        <v>0</v>
      </c>
      <c r="AA387" s="42">
        <f t="shared" si="21"/>
        <v>0</v>
      </c>
      <c r="AC387">
        <f>IFERROR(VLOOKUP(H387,'[1]Pending Recoveries'!$A:$D,4,0),0)</f>
        <v>0</v>
      </c>
      <c r="AD387" s="43">
        <f t="shared" si="22"/>
        <v>0</v>
      </c>
      <c r="AE387" s="43">
        <f t="shared" si="23"/>
        <v>0</v>
      </c>
      <c r="AF387" s="43"/>
    </row>
    <row r="388" spans="8:32" hidden="1" x14ac:dyDescent="0.25">
      <c r="H388">
        <v>10120017</v>
      </c>
      <c r="I388" s="30"/>
      <c r="J388" t="s">
        <v>154</v>
      </c>
      <c r="K388" s="42">
        <v>0</v>
      </c>
      <c r="L388" s="42">
        <v>0</v>
      </c>
      <c r="M388" s="42">
        <v>0</v>
      </c>
      <c r="N388" s="48">
        <f t="shared" si="20"/>
        <v>0</v>
      </c>
      <c r="O388" s="42">
        <v>0</v>
      </c>
      <c r="P388" s="42">
        <v>0</v>
      </c>
      <c r="Q388" s="42">
        <v>0</v>
      </c>
      <c r="R388" s="42">
        <v>0</v>
      </c>
      <c r="S388" s="42">
        <v>0</v>
      </c>
      <c r="T388" s="42">
        <v>0</v>
      </c>
      <c r="U388" s="42">
        <v>0</v>
      </c>
      <c r="V388" s="42">
        <v>0</v>
      </c>
      <c r="W388" s="42">
        <v>0</v>
      </c>
      <c r="X388" s="42" t="s">
        <v>1163</v>
      </c>
      <c r="Y388" s="42">
        <v>0</v>
      </c>
      <c r="Z388" s="42">
        <v>0</v>
      </c>
      <c r="AA388" s="42">
        <f t="shared" si="21"/>
        <v>0</v>
      </c>
      <c r="AC388">
        <f>IFERROR(VLOOKUP(H388,'[1]Pending Recoveries'!$A:$D,4,0),0)</f>
        <v>0</v>
      </c>
      <c r="AD388" s="43">
        <f t="shared" si="22"/>
        <v>0</v>
      </c>
      <c r="AE388" s="43">
        <f t="shared" si="23"/>
        <v>0</v>
      </c>
      <c r="AF388" s="43"/>
    </row>
    <row r="389" spans="8:32" hidden="1" x14ac:dyDescent="0.25">
      <c r="H389">
        <v>10120018</v>
      </c>
      <c r="I389" s="30"/>
      <c r="J389" t="s">
        <v>154</v>
      </c>
      <c r="K389" s="42">
        <v>0</v>
      </c>
      <c r="L389" s="42">
        <v>0</v>
      </c>
      <c r="M389" s="42">
        <v>0</v>
      </c>
      <c r="N389" s="48">
        <f t="shared" ref="N389:N452" si="24">K389+M389+L389</f>
        <v>0</v>
      </c>
      <c r="O389" s="42">
        <v>0</v>
      </c>
      <c r="P389" s="42">
        <v>0</v>
      </c>
      <c r="Q389" s="42">
        <v>0</v>
      </c>
      <c r="R389" s="42">
        <v>0</v>
      </c>
      <c r="S389" s="42">
        <v>0</v>
      </c>
      <c r="T389" s="42">
        <v>0</v>
      </c>
      <c r="U389" s="42">
        <v>0</v>
      </c>
      <c r="V389" s="42">
        <v>0</v>
      </c>
      <c r="W389" s="42">
        <v>0</v>
      </c>
      <c r="X389" s="42" t="s">
        <v>1163</v>
      </c>
      <c r="Y389" s="42">
        <v>0</v>
      </c>
      <c r="Z389" s="42">
        <v>0</v>
      </c>
      <c r="AA389" s="42">
        <f t="shared" ref="AA389:AA452" si="25">N389-SUM(O389:Z389)</f>
        <v>0</v>
      </c>
      <c r="AC389">
        <f>IFERROR(VLOOKUP(H389,'[1]Pending Recoveries'!$A:$D,4,0),0)</f>
        <v>0</v>
      </c>
      <c r="AD389" s="43">
        <f t="shared" ref="AD389:AD452" si="26">AA389-AC389</f>
        <v>0</v>
      </c>
      <c r="AE389" s="43">
        <f t="shared" ref="AE389:AE452" si="27">AC389-M389</f>
        <v>0</v>
      </c>
      <c r="AF389" s="43"/>
    </row>
    <row r="390" spans="8:32" x14ac:dyDescent="0.25">
      <c r="H390">
        <v>10120019</v>
      </c>
      <c r="I390" s="30"/>
      <c r="J390" t="s">
        <v>154</v>
      </c>
      <c r="K390" s="42">
        <v>0</v>
      </c>
      <c r="L390" s="42">
        <v>535.27</v>
      </c>
      <c r="M390" s="42">
        <v>0</v>
      </c>
      <c r="N390" s="48">
        <f t="shared" si="24"/>
        <v>535.27</v>
      </c>
      <c r="O390" s="42">
        <v>0</v>
      </c>
      <c r="P390" s="42">
        <v>0</v>
      </c>
      <c r="Q390" s="42">
        <v>0</v>
      </c>
      <c r="R390" s="42">
        <v>0</v>
      </c>
      <c r="S390" s="42">
        <v>0</v>
      </c>
      <c r="T390" s="42">
        <v>0</v>
      </c>
      <c r="U390" s="42">
        <v>0</v>
      </c>
      <c r="V390" s="42">
        <v>0</v>
      </c>
      <c r="W390" s="42">
        <v>0</v>
      </c>
      <c r="X390" s="42" t="s">
        <v>1163</v>
      </c>
      <c r="Y390" s="42">
        <v>0</v>
      </c>
      <c r="Z390" s="42">
        <v>0</v>
      </c>
      <c r="AA390" s="42">
        <f t="shared" si="25"/>
        <v>535.27</v>
      </c>
      <c r="AC390">
        <f>IFERROR(VLOOKUP(H390,'[1]Pending Recoveries'!$A:$D,4,0),0)</f>
        <v>0</v>
      </c>
      <c r="AD390" s="43">
        <f t="shared" si="26"/>
        <v>535.27</v>
      </c>
      <c r="AE390" s="43">
        <f t="shared" si="27"/>
        <v>0</v>
      </c>
      <c r="AF390" s="43"/>
    </row>
    <row r="391" spans="8:32" x14ac:dyDescent="0.25">
      <c r="H391">
        <v>10120022</v>
      </c>
      <c r="I391" s="30"/>
      <c r="J391" t="s">
        <v>154</v>
      </c>
      <c r="K391" s="42">
        <v>564</v>
      </c>
      <c r="L391" s="42">
        <v>32.519999999999982</v>
      </c>
      <c r="M391" s="42">
        <v>0</v>
      </c>
      <c r="N391" s="48">
        <f t="shared" si="24"/>
        <v>596.52</v>
      </c>
      <c r="O391" s="42">
        <v>0</v>
      </c>
      <c r="P391" s="42">
        <v>0</v>
      </c>
      <c r="Q391" s="42">
        <v>0</v>
      </c>
      <c r="R391" s="42">
        <v>0</v>
      </c>
      <c r="S391" s="42">
        <v>0</v>
      </c>
      <c r="T391" s="42">
        <v>0</v>
      </c>
      <c r="U391" s="42">
        <v>0</v>
      </c>
      <c r="V391" s="42">
        <v>0</v>
      </c>
      <c r="W391" s="42">
        <v>0</v>
      </c>
      <c r="X391" s="42" t="s">
        <v>1163</v>
      </c>
      <c r="Y391" s="42">
        <v>0</v>
      </c>
      <c r="Z391" s="42">
        <v>0</v>
      </c>
      <c r="AA391" s="42">
        <f t="shared" si="25"/>
        <v>596.52</v>
      </c>
      <c r="AC391">
        <f>IFERROR(VLOOKUP(H391,'[1]Pending Recoveries'!$A:$D,4,0),0)</f>
        <v>0</v>
      </c>
      <c r="AD391" s="43">
        <f t="shared" si="26"/>
        <v>596.52</v>
      </c>
      <c r="AE391" s="43">
        <f t="shared" si="27"/>
        <v>0</v>
      </c>
      <c r="AF391" s="43"/>
    </row>
    <row r="392" spans="8:32" hidden="1" x14ac:dyDescent="0.25">
      <c r="H392">
        <v>10120023</v>
      </c>
      <c r="I392" s="30"/>
      <c r="J392" t="s">
        <v>154</v>
      </c>
      <c r="K392" s="42">
        <v>0</v>
      </c>
      <c r="L392" s="42">
        <v>0</v>
      </c>
      <c r="M392" s="42">
        <v>0</v>
      </c>
      <c r="N392" s="48">
        <f t="shared" si="24"/>
        <v>0</v>
      </c>
      <c r="O392" s="42">
        <v>0</v>
      </c>
      <c r="P392" s="42">
        <v>0</v>
      </c>
      <c r="Q392" s="42">
        <v>0</v>
      </c>
      <c r="R392" s="42">
        <v>0</v>
      </c>
      <c r="S392" s="42">
        <v>0</v>
      </c>
      <c r="T392" s="42">
        <v>0</v>
      </c>
      <c r="U392" s="42">
        <v>0</v>
      </c>
      <c r="V392" s="42">
        <v>0</v>
      </c>
      <c r="W392" s="42">
        <v>0</v>
      </c>
      <c r="X392" s="42" t="s">
        <v>1163</v>
      </c>
      <c r="Y392" s="42">
        <v>0</v>
      </c>
      <c r="Z392" s="42">
        <v>0</v>
      </c>
      <c r="AA392" s="42">
        <f t="shared" si="25"/>
        <v>0</v>
      </c>
      <c r="AC392">
        <f>IFERROR(VLOOKUP(H392,'[1]Pending Recoveries'!$A:$D,4,0),0)</f>
        <v>0</v>
      </c>
      <c r="AD392" s="43">
        <f t="shared" si="26"/>
        <v>0</v>
      </c>
      <c r="AE392" s="43">
        <f t="shared" si="27"/>
        <v>0</v>
      </c>
      <c r="AF392" s="43"/>
    </row>
    <row r="393" spans="8:32" hidden="1" x14ac:dyDescent="0.25">
      <c r="H393">
        <v>10120024</v>
      </c>
      <c r="I393" s="30"/>
      <c r="J393" t="s">
        <v>154</v>
      </c>
      <c r="K393" s="42">
        <v>764</v>
      </c>
      <c r="L393" s="42">
        <v>0</v>
      </c>
      <c r="M393" s="42">
        <v>0</v>
      </c>
      <c r="N393" s="48">
        <f t="shared" si="24"/>
        <v>764</v>
      </c>
      <c r="O393" s="42">
        <v>764</v>
      </c>
      <c r="P393" s="42">
        <v>0</v>
      </c>
      <c r="Q393" s="42">
        <v>0</v>
      </c>
      <c r="R393" s="42">
        <v>0</v>
      </c>
      <c r="S393" s="42">
        <v>0</v>
      </c>
      <c r="T393" s="42">
        <v>0</v>
      </c>
      <c r="U393" s="42">
        <v>0</v>
      </c>
      <c r="V393" s="42">
        <v>0</v>
      </c>
      <c r="W393" s="42">
        <v>0</v>
      </c>
      <c r="X393" s="42" t="s">
        <v>1163</v>
      </c>
      <c r="Y393" s="42">
        <v>0</v>
      </c>
      <c r="Z393" s="42">
        <v>0</v>
      </c>
      <c r="AA393" s="42">
        <f t="shared" si="25"/>
        <v>0</v>
      </c>
      <c r="AC393">
        <f>IFERROR(VLOOKUP(H393,'[1]Pending Recoveries'!$A:$D,4,0),0)</f>
        <v>0</v>
      </c>
      <c r="AD393" s="43">
        <f t="shared" si="26"/>
        <v>0</v>
      </c>
      <c r="AE393" s="43">
        <f t="shared" si="27"/>
        <v>0</v>
      </c>
      <c r="AF393" s="43"/>
    </row>
    <row r="394" spans="8:32" hidden="1" x14ac:dyDescent="0.25">
      <c r="H394">
        <v>10120025</v>
      </c>
      <c r="I394" s="30"/>
      <c r="J394" t="s">
        <v>154</v>
      </c>
      <c r="K394" s="42">
        <v>0</v>
      </c>
      <c r="L394" s="42">
        <v>0</v>
      </c>
      <c r="M394" s="42">
        <v>0</v>
      </c>
      <c r="N394" s="48">
        <f t="shared" si="24"/>
        <v>0</v>
      </c>
      <c r="O394" s="42">
        <v>0</v>
      </c>
      <c r="P394" s="42">
        <v>0</v>
      </c>
      <c r="Q394" s="42">
        <v>0</v>
      </c>
      <c r="R394" s="42">
        <v>0</v>
      </c>
      <c r="S394" s="42">
        <v>0</v>
      </c>
      <c r="T394" s="42">
        <v>0</v>
      </c>
      <c r="U394" s="42">
        <v>0</v>
      </c>
      <c r="V394" s="42">
        <v>0</v>
      </c>
      <c r="W394" s="42">
        <v>0</v>
      </c>
      <c r="X394" s="42" t="s">
        <v>1163</v>
      </c>
      <c r="Y394" s="42">
        <v>0</v>
      </c>
      <c r="Z394" s="42">
        <v>0</v>
      </c>
      <c r="AA394" s="42">
        <f t="shared" si="25"/>
        <v>0</v>
      </c>
      <c r="AC394">
        <f>IFERROR(VLOOKUP(H394,'[1]Pending Recoveries'!$A:$D,4,0),0)</f>
        <v>0</v>
      </c>
      <c r="AD394" s="43">
        <f t="shared" si="26"/>
        <v>0</v>
      </c>
      <c r="AE394" s="43">
        <f t="shared" si="27"/>
        <v>0</v>
      </c>
      <c r="AF394" s="43"/>
    </row>
    <row r="395" spans="8:32" x14ac:dyDescent="0.25">
      <c r="H395">
        <v>10120026</v>
      </c>
      <c r="I395" s="30"/>
      <c r="J395" t="s">
        <v>154</v>
      </c>
      <c r="K395" s="42">
        <v>1008</v>
      </c>
      <c r="L395" s="42">
        <v>1008</v>
      </c>
      <c r="M395" s="42">
        <v>0</v>
      </c>
      <c r="N395" s="48">
        <f t="shared" si="24"/>
        <v>2016</v>
      </c>
      <c r="O395" s="42">
        <v>0</v>
      </c>
      <c r="P395" s="42">
        <v>0</v>
      </c>
      <c r="Q395" s="42">
        <v>0</v>
      </c>
      <c r="R395" s="42">
        <v>0</v>
      </c>
      <c r="S395" s="42">
        <v>0</v>
      </c>
      <c r="T395" s="42">
        <v>0</v>
      </c>
      <c r="U395" s="42">
        <v>0</v>
      </c>
      <c r="V395" s="42">
        <v>0</v>
      </c>
      <c r="W395" s="42">
        <v>0</v>
      </c>
      <c r="X395" s="42" t="s">
        <v>1163</v>
      </c>
      <c r="Y395" s="42">
        <v>0</v>
      </c>
      <c r="Z395" s="42">
        <v>0</v>
      </c>
      <c r="AA395" s="42">
        <f t="shared" si="25"/>
        <v>2016</v>
      </c>
      <c r="AC395">
        <f>IFERROR(VLOOKUP(H395,'[1]Pending Recoveries'!$A:$D,4,0),0)</f>
        <v>0</v>
      </c>
      <c r="AD395" s="43">
        <f t="shared" si="26"/>
        <v>2016</v>
      </c>
      <c r="AE395" s="43">
        <f t="shared" si="27"/>
        <v>0</v>
      </c>
      <c r="AF395" s="43"/>
    </row>
    <row r="396" spans="8:32" hidden="1" x14ac:dyDescent="0.25">
      <c r="H396">
        <v>10120029</v>
      </c>
      <c r="I396" s="30"/>
      <c r="J396" t="s">
        <v>154</v>
      </c>
      <c r="K396" s="42">
        <v>0</v>
      </c>
      <c r="L396" s="42">
        <v>0</v>
      </c>
      <c r="M396" s="42">
        <v>0</v>
      </c>
      <c r="N396" s="48">
        <f t="shared" si="24"/>
        <v>0</v>
      </c>
      <c r="O396" s="42">
        <v>0</v>
      </c>
      <c r="P396" s="42">
        <v>0</v>
      </c>
      <c r="Q396" s="42">
        <v>0</v>
      </c>
      <c r="R396" s="42">
        <v>0</v>
      </c>
      <c r="S396" s="42">
        <v>0</v>
      </c>
      <c r="T396" s="42">
        <v>0</v>
      </c>
      <c r="U396" s="42">
        <v>0</v>
      </c>
      <c r="V396" s="42">
        <v>0</v>
      </c>
      <c r="W396" s="42">
        <v>0</v>
      </c>
      <c r="X396" s="42" t="s">
        <v>1163</v>
      </c>
      <c r="Y396" s="42">
        <v>0</v>
      </c>
      <c r="Z396" s="42">
        <v>0</v>
      </c>
      <c r="AA396" s="42">
        <f t="shared" si="25"/>
        <v>0</v>
      </c>
      <c r="AC396">
        <f>IFERROR(VLOOKUP(H396,'[1]Pending Recoveries'!$A:$D,4,0),0)</f>
        <v>0</v>
      </c>
      <c r="AD396" s="43">
        <f t="shared" si="26"/>
        <v>0</v>
      </c>
      <c r="AE396" s="43">
        <f t="shared" si="27"/>
        <v>0</v>
      </c>
      <c r="AF396" s="43"/>
    </row>
    <row r="397" spans="8:32" x14ac:dyDescent="0.25">
      <c r="H397">
        <v>10120030</v>
      </c>
      <c r="I397" s="30"/>
      <c r="J397" t="s">
        <v>154</v>
      </c>
      <c r="K397" s="42">
        <v>0</v>
      </c>
      <c r="L397" s="42">
        <v>630.97</v>
      </c>
      <c r="M397" s="42">
        <v>0</v>
      </c>
      <c r="N397" s="48">
        <f t="shared" si="24"/>
        <v>630.97</v>
      </c>
      <c r="O397" s="42">
        <v>0</v>
      </c>
      <c r="P397" s="42">
        <v>0</v>
      </c>
      <c r="Q397" s="42">
        <v>0</v>
      </c>
      <c r="R397" s="42">
        <v>0</v>
      </c>
      <c r="S397" s="42">
        <v>0</v>
      </c>
      <c r="T397" s="42">
        <v>0</v>
      </c>
      <c r="U397" s="42">
        <v>0</v>
      </c>
      <c r="V397" s="42">
        <v>0</v>
      </c>
      <c r="W397" s="42">
        <v>0</v>
      </c>
      <c r="X397" s="42" t="s">
        <v>1163</v>
      </c>
      <c r="Y397" s="42">
        <v>0</v>
      </c>
      <c r="Z397" s="42">
        <v>0</v>
      </c>
      <c r="AA397" s="42">
        <f t="shared" si="25"/>
        <v>630.97</v>
      </c>
      <c r="AC397">
        <f>IFERROR(VLOOKUP(H397,'[1]Pending Recoveries'!$A:$D,4,0),0)</f>
        <v>0</v>
      </c>
      <c r="AD397" s="43">
        <f t="shared" si="26"/>
        <v>630.97</v>
      </c>
      <c r="AE397" s="43">
        <f t="shared" si="27"/>
        <v>0</v>
      </c>
      <c r="AF397" s="43"/>
    </row>
    <row r="398" spans="8:32" hidden="1" x14ac:dyDescent="0.25">
      <c r="H398">
        <v>10120031</v>
      </c>
      <c r="I398" s="30"/>
      <c r="J398" t="s">
        <v>154</v>
      </c>
      <c r="K398" s="42">
        <v>0</v>
      </c>
      <c r="L398" s="42">
        <v>549.00000000000011</v>
      </c>
      <c r="M398" s="42">
        <v>0</v>
      </c>
      <c r="N398" s="48">
        <f t="shared" si="24"/>
        <v>549.00000000000011</v>
      </c>
      <c r="O398" s="42">
        <v>481</v>
      </c>
      <c r="P398" s="42">
        <v>68.000000000000114</v>
      </c>
      <c r="Q398" s="42">
        <v>0</v>
      </c>
      <c r="R398" s="42">
        <v>0</v>
      </c>
      <c r="S398" s="42">
        <v>0</v>
      </c>
      <c r="T398" s="42">
        <v>0</v>
      </c>
      <c r="U398" s="42">
        <v>0</v>
      </c>
      <c r="V398" s="42">
        <v>0</v>
      </c>
      <c r="W398" s="42">
        <v>0</v>
      </c>
      <c r="X398" s="42" t="s">
        <v>1163</v>
      </c>
      <c r="Y398" s="42">
        <v>0</v>
      </c>
      <c r="Z398" s="42">
        <v>0</v>
      </c>
      <c r="AA398" s="42">
        <f t="shared" si="25"/>
        <v>0</v>
      </c>
      <c r="AC398">
        <f>IFERROR(VLOOKUP(H398,'[1]Pending Recoveries'!$A:$D,4,0),0)</f>
        <v>0</v>
      </c>
      <c r="AD398" s="43">
        <f t="shared" si="26"/>
        <v>0</v>
      </c>
      <c r="AE398" s="43">
        <f t="shared" si="27"/>
        <v>0</v>
      </c>
      <c r="AF398" s="43"/>
    </row>
    <row r="399" spans="8:32" x14ac:dyDescent="0.25">
      <c r="H399">
        <v>10120034</v>
      </c>
      <c r="I399" s="30"/>
      <c r="J399" t="s">
        <v>154</v>
      </c>
      <c r="K399" s="42">
        <v>0</v>
      </c>
      <c r="L399" s="42">
        <v>348.52</v>
      </c>
      <c r="M399" s="42">
        <v>0</v>
      </c>
      <c r="N399" s="48">
        <f t="shared" si="24"/>
        <v>348.52</v>
      </c>
      <c r="O399" s="42">
        <v>0</v>
      </c>
      <c r="P399" s="42">
        <v>0</v>
      </c>
      <c r="Q399" s="42">
        <v>0</v>
      </c>
      <c r="R399" s="42">
        <v>0</v>
      </c>
      <c r="S399" s="42">
        <v>0</v>
      </c>
      <c r="T399" s="42">
        <v>0</v>
      </c>
      <c r="U399" s="42">
        <v>0</v>
      </c>
      <c r="V399" s="42">
        <v>0</v>
      </c>
      <c r="W399" s="42">
        <v>0</v>
      </c>
      <c r="X399" s="42" t="s">
        <v>1163</v>
      </c>
      <c r="Y399" s="42">
        <v>0</v>
      </c>
      <c r="Z399" s="42">
        <v>0</v>
      </c>
      <c r="AA399" s="42">
        <f t="shared" si="25"/>
        <v>348.52</v>
      </c>
      <c r="AC399">
        <f>IFERROR(VLOOKUP(H399,'[1]Pending Recoveries'!$A:$D,4,0),0)</f>
        <v>0</v>
      </c>
      <c r="AD399" s="43">
        <f t="shared" si="26"/>
        <v>348.52</v>
      </c>
      <c r="AE399" s="43">
        <f t="shared" si="27"/>
        <v>0</v>
      </c>
      <c r="AF399" s="43"/>
    </row>
    <row r="400" spans="8:32" hidden="1" x14ac:dyDescent="0.25">
      <c r="H400">
        <v>10120035</v>
      </c>
      <c r="I400" s="30"/>
      <c r="J400" t="s">
        <v>154</v>
      </c>
      <c r="K400" s="42">
        <v>0</v>
      </c>
      <c r="L400" s="42">
        <v>0</v>
      </c>
      <c r="M400" s="42">
        <v>0</v>
      </c>
      <c r="N400" s="48">
        <f t="shared" si="24"/>
        <v>0</v>
      </c>
      <c r="O400" s="42">
        <v>0</v>
      </c>
      <c r="P400" s="42">
        <v>0</v>
      </c>
      <c r="Q400" s="42">
        <v>0</v>
      </c>
      <c r="R400" s="42">
        <v>0</v>
      </c>
      <c r="S400" s="42">
        <v>0</v>
      </c>
      <c r="T400" s="42">
        <v>0</v>
      </c>
      <c r="U400" s="42">
        <v>0</v>
      </c>
      <c r="V400" s="42">
        <v>0</v>
      </c>
      <c r="W400" s="42">
        <v>0</v>
      </c>
      <c r="X400" s="42" t="s">
        <v>1163</v>
      </c>
      <c r="Y400" s="42">
        <v>0</v>
      </c>
      <c r="Z400" s="42">
        <v>0</v>
      </c>
      <c r="AA400" s="42">
        <f t="shared" si="25"/>
        <v>0</v>
      </c>
      <c r="AC400">
        <f>IFERROR(VLOOKUP(H400,'[1]Pending Recoveries'!$A:$D,4,0),0)</f>
        <v>0</v>
      </c>
      <c r="AD400" s="43">
        <f t="shared" si="26"/>
        <v>0</v>
      </c>
      <c r="AE400" s="43">
        <f t="shared" si="27"/>
        <v>0</v>
      </c>
      <c r="AF400" s="43"/>
    </row>
    <row r="401" spans="8:32" x14ac:dyDescent="0.25">
      <c r="H401">
        <v>10120036</v>
      </c>
      <c r="I401" s="30"/>
      <c r="J401" t="s">
        <v>154</v>
      </c>
      <c r="K401" s="42">
        <v>554</v>
      </c>
      <c r="L401" s="42">
        <v>554</v>
      </c>
      <c r="M401" s="42">
        <v>0</v>
      </c>
      <c r="N401" s="48">
        <f t="shared" si="24"/>
        <v>1108</v>
      </c>
      <c r="O401" s="42">
        <v>0</v>
      </c>
      <c r="P401" s="42">
        <v>0</v>
      </c>
      <c r="Q401" s="42">
        <v>0</v>
      </c>
      <c r="R401" s="42">
        <v>0</v>
      </c>
      <c r="S401" s="42">
        <v>0</v>
      </c>
      <c r="T401" s="42">
        <v>0</v>
      </c>
      <c r="U401" s="42">
        <v>0</v>
      </c>
      <c r="V401" s="42">
        <v>0</v>
      </c>
      <c r="W401" s="42">
        <v>0</v>
      </c>
      <c r="X401" s="42" t="s">
        <v>1163</v>
      </c>
      <c r="Y401" s="42">
        <v>0</v>
      </c>
      <c r="Z401" s="42">
        <v>0</v>
      </c>
      <c r="AA401" s="42">
        <f t="shared" si="25"/>
        <v>1108</v>
      </c>
      <c r="AC401">
        <f>IFERROR(VLOOKUP(H401,'[1]Pending Recoveries'!$A:$D,4,0),0)</f>
        <v>0</v>
      </c>
      <c r="AD401" s="43">
        <f t="shared" si="26"/>
        <v>1108</v>
      </c>
      <c r="AE401" s="43">
        <f t="shared" si="27"/>
        <v>0</v>
      </c>
      <c r="AF401" s="43"/>
    </row>
    <row r="402" spans="8:32" x14ac:dyDescent="0.25">
      <c r="H402">
        <v>10120037</v>
      </c>
      <c r="I402" s="30"/>
      <c r="J402" t="s">
        <v>154</v>
      </c>
      <c r="K402" s="42">
        <v>1238</v>
      </c>
      <c r="L402" s="42">
        <v>1444.75</v>
      </c>
      <c r="M402" s="42">
        <v>0</v>
      </c>
      <c r="N402" s="48">
        <f t="shared" si="24"/>
        <v>2682.75</v>
      </c>
      <c r="O402" s="42">
        <v>0</v>
      </c>
      <c r="P402" s="42">
        <v>0</v>
      </c>
      <c r="Q402" s="42">
        <v>0</v>
      </c>
      <c r="R402" s="42">
        <v>0</v>
      </c>
      <c r="S402" s="42">
        <v>0</v>
      </c>
      <c r="T402" s="42">
        <v>0</v>
      </c>
      <c r="U402" s="42">
        <v>0</v>
      </c>
      <c r="V402" s="42">
        <v>0</v>
      </c>
      <c r="W402" s="42">
        <v>0</v>
      </c>
      <c r="X402" s="42" t="s">
        <v>1163</v>
      </c>
      <c r="Y402" s="42">
        <v>0</v>
      </c>
      <c r="Z402" s="42">
        <v>0</v>
      </c>
      <c r="AA402" s="42">
        <f t="shared" si="25"/>
        <v>2682.75</v>
      </c>
      <c r="AC402">
        <f>IFERROR(VLOOKUP(H402,'[1]Pending Recoveries'!$A:$D,4,0),0)</f>
        <v>0</v>
      </c>
      <c r="AD402" s="43">
        <f t="shared" si="26"/>
        <v>2682.75</v>
      </c>
      <c r="AE402" s="43">
        <f t="shared" si="27"/>
        <v>0</v>
      </c>
      <c r="AF402" s="43"/>
    </row>
    <row r="403" spans="8:32" x14ac:dyDescent="0.25">
      <c r="H403">
        <v>10120039</v>
      </c>
      <c r="I403" s="30"/>
      <c r="J403" t="s">
        <v>154</v>
      </c>
      <c r="K403" s="42">
        <v>554</v>
      </c>
      <c r="L403" s="42">
        <v>554</v>
      </c>
      <c r="M403" s="42">
        <v>0</v>
      </c>
      <c r="N403" s="48">
        <f t="shared" si="24"/>
        <v>1108</v>
      </c>
      <c r="O403" s="42">
        <v>0</v>
      </c>
      <c r="P403" s="42">
        <v>0</v>
      </c>
      <c r="Q403" s="42">
        <v>0</v>
      </c>
      <c r="R403" s="42">
        <v>0</v>
      </c>
      <c r="S403" s="42">
        <v>0</v>
      </c>
      <c r="T403" s="42">
        <v>0</v>
      </c>
      <c r="U403" s="42">
        <v>0</v>
      </c>
      <c r="V403" s="42">
        <v>0</v>
      </c>
      <c r="W403" s="42">
        <v>0</v>
      </c>
      <c r="X403" s="42" t="s">
        <v>1163</v>
      </c>
      <c r="Y403" s="42">
        <v>0</v>
      </c>
      <c r="Z403" s="42">
        <v>0</v>
      </c>
      <c r="AA403" s="42">
        <f t="shared" si="25"/>
        <v>1108</v>
      </c>
      <c r="AC403">
        <f>IFERROR(VLOOKUP(H403,'[1]Pending Recoveries'!$A:$D,4,0),0)</f>
        <v>0</v>
      </c>
      <c r="AD403" s="43">
        <f t="shared" si="26"/>
        <v>1108</v>
      </c>
      <c r="AE403" s="43">
        <f t="shared" si="27"/>
        <v>0</v>
      </c>
      <c r="AF403" s="43"/>
    </row>
    <row r="404" spans="8:32" x14ac:dyDescent="0.25">
      <c r="H404">
        <v>10120041</v>
      </c>
      <c r="I404" s="30"/>
      <c r="J404" t="s">
        <v>154</v>
      </c>
      <c r="K404" s="42">
        <v>529</v>
      </c>
      <c r="L404" s="42">
        <v>529</v>
      </c>
      <c r="M404" s="42">
        <v>0</v>
      </c>
      <c r="N404" s="48">
        <f t="shared" si="24"/>
        <v>1058</v>
      </c>
      <c r="O404" s="42">
        <v>0</v>
      </c>
      <c r="P404" s="42">
        <v>0</v>
      </c>
      <c r="Q404" s="42">
        <v>0</v>
      </c>
      <c r="R404" s="42">
        <v>0</v>
      </c>
      <c r="S404" s="42">
        <v>0</v>
      </c>
      <c r="T404" s="42">
        <v>0</v>
      </c>
      <c r="U404" s="42">
        <v>0</v>
      </c>
      <c r="V404" s="42">
        <v>0</v>
      </c>
      <c r="W404" s="42">
        <v>0</v>
      </c>
      <c r="X404" s="42" t="s">
        <v>1163</v>
      </c>
      <c r="Y404" s="42">
        <v>0</v>
      </c>
      <c r="Z404" s="42">
        <v>0</v>
      </c>
      <c r="AA404" s="42">
        <f t="shared" si="25"/>
        <v>1058</v>
      </c>
      <c r="AC404">
        <f>IFERROR(VLOOKUP(H404,'[1]Pending Recoveries'!$A:$D,4,0),0)</f>
        <v>0</v>
      </c>
      <c r="AD404" s="43">
        <f t="shared" si="26"/>
        <v>1058</v>
      </c>
      <c r="AE404" s="43">
        <f t="shared" si="27"/>
        <v>0</v>
      </c>
      <c r="AF404" s="43"/>
    </row>
    <row r="405" spans="8:32" x14ac:dyDescent="0.25">
      <c r="H405">
        <v>10120042</v>
      </c>
      <c r="I405" s="30"/>
      <c r="J405" t="s">
        <v>154</v>
      </c>
      <c r="K405" s="42">
        <v>954</v>
      </c>
      <c r="L405" s="42">
        <v>954</v>
      </c>
      <c r="M405" s="42">
        <v>0</v>
      </c>
      <c r="N405" s="48">
        <f t="shared" si="24"/>
        <v>1908</v>
      </c>
      <c r="O405" s="42">
        <v>0</v>
      </c>
      <c r="P405" s="42">
        <v>0</v>
      </c>
      <c r="Q405" s="42">
        <v>0</v>
      </c>
      <c r="R405" s="42">
        <v>0</v>
      </c>
      <c r="S405" s="42">
        <v>0</v>
      </c>
      <c r="T405" s="42">
        <v>0</v>
      </c>
      <c r="U405" s="42">
        <v>0</v>
      </c>
      <c r="V405" s="42">
        <v>0</v>
      </c>
      <c r="W405" s="42">
        <v>0</v>
      </c>
      <c r="X405" s="42" t="s">
        <v>1163</v>
      </c>
      <c r="Y405" s="42">
        <v>0</v>
      </c>
      <c r="Z405" s="42">
        <v>0</v>
      </c>
      <c r="AA405" s="42">
        <f t="shared" si="25"/>
        <v>1908</v>
      </c>
      <c r="AC405">
        <f>IFERROR(VLOOKUP(H405,'[1]Pending Recoveries'!$A:$D,4,0),0)</f>
        <v>0</v>
      </c>
      <c r="AD405" s="43">
        <f t="shared" si="26"/>
        <v>1908</v>
      </c>
      <c r="AE405" s="43">
        <f t="shared" si="27"/>
        <v>0</v>
      </c>
      <c r="AF405" s="43"/>
    </row>
    <row r="406" spans="8:32" x14ac:dyDescent="0.25">
      <c r="H406">
        <v>10120043</v>
      </c>
      <c r="I406" s="30"/>
      <c r="J406" t="s">
        <v>154</v>
      </c>
      <c r="K406" s="42">
        <v>564</v>
      </c>
      <c r="L406" s="42">
        <v>912.52</v>
      </c>
      <c r="M406" s="42">
        <v>0</v>
      </c>
      <c r="N406" s="48">
        <f t="shared" si="24"/>
        <v>1476.52</v>
      </c>
      <c r="O406" s="42">
        <v>0</v>
      </c>
      <c r="P406" s="42">
        <v>0</v>
      </c>
      <c r="Q406" s="42">
        <v>0</v>
      </c>
      <c r="R406" s="42">
        <v>0</v>
      </c>
      <c r="S406" s="42">
        <v>0</v>
      </c>
      <c r="T406" s="42">
        <v>0</v>
      </c>
      <c r="U406" s="42">
        <v>0</v>
      </c>
      <c r="V406" s="42">
        <v>0</v>
      </c>
      <c r="W406" s="42">
        <v>0</v>
      </c>
      <c r="X406" s="42" t="s">
        <v>1163</v>
      </c>
      <c r="Y406" s="42">
        <v>0</v>
      </c>
      <c r="Z406" s="42">
        <v>0</v>
      </c>
      <c r="AA406" s="42">
        <f t="shared" si="25"/>
        <v>1476.52</v>
      </c>
      <c r="AC406">
        <f>IFERROR(VLOOKUP(H406,'[1]Pending Recoveries'!$A:$D,4,0),0)</f>
        <v>0</v>
      </c>
      <c r="AD406" s="43">
        <f t="shared" si="26"/>
        <v>1476.52</v>
      </c>
      <c r="AE406" s="43">
        <f t="shared" si="27"/>
        <v>0</v>
      </c>
      <c r="AF406" s="43"/>
    </row>
    <row r="407" spans="8:32" hidden="1" x14ac:dyDescent="0.25">
      <c r="H407">
        <v>10120046</v>
      </c>
      <c r="I407" s="30"/>
      <c r="J407" t="s">
        <v>154</v>
      </c>
      <c r="K407" s="42">
        <v>0</v>
      </c>
      <c r="L407" s="42">
        <v>0</v>
      </c>
      <c r="M407" s="42">
        <v>0</v>
      </c>
      <c r="N407" s="48">
        <f t="shared" si="24"/>
        <v>0</v>
      </c>
      <c r="O407" s="42">
        <v>0</v>
      </c>
      <c r="P407" s="42">
        <v>0</v>
      </c>
      <c r="Q407" s="42">
        <v>0</v>
      </c>
      <c r="R407" s="42">
        <v>0</v>
      </c>
      <c r="S407" s="42">
        <v>0</v>
      </c>
      <c r="T407" s="42">
        <v>0</v>
      </c>
      <c r="U407" s="42">
        <v>0</v>
      </c>
      <c r="V407" s="42">
        <v>0</v>
      </c>
      <c r="W407" s="42">
        <v>0</v>
      </c>
      <c r="X407" s="42" t="s">
        <v>1163</v>
      </c>
      <c r="Y407" s="42">
        <v>0</v>
      </c>
      <c r="Z407" s="42">
        <v>0</v>
      </c>
      <c r="AA407" s="42">
        <f t="shared" si="25"/>
        <v>0</v>
      </c>
      <c r="AC407">
        <f>IFERROR(VLOOKUP(H407,'[1]Pending Recoveries'!$A:$D,4,0),0)</f>
        <v>0</v>
      </c>
      <c r="AD407" s="43">
        <f t="shared" si="26"/>
        <v>0</v>
      </c>
      <c r="AE407" s="43">
        <f t="shared" si="27"/>
        <v>0</v>
      </c>
      <c r="AF407" s="43"/>
    </row>
    <row r="408" spans="8:32" hidden="1" x14ac:dyDescent="0.25">
      <c r="H408">
        <v>10120049</v>
      </c>
      <c r="I408" s="30"/>
      <c r="J408" t="s">
        <v>154</v>
      </c>
      <c r="K408" s="42">
        <v>0</v>
      </c>
      <c r="L408" s="42">
        <v>0</v>
      </c>
      <c r="M408" s="42">
        <v>0</v>
      </c>
      <c r="N408" s="48">
        <f t="shared" si="24"/>
        <v>0</v>
      </c>
      <c r="O408" s="42">
        <v>0</v>
      </c>
      <c r="P408" s="42">
        <v>0</v>
      </c>
      <c r="Q408" s="42">
        <v>0</v>
      </c>
      <c r="R408" s="42">
        <v>0</v>
      </c>
      <c r="S408" s="42">
        <v>0</v>
      </c>
      <c r="T408" s="42">
        <v>0</v>
      </c>
      <c r="U408" s="42">
        <v>0</v>
      </c>
      <c r="V408" s="42">
        <v>0</v>
      </c>
      <c r="W408" s="42">
        <v>0</v>
      </c>
      <c r="X408" s="42" t="s">
        <v>1163</v>
      </c>
      <c r="Y408" s="42">
        <v>0</v>
      </c>
      <c r="Z408" s="42">
        <v>0</v>
      </c>
      <c r="AA408" s="42">
        <f t="shared" si="25"/>
        <v>0</v>
      </c>
      <c r="AC408">
        <f>IFERROR(VLOOKUP(H408,'[1]Pending Recoveries'!$A:$D,4,0),0)</f>
        <v>0</v>
      </c>
      <c r="AD408" s="43">
        <f t="shared" si="26"/>
        <v>0</v>
      </c>
      <c r="AE408" s="43">
        <f t="shared" si="27"/>
        <v>0</v>
      </c>
      <c r="AF408" s="43"/>
    </row>
    <row r="409" spans="8:32" x14ac:dyDescent="0.25">
      <c r="H409">
        <v>10120051</v>
      </c>
      <c r="I409" s="30"/>
      <c r="J409" t="s">
        <v>154</v>
      </c>
      <c r="K409" s="42">
        <v>0</v>
      </c>
      <c r="L409" s="42">
        <v>109.80000000000001</v>
      </c>
      <c r="M409" s="42">
        <v>0</v>
      </c>
      <c r="N409" s="48">
        <f t="shared" si="24"/>
        <v>109.80000000000001</v>
      </c>
      <c r="O409" s="42">
        <v>0</v>
      </c>
      <c r="P409" s="42">
        <v>0</v>
      </c>
      <c r="Q409" s="42">
        <v>0</v>
      </c>
      <c r="R409" s="42">
        <v>0</v>
      </c>
      <c r="S409" s="42">
        <v>0</v>
      </c>
      <c r="T409" s="42">
        <v>0</v>
      </c>
      <c r="U409" s="42">
        <v>0</v>
      </c>
      <c r="V409" s="42">
        <v>0</v>
      </c>
      <c r="W409" s="42">
        <v>0</v>
      </c>
      <c r="X409" s="42" t="s">
        <v>1163</v>
      </c>
      <c r="Y409" s="42">
        <v>0</v>
      </c>
      <c r="Z409" s="42">
        <v>0</v>
      </c>
      <c r="AA409" s="42">
        <f t="shared" si="25"/>
        <v>109.80000000000001</v>
      </c>
      <c r="AC409">
        <f>IFERROR(VLOOKUP(H409,'[1]Pending Recoveries'!$A:$D,4,0),0)</f>
        <v>0</v>
      </c>
      <c r="AD409" s="43">
        <f t="shared" si="26"/>
        <v>109.80000000000001</v>
      </c>
      <c r="AE409" s="43">
        <f t="shared" si="27"/>
        <v>0</v>
      </c>
      <c r="AF409" s="43"/>
    </row>
    <row r="410" spans="8:32" hidden="1" x14ac:dyDescent="0.25">
      <c r="H410">
        <v>10120052</v>
      </c>
      <c r="I410" s="30"/>
      <c r="J410" t="s">
        <v>154</v>
      </c>
      <c r="K410" s="42">
        <v>0</v>
      </c>
      <c r="L410" s="42">
        <v>0</v>
      </c>
      <c r="M410" s="42">
        <v>0</v>
      </c>
      <c r="N410" s="48">
        <f t="shared" si="24"/>
        <v>0</v>
      </c>
      <c r="O410" s="42">
        <v>0</v>
      </c>
      <c r="P410" s="42">
        <v>0</v>
      </c>
      <c r="Q410" s="42">
        <v>0</v>
      </c>
      <c r="R410" s="42">
        <v>0</v>
      </c>
      <c r="S410" s="42">
        <v>0</v>
      </c>
      <c r="T410" s="42">
        <v>0</v>
      </c>
      <c r="U410" s="42">
        <v>0</v>
      </c>
      <c r="V410" s="42">
        <v>0</v>
      </c>
      <c r="W410" s="42">
        <v>0</v>
      </c>
      <c r="X410" s="42" t="s">
        <v>1163</v>
      </c>
      <c r="Y410" s="42">
        <v>0</v>
      </c>
      <c r="Z410" s="42">
        <v>0</v>
      </c>
      <c r="AA410" s="42">
        <f t="shared" si="25"/>
        <v>0</v>
      </c>
      <c r="AC410">
        <f>IFERROR(VLOOKUP(H410,'[1]Pending Recoveries'!$A:$D,4,0),0)</f>
        <v>0</v>
      </c>
      <c r="AD410" s="43">
        <f t="shared" si="26"/>
        <v>0</v>
      </c>
      <c r="AE410" s="43">
        <f t="shared" si="27"/>
        <v>0</v>
      </c>
      <c r="AF410" s="43"/>
    </row>
    <row r="411" spans="8:32" x14ac:dyDescent="0.25">
      <c r="H411">
        <v>10120053</v>
      </c>
      <c r="I411" s="30"/>
      <c r="J411" t="s">
        <v>154</v>
      </c>
      <c r="K411" s="42">
        <v>0</v>
      </c>
      <c r="L411" s="42">
        <v>804.12</v>
      </c>
      <c r="M411" s="42">
        <v>0</v>
      </c>
      <c r="N411" s="48">
        <f t="shared" si="24"/>
        <v>804.12</v>
      </c>
      <c r="O411" s="42">
        <v>0</v>
      </c>
      <c r="P411" s="42">
        <v>0</v>
      </c>
      <c r="Q411" s="42">
        <v>0</v>
      </c>
      <c r="R411" s="42">
        <v>0</v>
      </c>
      <c r="S411" s="42">
        <v>0</v>
      </c>
      <c r="T411" s="42">
        <v>0</v>
      </c>
      <c r="U411" s="42">
        <v>0</v>
      </c>
      <c r="V411" s="42">
        <v>0</v>
      </c>
      <c r="W411" s="42">
        <v>0</v>
      </c>
      <c r="X411" s="42" t="s">
        <v>1163</v>
      </c>
      <c r="Y411" s="42">
        <v>0</v>
      </c>
      <c r="Z411" s="42">
        <v>0</v>
      </c>
      <c r="AA411" s="42">
        <f t="shared" si="25"/>
        <v>804.12</v>
      </c>
      <c r="AC411">
        <f>IFERROR(VLOOKUP(H411,'[1]Pending Recoveries'!$A:$D,4,0),0)</f>
        <v>0</v>
      </c>
      <c r="AD411" s="43">
        <f t="shared" si="26"/>
        <v>804.12</v>
      </c>
      <c r="AE411" s="43">
        <f t="shared" si="27"/>
        <v>0</v>
      </c>
      <c r="AF411" s="43"/>
    </row>
    <row r="412" spans="8:32" x14ac:dyDescent="0.25">
      <c r="H412">
        <v>10120054</v>
      </c>
      <c r="I412" s="30"/>
      <c r="J412" t="s">
        <v>154</v>
      </c>
      <c r="K412" s="42">
        <v>0</v>
      </c>
      <c r="L412" s="42">
        <v>348.52</v>
      </c>
      <c r="M412" s="42">
        <v>0</v>
      </c>
      <c r="N412" s="48">
        <f t="shared" si="24"/>
        <v>348.52</v>
      </c>
      <c r="O412" s="42">
        <v>0</v>
      </c>
      <c r="P412" s="42">
        <v>0</v>
      </c>
      <c r="Q412" s="42">
        <v>0</v>
      </c>
      <c r="R412" s="42">
        <v>0</v>
      </c>
      <c r="S412" s="42">
        <v>0</v>
      </c>
      <c r="T412" s="42">
        <v>0</v>
      </c>
      <c r="U412" s="42">
        <v>0</v>
      </c>
      <c r="V412" s="42">
        <v>0</v>
      </c>
      <c r="W412" s="42">
        <v>0</v>
      </c>
      <c r="X412" s="42" t="s">
        <v>1163</v>
      </c>
      <c r="Y412" s="42">
        <v>0</v>
      </c>
      <c r="Z412" s="42">
        <v>0</v>
      </c>
      <c r="AA412" s="42">
        <f t="shared" si="25"/>
        <v>348.52</v>
      </c>
      <c r="AC412">
        <f>IFERROR(VLOOKUP(H412,'[1]Pending Recoveries'!$A:$D,4,0),0)</f>
        <v>0</v>
      </c>
      <c r="AD412" s="43">
        <f t="shared" si="26"/>
        <v>348.52</v>
      </c>
      <c r="AE412" s="43">
        <f t="shared" si="27"/>
        <v>0</v>
      </c>
      <c r="AF412" s="43"/>
    </row>
    <row r="413" spans="8:32" hidden="1" x14ac:dyDescent="0.25">
      <c r="H413">
        <v>10120065</v>
      </c>
      <c r="I413" s="30"/>
      <c r="J413" t="s">
        <v>154</v>
      </c>
      <c r="K413" s="42">
        <v>0</v>
      </c>
      <c r="L413" s="42">
        <v>0</v>
      </c>
      <c r="M413" s="42">
        <v>0</v>
      </c>
      <c r="N413" s="48">
        <f t="shared" si="24"/>
        <v>0</v>
      </c>
      <c r="O413" s="42">
        <v>0</v>
      </c>
      <c r="P413" s="42">
        <v>0</v>
      </c>
      <c r="Q413" s="42">
        <v>0</v>
      </c>
      <c r="R413" s="42">
        <v>0</v>
      </c>
      <c r="S413" s="42">
        <v>0</v>
      </c>
      <c r="T413" s="42">
        <v>0</v>
      </c>
      <c r="U413" s="42">
        <v>0</v>
      </c>
      <c r="V413" s="42">
        <v>0</v>
      </c>
      <c r="W413" s="42">
        <v>0</v>
      </c>
      <c r="X413" s="42" t="s">
        <v>1163</v>
      </c>
      <c r="Y413" s="42">
        <v>0</v>
      </c>
      <c r="Z413" s="42">
        <v>0</v>
      </c>
      <c r="AA413" s="42">
        <f t="shared" si="25"/>
        <v>0</v>
      </c>
      <c r="AC413">
        <f>IFERROR(VLOOKUP(H413,'[1]Pending Recoveries'!$A:$D,4,0),0)</f>
        <v>0</v>
      </c>
      <c r="AD413" s="43">
        <f t="shared" si="26"/>
        <v>0</v>
      </c>
      <c r="AE413" s="43">
        <f t="shared" si="27"/>
        <v>0</v>
      </c>
      <c r="AF413" s="43"/>
    </row>
    <row r="414" spans="8:32" x14ac:dyDescent="0.25">
      <c r="H414">
        <v>10120070</v>
      </c>
      <c r="I414" s="30"/>
      <c r="J414" t="s">
        <v>154</v>
      </c>
      <c r="K414" s="42">
        <v>0</v>
      </c>
      <c r="L414" s="42">
        <v>516.1</v>
      </c>
      <c r="M414" s="42">
        <v>0</v>
      </c>
      <c r="N414" s="48">
        <f t="shared" si="24"/>
        <v>516.1</v>
      </c>
      <c r="O414" s="42">
        <v>0</v>
      </c>
      <c r="P414" s="42">
        <v>0</v>
      </c>
      <c r="Q414" s="42">
        <v>0</v>
      </c>
      <c r="R414" s="42">
        <v>0</v>
      </c>
      <c r="S414" s="42">
        <v>0</v>
      </c>
      <c r="T414" s="42">
        <v>0</v>
      </c>
      <c r="U414" s="42">
        <v>0</v>
      </c>
      <c r="V414" s="42">
        <v>0</v>
      </c>
      <c r="W414" s="42">
        <v>0</v>
      </c>
      <c r="X414" s="42" t="s">
        <v>1163</v>
      </c>
      <c r="Y414" s="42">
        <v>0</v>
      </c>
      <c r="Z414" s="42">
        <v>0</v>
      </c>
      <c r="AA414" s="42">
        <f t="shared" si="25"/>
        <v>516.1</v>
      </c>
      <c r="AC414">
        <f>IFERROR(VLOOKUP(H414,'[1]Pending Recoveries'!$A:$D,4,0),0)</f>
        <v>0</v>
      </c>
      <c r="AD414" s="43">
        <f t="shared" si="26"/>
        <v>516.1</v>
      </c>
      <c r="AE414" s="43">
        <f t="shared" si="27"/>
        <v>0</v>
      </c>
      <c r="AF414" s="43"/>
    </row>
    <row r="415" spans="8:32" x14ac:dyDescent="0.25">
      <c r="H415">
        <v>10120072</v>
      </c>
      <c r="I415" s="30"/>
      <c r="J415" t="s">
        <v>154</v>
      </c>
      <c r="K415" s="42">
        <v>0</v>
      </c>
      <c r="L415" s="42">
        <v>506.90000000000003</v>
      </c>
      <c r="M415" s="42">
        <v>0</v>
      </c>
      <c r="N415" s="48">
        <f t="shared" si="24"/>
        <v>506.90000000000003</v>
      </c>
      <c r="O415" s="42">
        <v>0</v>
      </c>
      <c r="P415" s="42">
        <v>0</v>
      </c>
      <c r="Q415" s="42">
        <v>0</v>
      </c>
      <c r="R415" s="42">
        <v>0</v>
      </c>
      <c r="S415" s="42">
        <v>0</v>
      </c>
      <c r="T415" s="42">
        <v>0</v>
      </c>
      <c r="U415" s="42">
        <v>0</v>
      </c>
      <c r="V415" s="42">
        <v>0</v>
      </c>
      <c r="W415" s="42">
        <v>0</v>
      </c>
      <c r="X415" s="42" t="s">
        <v>1163</v>
      </c>
      <c r="Y415" s="42">
        <v>0</v>
      </c>
      <c r="Z415" s="42">
        <v>0</v>
      </c>
      <c r="AA415" s="42">
        <f t="shared" si="25"/>
        <v>506.90000000000003</v>
      </c>
      <c r="AC415">
        <f>IFERROR(VLOOKUP(H415,'[1]Pending Recoveries'!$A:$D,4,0),0)</f>
        <v>0</v>
      </c>
      <c r="AD415" s="43">
        <f t="shared" si="26"/>
        <v>506.90000000000003</v>
      </c>
      <c r="AE415" s="43">
        <f t="shared" si="27"/>
        <v>0</v>
      </c>
      <c r="AF415" s="43"/>
    </row>
    <row r="416" spans="8:32" x14ac:dyDescent="0.25">
      <c r="H416">
        <v>10120073</v>
      </c>
      <c r="I416" s="30"/>
      <c r="J416" t="s">
        <v>154</v>
      </c>
      <c r="K416" s="42">
        <v>554</v>
      </c>
      <c r="L416" s="42">
        <v>554</v>
      </c>
      <c r="M416" s="42">
        <v>0</v>
      </c>
      <c r="N416" s="48">
        <f t="shared" si="24"/>
        <v>1108</v>
      </c>
      <c r="O416" s="42">
        <v>0</v>
      </c>
      <c r="P416" s="42">
        <v>0</v>
      </c>
      <c r="Q416" s="42">
        <v>0</v>
      </c>
      <c r="R416" s="42">
        <v>0</v>
      </c>
      <c r="S416" s="42">
        <v>0</v>
      </c>
      <c r="T416" s="42">
        <v>0</v>
      </c>
      <c r="U416" s="42">
        <v>0</v>
      </c>
      <c r="V416" s="42">
        <v>0</v>
      </c>
      <c r="W416" s="42">
        <v>0</v>
      </c>
      <c r="X416" s="42" t="s">
        <v>1163</v>
      </c>
      <c r="Y416" s="42">
        <v>0</v>
      </c>
      <c r="Z416" s="42">
        <v>0</v>
      </c>
      <c r="AA416" s="42">
        <f t="shared" si="25"/>
        <v>1108</v>
      </c>
      <c r="AC416">
        <f>IFERROR(VLOOKUP(H416,'[1]Pending Recoveries'!$A:$D,4,0),0)</f>
        <v>0</v>
      </c>
      <c r="AD416" s="43">
        <f t="shared" si="26"/>
        <v>1108</v>
      </c>
      <c r="AE416" s="43">
        <f t="shared" si="27"/>
        <v>0</v>
      </c>
      <c r="AF416" s="43"/>
    </row>
    <row r="417" spans="8:32" hidden="1" x14ac:dyDescent="0.25">
      <c r="H417">
        <v>10130001</v>
      </c>
      <c r="I417" s="30"/>
      <c r="J417" t="s">
        <v>154</v>
      </c>
      <c r="K417" s="42">
        <v>0</v>
      </c>
      <c r="L417" s="42">
        <v>0</v>
      </c>
      <c r="M417" s="42">
        <v>0</v>
      </c>
      <c r="N417" s="48">
        <f t="shared" si="24"/>
        <v>0</v>
      </c>
      <c r="O417" s="42">
        <v>0</v>
      </c>
      <c r="P417" s="42">
        <v>0</v>
      </c>
      <c r="Q417" s="42">
        <v>0</v>
      </c>
      <c r="R417" s="42">
        <v>0</v>
      </c>
      <c r="S417" s="42">
        <v>0</v>
      </c>
      <c r="T417" s="42">
        <v>0</v>
      </c>
      <c r="U417" s="42">
        <v>0</v>
      </c>
      <c r="V417" s="42">
        <v>0</v>
      </c>
      <c r="W417" s="42">
        <v>0</v>
      </c>
      <c r="X417" s="42" t="s">
        <v>1163</v>
      </c>
      <c r="Y417" s="42">
        <v>0</v>
      </c>
      <c r="Z417" s="42">
        <v>0</v>
      </c>
      <c r="AA417" s="42">
        <f t="shared" si="25"/>
        <v>0</v>
      </c>
      <c r="AC417">
        <f>IFERROR(VLOOKUP(H417,'[1]Pending Recoveries'!$A:$D,4,0),0)</f>
        <v>0</v>
      </c>
      <c r="AD417" s="43">
        <f t="shared" si="26"/>
        <v>0</v>
      </c>
      <c r="AE417" s="43">
        <f t="shared" si="27"/>
        <v>0</v>
      </c>
      <c r="AF417" s="43"/>
    </row>
    <row r="418" spans="8:32" hidden="1" x14ac:dyDescent="0.25">
      <c r="H418">
        <v>10130007</v>
      </c>
      <c r="I418" s="30"/>
      <c r="J418" t="s">
        <v>154</v>
      </c>
      <c r="K418" s="42">
        <v>0</v>
      </c>
      <c r="L418" s="42">
        <v>0</v>
      </c>
      <c r="M418" s="42">
        <v>0</v>
      </c>
      <c r="N418" s="48">
        <f t="shared" si="24"/>
        <v>0</v>
      </c>
      <c r="O418" s="42">
        <v>0</v>
      </c>
      <c r="P418" s="42">
        <v>0</v>
      </c>
      <c r="Q418" s="42">
        <v>0</v>
      </c>
      <c r="R418" s="42">
        <v>0</v>
      </c>
      <c r="S418" s="42">
        <v>0</v>
      </c>
      <c r="T418" s="42">
        <v>0</v>
      </c>
      <c r="U418" s="42">
        <v>0</v>
      </c>
      <c r="V418" s="42">
        <v>0</v>
      </c>
      <c r="W418" s="42">
        <v>0</v>
      </c>
      <c r="X418" s="42" t="s">
        <v>1163</v>
      </c>
      <c r="Y418" s="42">
        <v>0</v>
      </c>
      <c r="Z418" s="42">
        <v>0</v>
      </c>
      <c r="AA418" s="42">
        <f t="shared" si="25"/>
        <v>0</v>
      </c>
      <c r="AC418">
        <f>IFERROR(VLOOKUP(H418,'[1]Pending Recoveries'!$A:$D,4,0),0)</f>
        <v>0</v>
      </c>
      <c r="AD418" s="43">
        <f t="shared" si="26"/>
        <v>0</v>
      </c>
      <c r="AE418" s="43">
        <f t="shared" si="27"/>
        <v>0</v>
      </c>
      <c r="AF418" s="43"/>
    </row>
    <row r="419" spans="8:32" hidden="1" x14ac:dyDescent="0.25">
      <c r="H419">
        <v>10130008</v>
      </c>
      <c r="I419" s="30"/>
      <c r="J419" t="s">
        <v>154</v>
      </c>
      <c r="K419" s="42">
        <v>0</v>
      </c>
      <c r="L419" s="42">
        <v>0</v>
      </c>
      <c r="M419" s="42">
        <v>0</v>
      </c>
      <c r="N419" s="48">
        <f t="shared" si="24"/>
        <v>0</v>
      </c>
      <c r="O419" s="42">
        <v>0</v>
      </c>
      <c r="P419" s="42">
        <v>0</v>
      </c>
      <c r="Q419" s="42">
        <v>0</v>
      </c>
      <c r="R419" s="42">
        <v>0</v>
      </c>
      <c r="S419" s="42">
        <v>0</v>
      </c>
      <c r="T419" s="42">
        <v>0</v>
      </c>
      <c r="U419" s="42">
        <v>0</v>
      </c>
      <c r="V419" s="42">
        <v>0</v>
      </c>
      <c r="W419" s="42">
        <v>0</v>
      </c>
      <c r="X419" s="42" t="s">
        <v>1163</v>
      </c>
      <c r="Y419" s="42">
        <v>0</v>
      </c>
      <c r="Z419" s="42">
        <v>0</v>
      </c>
      <c r="AA419" s="42">
        <f t="shared" si="25"/>
        <v>0</v>
      </c>
      <c r="AC419">
        <f>IFERROR(VLOOKUP(H419,'[1]Pending Recoveries'!$A:$D,4,0),0)</f>
        <v>0</v>
      </c>
      <c r="AD419" s="43">
        <f t="shared" si="26"/>
        <v>0</v>
      </c>
      <c r="AE419" s="43">
        <f t="shared" si="27"/>
        <v>0</v>
      </c>
      <c r="AF419" s="43"/>
    </row>
    <row r="420" spans="8:32" hidden="1" x14ac:dyDescent="0.25">
      <c r="H420">
        <v>10130012</v>
      </c>
      <c r="I420" s="30"/>
      <c r="J420" t="s">
        <v>154</v>
      </c>
      <c r="K420" s="42">
        <v>0</v>
      </c>
      <c r="L420" s="42">
        <v>0</v>
      </c>
      <c r="M420" s="42">
        <v>0</v>
      </c>
      <c r="N420" s="48">
        <f t="shared" si="24"/>
        <v>0</v>
      </c>
      <c r="O420" s="42">
        <v>0</v>
      </c>
      <c r="P420" s="42">
        <v>0</v>
      </c>
      <c r="Q420" s="42">
        <v>0</v>
      </c>
      <c r="R420" s="42">
        <v>0</v>
      </c>
      <c r="S420" s="42">
        <v>0</v>
      </c>
      <c r="T420" s="42">
        <v>0</v>
      </c>
      <c r="U420" s="42">
        <v>0</v>
      </c>
      <c r="V420" s="42">
        <v>0</v>
      </c>
      <c r="W420" s="42">
        <v>0</v>
      </c>
      <c r="X420" s="42" t="s">
        <v>1163</v>
      </c>
      <c r="Y420" s="42">
        <v>0</v>
      </c>
      <c r="Z420" s="42">
        <v>0</v>
      </c>
      <c r="AA420" s="42">
        <f t="shared" si="25"/>
        <v>0</v>
      </c>
      <c r="AC420">
        <f>IFERROR(VLOOKUP(H420,'[1]Pending Recoveries'!$A:$D,4,0),0)</f>
        <v>0</v>
      </c>
      <c r="AD420" s="43">
        <f t="shared" si="26"/>
        <v>0</v>
      </c>
      <c r="AE420" s="43">
        <f t="shared" si="27"/>
        <v>0</v>
      </c>
      <c r="AF420" s="43"/>
    </row>
    <row r="421" spans="8:32" hidden="1" x14ac:dyDescent="0.25">
      <c r="H421">
        <v>10130016</v>
      </c>
      <c r="I421" s="30"/>
      <c r="J421" t="s">
        <v>154</v>
      </c>
      <c r="K421" s="42">
        <v>0</v>
      </c>
      <c r="L421" s="42">
        <v>0</v>
      </c>
      <c r="M421" s="42">
        <v>0</v>
      </c>
      <c r="N421" s="48">
        <f t="shared" si="24"/>
        <v>0</v>
      </c>
      <c r="O421" s="42">
        <v>0</v>
      </c>
      <c r="P421" s="42">
        <v>0</v>
      </c>
      <c r="Q421" s="42">
        <v>0</v>
      </c>
      <c r="R421" s="42">
        <v>0</v>
      </c>
      <c r="S421" s="42">
        <v>0</v>
      </c>
      <c r="T421" s="42">
        <v>0</v>
      </c>
      <c r="U421" s="42">
        <v>0</v>
      </c>
      <c r="V421" s="42">
        <v>0</v>
      </c>
      <c r="W421" s="42">
        <v>0</v>
      </c>
      <c r="X421" s="42" t="s">
        <v>1163</v>
      </c>
      <c r="Y421" s="42">
        <v>0</v>
      </c>
      <c r="Z421" s="42">
        <v>0</v>
      </c>
      <c r="AA421" s="42">
        <f t="shared" si="25"/>
        <v>0</v>
      </c>
      <c r="AC421">
        <f>IFERROR(VLOOKUP(H421,'[1]Pending Recoveries'!$A:$D,4,0),0)</f>
        <v>0</v>
      </c>
      <c r="AD421" s="43">
        <f t="shared" si="26"/>
        <v>0</v>
      </c>
      <c r="AE421" s="43">
        <f t="shared" si="27"/>
        <v>0</v>
      </c>
      <c r="AF421" s="43"/>
    </row>
    <row r="422" spans="8:32" hidden="1" x14ac:dyDescent="0.25">
      <c r="H422">
        <v>10130026</v>
      </c>
      <c r="I422" s="30"/>
      <c r="J422" t="s">
        <v>154</v>
      </c>
      <c r="K422" s="42">
        <v>0</v>
      </c>
      <c r="L422" s="42">
        <v>0</v>
      </c>
      <c r="M422" s="42">
        <v>0</v>
      </c>
      <c r="N422" s="48">
        <f t="shared" si="24"/>
        <v>0</v>
      </c>
      <c r="O422" s="42">
        <v>0</v>
      </c>
      <c r="P422" s="42">
        <v>0</v>
      </c>
      <c r="Q422" s="42">
        <v>0</v>
      </c>
      <c r="R422" s="42">
        <v>0</v>
      </c>
      <c r="S422" s="42">
        <v>0</v>
      </c>
      <c r="T422" s="42">
        <v>0</v>
      </c>
      <c r="U422" s="42">
        <v>0</v>
      </c>
      <c r="V422" s="42">
        <v>0</v>
      </c>
      <c r="W422" s="42">
        <v>0</v>
      </c>
      <c r="X422" s="42" t="s">
        <v>1163</v>
      </c>
      <c r="Y422" s="42">
        <v>0</v>
      </c>
      <c r="Z422" s="42">
        <v>0</v>
      </c>
      <c r="AA422" s="42">
        <f t="shared" si="25"/>
        <v>0</v>
      </c>
      <c r="AC422">
        <f>IFERROR(VLOOKUP(H422,'[1]Pending Recoveries'!$A:$D,4,0),0)</f>
        <v>0</v>
      </c>
      <c r="AD422" s="43">
        <f t="shared" si="26"/>
        <v>0</v>
      </c>
      <c r="AE422" s="43">
        <f t="shared" si="27"/>
        <v>0</v>
      </c>
      <c r="AF422" s="43"/>
    </row>
    <row r="423" spans="8:32" hidden="1" x14ac:dyDescent="0.25">
      <c r="H423">
        <v>10130030</v>
      </c>
      <c r="I423" s="30"/>
      <c r="J423" t="s">
        <v>154</v>
      </c>
      <c r="K423" s="42">
        <v>0</v>
      </c>
      <c r="L423" s="42">
        <v>0</v>
      </c>
      <c r="M423" s="42">
        <v>0</v>
      </c>
      <c r="N423" s="48">
        <f t="shared" si="24"/>
        <v>0</v>
      </c>
      <c r="O423" s="42">
        <v>0</v>
      </c>
      <c r="P423" s="42">
        <v>0</v>
      </c>
      <c r="Q423" s="42">
        <v>0</v>
      </c>
      <c r="R423" s="42">
        <v>0</v>
      </c>
      <c r="S423" s="42">
        <v>0</v>
      </c>
      <c r="T423" s="42">
        <v>0</v>
      </c>
      <c r="U423" s="42">
        <v>0</v>
      </c>
      <c r="V423" s="42">
        <v>0</v>
      </c>
      <c r="W423" s="42">
        <v>0</v>
      </c>
      <c r="X423" s="42" t="s">
        <v>1163</v>
      </c>
      <c r="Y423" s="42">
        <v>0</v>
      </c>
      <c r="Z423" s="42">
        <v>0</v>
      </c>
      <c r="AA423" s="42">
        <f t="shared" si="25"/>
        <v>0</v>
      </c>
      <c r="AC423">
        <f>IFERROR(VLOOKUP(H423,'[1]Pending Recoveries'!$A:$D,4,0),0)</f>
        <v>0</v>
      </c>
      <c r="AD423" s="43">
        <f t="shared" si="26"/>
        <v>0</v>
      </c>
      <c r="AE423" s="43">
        <f t="shared" si="27"/>
        <v>0</v>
      </c>
      <c r="AF423" s="43"/>
    </row>
    <row r="424" spans="8:32" hidden="1" x14ac:dyDescent="0.25">
      <c r="H424">
        <v>10130048</v>
      </c>
      <c r="I424" s="30"/>
      <c r="J424" t="s">
        <v>154</v>
      </c>
      <c r="K424" s="42">
        <v>0</v>
      </c>
      <c r="L424" s="42">
        <v>0</v>
      </c>
      <c r="M424" s="42">
        <v>0</v>
      </c>
      <c r="N424" s="48">
        <f t="shared" si="24"/>
        <v>0</v>
      </c>
      <c r="O424" s="42">
        <v>0</v>
      </c>
      <c r="P424" s="42">
        <v>0</v>
      </c>
      <c r="Q424" s="42">
        <v>0</v>
      </c>
      <c r="R424" s="42">
        <v>0</v>
      </c>
      <c r="S424" s="42">
        <v>0</v>
      </c>
      <c r="T424" s="42">
        <v>0</v>
      </c>
      <c r="U424" s="42">
        <v>0</v>
      </c>
      <c r="V424" s="42">
        <v>0</v>
      </c>
      <c r="W424" s="42">
        <v>0</v>
      </c>
      <c r="X424" s="42" t="s">
        <v>1163</v>
      </c>
      <c r="Y424" s="42">
        <v>0</v>
      </c>
      <c r="Z424" s="42">
        <v>0</v>
      </c>
      <c r="AA424" s="42">
        <f t="shared" si="25"/>
        <v>0</v>
      </c>
      <c r="AC424">
        <f>IFERROR(VLOOKUP(H424,'[1]Pending Recoveries'!$A:$D,4,0),0)</f>
        <v>0</v>
      </c>
      <c r="AD424" s="43">
        <f t="shared" si="26"/>
        <v>0</v>
      </c>
      <c r="AE424" s="43">
        <f t="shared" si="27"/>
        <v>0</v>
      </c>
      <c r="AF424" s="43"/>
    </row>
    <row r="425" spans="8:32" hidden="1" x14ac:dyDescent="0.25">
      <c r="H425">
        <v>10140003</v>
      </c>
      <c r="I425" s="30"/>
      <c r="J425" t="s">
        <v>154</v>
      </c>
      <c r="K425" s="42">
        <v>0</v>
      </c>
      <c r="L425" s="42">
        <v>0</v>
      </c>
      <c r="M425" s="42">
        <v>806.83999999999992</v>
      </c>
      <c r="N425" s="48">
        <f t="shared" si="24"/>
        <v>806.83999999999992</v>
      </c>
      <c r="O425" s="42">
        <v>0</v>
      </c>
      <c r="P425" s="42">
        <v>806.83999999999992</v>
      </c>
      <c r="Q425" s="42">
        <v>0</v>
      </c>
      <c r="R425" s="42">
        <v>0</v>
      </c>
      <c r="S425" s="42">
        <v>0</v>
      </c>
      <c r="T425" s="42">
        <v>0</v>
      </c>
      <c r="U425" s="42">
        <v>0</v>
      </c>
      <c r="V425" s="42">
        <v>0</v>
      </c>
      <c r="W425" s="42">
        <v>0</v>
      </c>
      <c r="X425" s="42" t="s">
        <v>1163</v>
      </c>
      <c r="Y425" s="42">
        <v>0</v>
      </c>
      <c r="Z425" s="42">
        <v>0</v>
      </c>
      <c r="AA425" s="42">
        <f t="shared" si="25"/>
        <v>0</v>
      </c>
      <c r="AC425">
        <f>IFERROR(VLOOKUP(H425,'[1]Pending Recoveries'!$A:$D,4,0),0)</f>
        <v>806.83999999999992</v>
      </c>
      <c r="AD425" s="43">
        <f t="shared" si="26"/>
        <v>-806.83999999999992</v>
      </c>
      <c r="AE425" s="43">
        <f t="shared" si="27"/>
        <v>0</v>
      </c>
      <c r="AF425" s="43"/>
    </row>
    <row r="426" spans="8:32" hidden="1" x14ac:dyDescent="0.25">
      <c r="H426">
        <v>10140005</v>
      </c>
      <c r="I426" s="30"/>
      <c r="J426" t="s">
        <v>154</v>
      </c>
      <c r="K426" s="42">
        <v>0</v>
      </c>
      <c r="L426" s="42">
        <v>0</v>
      </c>
      <c r="M426" s="42">
        <v>0</v>
      </c>
      <c r="N426" s="48">
        <f t="shared" si="24"/>
        <v>0</v>
      </c>
      <c r="O426" s="42">
        <v>0</v>
      </c>
      <c r="P426" s="42">
        <v>0</v>
      </c>
      <c r="Q426" s="42">
        <v>0</v>
      </c>
      <c r="R426" s="42">
        <v>0</v>
      </c>
      <c r="S426" s="42">
        <v>0</v>
      </c>
      <c r="T426" s="42">
        <v>0</v>
      </c>
      <c r="U426" s="42">
        <v>0</v>
      </c>
      <c r="V426" s="42">
        <v>0</v>
      </c>
      <c r="W426" s="42">
        <v>0</v>
      </c>
      <c r="X426" s="42" t="s">
        <v>1163</v>
      </c>
      <c r="Y426" s="42">
        <v>0</v>
      </c>
      <c r="Z426" s="42">
        <v>0</v>
      </c>
      <c r="AA426" s="42">
        <f t="shared" si="25"/>
        <v>0</v>
      </c>
      <c r="AC426">
        <f>IFERROR(VLOOKUP(H426,'[1]Pending Recoveries'!$A:$D,4,0),0)</f>
        <v>0</v>
      </c>
      <c r="AD426" s="43">
        <f t="shared" si="26"/>
        <v>0</v>
      </c>
      <c r="AE426" s="43">
        <f t="shared" si="27"/>
        <v>0</v>
      </c>
      <c r="AF426" s="43"/>
    </row>
    <row r="427" spans="8:32" hidden="1" x14ac:dyDescent="0.25">
      <c r="H427">
        <v>10140008</v>
      </c>
      <c r="I427" s="30"/>
      <c r="J427" t="s">
        <v>154</v>
      </c>
      <c r="K427" s="42">
        <v>0</v>
      </c>
      <c r="L427" s="42">
        <v>0</v>
      </c>
      <c r="M427" s="42">
        <v>753.06</v>
      </c>
      <c r="N427" s="48">
        <f t="shared" si="24"/>
        <v>753.06</v>
      </c>
      <c r="O427" s="42">
        <v>0</v>
      </c>
      <c r="P427" s="42">
        <v>753.06</v>
      </c>
      <c r="Q427" s="42">
        <v>0</v>
      </c>
      <c r="R427" s="42">
        <v>0</v>
      </c>
      <c r="S427" s="42">
        <v>0</v>
      </c>
      <c r="T427" s="42">
        <v>0</v>
      </c>
      <c r="U427" s="42">
        <v>0</v>
      </c>
      <c r="V427" s="42">
        <v>0</v>
      </c>
      <c r="W427" s="42">
        <v>0</v>
      </c>
      <c r="X427" s="42" t="s">
        <v>1163</v>
      </c>
      <c r="Y427" s="42">
        <v>0</v>
      </c>
      <c r="Z427" s="42">
        <v>0</v>
      </c>
      <c r="AA427" s="42">
        <f t="shared" si="25"/>
        <v>0</v>
      </c>
      <c r="AC427">
        <f>IFERROR(VLOOKUP(H427,'[1]Pending Recoveries'!$A:$D,4,0),0)</f>
        <v>753.06</v>
      </c>
      <c r="AD427" s="43">
        <f t="shared" si="26"/>
        <v>-753.06</v>
      </c>
      <c r="AE427" s="43">
        <f t="shared" si="27"/>
        <v>0</v>
      </c>
      <c r="AF427" s="43"/>
    </row>
    <row r="428" spans="8:32" hidden="1" x14ac:dyDescent="0.25">
      <c r="H428">
        <v>10140014</v>
      </c>
      <c r="I428" s="30"/>
      <c r="J428" t="s">
        <v>154</v>
      </c>
      <c r="K428" s="42">
        <v>0</v>
      </c>
      <c r="L428" s="42">
        <v>0</v>
      </c>
      <c r="M428" s="42">
        <v>0</v>
      </c>
      <c r="N428" s="48">
        <f t="shared" si="24"/>
        <v>0</v>
      </c>
      <c r="O428" s="42">
        <v>0</v>
      </c>
      <c r="P428" s="42">
        <v>0</v>
      </c>
      <c r="Q428" s="42">
        <v>0</v>
      </c>
      <c r="R428" s="42">
        <v>0</v>
      </c>
      <c r="S428" s="42">
        <v>0</v>
      </c>
      <c r="T428" s="42">
        <v>0</v>
      </c>
      <c r="U428" s="42">
        <v>0</v>
      </c>
      <c r="V428" s="42">
        <v>0</v>
      </c>
      <c r="W428" s="42">
        <v>0</v>
      </c>
      <c r="X428" s="42" t="s">
        <v>1163</v>
      </c>
      <c r="Y428" s="42">
        <v>0</v>
      </c>
      <c r="Z428" s="42">
        <v>0</v>
      </c>
      <c r="AA428" s="42">
        <f t="shared" si="25"/>
        <v>0</v>
      </c>
      <c r="AC428">
        <f>IFERROR(VLOOKUP(H428,'[1]Pending Recoveries'!$A:$D,4,0),0)</f>
        <v>0</v>
      </c>
      <c r="AD428" s="43">
        <f t="shared" si="26"/>
        <v>0</v>
      </c>
      <c r="AE428" s="43">
        <f t="shared" si="27"/>
        <v>0</v>
      </c>
      <c r="AF428" s="43"/>
    </row>
    <row r="429" spans="8:32" x14ac:dyDescent="0.25">
      <c r="H429">
        <v>10140015</v>
      </c>
      <c r="I429" s="30"/>
      <c r="J429" t="s">
        <v>154</v>
      </c>
      <c r="K429" s="42">
        <v>29</v>
      </c>
      <c r="L429" s="42">
        <v>29</v>
      </c>
      <c r="M429" s="42">
        <v>0</v>
      </c>
      <c r="N429" s="48">
        <f t="shared" si="24"/>
        <v>58</v>
      </c>
      <c r="O429" s="42">
        <v>0</v>
      </c>
      <c r="P429" s="42">
        <v>0</v>
      </c>
      <c r="Q429" s="42">
        <v>0</v>
      </c>
      <c r="R429" s="42">
        <v>0</v>
      </c>
      <c r="S429" s="42">
        <v>0</v>
      </c>
      <c r="T429" s="42">
        <v>0</v>
      </c>
      <c r="U429" s="42">
        <v>0</v>
      </c>
      <c r="V429" s="42">
        <v>0</v>
      </c>
      <c r="W429" s="42">
        <v>0</v>
      </c>
      <c r="X429" s="42" t="s">
        <v>1163</v>
      </c>
      <c r="Y429" s="42">
        <v>0</v>
      </c>
      <c r="Z429" s="42">
        <v>0</v>
      </c>
      <c r="AA429" s="42">
        <f t="shared" si="25"/>
        <v>58</v>
      </c>
      <c r="AC429">
        <f>IFERROR(VLOOKUP(H429,'[1]Pending Recoveries'!$A:$D,4,0),0)</f>
        <v>0</v>
      </c>
      <c r="AD429" s="43">
        <f t="shared" si="26"/>
        <v>58</v>
      </c>
      <c r="AE429" s="43">
        <f t="shared" si="27"/>
        <v>0</v>
      </c>
      <c r="AF429" s="43"/>
    </row>
    <row r="430" spans="8:32" hidden="1" x14ac:dyDescent="0.25">
      <c r="H430">
        <v>10140016</v>
      </c>
      <c r="I430" s="30"/>
      <c r="J430" t="s">
        <v>154</v>
      </c>
      <c r="K430" s="42">
        <v>0</v>
      </c>
      <c r="L430" s="42">
        <v>0</v>
      </c>
      <c r="M430" s="42">
        <v>0</v>
      </c>
      <c r="N430" s="48">
        <f t="shared" si="24"/>
        <v>0</v>
      </c>
      <c r="O430" s="42">
        <v>0</v>
      </c>
      <c r="P430" s="42">
        <v>0</v>
      </c>
      <c r="Q430" s="42">
        <v>0</v>
      </c>
      <c r="R430" s="42">
        <v>0</v>
      </c>
      <c r="S430" s="42">
        <v>0</v>
      </c>
      <c r="T430" s="42">
        <v>0</v>
      </c>
      <c r="U430" s="42">
        <v>0</v>
      </c>
      <c r="V430" s="42">
        <v>0</v>
      </c>
      <c r="W430" s="42">
        <v>0</v>
      </c>
      <c r="X430" s="42" t="s">
        <v>1163</v>
      </c>
      <c r="Y430" s="42">
        <v>0</v>
      </c>
      <c r="Z430" s="42">
        <v>0</v>
      </c>
      <c r="AA430" s="42">
        <f t="shared" si="25"/>
        <v>0</v>
      </c>
      <c r="AC430">
        <f>IFERROR(VLOOKUP(H430,'[1]Pending Recoveries'!$A:$D,4,0),0)</f>
        <v>0</v>
      </c>
      <c r="AD430" s="43">
        <f t="shared" si="26"/>
        <v>0</v>
      </c>
      <c r="AE430" s="43">
        <f t="shared" si="27"/>
        <v>0</v>
      </c>
      <c r="AF430" s="43"/>
    </row>
    <row r="431" spans="8:32" x14ac:dyDescent="0.25">
      <c r="H431">
        <v>10140018</v>
      </c>
      <c r="I431" s="30"/>
      <c r="J431" t="s">
        <v>154</v>
      </c>
      <c r="K431" s="42">
        <v>0</v>
      </c>
      <c r="L431" s="42">
        <v>0</v>
      </c>
      <c r="M431" s="42">
        <v>2062.6999999999998</v>
      </c>
      <c r="N431" s="48">
        <f t="shared" si="24"/>
        <v>2062.6999999999998</v>
      </c>
      <c r="O431" s="42">
        <v>0</v>
      </c>
      <c r="P431" s="42">
        <v>9</v>
      </c>
      <c r="Q431" s="42">
        <v>0</v>
      </c>
      <c r="R431" s="42">
        <v>0</v>
      </c>
      <c r="S431" s="42">
        <v>0</v>
      </c>
      <c r="T431" s="42">
        <v>0</v>
      </c>
      <c r="U431" s="42">
        <v>0</v>
      </c>
      <c r="V431" s="42">
        <v>0</v>
      </c>
      <c r="W431" s="42">
        <v>0</v>
      </c>
      <c r="X431" s="42" t="s">
        <v>1163</v>
      </c>
      <c r="Y431" s="42">
        <v>0</v>
      </c>
      <c r="Z431" s="42">
        <v>0</v>
      </c>
      <c r="AA431" s="42">
        <f t="shared" si="25"/>
        <v>2053.6999999999998</v>
      </c>
      <c r="AC431">
        <f>IFERROR(VLOOKUP(H431,'[1]Pending Recoveries'!$A:$D,4,0),0)</f>
        <v>2062.6999999999998</v>
      </c>
      <c r="AD431" s="43">
        <f t="shared" si="26"/>
        <v>-9</v>
      </c>
      <c r="AE431" s="43">
        <f t="shared" si="27"/>
        <v>0</v>
      </c>
      <c r="AF431" s="43"/>
    </row>
    <row r="432" spans="8:32" hidden="1" x14ac:dyDescent="0.25">
      <c r="H432">
        <v>10140021</v>
      </c>
      <c r="I432" s="30"/>
      <c r="J432" t="s">
        <v>154</v>
      </c>
      <c r="K432" s="42">
        <v>0</v>
      </c>
      <c r="L432" s="42">
        <v>0</v>
      </c>
      <c r="M432" s="42">
        <v>0</v>
      </c>
      <c r="N432" s="48">
        <f t="shared" si="24"/>
        <v>0</v>
      </c>
      <c r="O432" s="42">
        <v>0</v>
      </c>
      <c r="P432" s="42">
        <v>0</v>
      </c>
      <c r="Q432" s="42">
        <v>0</v>
      </c>
      <c r="R432" s="42">
        <v>0</v>
      </c>
      <c r="S432" s="42">
        <v>0</v>
      </c>
      <c r="T432" s="42">
        <v>0</v>
      </c>
      <c r="U432" s="42">
        <v>0</v>
      </c>
      <c r="V432" s="42">
        <v>0</v>
      </c>
      <c r="W432" s="42">
        <v>0</v>
      </c>
      <c r="X432" s="42" t="s">
        <v>1163</v>
      </c>
      <c r="Y432" s="42">
        <v>0</v>
      </c>
      <c r="Z432" s="42">
        <v>0</v>
      </c>
      <c r="AA432" s="42">
        <f t="shared" si="25"/>
        <v>0</v>
      </c>
      <c r="AC432">
        <f>IFERROR(VLOOKUP(H432,'[1]Pending Recoveries'!$A:$D,4,0),0)</f>
        <v>0</v>
      </c>
      <c r="AD432" s="43">
        <f t="shared" si="26"/>
        <v>0</v>
      </c>
      <c r="AE432" s="43">
        <f t="shared" si="27"/>
        <v>0</v>
      </c>
      <c r="AF432" s="43"/>
    </row>
    <row r="433" spans="8:32" x14ac:dyDescent="0.25">
      <c r="H433">
        <v>10140023</v>
      </c>
      <c r="I433" s="30"/>
      <c r="J433" t="s">
        <v>154</v>
      </c>
      <c r="K433" s="42">
        <v>582</v>
      </c>
      <c r="L433" s="42">
        <v>582</v>
      </c>
      <c r="M433" s="42">
        <v>0</v>
      </c>
      <c r="N433" s="48">
        <f t="shared" si="24"/>
        <v>1164</v>
      </c>
      <c r="O433" s="42">
        <v>0</v>
      </c>
      <c r="P433" s="42">
        <v>0</v>
      </c>
      <c r="Q433" s="42">
        <v>0</v>
      </c>
      <c r="R433" s="42">
        <v>0</v>
      </c>
      <c r="S433" s="42">
        <v>0</v>
      </c>
      <c r="T433" s="42">
        <v>0</v>
      </c>
      <c r="U433" s="42">
        <v>0</v>
      </c>
      <c r="V433" s="42">
        <v>0</v>
      </c>
      <c r="W433" s="42">
        <v>0</v>
      </c>
      <c r="X433" s="42" t="s">
        <v>1163</v>
      </c>
      <c r="Y433" s="42">
        <v>0</v>
      </c>
      <c r="Z433" s="42">
        <v>0</v>
      </c>
      <c r="AA433" s="42">
        <f t="shared" si="25"/>
        <v>1164</v>
      </c>
      <c r="AC433">
        <f>IFERROR(VLOOKUP(H433,'[1]Pending Recoveries'!$A:$D,4,0),0)</f>
        <v>0</v>
      </c>
      <c r="AD433" s="43">
        <f t="shared" si="26"/>
        <v>1164</v>
      </c>
      <c r="AE433" s="43">
        <f t="shared" si="27"/>
        <v>0</v>
      </c>
      <c r="AF433" s="43"/>
    </row>
    <row r="434" spans="8:32" hidden="1" x14ac:dyDescent="0.25">
      <c r="H434">
        <v>10140024</v>
      </c>
      <c r="I434" s="30"/>
      <c r="J434" t="s">
        <v>154</v>
      </c>
      <c r="K434" s="42">
        <v>0</v>
      </c>
      <c r="L434" s="42">
        <v>0</v>
      </c>
      <c r="M434" s="42">
        <v>0</v>
      </c>
      <c r="N434" s="48">
        <f t="shared" si="24"/>
        <v>0</v>
      </c>
      <c r="O434" s="42">
        <v>0</v>
      </c>
      <c r="P434" s="42">
        <v>0</v>
      </c>
      <c r="Q434" s="42">
        <v>0</v>
      </c>
      <c r="R434" s="42">
        <v>0</v>
      </c>
      <c r="S434" s="42">
        <v>0</v>
      </c>
      <c r="T434" s="42">
        <v>0</v>
      </c>
      <c r="U434" s="42">
        <v>0</v>
      </c>
      <c r="V434" s="42">
        <v>0</v>
      </c>
      <c r="W434" s="42">
        <v>0</v>
      </c>
      <c r="X434" s="42" t="s">
        <v>1163</v>
      </c>
      <c r="Y434" s="42">
        <v>0</v>
      </c>
      <c r="Z434" s="42">
        <v>0</v>
      </c>
      <c r="AA434" s="42">
        <f t="shared" si="25"/>
        <v>0</v>
      </c>
      <c r="AC434">
        <f>IFERROR(VLOOKUP(H434,'[1]Pending Recoveries'!$A:$D,4,0),0)</f>
        <v>0</v>
      </c>
      <c r="AD434" s="43">
        <f t="shared" si="26"/>
        <v>0</v>
      </c>
      <c r="AE434" s="43">
        <f t="shared" si="27"/>
        <v>0</v>
      </c>
      <c r="AF434" s="43"/>
    </row>
    <row r="435" spans="8:32" hidden="1" x14ac:dyDescent="0.25">
      <c r="H435">
        <v>10140025</v>
      </c>
      <c r="I435" s="30"/>
      <c r="J435" t="s">
        <v>154</v>
      </c>
      <c r="K435" s="42">
        <v>0</v>
      </c>
      <c r="L435" s="42">
        <v>0</v>
      </c>
      <c r="M435" s="42">
        <v>0</v>
      </c>
      <c r="N435" s="48">
        <f t="shared" si="24"/>
        <v>0</v>
      </c>
      <c r="O435" s="42">
        <v>0</v>
      </c>
      <c r="P435" s="42">
        <v>0</v>
      </c>
      <c r="Q435" s="42">
        <v>0</v>
      </c>
      <c r="R435" s="42">
        <v>0</v>
      </c>
      <c r="S435" s="42">
        <v>0</v>
      </c>
      <c r="T435" s="42">
        <v>0</v>
      </c>
      <c r="U435" s="42">
        <v>0</v>
      </c>
      <c r="V435" s="42">
        <v>0</v>
      </c>
      <c r="W435" s="42">
        <v>0</v>
      </c>
      <c r="X435" s="42" t="s">
        <v>1163</v>
      </c>
      <c r="Y435" s="42">
        <v>0</v>
      </c>
      <c r="Z435" s="42">
        <v>0</v>
      </c>
      <c r="AA435" s="42">
        <f t="shared" si="25"/>
        <v>0</v>
      </c>
      <c r="AC435">
        <f>IFERROR(VLOOKUP(H435,'[1]Pending Recoveries'!$A:$D,4,0),0)</f>
        <v>0</v>
      </c>
      <c r="AD435" s="43">
        <f t="shared" si="26"/>
        <v>0</v>
      </c>
      <c r="AE435" s="43">
        <f t="shared" si="27"/>
        <v>0</v>
      </c>
      <c r="AF435" s="43"/>
    </row>
    <row r="436" spans="8:32" hidden="1" x14ac:dyDescent="0.25">
      <c r="H436">
        <v>10140026</v>
      </c>
      <c r="I436" s="30"/>
      <c r="J436" t="s">
        <v>154</v>
      </c>
      <c r="K436" s="42">
        <v>0</v>
      </c>
      <c r="L436" s="42">
        <v>0</v>
      </c>
      <c r="M436" s="42">
        <v>0</v>
      </c>
      <c r="N436" s="48">
        <f t="shared" si="24"/>
        <v>0</v>
      </c>
      <c r="O436" s="42">
        <v>0</v>
      </c>
      <c r="P436" s="42">
        <v>0</v>
      </c>
      <c r="Q436" s="42">
        <v>0</v>
      </c>
      <c r="R436" s="42">
        <v>0</v>
      </c>
      <c r="S436" s="42">
        <v>0</v>
      </c>
      <c r="T436" s="42">
        <v>0</v>
      </c>
      <c r="U436" s="42">
        <v>0</v>
      </c>
      <c r="V436" s="42">
        <v>0</v>
      </c>
      <c r="W436" s="42">
        <v>0</v>
      </c>
      <c r="X436" s="42" t="s">
        <v>1163</v>
      </c>
      <c r="Y436" s="42">
        <v>0</v>
      </c>
      <c r="Z436" s="42">
        <v>0</v>
      </c>
      <c r="AA436" s="42">
        <f t="shared" si="25"/>
        <v>0</v>
      </c>
      <c r="AC436">
        <f>IFERROR(VLOOKUP(H436,'[1]Pending Recoveries'!$A:$D,4,0),0)</f>
        <v>0</v>
      </c>
      <c r="AD436" s="43">
        <f t="shared" si="26"/>
        <v>0</v>
      </c>
      <c r="AE436" s="43">
        <f t="shared" si="27"/>
        <v>0</v>
      </c>
      <c r="AF436" s="43"/>
    </row>
    <row r="437" spans="8:32" x14ac:dyDescent="0.25">
      <c r="H437">
        <v>10140028</v>
      </c>
      <c r="I437" s="30"/>
      <c r="J437" t="s">
        <v>154</v>
      </c>
      <c r="K437" s="42">
        <v>29</v>
      </c>
      <c r="L437" s="42">
        <v>29</v>
      </c>
      <c r="M437" s="42">
        <v>0</v>
      </c>
      <c r="N437" s="48">
        <f t="shared" si="24"/>
        <v>58</v>
      </c>
      <c r="O437" s="42">
        <v>0</v>
      </c>
      <c r="P437" s="42">
        <v>0</v>
      </c>
      <c r="Q437" s="42">
        <v>0</v>
      </c>
      <c r="R437" s="42">
        <v>0</v>
      </c>
      <c r="S437" s="42">
        <v>0</v>
      </c>
      <c r="T437" s="42">
        <v>0</v>
      </c>
      <c r="U437" s="42">
        <v>0</v>
      </c>
      <c r="V437" s="42">
        <v>0</v>
      </c>
      <c r="W437" s="42">
        <v>0</v>
      </c>
      <c r="X437" s="42" t="s">
        <v>1163</v>
      </c>
      <c r="Y437" s="42">
        <v>0</v>
      </c>
      <c r="Z437" s="42">
        <v>0</v>
      </c>
      <c r="AA437" s="42">
        <f t="shared" si="25"/>
        <v>58</v>
      </c>
      <c r="AC437">
        <f>IFERROR(VLOOKUP(H437,'[1]Pending Recoveries'!$A:$D,4,0),0)</f>
        <v>0</v>
      </c>
      <c r="AD437" s="43">
        <f t="shared" si="26"/>
        <v>58</v>
      </c>
      <c r="AE437" s="43">
        <f t="shared" si="27"/>
        <v>0</v>
      </c>
      <c r="AF437" s="43"/>
    </row>
    <row r="438" spans="8:32" hidden="1" x14ac:dyDescent="0.25">
      <c r="H438">
        <v>10140029</v>
      </c>
      <c r="I438" s="30"/>
      <c r="J438" t="s">
        <v>154</v>
      </c>
      <c r="K438" s="42">
        <v>0</v>
      </c>
      <c r="L438" s="42">
        <v>0</v>
      </c>
      <c r="M438" s="42">
        <v>0</v>
      </c>
      <c r="N438" s="48">
        <f t="shared" si="24"/>
        <v>0</v>
      </c>
      <c r="O438" s="42">
        <v>0</v>
      </c>
      <c r="P438" s="42">
        <v>0</v>
      </c>
      <c r="Q438" s="42">
        <v>0</v>
      </c>
      <c r="R438" s="42">
        <v>0</v>
      </c>
      <c r="S438" s="42">
        <v>0</v>
      </c>
      <c r="T438" s="42">
        <v>0</v>
      </c>
      <c r="U438" s="42">
        <v>0</v>
      </c>
      <c r="V438" s="42">
        <v>0</v>
      </c>
      <c r="W438" s="42">
        <v>0</v>
      </c>
      <c r="X438" s="42" t="s">
        <v>1163</v>
      </c>
      <c r="Y438" s="42">
        <v>0</v>
      </c>
      <c r="Z438" s="42">
        <v>0</v>
      </c>
      <c r="AA438" s="42">
        <f t="shared" si="25"/>
        <v>0</v>
      </c>
      <c r="AC438">
        <f>IFERROR(VLOOKUP(H438,'[1]Pending Recoveries'!$A:$D,4,0),0)</f>
        <v>0</v>
      </c>
      <c r="AD438" s="43">
        <f t="shared" si="26"/>
        <v>0</v>
      </c>
      <c r="AE438" s="43">
        <f t="shared" si="27"/>
        <v>0</v>
      </c>
      <c r="AF438" s="43"/>
    </row>
    <row r="439" spans="8:32" hidden="1" x14ac:dyDescent="0.25">
      <c r="H439">
        <v>10140031</v>
      </c>
      <c r="I439" s="30"/>
      <c r="J439" t="s">
        <v>154</v>
      </c>
      <c r="K439" s="42">
        <v>0</v>
      </c>
      <c r="L439" s="42">
        <v>0</v>
      </c>
      <c r="M439" s="42">
        <v>0</v>
      </c>
      <c r="N439" s="48">
        <f t="shared" si="24"/>
        <v>0</v>
      </c>
      <c r="O439" s="42">
        <v>0</v>
      </c>
      <c r="P439" s="42">
        <v>0</v>
      </c>
      <c r="Q439" s="42">
        <v>0</v>
      </c>
      <c r="R439" s="42">
        <v>0</v>
      </c>
      <c r="S439" s="42">
        <v>0</v>
      </c>
      <c r="T439" s="42">
        <v>0</v>
      </c>
      <c r="U439" s="42">
        <v>0</v>
      </c>
      <c r="V439" s="42">
        <v>0</v>
      </c>
      <c r="W439" s="42">
        <v>0</v>
      </c>
      <c r="X439" s="42" t="s">
        <v>1163</v>
      </c>
      <c r="Y439" s="42">
        <v>0</v>
      </c>
      <c r="Z439" s="42">
        <v>0</v>
      </c>
      <c r="AA439" s="42">
        <f t="shared" si="25"/>
        <v>0</v>
      </c>
      <c r="AC439">
        <f>IFERROR(VLOOKUP(H439,'[1]Pending Recoveries'!$A:$D,4,0),0)</f>
        <v>0</v>
      </c>
      <c r="AD439" s="43">
        <f t="shared" si="26"/>
        <v>0</v>
      </c>
      <c r="AE439" s="43">
        <f t="shared" si="27"/>
        <v>0</v>
      </c>
      <c r="AF439" s="43"/>
    </row>
    <row r="440" spans="8:32" hidden="1" x14ac:dyDescent="0.25">
      <c r="H440">
        <v>10140032</v>
      </c>
      <c r="I440" s="30"/>
      <c r="J440" t="s">
        <v>154</v>
      </c>
      <c r="K440" s="42">
        <v>0</v>
      </c>
      <c r="L440" s="42">
        <v>0</v>
      </c>
      <c r="M440" s="42">
        <v>0</v>
      </c>
      <c r="N440" s="48">
        <f t="shared" si="24"/>
        <v>0</v>
      </c>
      <c r="O440" s="42">
        <v>0</v>
      </c>
      <c r="P440" s="42">
        <v>0</v>
      </c>
      <c r="Q440" s="42">
        <v>0</v>
      </c>
      <c r="R440" s="42">
        <v>0</v>
      </c>
      <c r="S440" s="42">
        <v>0</v>
      </c>
      <c r="T440" s="42">
        <v>0</v>
      </c>
      <c r="U440" s="42">
        <v>0</v>
      </c>
      <c r="V440" s="42">
        <v>0</v>
      </c>
      <c r="W440" s="42">
        <v>0</v>
      </c>
      <c r="X440" s="42" t="s">
        <v>1163</v>
      </c>
      <c r="Y440" s="42">
        <v>0</v>
      </c>
      <c r="Z440" s="42">
        <v>0</v>
      </c>
      <c r="AA440" s="42">
        <f t="shared" si="25"/>
        <v>0</v>
      </c>
      <c r="AC440">
        <f>IFERROR(VLOOKUP(H440,'[1]Pending Recoveries'!$A:$D,4,0),0)</f>
        <v>0</v>
      </c>
      <c r="AD440" s="43">
        <f t="shared" si="26"/>
        <v>0</v>
      </c>
      <c r="AE440" s="43">
        <f t="shared" si="27"/>
        <v>0</v>
      </c>
      <c r="AF440" s="43"/>
    </row>
    <row r="441" spans="8:32" hidden="1" x14ac:dyDescent="0.25">
      <c r="H441">
        <v>10140034</v>
      </c>
      <c r="I441" s="30"/>
      <c r="J441" t="s">
        <v>154</v>
      </c>
      <c r="K441" s="42">
        <v>0</v>
      </c>
      <c r="L441" s="42">
        <v>0</v>
      </c>
      <c r="M441" s="42">
        <v>539.99</v>
      </c>
      <c r="N441" s="48">
        <f t="shared" si="24"/>
        <v>539.99</v>
      </c>
      <c r="O441" s="42">
        <v>0</v>
      </c>
      <c r="P441" s="42">
        <v>539.99</v>
      </c>
      <c r="Q441" s="42">
        <v>0</v>
      </c>
      <c r="R441" s="42">
        <v>0</v>
      </c>
      <c r="S441" s="42">
        <v>0</v>
      </c>
      <c r="T441" s="42">
        <v>0</v>
      </c>
      <c r="U441" s="42">
        <v>0</v>
      </c>
      <c r="V441" s="42">
        <v>0</v>
      </c>
      <c r="W441" s="42">
        <v>0</v>
      </c>
      <c r="X441" s="42" t="s">
        <v>1163</v>
      </c>
      <c r="Y441" s="42">
        <v>0</v>
      </c>
      <c r="Z441" s="42">
        <v>0</v>
      </c>
      <c r="AA441" s="42">
        <f t="shared" si="25"/>
        <v>0</v>
      </c>
      <c r="AC441">
        <f>IFERROR(VLOOKUP(H441,'[1]Pending Recoveries'!$A:$D,4,0),0)</f>
        <v>539.99</v>
      </c>
      <c r="AD441" s="43">
        <f t="shared" si="26"/>
        <v>-539.99</v>
      </c>
      <c r="AE441" s="43">
        <f t="shared" si="27"/>
        <v>0</v>
      </c>
      <c r="AF441" s="43"/>
    </row>
    <row r="442" spans="8:32" x14ac:dyDescent="0.25">
      <c r="H442">
        <v>10140036</v>
      </c>
      <c r="I442" s="30"/>
      <c r="J442" t="s">
        <v>154</v>
      </c>
      <c r="K442" s="42">
        <v>166</v>
      </c>
      <c r="L442" s="42">
        <v>166</v>
      </c>
      <c r="M442" s="42">
        <v>0</v>
      </c>
      <c r="N442" s="48">
        <f t="shared" si="24"/>
        <v>332</v>
      </c>
      <c r="O442" s="42">
        <v>0</v>
      </c>
      <c r="P442" s="42">
        <v>0</v>
      </c>
      <c r="Q442" s="42">
        <v>0</v>
      </c>
      <c r="R442" s="42">
        <v>0</v>
      </c>
      <c r="S442" s="42">
        <v>0</v>
      </c>
      <c r="T442" s="42">
        <v>0</v>
      </c>
      <c r="U442" s="42">
        <v>0</v>
      </c>
      <c r="V442" s="42">
        <v>0</v>
      </c>
      <c r="W442" s="42">
        <v>0</v>
      </c>
      <c r="X442" s="42" t="s">
        <v>1163</v>
      </c>
      <c r="Y442" s="42">
        <v>0</v>
      </c>
      <c r="Z442" s="42">
        <v>0</v>
      </c>
      <c r="AA442" s="42">
        <f t="shared" si="25"/>
        <v>332</v>
      </c>
      <c r="AC442">
        <f>IFERROR(VLOOKUP(H442,'[1]Pending Recoveries'!$A:$D,4,0),0)</f>
        <v>0</v>
      </c>
      <c r="AD442" s="43">
        <f t="shared" si="26"/>
        <v>332</v>
      </c>
      <c r="AE442" s="43">
        <f t="shared" si="27"/>
        <v>0</v>
      </c>
      <c r="AF442" s="43"/>
    </row>
    <row r="443" spans="8:32" x14ac:dyDescent="0.25">
      <c r="H443">
        <v>10140037</v>
      </c>
      <c r="I443" s="30"/>
      <c r="J443" t="s">
        <v>154</v>
      </c>
      <c r="K443" s="42">
        <v>344</v>
      </c>
      <c r="L443" s="42">
        <v>344</v>
      </c>
      <c r="M443" s="42">
        <v>0</v>
      </c>
      <c r="N443" s="48">
        <f t="shared" si="24"/>
        <v>688</v>
      </c>
      <c r="O443" s="42">
        <v>0</v>
      </c>
      <c r="P443" s="42">
        <v>0</v>
      </c>
      <c r="Q443" s="42">
        <v>0</v>
      </c>
      <c r="R443" s="42">
        <v>0</v>
      </c>
      <c r="S443" s="42">
        <v>0</v>
      </c>
      <c r="T443" s="42">
        <v>0</v>
      </c>
      <c r="U443" s="42">
        <v>0</v>
      </c>
      <c r="V443" s="42">
        <v>0</v>
      </c>
      <c r="W443" s="42">
        <v>0</v>
      </c>
      <c r="X443" s="42" t="s">
        <v>1163</v>
      </c>
      <c r="Y443" s="42">
        <v>0</v>
      </c>
      <c r="Z443" s="42">
        <v>0</v>
      </c>
      <c r="AA443" s="42">
        <f t="shared" si="25"/>
        <v>688</v>
      </c>
      <c r="AC443">
        <f>IFERROR(VLOOKUP(H443,'[1]Pending Recoveries'!$A:$D,4,0),0)</f>
        <v>0</v>
      </c>
      <c r="AD443" s="43">
        <f t="shared" si="26"/>
        <v>688</v>
      </c>
      <c r="AE443" s="43">
        <f t="shared" si="27"/>
        <v>0</v>
      </c>
      <c r="AF443" s="43"/>
    </row>
    <row r="444" spans="8:32" x14ac:dyDescent="0.25">
      <c r="H444">
        <v>10140038</v>
      </c>
      <c r="I444" s="30"/>
      <c r="J444" t="s">
        <v>154</v>
      </c>
      <c r="K444" s="42">
        <v>0</v>
      </c>
      <c r="L444" s="42">
        <v>348.52</v>
      </c>
      <c r="M444" s="42">
        <v>0</v>
      </c>
      <c r="N444" s="48">
        <f t="shared" si="24"/>
        <v>348.52</v>
      </c>
      <c r="O444" s="42">
        <v>0</v>
      </c>
      <c r="P444" s="42">
        <v>0</v>
      </c>
      <c r="Q444" s="42">
        <v>0</v>
      </c>
      <c r="R444" s="42">
        <v>0</v>
      </c>
      <c r="S444" s="42">
        <v>0</v>
      </c>
      <c r="T444" s="42">
        <v>0</v>
      </c>
      <c r="U444" s="42">
        <v>0</v>
      </c>
      <c r="V444" s="42">
        <v>0</v>
      </c>
      <c r="W444" s="42">
        <v>0</v>
      </c>
      <c r="X444" s="42" t="s">
        <v>1163</v>
      </c>
      <c r="Y444" s="42">
        <v>0</v>
      </c>
      <c r="Z444" s="42">
        <v>0</v>
      </c>
      <c r="AA444" s="42">
        <f t="shared" si="25"/>
        <v>348.52</v>
      </c>
      <c r="AC444">
        <f>IFERROR(VLOOKUP(H444,'[1]Pending Recoveries'!$A:$D,4,0),0)</f>
        <v>0</v>
      </c>
      <c r="AD444" s="43">
        <f t="shared" si="26"/>
        <v>348.52</v>
      </c>
      <c r="AE444" s="43">
        <f t="shared" si="27"/>
        <v>0</v>
      </c>
      <c r="AF444" s="43"/>
    </row>
    <row r="445" spans="8:32" x14ac:dyDescent="0.25">
      <c r="H445">
        <v>10140040</v>
      </c>
      <c r="I445" s="30"/>
      <c r="J445" t="s">
        <v>154</v>
      </c>
      <c r="K445" s="42">
        <v>166</v>
      </c>
      <c r="L445" s="42">
        <v>166</v>
      </c>
      <c r="M445" s="42">
        <v>0</v>
      </c>
      <c r="N445" s="48">
        <f t="shared" si="24"/>
        <v>332</v>
      </c>
      <c r="O445" s="42">
        <v>0</v>
      </c>
      <c r="P445" s="42">
        <v>0</v>
      </c>
      <c r="Q445" s="42">
        <v>0</v>
      </c>
      <c r="R445" s="42">
        <v>0</v>
      </c>
      <c r="S445" s="42">
        <v>0</v>
      </c>
      <c r="T445" s="42">
        <v>0</v>
      </c>
      <c r="U445" s="42">
        <v>0</v>
      </c>
      <c r="V445" s="42">
        <v>0</v>
      </c>
      <c r="W445" s="42">
        <v>0</v>
      </c>
      <c r="X445" s="42" t="s">
        <v>1163</v>
      </c>
      <c r="Y445" s="42">
        <v>0</v>
      </c>
      <c r="Z445" s="42">
        <v>0</v>
      </c>
      <c r="AA445" s="42">
        <f t="shared" si="25"/>
        <v>332</v>
      </c>
      <c r="AC445">
        <f>IFERROR(VLOOKUP(H445,'[1]Pending Recoveries'!$A:$D,4,0),0)</f>
        <v>0</v>
      </c>
      <c r="AD445" s="43">
        <f t="shared" si="26"/>
        <v>332</v>
      </c>
      <c r="AE445" s="43">
        <f t="shared" si="27"/>
        <v>0</v>
      </c>
      <c r="AF445" s="43"/>
    </row>
    <row r="446" spans="8:32" x14ac:dyDescent="0.25">
      <c r="H446">
        <v>10140042</v>
      </c>
      <c r="I446" s="30"/>
      <c r="J446" t="s">
        <v>154</v>
      </c>
      <c r="K446" s="42">
        <v>166</v>
      </c>
      <c r="L446" s="42">
        <v>166</v>
      </c>
      <c r="M446" s="42">
        <v>0</v>
      </c>
      <c r="N446" s="48">
        <f t="shared" si="24"/>
        <v>332</v>
      </c>
      <c r="O446" s="42">
        <v>0</v>
      </c>
      <c r="P446" s="42">
        <v>0</v>
      </c>
      <c r="Q446" s="42">
        <v>0</v>
      </c>
      <c r="R446" s="42">
        <v>0</v>
      </c>
      <c r="S446" s="42">
        <v>0</v>
      </c>
      <c r="T446" s="42">
        <v>0</v>
      </c>
      <c r="U446" s="42">
        <v>0</v>
      </c>
      <c r="V446" s="42">
        <v>0</v>
      </c>
      <c r="W446" s="42">
        <v>0</v>
      </c>
      <c r="X446" s="42" t="s">
        <v>1163</v>
      </c>
      <c r="Y446" s="42">
        <v>0</v>
      </c>
      <c r="Z446" s="42">
        <v>0</v>
      </c>
      <c r="AA446" s="42">
        <f t="shared" si="25"/>
        <v>332</v>
      </c>
      <c r="AC446">
        <f>IFERROR(VLOOKUP(H446,'[1]Pending Recoveries'!$A:$D,4,0),0)</f>
        <v>0</v>
      </c>
      <c r="AD446" s="43">
        <f t="shared" si="26"/>
        <v>332</v>
      </c>
      <c r="AE446" s="43">
        <f t="shared" si="27"/>
        <v>0</v>
      </c>
      <c r="AF446" s="43"/>
    </row>
    <row r="447" spans="8:32" x14ac:dyDescent="0.25">
      <c r="H447">
        <v>10140044</v>
      </c>
      <c r="I447" s="30"/>
      <c r="J447" t="s">
        <v>154</v>
      </c>
      <c r="K447" s="42">
        <v>29</v>
      </c>
      <c r="L447" s="42">
        <v>29</v>
      </c>
      <c r="M447" s="42">
        <v>0</v>
      </c>
      <c r="N447" s="48">
        <f t="shared" si="24"/>
        <v>58</v>
      </c>
      <c r="O447" s="42">
        <v>0</v>
      </c>
      <c r="P447" s="42">
        <v>0</v>
      </c>
      <c r="Q447" s="42">
        <v>0</v>
      </c>
      <c r="R447" s="42">
        <v>0</v>
      </c>
      <c r="S447" s="42">
        <v>0</v>
      </c>
      <c r="T447" s="42">
        <v>0</v>
      </c>
      <c r="U447" s="42">
        <v>0</v>
      </c>
      <c r="V447" s="42">
        <v>0</v>
      </c>
      <c r="W447" s="42">
        <v>0</v>
      </c>
      <c r="X447" s="42" t="s">
        <v>1163</v>
      </c>
      <c r="Y447" s="42">
        <v>0</v>
      </c>
      <c r="Z447" s="42">
        <v>0</v>
      </c>
      <c r="AA447" s="42">
        <f t="shared" si="25"/>
        <v>58</v>
      </c>
      <c r="AC447">
        <f>IFERROR(VLOOKUP(H447,'[1]Pending Recoveries'!$A:$D,4,0),0)</f>
        <v>0</v>
      </c>
      <c r="AD447" s="43">
        <f t="shared" si="26"/>
        <v>58</v>
      </c>
      <c r="AE447" s="43">
        <f t="shared" si="27"/>
        <v>0</v>
      </c>
      <c r="AF447" s="43"/>
    </row>
    <row r="448" spans="8:32" hidden="1" x14ac:dyDescent="0.25">
      <c r="H448">
        <v>10140045</v>
      </c>
      <c r="I448" s="30"/>
      <c r="J448" t="s">
        <v>154</v>
      </c>
      <c r="K448" s="42">
        <v>0</v>
      </c>
      <c r="L448" s="42">
        <v>0</v>
      </c>
      <c r="M448" s="42">
        <v>0</v>
      </c>
      <c r="N448" s="48">
        <f t="shared" si="24"/>
        <v>0</v>
      </c>
      <c r="O448" s="42">
        <v>0</v>
      </c>
      <c r="P448" s="42">
        <v>0</v>
      </c>
      <c r="Q448" s="42">
        <v>0</v>
      </c>
      <c r="R448" s="42">
        <v>0</v>
      </c>
      <c r="S448" s="42">
        <v>0</v>
      </c>
      <c r="T448" s="42">
        <v>0</v>
      </c>
      <c r="U448" s="42">
        <v>0</v>
      </c>
      <c r="V448" s="42">
        <v>0</v>
      </c>
      <c r="W448" s="42">
        <v>0</v>
      </c>
      <c r="X448" s="42" t="s">
        <v>1163</v>
      </c>
      <c r="Y448" s="42">
        <v>0</v>
      </c>
      <c r="Z448" s="42">
        <v>0</v>
      </c>
      <c r="AA448" s="42">
        <f t="shared" si="25"/>
        <v>0</v>
      </c>
      <c r="AC448">
        <f>IFERROR(VLOOKUP(H448,'[1]Pending Recoveries'!$A:$D,4,0),0)</f>
        <v>0</v>
      </c>
      <c r="AD448" s="43">
        <f t="shared" si="26"/>
        <v>0</v>
      </c>
      <c r="AE448" s="43">
        <f t="shared" si="27"/>
        <v>0</v>
      </c>
      <c r="AF448" s="43"/>
    </row>
    <row r="449" spans="8:32" x14ac:dyDescent="0.25">
      <c r="H449">
        <v>10140046</v>
      </c>
      <c r="I449" s="30"/>
      <c r="J449" t="s">
        <v>154</v>
      </c>
      <c r="K449" s="42">
        <v>29</v>
      </c>
      <c r="L449" s="42">
        <v>29</v>
      </c>
      <c r="M449" s="42">
        <v>0</v>
      </c>
      <c r="N449" s="48">
        <f t="shared" si="24"/>
        <v>58</v>
      </c>
      <c r="O449" s="42">
        <v>0</v>
      </c>
      <c r="P449" s="42">
        <v>0</v>
      </c>
      <c r="Q449" s="42">
        <v>0</v>
      </c>
      <c r="R449" s="42">
        <v>0</v>
      </c>
      <c r="S449" s="42">
        <v>0</v>
      </c>
      <c r="T449" s="42">
        <v>0</v>
      </c>
      <c r="U449" s="42">
        <v>0</v>
      </c>
      <c r="V449" s="42">
        <v>0</v>
      </c>
      <c r="W449" s="42">
        <v>0</v>
      </c>
      <c r="X449" s="42" t="s">
        <v>1163</v>
      </c>
      <c r="Y449" s="42">
        <v>0</v>
      </c>
      <c r="Z449" s="42">
        <v>0</v>
      </c>
      <c r="AA449" s="42">
        <f t="shared" si="25"/>
        <v>58</v>
      </c>
      <c r="AC449">
        <f>IFERROR(VLOOKUP(H449,'[1]Pending Recoveries'!$A:$D,4,0),0)</f>
        <v>0</v>
      </c>
      <c r="AD449" s="43">
        <f t="shared" si="26"/>
        <v>58</v>
      </c>
      <c r="AE449" s="43">
        <f t="shared" si="27"/>
        <v>0</v>
      </c>
      <c r="AF449" s="43"/>
    </row>
    <row r="450" spans="8:32" hidden="1" x14ac:dyDescent="0.25">
      <c r="H450">
        <v>10140049</v>
      </c>
      <c r="I450" s="30"/>
      <c r="J450" t="s">
        <v>154</v>
      </c>
      <c r="K450" s="42">
        <v>0</v>
      </c>
      <c r="L450" s="42">
        <v>0</v>
      </c>
      <c r="M450" s="42">
        <v>0</v>
      </c>
      <c r="N450" s="48">
        <f t="shared" si="24"/>
        <v>0</v>
      </c>
      <c r="O450" s="42">
        <v>0</v>
      </c>
      <c r="P450" s="42">
        <v>0</v>
      </c>
      <c r="Q450" s="42">
        <v>0</v>
      </c>
      <c r="R450" s="42">
        <v>0</v>
      </c>
      <c r="S450" s="42">
        <v>0</v>
      </c>
      <c r="T450" s="42">
        <v>0</v>
      </c>
      <c r="U450" s="42">
        <v>0</v>
      </c>
      <c r="V450" s="42">
        <v>0</v>
      </c>
      <c r="W450" s="42">
        <v>0</v>
      </c>
      <c r="X450" s="42" t="s">
        <v>1163</v>
      </c>
      <c r="Y450" s="42">
        <v>0</v>
      </c>
      <c r="Z450" s="42">
        <v>0</v>
      </c>
      <c r="AA450" s="42">
        <f t="shared" si="25"/>
        <v>0</v>
      </c>
      <c r="AC450">
        <f>IFERROR(VLOOKUP(H450,'[1]Pending Recoveries'!$A:$D,4,0),0)</f>
        <v>0</v>
      </c>
      <c r="AD450" s="43">
        <f t="shared" si="26"/>
        <v>0</v>
      </c>
      <c r="AE450" s="43">
        <f t="shared" si="27"/>
        <v>0</v>
      </c>
      <c r="AF450" s="43"/>
    </row>
    <row r="451" spans="8:32" x14ac:dyDescent="0.25">
      <c r="H451">
        <v>10140050</v>
      </c>
      <c r="I451" s="30"/>
      <c r="J451" t="s">
        <v>154</v>
      </c>
      <c r="K451" s="42">
        <v>156</v>
      </c>
      <c r="L451" s="42">
        <v>156</v>
      </c>
      <c r="M451" s="42">
        <v>0</v>
      </c>
      <c r="N451" s="48">
        <f t="shared" si="24"/>
        <v>312</v>
      </c>
      <c r="O451" s="42">
        <v>0</v>
      </c>
      <c r="P451" s="42">
        <v>0</v>
      </c>
      <c r="Q451" s="42">
        <v>0</v>
      </c>
      <c r="R451" s="42">
        <v>0</v>
      </c>
      <c r="S451" s="42">
        <v>0</v>
      </c>
      <c r="T451" s="42">
        <v>0</v>
      </c>
      <c r="U451" s="42">
        <v>0</v>
      </c>
      <c r="V451" s="42">
        <v>0</v>
      </c>
      <c r="W451" s="42">
        <v>0</v>
      </c>
      <c r="X451" s="42" t="s">
        <v>1163</v>
      </c>
      <c r="Y451" s="42">
        <v>0</v>
      </c>
      <c r="Z451" s="42">
        <v>0</v>
      </c>
      <c r="AA451" s="42">
        <f t="shared" si="25"/>
        <v>312</v>
      </c>
      <c r="AC451">
        <f>IFERROR(VLOOKUP(H451,'[1]Pending Recoveries'!$A:$D,4,0),0)</f>
        <v>0</v>
      </c>
      <c r="AD451" s="43">
        <f t="shared" si="26"/>
        <v>312</v>
      </c>
      <c r="AE451" s="43">
        <f t="shared" si="27"/>
        <v>0</v>
      </c>
      <c r="AF451" s="43"/>
    </row>
    <row r="452" spans="8:32" x14ac:dyDescent="0.25">
      <c r="H452">
        <v>10140052</v>
      </c>
      <c r="I452" s="30"/>
      <c r="J452" t="s">
        <v>154</v>
      </c>
      <c r="K452" s="42">
        <v>29</v>
      </c>
      <c r="L452" s="42">
        <v>29</v>
      </c>
      <c r="M452" s="42">
        <v>0</v>
      </c>
      <c r="N452" s="48">
        <f t="shared" si="24"/>
        <v>58</v>
      </c>
      <c r="O452" s="42">
        <v>0</v>
      </c>
      <c r="P452" s="42">
        <v>0</v>
      </c>
      <c r="Q452" s="42">
        <v>0</v>
      </c>
      <c r="R452" s="42">
        <v>0</v>
      </c>
      <c r="S452" s="42">
        <v>0</v>
      </c>
      <c r="T452" s="42">
        <v>0</v>
      </c>
      <c r="U452" s="42">
        <v>0</v>
      </c>
      <c r="V452" s="42">
        <v>0</v>
      </c>
      <c r="W452" s="42">
        <v>0</v>
      </c>
      <c r="X452" s="42" t="s">
        <v>1163</v>
      </c>
      <c r="Y452" s="42">
        <v>0</v>
      </c>
      <c r="Z452" s="42">
        <v>0</v>
      </c>
      <c r="AA452" s="42">
        <f t="shared" si="25"/>
        <v>58</v>
      </c>
      <c r="AC452">
        <f>IFERROR(VLOOKUP(H452,'[1]Pending Recoveries'!$A:$D,4,0),0)</f>
        <v>0</v>
      </c>
      <c r="AD452" s="43">
        <f t="shared" si="26"/>
        <v>58</v>
      </c>
      <c r="AE452" s="43">
        <f t="shared" si="27"/>
        <v>0</v>
      </c>
      <c r="AF452" s="43"/>
    </row>
    <row r="453" spans="8:32" x14ac:dyDescent="0.25">
      <c r="H453">
        <v>10140056</v>
      </c>
      <c r="I453" s="30"/>
      <c r="J453" t="s">
        <v>154</v>
      </c>
      <c r="K453" s="42">
        <v>29</v>
      </c>
      <c r="L453" s="42">
        <v>29</v>
      </c>
      <c r="M453" s="42">
        <v>0</v>
      </c>
      <c r="N453" s="48">
        <f t="shared" ref="N453:N516" si="28">K453+M453+L453</f>
        <v>58</v>
      </c>
      <c r="O453" s="42">
        <v>0</v>
      </c>
      <c r="P453" s="42">
        <v>0</v>
      </c>
      <c r="Q453" s="42">
        <v>0</v>
      </c>
      <c r="R453" s="42">
        <v>0</v>
      </c>
      <c r="S453" s="42">
        <v>0</v>
      </c>
      <c r="T453" s="42">
        <v>0</v>
      </c>
      <c r="U453" s="42">
        <v>0</v>
      </c>
      <c r="V453" s="42">
        <v>0</v>
      </c>
      <c r="W453" s="42">
        <v>0</v>
      </c>
      <c r="X453" s="42" t="s">
        <v>1163</v>
      </c>
      <c r="Y453" s="42">
        <v>0</v>
      </c>
      <c r="Z453" s="42">
        <v>0</v>
      </c>
      <c r="AA453" s="42">
        <f t="shared" ref="AA453:AA516" si="29">N453-SUM(O453:Z453)</f>
        <v>58</v>
      </c>
      <c r="AC453">
        <f>IFERROR(VLOOKUP(H453,'[1]Pending Recoveries'!$A:$D,4,0),0)</f>
        <v>0</v>
      </c>
      <c r="AD453" s="43">
        <f t="shared" ref="AD453:AD516" si="30">AA453-AC453</f>
        <v>58</v>
      </c>
      <c r="AE453" s="43">
        <f t="shared" ref="AE453:AE516" si="31">AC453-M453</f>
        <v>0</v>
      </c>
      <c r="AF453" s="43"/>
    </row>
    <row r="454" spans="8:32" x14ac:dyDescent="0.25">
      <c r="H454">
        <v>10140059</v>
      </c>
      <c r="I454" s="30"/>
      <c r="J454" t="s">
        <v>154</v>
      </c>
      <c r="K454" s="42">
        <v>2058</v>
      </c>
      <c r="L454" s="42">
        <v>2058</v>
      </c>
      <c r="M454" s="42">
        <v>0</v>
      </c>
      <c r="N454" s="48">
        <f t="shared" si="28"/>
        <v>4116</v>
      </c>
      <c r="O454" s="42">
        <v>0</v>
      </c>
      <c r="P454" s="42">
        <v>0</v>
      </c>
      <c r="Q454" s="42">
        <v>0</v>
      </c>
      <c r="R454" s="42">
        <v>0</v>
      </c>
      <c r="S454" s="42">
        <v>0</v>
      </c>
      <c r="T454" s="42">
        <v>0</v>
      </c>
      <c r="U454" s="42">
        <v>0</v>
      </c>
      <c r="V454" s="42">
        <v>0</v>
      </c>
      <c r="W454" s="42">
        <v>0</v>
      </c>
      <c r="X454" s="42" t="s">
        <v>1163</v>
      </c>
      <c r="Y454" s="42">
        <v>0</v>
      </c>
      <c r="Z454" s="42">
        <v>0</v>
      </c>
      <c r="AA454" s="42">
        <f t="shared" si="29"/>
        <v>4116</v>
      </c>
      <c r="AC454">
        <f>IFERROR(VLOOKUP(H454,'[1]Pending Recoveries'!$A:$D,4,0),0)</f>
        <v>0</v>
      </c>
      <c r="AD454" s="43">
        <f t="shared" si="30"/>
        <v>4116</v>
      </c>
      <c r="AE454" s="43">
        <f t="shared" si="31"/>
        <v>0</v>
      </c>
      <c r="AF454" s="43"/>
    </row>
    <row r="455" spans="8:32" x14ac:dyDescent="0.25">
      <c r="H455">
        <v>10140060</v>
      </c>
      <c r="I455" s="30"/>
      <c r="J455" t="s">
        <v>154</v>
      </c>
      <c r="K455" s="42">
        <v>78</v>
      </c>
      <c r="L455" s="42">
        <v>78</v>
      </c>
      <c r="M455" s="42">
        <v>0</v>
      </c>
      <c r="N455" s="48">
        <f t="shared" si="28"/>
        <v>156</v>
      </c>
      <c r="O455" s="42">
        <v>0</v>
      </c>
      <c r="P455" s="42">
        <v>0</v>
      </c>
      <c r="Q455" s="42">
        <v>0</v>
      </c>
      <c r="R455" s="42">
        <v>0</v>
      </c>
      <c r="S455" s="42">
        <v>0</v>
      </c>
      <c r="T455" s="42">
        <v>0</v>
      </c>
      <c r="U455" s="42">
        <v>0</v>
      </c>
      <c r="V455" s="42">
        <v>0</v>
      </c>
      <c r="W455" s="42">
        <v>0</v>
      </c>
      <c r="X455" s="42" t="s">
        <v>1163</v>
      </c>
      <c r="Y455" s="42">
        <v>0</v>
      </c>
      <c r="Z455" s="42">
        <v>0</v>
      </c>
      <c r="AA455" s="42">
        <f t="shared" si="29"/>
        <v>156</v>
      </c>
      <c r="AC455">
        <f>IFERROR(VLOOKUP(H455,'[1]Pending Recoveries'!$A:$D,4,0),0)</f>
        <v>0</v>
      </c>
      <c r="AD455" s="43">
        <f t="shared" si="30"/>
        <v>156</v>
      </c>
      <c r="AE455" s="43">
        <f t="shared" si="31"/>
        <v>0</v>
      </c>
      <c r="AF455" s="43"/>
    </row>
    <row r="456" spans="8:32" x14ac:dyDescent="0.25">
      <c r="H456">
        <v>10140061</v>
      </c>
      <c r="I456" s="30"/>
      <c r="J456" t="s">
        <v>154</v>
      </c>
      <c r="K456" s="42">
        <v>78</v>
      </c>
      <c r="L456" s="42">
        <v>78</v>
      </c>
      <c r="M456" s="42">
        <v>0</v>
      </c>
      <c r="N456" s="48">
        <f t="shared" si="28"/>
        <v>156</v>
      </c>
      <c r="O456" s="42">
        <v>0</v>
      </c>
      <c r="P456" s="42">
        <v>0</v>
      </c>
      <c r="Q456" s="42">
        <v>0</v>
      </c>
      <c r="R456" s="42">
        <v>0</v>
      </c>
      <c r="S456" s="42">
        <v>0</v>
      </c>
      <c r="T456" s="42">
        <v>0</v>
      </c>
      <c r="U456" s="42">
        <v>0</v>
      </c>
      <c r="V456" s="42">
        <v>0</v>
      </c>
      <c r="W456" s="42">
        <v>0</v>
      </c>
      <c r="X456" s="42" t="s">
        <v>1163</v>
      </c>
      <c r="Y456" s="42">
        <v>0</v>
      </c>
      <c r="Z456" s="42">
        <v>0</v>
      </c>
      <c r="AA456" s="42">
        <f t="shared" si="29"/>
        <v>156</v>
      </c>
      <c r="AC456">
        <f>IFERROR(VLOOKUP(H456,'[1]Pending Recoveries'!$A:$D,4,0),0)</f>
        <v>0</v>
      </c>
      <c r="AD456" s="43">
        <f t="shared" si="30"/>
        <v>156</v>
      </c>
      <c r="AE456" s="43">
        <f t="shared" si="31"/>
        <v>0</v>
      </c>
      <c r="AF456" s="43"/>
    </row>
    <row r="457" spans="8:32" x14ac:dyDescent="0.25">
      <c r="H457">
        <v>10140067</v>
      </c>
      <c r="I457" s="30"/>
      <c r="J457" t="s">
        <v>154</v>
      </c>
      <c r="K457" s="42">
        <v>0</v>
      </c>
      <c r="L457" s="42">
        <v>348.52</v>
      </c>
      <c r="M457" s="42">
        <v>0</v>
      </c>
      <c r="N457" s="48">
        <f t="shared" si="28"/>
        <v>348.52</v>
      </c>
      <c r="O457" s="42">
        <v>0</v>
      </c>
      <c r="P457" s="42">
        <v>0</v>
      </c>
      <c r="Q457" s="42">
        <v>0</v>
      </c>
      <c r="R457" s="42">
        <v>0</v>
      </c>
      <c r="S457" s="42">
        <v>0</v>
      </c>
      <c r="T457" s="42">
        <v>0</v>
      </c>
      <c r="U457" s="42">
        <v>0</v>
      </c>
      <c r="V457" s="42">
        <v>0</v>
      </c>
      <c r="W457" s="42">
        <v>0</v>
      </c>
      <c r="X457" s="42" t="s">
        <v>1163</v>
      </c>
      <c r="Y457" s="42">
        <v>0</v>
      </c>
      <c r="Z457" s="42">
        <v>0</v>
      </c>
      <c r="AA457" s="42">
        <f t="shared" si="29"/>
        <v>348.52</v>
      </c>
      <c r="AC457">
        <f>IFERROR(VLOOKUP(H457,'[1]Pending Recoveries'!$A:$D,4,0),0)</f>
        <v>0</v>
      </c>
      <c r="AD457" s="43">
        <f t="shared" si="30"/>
        <v>348.52</v>
      </c>
      <c r="AE457" s="43">
        <f t="shared" si="31"/>
        <v>0</v>
      </c>
      <c r="AF457" s="43"/>
    </row>
    <row r="458" spans="8:32" hidden="1" x14ac:dyDescent="0.25">
      <c r="H458">
        <v>10140078</v>
      </c>
      <c r="I458" s="30"/>
      <c r="J458" t="s">
        <v>154</v>
      </c>
      <c r="K458" s="42">
        <v>0</v>
      </c>
      <c r="L458" s="42">
        <v>0</v>
      </c>
      <c r="M458" s="42">
        <v>0</v>
      </c>
      <c r="N458" s="48">
        <f t="shared" si="28"/>
        <v>0</v>
      </c>
      <c r="O458" s="42">
        <v>0</v>
      </c>
      <c r="P458" s="42">
        <v>0</v>
      </c>
      <c r="Q458" s="42">
        <v>0</v>
      </c>
      <c r="R458" s="42">
        <v>0</v>
      </c>
      <c r="S458" s="42">
        <v>0</v>
      </c>
      <c r="T458" s="42">
        <v>0</v>
      </c>
      <c r="U458" s="42">
        <v>0</v>
      </c>
      <c r="V458" s="42">
        <v>0</v>
      </c>
      <c r="W458" s="42">
        <v>0</v>
      </c>
      <c r="X458" s="42" t="s">
        <v>1163</v>
      </c>
      <c r="Y458" s="42">
        <v>0</v>
      </c>
      <c r="Z458" s="42">
        <v>0</v>
      </c>
      <c r="AA458" s="42">
        <f t="shared" si="29"/>
        <v>0</v>
      </c>
      <c r="AC458">
        <f>IFERROR(VLOOKUP(H458,'[1]Pending Recoveries'!$A:$D,4,0),0)</f>
        <v>0</v>
      </c>
      <c r="AD458" s="43">
        <f t="shared" si="30"/>
        <v>0</v>
      </c>
      <c r="AE458" s="43">
        <f t="shared" si="31"/>
        <v>0</v>
      </c>
      <c r="AF458" s="43"/>
    </row>
    <row r="459" spans="8:32" hidden="1" x14ac:dyDescent="0.25">
      <c r="H459">
        <v>10140083</v>
      </c>
      <c r="I459" s="30"/>
      <c r="J459" t="s">
        <v>154</v>
      </c>
      <c r="K459" s="42">
        <v>0</v>
      </c>
      <c r="L459" s="42">
        <v>0</v>
      </c>
      <c r="M459" s="42">
        <v>697.04</v>
      </c>
      <c r="N459" s="48">
        <f t="shared" si="28"/>
        <v>697.04</v>
      </c>
      <c r="O459" s="42">
        <v>0</v>
      </c>
      <c r="P459" s="42">
        <v>697.04</v>
      </c>
      <c r="Q459" s="42">
        <v>0</v>
      </c>
      <c r="R459" s="42">
        <v>0</v>
      </c>
      <c r="S459" s="42">
        <v>0</v>
      </c>
      <c r="T459" s="42">
        <v>0</v>
      </c>
      <c r="U459" s="42">
        <v>0</v>
      </c>
      <c r="V459" s="42">
        <v>0</v>
      </c>
      <c r="W459" s="42">
        <v>0</v>
      </c>
      <c r="X459" s="42" t="s">
        <v>1163</v>
      </c>
      <c r="Y459" s="42">
        <v>0</v>
      </c>
      <c r="Z459" s="42">
        <v>0</v>
      </c>
      <c r="AA459" s="42">
        <f t="shared" si="29"/>
        <v>0</v>
      </c>
      <c r="AC459">
        <f>IFERROR(VLOOKUP(H459,'[1]Pending Recoveries'!$A:$D,4,0),0)</f>
        <v>697.04</v>
      </c>
      <c r="AD459" s="43">
        <f t="shared" si="30"/>
        <v>-697.04</v>
      </c>
      <c r="AE459" s="43">
        <f t="shared" si="31"/>
        <v>0</v>
      </c>
      <c r="AF459" s="43"/>
    </row>
    <row r="460" spans="8:32" x14ac:dyDescent="0.25">
      <c r="H460">
        <v>10140086</v>
      </c>
      <c r="I460" s="30"/>
      <c r="J460" t="s">
        <v>154</v>
      </c>
      <c r="K460" s="42">
        <v>848</v>
      </c>
      <c r="L460" s="42">
        <v>848</v>
      </c>
      <c r="M460" s="42">
        <v>0</v>
      </c>
      <c r="N460" s="48">
        <f t="shared" si="28"/>
        <v>1696</v>
      </c>
      <c r="O460" s="42">
        <v>0</v>
      </c>
      <c r="P460" s="42">
        <v>0</v>
      </c>
      <c r="Q460" s="42">
        <v>0</v>
      </c>
      <c r="R460" s="42">
        <v>0</v>
      </c>
      <c r="S460" s="42">
        <v>0</v>
      </c>
      <c r="T460" s="42">
        <v>0</v>
      </c>
      <c r="U460" s="42">
        <v>0</v>
      </c>
      <c r="V460" s="42">
        <v>0</v>
      </c>
      <c r="W460" s="42">
        <v>0</v>
      </c>
      <c r="X460" s="42" t="s">
        <v>1163</v>
      </c>
      <c r="Y460" s="42">
        <v>0</v>
      </c>
      <c r="Z460" s="42">
        <v>0</v>
      </c>
      <c r="AA460" s="42">
        <f t="shared" si="29"/>
        <v>1696</v>
      </c>
      <c r="AC460">
        <f>IFERROR(VLOOKUP(H460,'[1]Pending Recoveries'!$A:$D,4,0),0)</f>
        <v>0</v>
      </c>
      <c r="AD460" s="43">
        <f t="shared" si="30"/>
        <v>1696</v>
      </c>
      <c r="AE460" s="43">
        <f t="shared" si="31"/>
        <v>0</v>
      </c>
      <c r="AF460" s="43"/>
    </row>
    <row r="461" spans="8:32" x14ac:dyDescent="0.25">
      <c r="H461">
        <v>10140095</v>
      </c>
      <c r="I461" s="30"/>
      <c r="J461" t="s">
        <v>154</v>
      </c>
      <c r="K461" s="42">
        <v>0</v>
      </c>
      <c r="L461" s="42">
        <v>0</v>
      </c>
      <c r="M461" s="42">
        <v>348.52</v>
      </c>
      <c r="N461" s="48">
        <f t="shared" si="28"/>
        <v>348.52</v>
      </c>
      <c r="O461" s="42">
        <v>0</v>
      </c>
      <c r="P461" s="42">
        <v>0</v>
      </c>
      <c r="Q461" s="42">
        <v>0</v>
      </c>
      <c r="R461" s="42">
        <v>0</v>
      </c>
      <c r="S461" s="42">
        <v>0</v>
      </c>
      <c r="T461" s="42">
        <v>0</v>
      </c>
      <c r="U461" s="42">
        <v>0</v>
      </c>
      <c r="V461" s="42">
        <v>0</v>
      </c>
      <c r="W461" s="42">
        <v>0</v>
      </c>
      <c r="X461" s="42" t="s">
        <v>1163</v>
      </c>
      <c r="Y461" s="42">
        <v>0</v>
      </c>
      <c r="Z461" s="42">
        <v>0</v>
      </c>
      <c r="AA461" s="42">
        <f t="shared" si="29"/>
        <v>348.52</v>
      </c>
      <c r="AC461">
        <f>IFERROR(VLOOKUP(H461,'[1]Pending Recoveries'!$A:$D,4,0),0)</f>
        <v>348.52</v>
      </c>
      <c r="AD461" s="43">
        <f t="shared" si="30"/>
        <v>0</v>
      </c>
      <c r="AE461" s="43">
        <f t="shared" si="31"/>
        <v>0</v>
      </c>
      <c r="AF461" s="43"/>
    </row>
    <row r="462" spans="8:32" hidden="1" x14ac:dyDescent="0.25">
      <c r="H462">
        <v>10140097</v>
      </c>
      <c r="I462" s="30"/>
      <c r="J462" t="s">
        <v>154</v>
      </c>
      <c r="K462" s="42">
        <v>0</v>
      </c>
      <c r="L462" s="42">
        <v>0</v>
      </c>
      <c r="M462" s="42">
        <v>0</v>
      </c>
      <c r="N462" s="48">
        <f t="shared" si="28"/>
        <v>0</v>
      </c>
      <c r="O462" s="42">
        <v>0</v>
      </c>
      <c r="P462" s="42">
        <v>0</v>
      </c>
      <c r="Q462" s="42">
        <v>0</v>
      </c>
      <c r="R462" s="42">
        <v>0</v>
      </c>
      <c r="S462" s="42">
        <v>0</v>
      </c>
      <c r="T462" s="42">
        <v>0</v>
      </c>
      <c r="U462" s="42">
        <v>0</v>
      </c>
      <c r="V462" s="42">
        <v>0</v>
      </c>
      <c r="W462" s="42">
        <v>0</v>
      </c>
      <c r="X462" s="42" t="s">
        <v>1163</v>
      </c>
      <c r="Y462" s="42">
        <v>0</v>
      </c>
      <c r="Z462" s="42">
        <v>0</v>
      </c>
      <c r="AA462" s="42">
        <f t="shared" si="29"/>
        <v>0</v>
      </c>
      <c r="AC462">
        <f>IFERROR(VLOOKUP(H462,'[1]Pending Recoveries'!$A:$D,4,0),0)</f>
        <v>0</v>
      </c>
      <c r="AD462" s="43">
        <f t="shared" si="30"/>
        <v>0</v>
      </c>
      <c r="AE462" s="43">
        <f t="shared" si="31"/>
        <v>0</v>
      </c>
      <c r="AF462" s="43"/>
    </row>
    <row r="463" spans="8:32" hidden="1" x14ac:dyDescent="0.25">
      <c r="H463">
        <v>10160001</v>
      </c>
      <c r="I463" s="30"/>
      <c r="J463" t="s">
        <v>154</v>
      </c>
      <c r="K463" s="42">
        <v>0</v>
      </c>
      <c r="L463" s="42">
        <v>0</v>
      </c>
      <c r="M463" s="42">
        <v>0</v>
      </c>
      <c r="N463" s="48">
        <f t="shared" si="28"/>
        <v>0</v>
      </c>
      <c r="O463" s="42">
        <v>0</v>
      </c>
      <c r="P463" s="42">
        <v>0</v>
      </c>
      <c r="Q463" s="42">
        <v>0</v>
      </c>
      <c r="R463" s="42">
        <v>0</v>
      </c>
      <c r="S463" s="42">
        <v>0</v>
      </c>
      <c r="T463" s="42">
        <v>0</v>
      </c>
      <c r="U463" s="42">
        <v>0</v>
      </c>
      <c r="V463" s="42">
        <v>0</v>
      </c>
      <c r="W463" s="42">
        <v>0</v>
      </c>
      <c r="X463" s="42" t="s">
        <v>1163</v>
      </c>
      <c r="Y463" s="42">
        <v>0</v>
      </c>
      <c r="Z463" s="42">
        <v>0</v>
      </c>
      <c r="AA463" s="42">
        <f t="shared" si="29"/>
        <v>0</v>
      </c>
      <c r="AC463">
        <f>IFERROR(VLOOKUP(H463,'[1]Pending Recoveries'!$A:$D,4,0),0)</f>
        <v>0</v>
      </c>
      <c r="AD463" s="43">
        <f t="shared" si="30"/>
        <v>0</v>
      </c>
      <c r="AE463" s="43">
        <f t="shared" si="31"/>
        <v>0</v>
      </c>
      <c r="AF463" s="43"/>
    </row>
    <row r="464" spans="8:32" x14ac:dyDescent="0.25">
      <c r="H464">
        <v>10360011</v>
      </c>
      <c r="I464" s="30"/>
      <c r="J464" t="s">
        <v>154</v>
      </c>
      <c r="K464" s="42">
        <v>2029</v>
      </c>
      <c r="L464" s="42">
        <v>2029</v>
      </c>
      <c r="M464" s="42">
        <v>0</v>
      </c>
      <c r="N464" s="48">
        <f t="shared" si="28"/>
        <v>4058</v>
      </c>
      <c r="O464" s="42">
        <v>0</v>
      </c>
      <c r="P464" s="42">
        <v>0</v>
      </c>
      <c r="Q464" s="42">
        <v>0</v>
      </c>
      <c r="R464" s="42">
        <v>0</v>
      </c>
      <c r="S464" s="42">
        <v>0</v>
      </c>
      <c r="T464" s="42">
        <v>0</v>
      </c>
      <c r="U464" s="42">
        <v>0</v>
      </c>
      <c r="V464" s="42">
        <v>0</v>
      </c>
      <c r="W464" s="42">
        <v>0</v>
      </c>
      <c r="X464" s="42" t="s">
        <v>1163</v>
      </c>
      <c r="Y464" s="42">
        <v>0</v>
      </c>
      <c r="Z464" s="42">
        <v>0</v>
      </c>
      <c r="AA464" s="42">
        <f t="shared" si="29"/>
        <v>4058</v>
      </c>
      <c r="AC464">
        <f>IFERROR(VLOOKUP(H464,'[1]Pending Recoveries'!$A:$D,4,0),0)</f>
        <v>0</v>
      </c>
      <c r="AD464" s="43">
        <f t="shared" si="30"/>
        <v>4058</v>
      </c>
      <c r="AE464" s="43">
        <f t="shared" si="31"/>
        <v>0</v>
      </c>
      <c r="AF464" s="43"/>
    </row>
    <row r="465" spans="8:32" hidden="1" x14ac:dyDescent="0.25">
      <c r="H465">
        <v>10460003</v>
      </c>
      <c r="I465" s="30"/>
      <c r="J465" t="s">
        <v>154</v>
      </c>
      <c r="K465" s="42">
        <v>0</v>
      </c>
      <c r="L465" s="42">
        <v>0</v>
      </c>
      <c r="M465" s="42">
        <v>0</v>
      </c>
      <c r="N465" s="48">
        <f t="shared" si="28"/>
        <v>0</v>
      </c>
      <c r="O465" s="42">
        <v>0</v>
      </c>
      <c r="P465" s="42">
        <v>0</v>
      </c>
      <c r="Q465" s="42">
        <v>0</v>
      </c>
      <c r="R465" s="42">
        <v>0</v>
      </c>
      <c r="S465" s="42">
        <v>0</v>
      </c>
      <c r="T465" s="42">
        <v>0</v>
      </c>
      <c r="U465" s="42">
        <v>0</v>
      </c>
      <c r="V465" s="42">
        <v>0</v>
      </c>
      <c r="W465" s="42">
        <v>0</v>
      </c>
      <c r="X465" s="42" t="s">
        <v>1163</v>
      </c>
      <c r="Y465" s="42">
        <v>0</v>
      </c>
      <c r="Z465" s="42">
        <v>0</v>
      </c>
      <c r="AA465" s="42">
        <f t="shared" si="29"/>
        <v>0</v>
      </c>
      <c r="AC465">
        <f>IFERROR(VLOOKUP(H465,'[1]Pending Recoveries'!$A:$D,4,0),0)</f>
        <v>0</v>
      </c>
      <c r="AD465" s="43">
        <f t="shared" si="30"/>
        <v>0</v>
      </c>
      <c r="AE465" s="43">
        <f t="shared" si="31"/>
        <v>0</v>
      </c>
      <c r="AF465" s="43"/>
    </row>
    <row r="466" spans="8:32" hidden="1" x14ac:dyDescent="0.25">
      <c r="H466">
        <v>10480001</v>
      </c>
      <c r="I466" s="30"/>
      <c r="J466" t="s">
        <v>154</v>
      </c>
      <c r="K466" s="42">
        <v>0</v>
      </c>
      <c r="L466" s="42">
        <v>0</v>
      </c>
      <c r="M466" s="42">
        <v>0</v>
      </c>
      <c r="N466" s="48">
        <f t="shared" si="28"/>
        <v>0</v>
      </c>
      <c r="O466" s="42">
        <v>0</v>
      </c>
      <c r="P466" s="42">
        <v>0</v>
      </c>
      <c r="Q466" s="42">
        <v>0</v>
      </c>
      <c r="R466" s="42">
        <v>0</v>
      </c>
      <c r="S466" s="42">
        <v>0</v>
      </c>
      <c r="T466" s="42">
        <v>0</v>
      </c>
      <c r="U466" s="42">
        <v>0</v>
      </c>
      <c r="V466" s="42">
        <v>0</v>
      </c>
      <c r="W466" s="42">
        <v>0</v>
      </c>
      <c r="X466" s="42" t="s">
        <v>1163</v>
      </c>
      <c r="Y466" s="42">
        <v>0</v>
      </c>
      <c r="Z466" s="42">
        <v>0</v>
      </c>
      <c r="AA466" s="42">
        <f t="shared" si="29"/>
        <v>0</v>
      </c>
      <c r="AC466">
        <f>IFERROR(VLOOKUP(H466,'[1]Pending Recoveries'!$A:$D,4,0),0)</f>
        <v>0</v>
      </c>
      <c r="AD466" s="43">
        <f t="shared" si="30"/>
        <v>0</v>
      </c>
      <c r="AE466" s="43">
        <f t="shared" si="31"/>
        <v>0</v>
      </c>
      <c r="AF466" s="43"/>
    </row>
    <row r="467" spans="8:32" hidden="1" x14ac:dyDescent="0.25">
      <c r="H467">
        <v>10480002</v>
      </c>
      <c r="I467" s="30"/>
      <c r="J467" t="s">
        <v>154</v>
      </c>
      <c r="K467" s="42">
        <v>0</v>
      </c>
      <c r="L467" s="42">
        <v>0</v>
      </c>
      <c r="M467" s="42">
        <v>0</v>
      </c>
      <c r="N467" s="48">
        <f t="shared" si="28"/>
        <v>0</v>
      </c>
      <c r="O467" s="42">
        <v>0</v>
      </c>
      <c r="P467" s="42">
        <v>0</v>
      </c>
      <c r="Q467" s="42">
        <v>0</v>
      </c>
      <c r="R467" s="42">
        <v>0</v>
      </c>
      <c r="S467" s="42">
        <v>0</v>
      </c>
      <c r="T467" s="42">
        <v>0</v>
      </c>
      <c r="U467" s="42">
        <v>0</v>
      </c>
      <c r="V467" s="42">
        <v>0</v>
      </c>
      <c r="W467" s="42">
        <v>0</v>
      </c>
      <c r="X467" s="42" t="s">
        <v>1163</v>
      </c>
      <c r="Y467" s="42">
        <v>0</v>
      </c>
      <c r="Z467" s="42">
        <v>0</v>
      </c>
      <c r="AA467" s="42">
        <f t="shared" si="29"/>
        <v>0</v>
      </c>
      <c r="AC467">
        <f>IFERROR(VLOOKUP(H467,'[1]Pending Recoveries'!$A:$D,4,0),0)</f>
        <v>0</v>
      </c>
      <c r="AD467" s="43">
        <f t="shared" si="30"/>
        <v>0</v>
      </c>
      <c r="AE467" s="43">
        <f t="shared" si="31"/>
        <v>0</v>
      </c>
      <c r="AF467" s="43"/>
    </row>
    <row r="468" spans="8:32" hidden="1" x14ac:dyDescent="0.25">
      <c r="H468">
        <v>10480004</v>
      </c>
      <c r="I468" s="30"/>
      <c r="J468" t="s">
        <v>154</v>
      </c>
      <c r="K468" s="42">
        <v>0</v>
      </c>
      <c r="L468" s="42">
        <v>0</v>
      </c>
      <c r="M468" s="42">
        <v>0</v>
      </c>
      <c r="N468" s="48">
        <f t="shared" si="28"/>
        <v>0</v>
      </c>
      <c r="O468" s="42">
        <v>0</v>
      </c>
      <c r="P468" s="42">
        <v>0</v>
      </c>
      <c r="Q468" s="42">
        <v>0</v>
      </c>
      <c r="R468" s="42">
        <v>0</v>
      </c>
      <c r="S468" s="42">
        <v>0</v>
      </c>
      <c r="T468" s="42">
        <v>0</v>
      </c>
      <c r="U468" s="42">
        <v>0</v>
      </c>
      <c r="V468" s="42">
        <v>0</v>
      </c>
      <c r="W468" s="42">
        <v>0</v>
      </c>
      <c r="X468" s="42" t="s">
        <v>1163</v>
      </c>
      <c r="Y468" s="42">
        <v>0</v>
      </c>
      <c r="Z468" s="42">
        <v>0</v>
      </c>
      <c r="AA468" s="42">
        <f t="shared" si="29"/>
        <v>0</v>
      </c>
      <c r="AC468">
        <f>IFERROR(VLOOKUP(H468,'[1]Pending Recoveries'!$A:$D,4,0),0)</f>
        <v>0</v>
      </c>
      <c r="AD468" s="43">
        <f t="shared" si="30"/>
        <v>0</v>
      </c>
      <c r="AE468" s="43">
        <f t="shared" si="31"/>
        <v>0</v>
      </c>
      <c r="AF468" s="43"/>
    </row>
    <row r="469" spans="8:32" hidden="1" x14ac:dyDescent="0.25">
      <c r="H469">
        <v>10480006</v>
      </c>
      <c r="I469" s="30"/>
      <c r="J469" t="s">
        <v>154</v>
      </c>
      <c r="K469" s="42">
        <v>0</v>
      </c>
      <c r="L469" s="42">
        <v>0</v>
      </c>
      <c r="M469" s="42">
        <v>0</v>
      </c>
      <c r="N469" s="48">
        <f t="shared" si="28"/>
        <v>0</v>
      </c>
      <c r="O469" s="42">
        <v>0</v>
      </c>
      <c r="P469" s="42">
        <v>0</v>
      </c>
      <c r="Q469" s="42">
        <v>0</v>
      </c>
      <c r="R469" s="42">
        <v>0</v>
      </c>
      <c r="S469" s="42">
        <v>0</v>
      </c>
      <c r="T469" s="42">
        <v>0</v>
      </c>
      <c r="U469" s="42">
        <v>0</v>
      </c>
      <c r="V469" s="42">
        <v>0</v>
      </c>
      <c r="W469" s="42">
        <v>0</v>
      </c>
      <c r="X469" s="42" t="s">
        <v>1163</v>
      </c>
      <c r="Y469" s="42">
        <v>0</v>
      </c>
      <c r="Z469" s="42">
        <v>0</v>
      </c>
      <c r="AA469" s="42">
        <f t="shared" si="29"/>
        <v>0</v>
      </c>
      <c r="AC469">
        <f>IFERROR(VLOOKUP(H469,'[1]Pending Recoveries'!$A:$D,4,0),0)</f>
        <v>0</v>
      </c>
      <c r="AD469" s="43">
        <f t="shared" si="30"/>
        <v>0</v>
      </c>
      <c r="AE469" s="43">
        <f t="shared" si="31"/>
        <v>0</v>
      </c>
      <c r="AF469" s="43"/>
    </row>
    <row r="470" spans="8:32" x14ac:dyDescent="0.25">
      <c r="H470">
        <v>10480008</v>
      </c>
      <c r="I470" s="30"/>
      <c r="J470" t="s">
        <v>154</v>
      </c>
      <c r="K470" s="42">
        <v>0</v>
      </c>
      <c r="L470" s="42">
        <v>0</v>
      </c>
      <c r="M470" s="42">
        <v>697.04</v>
      </c>
      <c r="N470" s="48">
        <f t="shared" si="28"/>
        <v>697.04</v>
      </c>
      <c r="O470" s="42">
        <v>0</v>
      </c>
      <c r="P470" s="42">
        <v>0</v>
      </c>
      <c r="Q470" s="42">
        <v>0</v>
      </c>
      <c r="R470" s="42">
        <v>0</v>
      </c>
      <c r="S470" s="42">
        <v>0</v>
      </c>
      <c r="T470" s="42">
        <v>0</v>
      </c>
      <c r="U470" s="42">
        <v>0</v>
      </c>
      <c r="V470" s="42">
        <v>0</v>
      </c>
      <c r="W470" s="42">
        <v>0</v>
      </c>
      <c r="X470" s="42" t="s">
        <v>1163</v>
      </c>
      <c r="Y470" s="42">
        <v>0</v>
      </c>
      <c r="Z470" s="42">
        <v>0</v>
      </c>
      <c r="AA470" s="42">
        <f t="shared" si="29"/>
        <v>697.04</v>
      </c>
      <c r="AC470">
        <f>IFERROR(VLOOKUP(H470,'[1]Pending Recoveries'!$A:$D,4,0),0)</f>
        <v>697.04</v>
      </c>
      <c r="AD470" s="43">
        <f t="shared" si="30"/>
        <v>0</v>
      </c>
      <c r="AE470" s="43">
        <f t="shared" si="31"/>
        <v>0</v>
      </c>
      <c r="AF470" s="43"/>
    </row>
    <row r="471" spans="8:32" x14ac:dyDescent="0.25">
      <c r="H471">
        <v>10480016</v>
      </c>
      <c r="I471" s="30"/>
      <c r="J471" t="s">
        <v>154</v>
      </c>
      <c r="K471" s="42">
        <v>0</v>
      </c>
      <c r="L471" s="42">
        <v>256.5</v>
      </c>
      <c r="M471" s="42">
        <v>0</v>
      </c>
      <c r="N471" s="48">
        <f t="shared" si="28"/>
        <v>256.5</v>
      </c>
      <c r="O471" s="42">
        <v>0</v>
      </c>
      <c r="P471" s="42">
        <v>0</v>
      </c>
      <c r="Q471" s="42">
        <v>0</v>
      </c>
      <c r="R471" s="42">
        <v>0</v>
      </c>
      <c r="S471" s="42">
        <v>0</v>
      </c>
      <c r="T471" s="42">
        <v>0</v>
      </c>
      <c r="U471" s="42">
        <v>0</v>
      </c>
      <c r="V471" s="42">
        <v>0</v>
      </c>
      <c r="W471" s="42">
        <v>0</v>
      </c>
      <c r="X471" s="42" t="s">
        <v>1163</v>
      </c>
      <c r="Y471" s="42">
        <v>0</v>
      </c>
      <c r="Z471" s="42">
        <v>0</v>
      </c>
      <c r="AA471" s="42">
        <f t="shared" si="29"/>
        <v>256.5</v>
      </c>
      <c r="AC471">
        <f>IFERROR(VLOOKUP(H471,'[1]Pending Recoveries'!$A:$D,4,0),0)</f>
        <v>0</v>
      </c>
      <c r="AD471" s="43">
        <f t="shared" si="30"/>
        <v>256.5</v>
      </c>
      <c r="AE471" s="43">
        <f t="shared" si="31"/>
        <v>0</v>
      </c>
      <c r="AF471" s="43"/>
    </row>
    <row r="472" spans="8:32" hidden="1" x14ac:dyDescent="0.25">
      <c r="H472">
        <v>10480017</v>
      </c>
      <c r="I472" s="30"/>
      <c r="J472" t="s">
        <v>154</v>
      </c>
      <c r="K472" s="42">
        <v>0</v>
      </c>
      <c r="L472" s="42">
        <v>0</v>
      </c>
      <c r="M472" s="42">
        <v>0</v>
      </c>
      <c r="N472" s="48">
        <f t="shared" si="28"/>
        <v>0</v>
      </c>
      <c r="O472" s="42">
        <v>0</v>
      </c>
      <c r="P472" s="42">
        <v>0</v>
      </c>
      <c r="Q472" s="42">
        <v>0</v>
      </c>
      <c r="R472" s="42">
        <v>0</v>
      </c>
      <c r="S472" s="42">
        <v>0</v>
      </c>
      <c r="T472" s="42">
        <v>0</v>
      </c>
      <c r="U472" s="42">
        <v>0</v>
      </c>
      <c r="V472" s="42">
        <v>0</v>
      </c>
      <c r="W472" s="42">
        <v>0</v>
      </c>
      <c r="X472" s="42" t="s">
        <v>1163</v>
      </c>
      <c r="Y472" s="42">
        <v>0</v>
      </c>
      <c r="Z472" s="42">
        <v>0</v>
      </c>
      <c r="AA472" s="42">
        <f t="shared" si="29"/>
        <v>0</v>
      </c>
      <c r="AC472">
        <f>IFERROR(VLOOKUP(H472,'[1]Pending Recoveries'!$A:$D,4,0),0)</f>
        <v>0</v>
      </c>
      <c r="AD472" s="43">
        <f t="shared" si="30"/>
        <v>0</v>
      </c>
      <c r="AE472" s="43">
        <f t="shared" si="31"/>
        <v>0</v>
      </c>
      <c r="AF472" s="43"/>
    </row>
    <row r="473" spans="8:32" x14ac:dyDescent="0.25">
      <c r="H473">
        <v>10480018</v>
      </c>
      <c r="I473" s="30"/>
      <c r="J473" t="s">
        <v>154</v>
      </c>
      <c r="K473" s="42">
        <v>107</v>
      </c>
      <c r="L473" s="42">
        <v>107</v>
      </c>
      <c r="M473" s="42">
        <v>0</v>
      </c>
      <c r="N473" s="48">
        <f t="shared" si="28"/>
        <v>214</v>
      </c>
      <c r="O473" s="42">
        <v>0</v>
      </c>
      <c r="P473" s="42">
        <v>0</v>
      </c>
      <c r="Q473" s="42">
        <v>0</v>
      </c>
      <c r="R473" s="42">
        <v>0</v>
      </c>
      <c r="S473" s="42">
        <v>0</v>
      </c>
      <c r="T473" s="42">
        <v>0</v>
      </c>
      <c r="U473" s="42">
        <v>0</v>
      </c>
      <c r="V473" s="42">
        <v>0</v>
      </c>
      <c r="W473" s="42">
        <v>0</v>
      </c>
      <c r="X473" s="42" t="s">
        <v>1163</v>
      </c>
      <c r="Y473" s="42">
        <v>0</v>
      </c>
      <c r="Z473" s="42">
        <v>0</v>
      </c>
      <c r="AA473" s="42">
        <f t="shared" si="29"/>
        <v>214</v>
      </c>
      <c r="AC473">
        <f>IFERROR(VLOOKUP(H473,'[1]Pending Recoveries'!$A:$D,4,0),0)</f>
        <v>0</v>
      </c>
      <c r="AD473" s="43">
        <f t="shared" si="30"/>
        <v>214</v>
      </c>
      <c r="AE473" s="43">
        <f t="shared" si="31"/>
        <v>0</v>
      </c>
      <c r="AF473" s="43"/>
    </row>
    <row r="474" spans="8:32" x14ac:dyDescent="0.25">
      <c r="H474">
        <v>10480019</v>
      </c>
      <c r="I474" s="30"/>
      <c r="J474" t="s">
        <v>154</v>
      </c>
      <c r="K474" s="42">
        <v>1021</v>
      </c>
      <c r="L474" s="42">
        <v>1021</v>
      </c>
      <c r="M474" s="42">
        <v>0</v>
      </c>
      <c r="N474" s="48">
        <f t="shared" si="28"/>
        <v>2042</v>
      </c>
      <c r="O474" s="42">
        <v>0</v>
      </c>
      <c r="P474" s="42">
        <v>0</v>
      </c>
      <c r="Q474" s="42">
        <v>0</v>
      </c>
      <c r="R474" s="42">
        <v>0</v>
      </c>
      <c r="S474" s="42">
        <v>0</v>
      </c>
      <c r="T474" s="42">
        <v>0</v>
      </c>
      <c r="U474" s="42">
        <v>0</v>
      </c>
      <c r="V474" s="42">
        <v>0</v>
      </c>
      <c r="W474" s="42">
        <v>0</v>
      </c>
      <c r="X474" s="42" t="s">
        <v>1163</v>
      </c>
      <c r="Y474" s="42">
        <v>0</v>
      </c>
      <c r="Z474" s="42">
        <v>0</v>
      </c>
      <c r="AA474" s="42">
        <f t="shared" si="29"/>
        <v>2042</v>
      </c>
      <c r="AC474">
        <f>IFERROR(VLOOKUP(H474,'[1]Pending Recoveries'!$A:$D,4,0),0)</f>
        <v>0</v>
      </c>
      <c r="AD474" s="43">
        <f t="shared" si="30"/>
        <v>2042</v>
      </c>
      <c r="AE474" s="43">
        <f t="shared" si="31"/>
        <v>0</v>
      </c>
      <c r="AF474" s="43"/>
    </row>
    <row r="475" spans="8:32" x14ac:dyDescent="0.25">
      <c r="H475">
        <v>10480020</v>
      </c>
      <c r="I475" s="30"/>
      <c r="J475" t="s">
        <v>154</v>
      </c>
      <c r="K475" s="42">
        <v>493</v>
      </c>
      <c r="L475" s="42">
        <v>493</v>
      </c>
      <c r="M475" s="42">
        <v>0</v>
      </c>
      <c r="N475" s="48">
        <f t="shared" si="28"/>
        <v>986</v>
      </c>
      <c r="O475" s="42">
        <v>0</v>
      </c>
      <c r="P475" s="42">
        <v>0</v>
      </c>
      <c r="Q475" s="42">
        <v>0</v>
      </c>
      <c r="R475" s="42">
        <v>0</v>
      </c>
      <c r="S475" s="42">
        <v>0</v>
      </c>
      <c r="T475" s="42">
        <v>0</v>
      </c>
      <c r="U475" s="42">
        <v>0</v>
      </c>
      <c r="V475" s="42">
        <v>0</v>
      </c>
      <c r="W475" s="42">
        <v>0</v>
      </c>
      <c r="X475" s="42" t="s">
        <v>1163</v>
      </c>
      <c r="Y475" s="42">
        <v>0</v>
      </c>
      <c r="Z475" s="42">
        <v>0</v>
      </c>
      <c r="AA475" s="42">
        <f t="shared" si="29"/>
        <v>986</v>
      </c>
      <c r="AC475">
        <f>IFERROR(VLOOKUP(H475,'[1]Pending Recoveries'!$A:$D,4,0),0)</f>
        <v>0</v>
      </c>
      <c r="AD475" s="43">
        <f t="shared" si="30"/>
        <v>986</v>
      </c>
      <c r="AE475" s="43">
        <f t="shared" si="31"/>
        <v>0</v>
      </c>
      <c r="AF475" s="43"/>
    </row>
    <row r="476" spans="8:32" hidden="1" x14ac:dyDescent="0.25">
      <c r="H476">
        <v>10510002</v>
      </c>
      <c r="I476" s="30"/>
      <c r="J476" t="s">
        <v>154</v>
      </c>
      <c r="K476" s="42">
        <v>0</v>
      </c>
      <c r="L476" s="42">
        <v>0</v>
      </c>
      <c r="M476" s="42">
        <v>570.36</v>
      </c>
      <c r="N476" s="48">
        <f t="shared" si="28"/>
        <v>570.36</v>
      </c>
      <c r="O476" s="42">
        <v>0</v>
      </c>
      <c r="P476" s="42">
        <v>570.36</v>
      </c>
      <c r="Q476" s="42">
        <v>0</v>
      </c>
      <c r="R476" s="42">
        <v>0</v>
      </c>
      <c r="S476" s="42">
        <v>0</v>
      </c>
      <c r="T476" s="42">
        <v>0</v>
      </c>
      <c r="U476" s="42">
        <v>0</v>
      </c>
      <c r="V476" s="42">
        <v>0</v>
      </c>
      <c r="W476" s="42">
        <v>0</v>
      </c>
      <c r="X476" s="42" t="s">
        <v>1163</v>
      </c>
      <c r="Y476" s="42">
        <v>0</v>
      </c>
      <c r="Z476" s="42">
        <v>0</v>
      </c>
      <c r="AA476" s="42">
        <f t="shared" si="29"/>
        <v>0</v>
      </c>
      <c r="AC476">
        <f>IFERROR(VLOOKUP(H476,'[1]Pending Recoveries'!$A:$D,4,0),0)</f>
        <v>570.36</v>
      </c>
      <c r="AD476" s="43">
        <f t="shared" si="30"/>
        <v>-570.36</v>
      </c>
      <c r="AE476" s="43">
        <f t="shared" si="31"/>
        <v>0</v>
      </c>
      <c r="AF476" s="43"/>
    </row>
    <row r="477" spans="8:32" hidden="1" x14ac:dyDescent="0.25">
      <c r="H477">
        <v>10060028</v>
      </c>
      <c r="I477" s="30"/>
      <c r="J477" t="s">
        <v>154</v>
      </c>
      <c r="K477" s="42">
        <v>0</v>
      </c>
      <c r="L477" s="42">
        <v>0</v>
      </c>
      <c r="M477" s="42">
        <v>0</v>
      </c>
      <c r="N477" s="48">
        <f t="shared" si="28"/>
        <v>0</v>
      </c>
      <c r="O477" s="42">
        <v>0</v>
      </c>
      <c r="P477" s="42">
        <v>0</v>
      </c>
      <c r="Q477" s="42">
        <v>0</v>
      </c>
      <c r="R477" s="42">
        <v>0</v>
      </c>
      <c r="S477" s="42">
        <v>0</v>
      </c>
      <c r="T477" s="42">
        <v>0</v>
      </c>
      <c r="U477" s="42">
        <v>0</v>
      </c>
      <c r="V477" s="42">
        <v>0</v>
      </c>
      <c r="W477" s="42">
        <v>0</v>
      </c>
      <c r="X477" s="42" t="s">
        <v>1163</v>
      </c>
      <c r="Y477" s="42">
        <v>0</v>
      </c>
      <c r="Z477" s="42">
        <v>0</v>
      </c>
      <c r="AA477" s="42">
        <f t="shared" si="29"/>
        <v>0</v>
      </c>
      <c r="AC477">
        <f>IFERROR(VLOOKUP(H477,'[1]Pending Recoveries'!$A:$D,4,0),0)</f>
        <v>0</v>
      </c>
      <c r="AD477" s="43">
        <f t="shared" si="30"/>
        <v>0</v>
      </c>
      <c r="AE477" s="43">
        <f t="shared" si="31"/>
        <v>0</v>
      </c>
      <c r="AF477" s="43"/>
    </row>
    <row r="478" spans="8:32" hidden="1" x14ac:dyDescent="0.25">
      <c r="H478">
        <v>10060004</v>
      </c>
      <c r="I478" s="30"/>
      <c r="J478" t="s">
        <v>154</v>
      </c>
      <c r="K478" s="42">
        <v>0</v>
      </c>
      <c r="L478" s="42">
        <v>0</v>
      </c>
      <c r="M478" s="42">
        <v>0</v>
      </c>
      <c r="N478" s="48">
        <f t="shared" si="28"/>
        <v>0</v>
      </c>
      <c r="O478" s="42">
        <v>0</v>
      </c>
      <c r="P478" s="42">
        <v>0</v>
      </c>
      <c r="Q478" s="42">
        <v>0</v>
      </c>
      <c r="R478" s="42">
        <v>0</v>
      </c>
      <c r="S478" s="42">
        <v>0</v>
      </c>
      <c r="T478" s="42">
        <v>0</v>
      </c>
      <c r="U478" s="42">
        <v>0</v>
      </c>
      <c r="V478" s="42">
        <v>0</v>
      </c>
      <c r="W478" s="42">
        <v>0</v>
      </c>
      <c r="X478" s="42" t="s">
        <v>1163</v>
      </c>
      <c r="Y478" s="42">
        <v>0</v>
      </c>
      <c r="Z478" s="42">
        <v>0</v>
      </c>
      <c r="AA478" s="49">
        <f t="shared" si="29"/>
        <v>0</v>
      </c>
      <c r="AC478">
        <f>IFERROR(VLOOKUP(H478,'[1]Pending Recoveries'!$A:$D,4,0),0)</f>
        <v>0</v>
      </c>
      <c r="AD478" s="43">
        <f t="shared" si="30"/>
        <v>0</v>
      </c>
      <c r="AE478" s="43">
        <f t="shared" si="31"/>
        <v>0</v>
      </c>
      <c r="AF478" s="43"/>
    </row>
    <row r="479" spans="8:32" x14ac:dyDescent="0.25">
      <c r="H479">
        <v>10060066</v>
      </c>
      <c r="I479" s="30"/>
      <c r="J479" t="s">
        <v>154</v>
      </c>
      <c r="K479" s="42">
        <v>164</v>
      </c>
      <c r="L479" s="42">
        <v>164</v>
      </c>
      <c r="M479" s="42">
        <v>0</v>
      </c>
      <c r="N479" s="48">
        <f t="shared" si="28"/>
        <v>328</v>
      </c>
      <c r="O479" s="42">
        <v>0</v>
      </c>
      <c r="P479" s="42">
        <v>0</v>
      </c>
      <c r="Q479" s="42">
        <v>0</v>
      </c>
      <c r="R479" s="42">
        <v>0</v>
      </c>
      <c r="S479" s="42">
        <v>0</v>
      </c>
      <c r="T479" s="42">
        <v>0</v>
      </c>
      <c r="U479" s="42">
        <v>0</v>
      </c>
      <c r="V479" s="42">
        <v>0</v>
      </c>
      <c r="W479" s="42">
        <v>0</v>
      </c>
      <c r="X479" s="42" t="s">
        <v>1163</v>
      </c>
      <c r="Y479" s="42">
        <v>0</v>
      </c>
      <c r="Z479" s="42">
        <v>0</v>
      </c>
      <c r="AA479" s="42">
        <f t="shared" si="29"/>
        <v>328</v>
      </c>
      <c r="AC479">
        <f>IFERROR(VLOOKUP(H479,'[1]Pending Recoveries'!$A:$D,4,0),0)</f>
        <v>0</v>
      </c>
      <c r="AD479" s="43">
        <f t="shared" si="30"/>
        <v>328</v>
      </c>
      <c r="AE479" s="43">
        <f t="shared" si="31"/>
        <v>0</v>
      </c>
      <c r="AF479" s="43"/>
    </row>
    <row r="480" spans="8:32" hidden="1" x14ac:dyDescent="0.25">
      <c r="H480">
        <v>10060068</v>
      </c>
      <c r="I480" s="30"/>
      <c r="J480" t="s">
        <v>154</v>
      </c>
      <c r="K480" s="42">
        <v>0</v>
      </c>
      <c r="L480" s="42">
        <v>0</v>
      </c>
      <c r="M480" s="42">
        <v>0</v>
      </c>
      <c r="N480" s="48">
        <f t="shared" si="28"/>
        <v>0</v>
      </c>
      <c r="O480" s="42">
        <v>0</v>
      </c>
      <c r="P480" s="42">
        <v>0</v>
      </c>
      <c r="Q480" s="42">
        <v>0</v>
      </c>
      <c r="R480" s="42">
        <v>0</v>
      </c>
      <c r="S480" s="42">
        <v>0</v>
      </c>
      <c r="T480" s="42">
        <v>0</v>
      </c>
      <c r="U480" s="42">
        <v>0</v>
      </c>
      <c r="V480" s="42">
        <v>0</v>
      </c>
      <c r="W480" s="42">
        <v>0</v>
      </c>
      <c r="X480" s="42" t="s">
        <v>1163</v>
      </c>
      <c r="Y480" s="42">
        <v>0</v>
      </c>
      <c r="Z480" s="42">
        <v>0</v>
      </c>
      <c r="AA480" s="42">
        <f t="shared" si="29"/>
        <v>0</v>
      </c>
      <c r="AC480">
        <f>IFERROR(VLOOKUP(H480,'[1]Pending Recoveries'!$A:$D,4,0),0)</f>
        <v>0</v>
      </c>
      <c r="AD480" s="43">
        <f t="shared" si="30"/>
        <v>0</v>
      </c>
      <c r="AE480" s="43">
        <f t="shared" si="31"/>
        <v>0</v>
      </c>
      <c r="AF480" s="43"/>
    </row>
    <row r="481" spans="8:32" x14ac:dyDescent="0.25">
      <c r="H481">
        <v>10110044</v>
      </c>
      <c r="I481" s="30"/>
      <c r="J481" t="s">
        <v>154</v>
      </c>
      <c r="K481" s="42">
        <v>48</v>
      </c>
      <c r="L481" s="42">
        <v>48</v>
      </c>
      <c r="M481" s="42">
        <v>0</v>
      </c>
      <c r="N481" s="48">
        <f t="shared" si="28"/>
        <v>96</v>
      </c>
      <c r="O481" s="42">
        <v>0</v>
      </c>
      <c r="P481" s="42">
        <v>0</v>
      </c>
      <c r="Q481" s="42">
        <v>0</v>
      </c>
      <c r="R481" s="42">
        <v>0</v>
      </c>
      <c r="S481" s="42">
        <v>0</v>
      </c>
      <c r="T481" s="42">
        <v>0</v>
      </c>
      <c r="U481" s="42">
        <v>0</v>
      </c>
      <c r="V481" s="42">
        <v>0</v>
      </c>
      <c r="W481" s="42">
        <v>0</v>
      </c>
      <c r="X481" s="42" t="s">
        <v>1163</v>
      </c>
      <c r="Y481" s="42">
        <v>0</v>
      </c>
      <c r="Z481" s="42">
        <v>0</v>
      </c>
      <c r="AA481" s="42">
        <f t="shared" si="29"/>
        <v>96</v>
      </c>
      <c r="AC481">
        <f>IFERROR(VLOOKUP(H481,'[1]Pending Recoveries'!$A:$D,4,0),0)</f>
        <v>0</v>
      </c>
      <c r="AD481" s="43">
        <f t="shared" si="30"/>
        <v>96</v>
      </c>
      <c r="AE481" s="43">
        <f t="shared" si="31"/>
        <v>0</v>
      </c>
      <c r="AF481" s="43"/>
    </row>
    <row r="482" spans="8:32" hidden="1" x14ac:dyDescent="0.25">
      <c r="H482">
        <v>10110053</v>
      </c>
      <c r="I482" s="30"/>
      <c r="J482" t="s">
        <v>154</v>
      </c>
      <c r="K482" s="42">
        <v>0</v>
      </c>
      <c r="L482" s="42">
        <v>0</v>
      </c>
      <c r="M482" s="42">
        <v>0</v>
      </c>
      <c r="N482" s="48">
        <f t="shared" si="28"/>
        <v>0</v>
      </c>
      <c r="O482" s="42">
        <v>0</v>
      </c>
      <c r="P482" s="42">
        <v>0</v>
      </c>
      <c r="Q482" s="42">
        <v>0</v>
      </c>
      <c r="R482" s="42">
        <v>0</v>
      </c>
      <c r="S482" s="42">
        <v>0</v>
      </c>
      <c r="T482" s="42">
        <v>0</v>
      </c>
      <c r="U482" s="42">
        <v>0</v>
      </c>
      <c r="V482" s="42">
        <v>0</v>
      </c>
      <c r="W482" s="42">
        <v>0</v>
      </c>
      <c r="X482" s="42" t="s">
        <v>1163</v>
      </c>
      <c r="Y482" s="42">
        <v>0</v>
      </c>
      <c r="Z482" s="42">
        <v>0</v>
      </c>
      <c r="AA482" s="42">
        <f t="shared" si="29"/>
        <v>0</v>
      </c>
      <c r="AC482">
        <f>IFERROR(VLOOKUP(H482,'[1]Pending Recoveries'!$A:$D,4,0),0)</f>
        <v>0</v>
      </c>
      <c r="AD482" s="43">
        <f t="shared" si="30"/>
        <v>0</v>
      </c>
      <c r="AE482" s="43">
        <f t="shared" si="31"/>
        <v>0</v>
      </c>
      <c r="AF482" s="43"/>
    </row>
    <row r="483" spans="8:32" hidden="1" x14ac:dyDescent="0.25">
      <c r="H483">
        <v>10110071</v>
      </c>
      <c r="I483" s="30"/>
      <c r="J483" t="s">
        <v>154</v>
      </c>
      <c r="K483" s="42">
        <v>0</v>
      </c>
      <c r="L483" s="42">
        <v>0</v>
      </c>
      <c r="M483" s="42">
        <v>0</v>
      </c>
      <c r="N483" s="48">
        <f t="shared" si="28"/>
        <v>0</v>
      </c>
      <c r="O483" s="42">
        <v>0</v>
      </c>
      <c r="P483" s="42">
        <v>0</v>
      </c>
      <c r="Q483" s="42">
        <v>0</v>
      </c>
      <c r="R483" s="42">
        <v>0</v>
      </c>
      <c r="S483" s="42">
        <v>0</v>
      </c>
      <c r="T483" s="42">
        <v>0</v>
      </c>
      <c r="U483" s="42">
        <v>0</v>
      </c>
      <c r="V483" s="42">
        <v>0</v>
      </c>
      <c r="W483" s="42">
        <v>0</v>
      </c>
      <c r="X483" s="42" t="s">
        <v>1163</v>
      </c>
      <c r="Y483" s="42">
        <v>0</v>
      </c>
      <c r="Z483" s="42">
        <v>0</v>
      </c>
      <c r="AA483" s="42">
        <f t="shared" si="29"/>
        <v>0</v>
      </c>
      <c r="AC483">
        <f>IFERROR(VLOOKUP(H483,'[1]Pending Recoveries'!$A:$D,4,0),0)</f>
        <v>0</v>
      </c>
      <c r="AD483" s="43">
        <f t="shared" si="30"/>
        <v>0</v>
      </c>
      <c r="AE483" s="43">
        <f t="shared" si="31"/>
        <v>0</v>
      </c>
      <c r="AF483" s="43"/>
    </row>
    <row r="484" spans="8:32" hidden="1" x14ac:dyDescent="0.25">
      <c r="H484">
        <v>10110056</v>
      </c>
      <c r="I484" s="30"/>
      <c r="J484" t="s">
        <v>154</v>
      </c>
      <c r="K484" s="42">
        <v>0</v>
      </c>
      <c r="L484" s="42">
        <v>0</v>
      </c>
      <c r="M484" s="42">
        <v>0</v>
      </c>
      <c r="N484" s="48">
        <f t="shared" si="28"/>
        <v>0</v>
      </c>
      <c r="O484" s="42">
        <v>0</v>
      </c>
      <c r="P484" s="42">
        <v>0</v>
      </c>
      <c r="Q484" s="42">
        <v>0</v>
      </c>
      <c r="R484" s="42">
        <v>0</v>
      </c>
      <c r="S484" s="42">
        <v>0</v>
      </c>
      <c r="T484" s="42">
        <v>0</v>
      </c>
      <c r="U484" s="42">
        <v>0</v>
      </c>
      <c r="V484" s="42">
        <v>0</v>
      </c>
      <c r="W484" s="42">
        <v>0</v>
      </c>
      <c r="X484" s="42" t="s">
        <v>1163</v>
      </c>
      <c r="Y484" s="42">
        <v>0</v>
      </c>
      <c r="Z484" s="42">
        <v>0</v>
      </c>
      <c r="AA484" s="42">
        <f t="shared" si="29"/>
        <v>0</v>
      </c>
      <c r="AC484">
        <f>IFERROR(VLOOKUP(H484,'[1]Pending Recoveries'!$A:$D,4,0),0)</f>
        <v>0</v>
      </c>
      <c r="AD484" s="43">
        <f t="shared" si="30"/>
        <v>0</v>
      </c>
      <c r="AE484" s="43">
        <f t="shared" si="31"/>
        <v>0</v>
      </c>
      <c r="AF484" s="43"/>
    </row>
    <row r="485" spans="8:32" hidden="1" x14ac:dyDescent="0.25">
      <c r="H485">
        <v>10110089</v>
      </c>
      <c r="I485" s="30"/>
      <c r="J485" t="s">
        <v>154</v>
      </c>
      <c r="K485" s="42">
        <v>0</v>
      </c>
      <c r="L485" s="42">
        <v>0</v>
      </c>
      <c r="M485" s="42">
        <v>0</v>
      </c>
      <c r="N485" s="48">
        <f t="shared" si="28"/>
        <v>0</v>
      </c>
      <c r="O485" s="42">
        <v>0</v>
      </c>
      <c r="P485" s="42">
        <v>0</v>
      </c>
      <c r="Q485" s="42">
        <v>0</v>
      </c>
      <c r="R485" s="42">
        <v>0</v>
      </c>
      <c r="S485" s="42">
        <v>0</v>
      </c>
      <c r="T485" s="42">
        <v>0</v>
      </c>
      <c r="U485" s="42">
        <v>0</v>
      </c>
      <c r="V485" s="42">
        <v>0</v>
      </c>
      <c r="W485" s="42">
        <v>0</v>
      </c>
      <c r="X485" s="42" t="s">
        <v>1163</v>
      </c>
      <c r="Y485" s="42">
        <v>0</v>
      </c>
      <c r="Z485" s="42">
        <v>0</v>
      </c>
      <c r="AA485" s="42">
        <f t="shared" si="29"/>
        <v>0</v>
      </c>
      <c r="AC485">
        <f>IFERROR(VLOOKUP(H485,'[1]Pending Recoveries'!$A:$D,4,0),0)</f>
        <v>0</v>
      </c>
      <c r="AD485" s="43">
        <f t="shared" si="30"/>
        <v>0</v>
      </c>
      <c r="AE485" s="43">
        <f t="shared" si="31"/>
        <v>0</v>
      </c>
      <c r="AF485" s="43"/>
    </row>
    <row r="486" spans="8:32" hidden="1" x14ac:dyDescent="0.25">
      <c r="H486">
        <v>10110011</v>
      </c>
      <c r="I486" s="30"/>
      <c r="J486" t="s">
        <v>154</v>
      </c>
      <c r="K486" s="42">
        <v>0</v>
      </c>
      <c r="L486" s="42">
        <v>0</v>
      </c>
      <c r="M486" s="42">
        <v>0</v>
      </c>
      <c r="N486" s="48">
        <f t="shared" si="28"/>
        <v>0</v>
      </c>
      <c r="O486" s="42">
        <v>0</v>
      </c>
      <c r="P486" s="42">
        <v>0</v>
      </c>
      <c r="Q486" s="42">
        <v>0</v>
      </c>
      <c r="R486" s="42">
        <v>0</v>
      </c>
      <c r="S486" s="42">
        <v>0</v>
      </c>
      <c r="T486" s="42">
        <v>0</v>
      </c>
      <c r="U486" s="42">
        <v>0</v>
      </c>
      <c r="V486" s="42">
        <v>0</v>
      </c>
      <c r="W486" s="42">
        <v>0</v>
      </c>
      <c r="X486" s="42" t="s">
        <v>1163</v>
      </c>
      <c r="Y486" s="42">
        <v>0</v>
      </c>
      <c r="Z486" s="42">
        <v>0</v>
      </c>
      <c r="AA486" s="42">
        <f t="shared" si="29"/>
        <v>0</v>
      </c>
      <c r="AC486">
        <f>IFERROR(VLOOKUP(H486,'[1]Pending Recoveries'!$A:$D,4,0),0)</f>
        <v>0</v>
      </c>
      <c r="AD486" s="43">
        <f t="shared" si="30"/>
        <v>0</v>
      </c>
      <c r="AE486" s="43">
        <f t="shared" si="31"/>
        <v>0</v>
      </c>
      <c r="AF486" s="43"/>
    </row>
    <row r="487" spans="8:32" x14ac:dyDescent="0.25">
      <c r="H487">
        <v>10110052</v>
      </c>
      <c r="I487" s="30"/>
      <c r="J487" t="s">
        <v>154</v>
      </c>
      <c r="K487" s="42">
        <v>30</v>
      </c>
      <c r="L487" s="42">
        <v>30</v>
      </c>
      <c r="M487" s="42">
        <v>0</v>
      </c>
      <c r="N487" s="48">
        <f t="shared" si="28"/>
        <v>60</v>
      </c>
      <c r="O487" s="42">
        <v>0</v>
      </c>
      <c r="P487" s="42">
        <v>0</v>
      </c>
      <c r="Q487" s="42">
        <v>0</v>
      </c>
      <c r="R487" s="42">
        <v>0</v>
      </c>
      <c r="S487" s="42">
        <v>0</v>
      </c>
      <c r="T487" s="42">
        <v>0</v>
      </c>
      <c r="U487" s="42">
        <v>0</v>
      </c>
      <c r="V487" s="42">
        <v>0</v>
      </c>
      <c r="W487" s="42">
        <v>0</v>
      </c>
      <c r="X487" s="42" t="s">
        <v>1163</v>
      </c>
      <c r="Y487" s="42">
        <v>0</v>
      </c>
      <c r="Z487" s="42">
        <v>0</v>
      </c>
      <c r="AA487" s="42">
        <f t="shared" si="29"/>
        <v>60</v>
      </c>
      <c r="AC487">
        <f>IFERROR(VLOOKUP(H487,'[1]Pending Recoveries'!$A:$D,4,0),0)</f>
        <v>0</v>
      </c>
      <c r="AD487" s="43">
        <f t="shared" si="30"/>
        <v>60</v>
      </c>
      <c r="AE487" s="43">
        <f t="shared" si="31"/>
        <v>0</v>
      </c>
      <c r="AF487" s="43"/>
    </row>
    <row r="488" spans="8:32" hidden="1" x14ac:dyDescent="0.25">
      <c r="H488">
        <v>10110004</v>
      </c>
      <c r="I488" s="30"/>
      <c r="J488" t="s">
        <v>154</v>
      </c>
      <c r="K488" s="42">
        <v>0</v>
      </c>
      <c r="L488" s="42">
        <v>0</v>
      </c>
      <c r="M488" s="42">
        <v>0</v>
      </c>
      <c r="N488" s="48">
        <f t="shared" si="28"/>
        <v>0</v>
      </c>
      <c r="O488" s="42">
        <v>0</v>
      </c>
      <c r="P488" s="42">
        <v>0</v>
      </c>
      <c r="Q488" s="42">
        <v>0</v>
      </c>
      <c r="R488" s="42">
        <v>0</v>
      </c>
      <c r="S488" s="42">
        <v>0</v>
      </c>
      <c r="T488" s="42">
        <v>0</v>
      </c>
      <c r="U488" s="42">
        <v>0</v>
      </c>
      <c r="V488" s="42">
        <v>0</v>
      </c>
      <c r="W488" s="42">
        <v>0</v>
      </c>
      <c r="X488" s="42" t="s">
        <v>1163</v>
      </c>
      <c r="Y488" s="42">
        <v>0</v>
      </c>
      <c r="Z488" s="42">
        <v>0</v>
      </c>
      <c r="AA488" s="42">
        <f t="shared" si="29"/>
        <v>0</v>
      </c>
      <c r="AC488">
        <f>IFERROR(VLOOKUP(H488,'[1]Pending Recoveries'!$A:$D,4,0),0)</f>
        <v>0</v>
      </c>
      <c r="AD488" s="43">
        <f t="shared" si="30"/>
        <v>0</v>
      </c>
      <c r="AE488" s="43">
        <f t="shared" si="31"/>
        <v>0</v>
      </c>
      <c r="AF488" s="43"/>
    </row>
    <row r="489" spans="8:32" hidden="1" x14ac:dyDescent="0.25">
      <c r="H489">
        <v>10110002</v>
      </c>
      <c r="I489" s="30"/>
      <c r="J489" t="s">
        <v>154</v>
      </c>
      <c r="K489" s="42">
        <v>0</v>
      </c>
      <c r="L489" s="42">
        <v>0</v>
      </c>
      <c r="M489" s="42">
        <v>0</v>
      </c>
      <c r="N489" s="48">
        <f t="shared" si="28"/>
        <v>0</v>
      </c>
      <c r="O489" s="42">
        <v>0</v>
      </c>
      <c r="P489" s="42">
        <v>0</v>
      </c>
      <c r="Q489" s="42">
        <v>0</v>
      </c>
      <c r="R489" s="42">
        <v>0</v>
      </c>
      <c r="S489" s="42">
        <v>0</v>
      </c>
      <c r="T489" s="42">
        <v>0</v>
      </c>
      <c r="U489" s="42">
        <v>0</v>
      </c>
      <c r="V489" s="42">
        <v>0</v>
      </c>
      <c r="W489" s="42">
        <v>0</v>
      </c>
      <c r="X489" s="42" t="s">
        <v>1163</v>
      </c>
      <c r="Y489" s="42">
        <v>0</v>
      </c>
      <c r="Z489" s="42">
        <v>0</v>
      </c>
      <c r="AA489" s="42">
        <f t="shared" si="29"/>
        <v>0</v>
      </c>
      <c r="AC489">
        <f>IFERROR(VLOOKUP(H489,'[1]Pending Recoveries'!$A:$D,4,0),0)</f>
        <v>0</v>
      </c>
      <c r="AD489" s="43">
        <f t="shared" si="30"/>
        <v>0</v>
      </c>
      <c r="AE489" s="43">
        <f t="shared" si="31"/>
        <v>0</v>
      </c>
      <c r="AF489" s="43"/>
    </row>
    <row r="490" spans="8:32" hidden="1" x14ac:dyDescent="0.25">
      <c r="H490">
        <v>10110001</v>
      </c>
      <c r="I490" s="30"/>
      <c r="J490" t="s">
        <v>154</v>
      </c>
      <c r="K490" s="42">
        <v>0</v>
      </c>
      <c r="L490" s="42">
        <v>0</v>
      </c>
      <c r="M490" s="42">
        <v>0</v>
      </c>
      <c r="N490" s="48">
        <f t="shared" si="28"/>
        <v>0</v>
      </c>
      <c r="O490" s="42">
        <v>0</v>
      </c>
      <c r="P490" s="42">
        <v>0</v>
      </c>
      <c r="Q490" s="42">
        <v>0</v>
      </c>
      <c r="R490" s="42">
        <v>0</v>
      </c>
      <c r="S490" s="42">
        <v>0</v>
      </c>
      <c r="T490" s="42">
        <v>0</v>
      </c>
      <c r="U490" s="42">
        <v>0</v>
      </c>
      <c r="V490" s="42">
        <v>0</v>
      </c>
      <c r="W490" s="42">
        <v>0</v>
      </c>
      <c r="X490" s="42" t="s">
        <v>1163</v>
      </c>
      <c r="Y490" s="42">
        <v>0</v>
      </c>
      <c r="Z490" s="42">
        <v>0</v>
      </c>
      <c r="AA490" s="42">
        <f t="shared" si="29"/>
        <v>0</v>
      </c>
      <c r="AC490">
        <f>IFERROR(VLOOKUP(H490,'[1]Pending Recoveries'!$A:$D,4,0),0)</f>
        <v>0</v>
      </c>
      <c r="AD490" s="43">
        <f t="shared" si="30"/>
        <v>0</v>
      </c>
      <c r="AE490" s="43">
        <f t="shared" si="31"/>
        <v>0</v>
      </c>
      <c r="AF490" s="43"/>
    </row>
    <row r="491" spans="8:32" hidden="1" x14ac:dyDescent="0.25">
      <c r="H491">
        <v>10110015</v>
      </c>
      <c r="I491" s="30"/>
      <c r="J491" t="s">
        <v>154</v>
      </c>
      <c r="K491" s="42">
        <v>0</v>
      </c>
      <c r="L491" s="42">
        <v>0</v>
      </c>
      <c r="M491" s="42">
        <v>0</v>
      </c>
      <c r="N491" s="48">
        <f t="shared" si="28"/>
        <v>0</v>
      </c>
      <c r="O491" s="42">
        <v>0</v>
      </c>
      <c r="P491" s="42">
        <v>0</v>
      </c>
      <c r="Q491" s="42">
        <v>0</v>
      </c>
      <c r="R491" s="42">
        <v>0</v>
      </c>
      <c r="S491" s="42">
        <v>0</v>
      </c>
      <c r="T491" s="42">
        <v>0</v>
      </c>
      <c r="U491" s="42">
        <v>0</v>
      </c>
      <c r="V491" s="42">
        <v>0</v>
      </c>
      <c r="W491" s="42">
        <v>0</v>
      </c>
      <c r="X491" s="42" t="s">
        <v>1163</v>
      </c>
      <c r="Y491" s="42">
        <v>0</v>
      </c>
      <c r="Z491" s="42">
        <v>0</v>
      </c>
      <c r="AA491" s="42">
        <f t="shared" si="29"/>
        <v>0</v>
      </c>
      <c r="AC491">
        <f>IFERROR(VLOOKUP(H491,'[1]Pending Recoveries'!$A:$D,4,0),0)</f>
        <v>0</v>
      </c>
      <c r="AD491" s="43">
        <f t="shared" si="30"/>
        <v>0</v>
      </c>
      <c r="AE491" s="43">
        <f t="shared" si="31"/>
        <v>0</v>
      </c>
      <c r="AF491" s="43"/>
    </row>
    <row r="492" spans="8:32" hidden="1" x14ac:dyDescent="0.25">
      <c r="H492">
        <v>10110005</v>
      </c>
      <c r="I492" s="30"/>
      <c r="J492" t="s">
        <v>154</v>
      </c>
      <c r="K492" s="42">
        <v>0</v>
      </c>
      <c r="L492" s="42">
        <v>0</v>
      </c>
      <c r="M492" s="42">
        <v>0</v>
      </c>
      <c r="N492" s="48">
        <f t="shared" si="28"/>
        <v>0</v>
      </c>
      <c r="O492" s="42">
        <v>0</v>
      </c>
      <c r="P492" s="42">
        <v>0</v>
      </c>
      <c r="Q492" s="42">
        <v>0</v>
      </c>
      <c r="R492" s="42">
        <v>0</v>
      </c>
      <c r="S492" s="42">
        <v>0</v>
      </c>
      <c r="T492" s="42">
        <v>0</v>
      </c>
      <c r="U492" s="42">
        <v>0</v>
      </c>
      <c r="V492" s="42">
        <v>0</v>
      </c>
      <c r="W492" s="42">
        <v>0</v>
      </c>
      <c r="X492" s="42" t="s">
        <v>1163</v>
      </c>
      <c r="Y492" s="42">
        <v>0</v>
      </c>
      <c r="Z492" s="42">
        <v>0</v>
      </c>
      <c r="AA492" s="42">
        <f t="shared" si="29"/>
        <v>0</v>
      </c>
      <c r="AC492">
        <f>IFERROR(VLOOKUP(H492,'[1]Pending Recoveries'!$A:$D,4,0),0)</f>
        <v>0</v>
      </c>
      <c r="AD492" s="43">
        <f t="shared" si="30"/>
        <v>0</v>
      </c>
      <c r="AE492" s="43">
        <f t="shared" si="31"/>
        <v>0</v>
      </c>
      <c r="AF492" s="43"/>
    </row>
    <row r="493" spans="8:32" hidden="1" x14ac:dyDescent="0.25">
      <c r="H493">
        <v>10110003</v>
      </c>
      <c r="I493" s="30"/>
      <c r="J493" t="s">
        <v>154</v>
      </c>
      <c r="K493" s="42">
        <v>0</v>
      </c>
      <c r="L493" s="42">
        <v>0</v>
      </c>
      <c r="M493" s="42">
        <v>0</v>
      </c>
      <c r="N493" s="48">
        <f t="shared" si="28"/>
        <v>0</v>
      </c>
      <c r="O493" s="42">
        <v>0</v>
      </c>
      <c r="P493" s="42">
        <v>0</v>
      </c>
      <c r="Q493" s="42">
        <v>0</v>
      </c>
      <c r="R493" s="42">
        <v>0</v>
      </c>
      <c r="S493" s="42">
        <v>0</v>
      </c>
      <c r="T493" s="42">
        <v>0</v>
      </c>
      <c r="U493" s="42">
        <v>0</v>
      </c>
      <c r="V493" s="42">
        <v>0</v>
      </c>
      <c r="W493" s="42">
        <v>0</v>
      </c>
      <c r="X493" s="42" t="s">
        <v>1163</v>
      </c>
      <c r="Y493" s="42">
        <v>0</v>
      </c>
      <c r="Z493" s="42">
        <v>0</v>
      </c>
      <c r="AA493" s="42">
        <f t="shared" si="29"/>
        <v>0</v>
      </c>
      <c r="AC493">
        <f>IFERROR(VLOOKUP(H493,'[1]Pending Recoveries'!$A:$D,4,0),0)</f>
        <v>0</v>
      </c>
      <c r="AD493" s="43">
        <f t="shared" si="30"/>
        <v>0</v>
      </c>
      <c r="AE493" s="43">
        <f t="shared" si="31"/>
        <v>0</v>
      </c>
      <c r="AF493" s="43"/>
    </row>
    <row r="494" spans="8:32" hidden="1" x14ac:dyDescent="0.25">
      <c r="H494">
        <v>10110048</v>
      </c>
      <c r="I494" s="30"/>
      <c r="J494" t="s">
        <v>154</v>
      </c>
      <c r="K494" s="42">
        <v>0</v>
      </c>
      <c r="L494" s="42">
        <v>0</v>
      </c>
      <c r="M494" s="42">
        <v>0</v>
      </c>
      <c r="N494" s="48">
        <f t="shared" si="28"/>
        <v>0</v>
      </c>
      <c r="O494" s="42">
        <v>0</v>
      </c>
      <c r="P494" s="42">
        <v>0</v>
      </c>
      <c r="Q494" s="42">
        <v>0</v>
      </c>
      <c r="R494" s="42">
        <v>0</v>
      </c>
      <c r="S494" s="42">
        <v>0</v>
      </c>
      <c r="T494" s="42">
        <v>0</v>
      </c>
      <c r="U494" s="42">
        <v>0</v>
      </c>
      <c r="V494" s="42">
        <v>0</v>
      </c>
      <c r="W494" s="42">
        <v>0</v>
      </c>
      <c r="X494" s="42" t="s">
        <v>1163</v>
      </c>
      <c r="Y494" s="42">
        <v>0</v>
      </c>
      <c r="Z494" s="42">
        <v>0</v>
      </c>
      <c r="AA494" s="42">
        <f t="shared" si="29"/>
        <v>0</v>
      </c>
      <c r="AC494">
        <f>IFERROR(VLOOKUP(H494,'[1]Pending Recoveries'!$A:$D,4,0),0)</f>
        <v>0</v>
      </c>
      <c r="AD494" s="43">
        <f t="shared" si="30"/>
        <v>0</v>
      </c>
      <c r="AE494" s="43">
        <f t="shared" si="31"/>
        <v>0</v>
      </c>
      <c r="AF494" s="43"/>
    </row>
    <row r="495" spans="8:32" hidden="1" x14ac:dyDescent="0.25">
      <c r="H495">
        <v>10110016</v>
      </c>
      <c r="I495" s="30"/>
      <c r="J495" t="s">
        <v>154</v>
      </c>
      <c r="K495" s="42">
        <v>0</v>
      </c>
      <c r="L495" s="42">
        <v>0</v>
      </c>
      <c r="M495" s="42">
        <v>0</v>
      </c>
      <c r="N495" s="48">
        <f t="shared" si="28"/>
        <v>0</v>
      </c>
      <c r="O495" s="42">
        <v>0</v>
      </c>
      <c r="P495" s="42">
        <v>0</v>
      </c>
      <c r="Q495" s="42">
        <v>0</v>
      </c>
      <c r="R495" s="42">
        <v>0</v>
      </c>
      <c r="S495" s="42">
        <v>0</v>
      </c>
      <c r="T495" s="42">
        <v>0</v>
      </c>
      <c r="U495" s="42">
        <v>0</v>
      </c>
      <c r="V495" s="42">
        <v>0</v>
      </c>
      <c r="W495" s="42">
        <v>0</v>
      </c>
      <c r="X495" s="42" t="s">
        <v>1163</v>
      </c>
      <c r="Y495" s="42">
        <v>0</v>
      </c>
      <c r="Z495" s="42">
        <v>0</v>
      </c>
      <c r="AA495" s="42">
        <f t="shared" si="29"/>
        <v>0</v>
      </c>
      <c r="AC495">
        <f>IFERROR(VLOOKUP(H495,'[1]Pending Recoveries'!$A:$D,4,0),0)</f>
        <v>0</v>
      </c>
      <c r="AD495" s="43">
        <f t="shared" si="30"/>
        <v>0</v>
      </c>
      <c r="AE495" s="43">
        <f t="shared" si="31"/>
        <v>0</v>
      </c>
      <c r="AF495" s="43"/>
    </row>
    <row r="496" spans="8:32" x14ac:dyDescent="0.25">
      <c r="H496">
        <v>10110017</v>
      </c>
      <c r="I496" s="30"/>
      <c r="J496" t="s">
        <v>154</v>
      </c>
      <c r="K496" s="42">
        <v>32</v>
      </c>
      <c r="L496" s="42">
        <v>32</v>
      </c>
      <c r="M496" s="42">
        <v>0</v>
      </c>
      <c r="N496" s="48">
        <f t="shared" si="28"/>
        <v>64</v>
      </c>
      <c r="O496" s="42">
        <v>0</v>
      </c>
      <c r="P496" s="42">
        <v>0</v>
      </c>
      <c r="Q496" s="42">
        <v>0</v>
      </c>
      <c r="R496" s="42">
        <v>0</v>
      </c>
      <c r="S496" s="42">
        <v>0</v>
      </c>
      <c r="T496" s="42">
        <v>0</v>
      </c>
      <c r="U496" s="42">
        <v>0</v>
      </c>
      <c r="V496" s="42">
        <v>0</v>
      </c>
      <c r="W496" s="42">
        <v>0</v>
      </c>
      <c r="X496" s="42" t="s">
        <v>1163</v>
      </c>
      <c r="Y496" s="42">
        <v>0</v>
      </c>
      <c r="Z496" s="42">
        <v>0</v>
      </c>
      <c r="AA496" s="42">
        <f t="shared" si="29"/>
        <v>64</v>
      </c>
      <c r="AC496">
        <f>IFERROR(VLOOKUP(H496,'[1]Pending Recoveries'!$A:$D,4,0),0)</f>
        <v>0</v>
      </c>
      <c r="AD496" s="43">
        <f t="shared" si="30"/>
        <v>64</v>
      </c>
      <c r="AE496" s="43">
        <f t="shared" si="31"/>
        <v>0</v>
      </c>
      <c r="AF496" s="43"/>
    </row>
    <row r="497" spans="8:32" x14ac:dyDescent="0.25">
      <c r="H497">
        <v>10110018</v>
      </c>
      <c r="I497" s="30"/>
      <c r="J497" t="s">
        <v>154</v>
      </c>
      <c r="K497" s="42">
        <v>32</v>
      </c>
      <c r="L497" s="42">
        <v>32</v>
      </c>
      <c r="M497" s="42">
        <v>0</v>
      </c>
      <c r="N497" s="48">
        <f t="shared" si="28"/>
        <v>64</v>
      </c>
      <c r="O497" s="42">
        <v>0</v>
      </c>
      <c r="P497" s="42">
        <v>0</v>
      </c>
      <c r="Q497" s="42">
        <v>0</v>
      </c>
      <c r="R497" s="42">
        <v>0</v>
      </c>
      <c r="S497" s="42">
        <v>0</v>
      </c>
      <c r="T497" s="42">
        <v>0</v>
      </c>
      <c r="U497" s="42">
        <v>0</v>
      </c>
      <c r="V497" s="42">
        <v>0</v>
      </c>
      <c r="W497" s="42">
        <v>0</v>
      </c>
      <c r="X497" s="42" t="s">
        <v>1163</v>
      </c>
      <c r="Y497" s="42">
        <v>0</v>
      </c>
      <c r="Z497" s="42">
        <v>0</v>
      </c>
      <c r="AA497" s="42">
        <f t="shared" si="29"/>
        <v>64</v>
      </c>
      <c r="AC497">
        <f>IFERROR(VLOOKUP(H497,'[1]Pending Recoveries'!$A:$D,4,0),0)</f>
        <v>0</v>
      </c>
      <c r="AD497" s="43">
        <f t="shared" si="30"/>
        <v>64</v>
      </c>
      <c r="AE497" s="43">
        <f t="shared" si="31"/>
        <v>0</v>
      </c>
      <c r="AF497" s="43"/>
    </row>
    <row r="498" spans="8:32" hidden="1" x14ac:dyDescent="0.25">
      <c r="H498">
        <v>10110019</v>
      </c>
      <c r="I498" s="30"/>
      <c r="J498" t="s">
        <v>154</v>
      </c>
      <c r="K498" s="42">
        <v>0</v>
      </c>
      <c r="L498" s="42">
        <v>0</v>
      </c>
      <c r="M498" s="42">
        <v>0</v>
      </c>
      <c r="N498" s="48">
        <f t="shared" si="28"/>
        <v>0</v>
      </c>
      <c r="O498" s="42">
        <v>0</v>
      </c>
      <c r="P498" s="42">
        <v>0</v>
      </c>
      <c r="Q498" s="42">
        <v>0</v>
      </c>
      <c r="R498" s="42">
        <v>0</v>
      </c>
      <c r="S498" s="42">
        <v>0</v>
      </c>
      <c r="T498" s="42">
        <v>0</v>
      </c>
      <c r="U498" s="42">
        <v>0</v>
      </c>
      <c r="V498" s="42">
        <v>0</v>
      </c>
      <c r="W498" s="42">
        <v>0</v>
      </c>
      <c r="X498" s="42" t="s">
        <v>1163</v>
      </c>
      <c r="Y498" s="42">
        <v>0</v>
      </c>
      <c r="Z498" s="42">
        <v>0</v>
      </c>
      <c r="AA498" s="42">
        <f t="shared" si="29"/>
        <v>0</v>
      </c>
      <c r="AC498">
        <f>IFERROR(VLOOKUP(H498,'[1]Pending Recoveries'!$A:$D,4,0),0)</f>
        <v>0</v>
      </c>
      <c r="AD498" s="43">
        <f t="shared" si="30"/>
        <v>0</v>
      </c>
      <c r="AE498" s="43">
        <f t="shared" si="31"/>
        <v>0</v>
      </c>
      <c r="AF498" s="43"/>
    </row>
    <row r="499" spans="8:32" x14ac:dyDescent="0.25">
      <c r="H499">
        <v>10110020</v>
      </c>
      <c r="I499" s="30"/>
      <c r="J499" t="s">
        <v>154</v>
      </c>
      <c r="K499" s="42">
        <v>32</v>
      </c>
      <c r="L499" s="42">
        <v>32</v>
      </c>
      <c r="M499" s="42">
        <v>0</v>
      </c>
      <c r="N499" s="48">
        <f t="shared" si="28"/>
        <v>64</v>
      </c>
      <c r="O499" s="42">
        <v>0</v>
      </c>
      <c r="P499" s="42">
        <v>0</v>
      </c>
      <c r="Q499" s="42">
        <v>0</v>
      </c>
      <c r="R499" s="42">
        <v>0</v>
      </c>
      <c r="S499" s="42">
        <v>0</v>
      </c>
      <c r="T499" s="42">
        <v>0</v>
      </c>
      <c r="U499" s="42">
        <v>0</v>
      </c>
      <c r="V499" s="42">
        <v>0</v>
      </c>
      <c r="W499" s="42">
        <v>0</v>
      </c>
      <c r="X499" s="42" t="s">
        <v>1163</v>
      </c>
      <c r="Y499" s="42">
        <v>0</v>
      </c>
      <c r="Z499" s="42">
        <v>0</v>
      </c>
      <c r="AA499" s="42">
        <f t="shared" si="29"/>
        <v>64</v>
      </c>
      <c r="AC499">
        <f>IFERROR(VLOOKUP(H499,'[1]Pending Recoveries'!$A:$D,4,0),0)</f>
        <v>0</v>
      </c>
      <c r="AD499" s="43">
        <f t="shared" si="30"/>
        <v>64</v>
      </c>
      <c r="AE499" s="43">
        <f t="shared" si="31"/>
        <v>0</v>
      </c>
      <c r="AF499" s="43"/>
    </row>
    <row r="500" spans="8:32" hidden="1" x14ac:dyDescent="0.25">
      <c r="H500">
        <v>10110021</v>
      </c>
      <c r="I500" s="30"/>
      <c r="J500" t="s">
        <v>154</v>
      </c>
      <c r="K500" s="42">
        <v>0</v>
      </c>
      <c r="L500" s="42">
        <v>0</v>
      </c>
      <c r="M500" s="42">
        <v>0</v>
      </c>
      <c r="N500" s="48">
        <f t="shared" si="28"/>
        <v>0</v>
      </c>
      <c r="O500" s="42">
        <v>0</v>
      </c>
      <c r="P500" s="42">
        <v>0</v>
      </c>
      <c r="Q500" s="42">
        <v>0</v>
      </c>
      <c r="R500" s="42">
        <v>0</v>
      </c>
      <c r="S500" s="42">
        <v>0</v>
      </c>
      <c r="T500" s="42">
        <v>0</v>
      </c>
      <c r="U500" s="42">
        <v>0</v>
      </c>
      <c r="V500" s="42">
        <v>0</v>
      </c>
      <c r="W500" s="42">
        <v>0</v>
      </c>
      <c r="X500" s="42" t="s">
        <v>1163</v>
      </c>
      <c r="Y500" s="42">
        <v>0</v>
      </c>
      <c r="Z500" s="42">
        <v>0</v>
      </c>
      <c r="AA500" s="42">
        <f t="shared" si="29"/>
        <v>0</v>
      </c>
      <c r="AC500">
        <f>IFERROR(VLOOKUP(H500,'[1]Pending Recoveries'!$A:$D,4,0),0)</f>
        <v>0</v>
      </c>
      <c r="AD500" s="43">
        <f t="shared" si="30"/>
        <v>0</v>
      </c>
      <c r="AE500" s="43">
        <f t="shared" si="31"/>
        <v>0</v>
      </c>
      <c r="AF500" s="43"/>
    </row>
    <row r="501" spans="8:32" x14ac:dyDescent="0.25">
      <c r="H501">
        <v>10110022</v>
      </c>
      <c r="I501" s="30"/>
      <c r="J501" t="s">
        <v>154</v>
      </c>
      <c r="K501" s="42">
        <v>32</v>
      </c>
      <c r="L501" s="42">
        <v>32</v>
      </c>
      <c r="M501" s="42">
        <v>0</v>
      </c>
      <c r="N501" s="48">
        <f t="shared" si="28"/>
        <v>64</v>
      </c>
      <c r="O501" s="42">
        <v>0</v>
      </c>
      <c r="P501" s="42">
        <v>0</v>
      </c>
      <c r="Q501" s="42">
        <v>0</v>
      </c>
      <c r="R501" s="42">
        <v>0</v>
      </c>
      <c r="S501" s="42">
        <v>0</v>
      </c>
      <c r="T501" s="42">
        <v>0</v>
      </c>
      <c r="U501" s="42">
        <v>0</v>
      </c>
      <c r="V501" s="42">
        <v>0</v>
      </c>
      <c r="W501" s="42">
        <v>0</v>
      </c>
      <c r="X501" s="42" t="s">
        <v>1163</v>
      </c>
      <c r="Y501" s="42">
        <v>0</v>
      </c>
      <c r="Z501" s="42">
        <v>0</v>
      </c>
      <c r="AA501" s="42">
        <f t="shared" si="29"/>
        <v>64</v>
      </c>
      <c r="AC501">
        <f>IFERROR(VLOOKUP(H501,'[1]Pending Recoveries'!$A:$D,4,0),0)</f>
        <v>0</v>
      </c>
      <c r="AD501" s="43">
        <f t="shared" si="30"/>
        <v>64</v>
      </c>
      <c r="AE501" s="43">
        <f t="shared" si="31"/>
        <v>0</v>
      </c>
      <c r="AF501" s="43"/>
    </row>
    <row r="502" spans="8:32" x14ac:dyDescent="0.25">
      <c r="H502">
        <v>10110023</v>
      </c>
      <c r="I502" s="30"/>
      <c r="J502" t="s">
        <v>154</v>
      </c>
      <c r="K502" s="42">
        <v>32</v>
      </c>
      <c r="L502" s="42">
        <v>32</v>
      </c>
      <c r="M502" s="42">
        <v>0</v>
      </c>
      <c r="N502" s="48">
        <f t="shared" si="28"/>
        <v>64</v>
      </c>
      <c r="O502" s="42">
        <v>0</v>
      </c>
      <c r="P502" s="42">
        <v>0</v>
      </c>
      <c r="Q502" s="42">
        <v>0</v>
      </c>
      <c r="R502" s="42">
        <v>0</v>
      </c>
      <c r="S502" s="42">
        <v>0</v>
      </c>
      <c r="T502" s="42">
        <v>0</v>
      </c>
      <c r="U502" s="42">
        <v>0</v>
      </c>
      <c r="V502" s="42">
        <v>0</v>
      </c>
      <c r="W502" s="42">
        <v>0</v>
      </c>
      <c r="X502" s="42" t="s">
        <v>1163</v>
      </c>
      <c r="Y502" s="42">
        <v>0</v>
      </c>
      <c r="Z502" s="42">
        <v>0</v>
      </c>
      <c r="AA502" s="42">
        <f t="shared" si="29"/>
        <v>64</v>
      </c>
      <c r="AC502">
        <f>IFERROR(VLOOKUP(H502,'[1]Pending Recoveries'!$A:$D,4,0),0)</f>
        <v>0</v>
      </c>
      <c r="AD502" s="43">
        <f t="shared" si="30"/>
        <v>64</v>
      </c>
      <c r="AE502" s="43">
        <f t="shared" si="31"/>
        <v>0</v>
      </c>
      <c r="AF502" s="43"/>
    </row>
    <row r="503" spans="8:32" hidden="1" x14ac:dyDescent="0.25">
      <c r="H503">
        <v>10110024</v>
      </c>
      <c r="I503" s="30"/>
      <c r="J503" t="s">
        <v>154</v>
      </c>
      <c r="K503" s="42">
        <v>0</v>
      </c>
      <c r="L503" s="42">
        <v>0</v>
      </c>
      <c r="M503" s="42">
        <v>0</v>
      </c>
      <c r="N503" s="48">
        <f t="shared" si="28"/>
        <v>0</v>
      </c>
      <c r="O503" s="42">
        <v>0</v>
      </c>
      <c r="P503" s="42">
        <v>0</v>
      </c>
      <c r="Q503" s="42">
        <v>0</v>
      </c>
      <c r="R503" s="42">
        <v>0</v>
      </c>
      <c r="S503" s="42">
        <v>0</v>
      </c>
      <c r="T503" s="42">
        <v>0</v>
      </c>
      <c r="U503" s="42">
        <v>0</v>
      </c>
      <c r="V503" s="42">
        <v>0</v>
      </c>
      <c r="W503" s="42">
        <v>0</v>
      </c>
      <c r="X503" s="42" t="s">
        <v>1163</v>
      </c>
      <c r="Y503" s="42">
        <v>0</v>
      </c>
      <c r="Z503" s="42">
        <v>0</v>
      </c>
      <c r="AA503" s="42">
        <f t="shared" si="29"/>
        <v>0</v>
      </c>
      <c r="AC503">
        <f>IFERROR(VLOOKUP(H503,'[1]Pending Recoveries'!$A:$D,4,0),0)</f>
        <v>0</v>
      </c>
      <c r="AD503" s="43">
        <f t="shared" si="30"/>
        <v>0</v>
      </c>
      <c r="AE503" s="43">
        <f t="shared" si="31"/>
        <v>0</v>
      </c>
      <c r="AF503" s="43"/>
    </row>
    <row r="504" spans="8:32" x14ac:dyDescent="0.25">
      <c r="H504">
        <v>10110025</v>
      </c>
      <c r="I504" s="30"/>
      <c r="J504" t="s">
        <v>154</v>
      </c>
      <c r="K504" s="42">
        <v>32</v>
      </c>
      <c r="L504" s="42">
        <v>32</v>
      </c>
      <c r="M504" s="42">
        <v>0</v>
      </c>
      <c r="N504" s="48">
        <f t="shared" si="28"/>
        <v>64</v>
      </c>
      <c r="O504" s="42">
        <v>0</v>
      </c>
      <c r="P504" s="42">
        <v>0</v>
      </c>
      <c r="Q504" s="42">
        <v>0</v>
      </c>
      <c r="R504" s="42">
        <v>0</v>
      </c>
      <c r="S504" s="42">
        <v>0</v>
      </c>
      <c r="T504" s="42">
        <v>0</v>
      </c>
      <c r="U504" s="42">
        <v>0</v>
      </c>
      <c r="V504" s="42">
        <v>0</v>
      </c>
      <c r="W504" s="42">
        <v>0</v>
      </c>
      <c r="X504" s="42" t="s">
        <v>1163</v>
      </c>
      <c r="Y504" s="42">
        <v>0</v>
      </c>
      <c r="Z504" s="42">
        <v>0</v>
      </c>
      <c r="AA504" s="42">
        <f t="shared" si="29"/>
        <v>64</v>
      </c>
      <c r="AC504">
        <f>IFERROR(VLOOKUP(H504,'[1]Pending Recoveries'!$A:$D,4,0),0)</f>
        <v>0</v>
      </c>
      <c r="AD504" s="43">
        <f t="shared" si="30"/>
        <v>64</v>
      </c>
      <c r="AE504" s="43">
        <f t="shared" si="31"/>
        <v>0</v>
      </c>
      <c r="AF504" s="43"/>
    </row>
    <row r="505" spans="8:32" x14ac:dyDescent="0.25">
      <c r="H505">
        <v>10110026</v>
      </c>
      <c r="I505" s="30"/>
      <c r="J505" t="s">
        <v>154</v>
      </c>
      <c r="K505" s="42">
        <v>32</v>
      </c>
      <c r="L505" s="42">
        <v>32</v>
      </c>
      <c r="M505" s="42">
        <v>0</v>
      </c>
      <c r="N505" s="48">
        <f t="shared" si="28"/>
        <v>64</v>
      </c>
      <c r="O505" s="42">
        <v>0</v>
      </c>
      <c r="P505" s="42">
        <v>0</v>
      </c>
      <c r="Q505" s="42">
        <v>0</v>
      </c>
      <c r="R505" s="42">
        <v>0</v>
      </c>
      <c r="S505" s="42">
        <v>0</v>
      </c>
      <c r="T505" s="42">
        <v>0</v>
      </c>
      <c r="U505" s="42">
        <v>0</v>
      </c>
      <c r="V505" s="42">
        <v>0</v>
      </c>
      <c r="W505" s="42">
        <v>0</v>
      </c>
      <c r="X505" s="42" t="s">
        <v>1163</v>
      </c>
      <c r="Y505" s="42">
        <v>0</v>
      </c>
      <c r="Z505" s="42">
        <v>0</v>
      </c>
      <c r="AA505" s="42">
        <f t="shared" si="29"/>
        <v>64</v>
      </c>
      <c r="AC505">
        <f>IFERROR(VLOOKUP(H505,'[1]Pending Recoveries'!$A:$D,4,0),0)</f>
        <v>0</v>
      </c>
      <c r="AD505" s="43">
        <f t="shared" si="30"/>
        <v>64</v>
      </c>
      <c r="AE505" s="43">
        <f t="shared" si="31"/>
        <v>0</v>
      </c>
      <c r="AF505" s="43"/>
    </row>
    <row r="506" spans="8:32" x14ac:dyDescent="0.25">
      <c r="H506">
        <v>10110027</v>
      </c>
      <c r="I506" s="30"/>
      <c r="J506" t="s">
        <v>154</v>
      </c>
      <c r="K506" s="42">
        <v>32</v>
      </c>
      <c r="L506" s="42">
        <v>32</v>
      </c>
      <c r="M506" s="42">
        <v>0</v>
      </c>
      <c r="N506" s="48">
        <f t="shared" si="28"/>
        <v>64</v>
      </c>
      <c r="O506" s="42">
        <v>0</v>
      </c>
      <c r="P506" s="42">
        <v>0</v>
      </c>
      <c r="Q506" s="42">
        <v>0</v>
      </c>
      <c r="R506" s="42">
        <v>0</v>
      </c>
      <c r="S506" s="42">
        <v>0</v>
      </c>
      <c r="T506" s="42">
        <v>0</v>
      </c>
      <c r="U506" s="42">
        <v>0</v>
      </c>
      <c r="V506" s="42">
        <v>0</v>
      </c>
      <c r="W506" s="42">
        <v>0</v>
      </c>
      <c r="X506" s="42" t="s">
        <v>1163</v>
      </c>
      <c r="Y506" s="42">
        <v>0</v>
      </c>
      <c r="Z506" s="42">
        <v>0</v>
      </c>
      <c r="AA506" s="42">
        <f t="shared" si="29"/>
        <v>64</v>
      </c>
      <c r="AC506">
        <f>IFERROR(VLOOKUP(H506,'[1]Pending Recoveries'!$A:$D,4,0),0)</f>
        <v>0</v>
      </c>
      <c r="AD506" s="43">
        <f t="shared" si="30"/>
        <v>64</v>
      </c>
      <c r="AE506" s="43">
        <f t="shared" si="31"/>
        <v>0</v>
      </c>
      <c r="AF506" s="43"/>
    </row>
    <row r="507" spans="8:32" x14ac:dyDescent="0.25">
      <c r="H507">
        <v>10110028</v>
      </c>
      <c r="I507" s="30"/>
      <c r="J507" t="s">
        <v>154</v>
      </c>
      <c r="K507" s="42">
        <v>32</v>
      </c>
      <c r="L507" s="42">
        <v>32</v>
      </c>
      <c r="M507" s="42">
        <v>0</v>
      </c>
      <c r="N507" s="48">
        <f t="shared" si="28"/>
        <v>64</v>
      </c>
      <c r="O507" s="42">
        <v>0</v>
      </c>
      <c r="P507" s="42">
        <v>0</v>
      </c>
      <c r="Q507" s="42">
        <v>0</v>
      </c>
      <c r="R507" s="42">
        <v>0</v>
      </c>
      <c r="S507" s="42">
        <v>0</v>
      </c>
      <c r="T507" s="42">
        <v>0</v>
      </c>
      <c r="U507" s="42">
        <v>0</v>
      </c>
      <c r="V507" s="42">
        <v>0</v>
      </c>
      <c r="W507" s="42">
        <v>0</v>
      </c>
      <c r="X507" s="42" t="s">
        <v>1163</v>
      </c>
      <c r="Y507" s="42">
        <v>0</v>
      </c>
      <c r="Z507" s="42">
        <v>0</v>
      </c>
      <c r="AA507" s="42">
        <f t="shared" si="29"/>
        <v>64</v>
      </c>
      <c r="AC507">
        <f>IFERROR(VLOOKUP(H507,'[1]Pending Recoveries'!$A:$D,4,0),0)</f>
        <v>0</v>
      </c>
      <c r="AD507" s="43">
        <f t="shared" si="30"/>
        <v>64</v>
      </c>
      <c r="AE507" s="43">
        <f t="shared" si="31"/>
        <v>0</v>
      </c>
      <c r="AF507" s="43"/>
    </row>
    <row r="508" spans="8:32" x14ac:dyDescent="0.25">
      <c r="H508">
        <v>10110029</v>
      </c>
      <c r="I508" s="30"/>
      <c r="J508" t="s">
        <v>154</v>
      </c>
      <c r="K508" s="42">
        <v>32</v>
      </c>
      <c r="L508" s="42">
        <v>32</v>
      </c>
      <c r="M508" s="42">
        <v>0</v>
      </c>
      <c r="N508" s="48">
        <f t="shared" si="28"/>
        <v>64</v>
      </c>
      <c r="O508" s="42">
        <v>0</v>
      </c>
      <c r="P508" s="42">
        <v>0</v>
      </c>
      <c r="Q508" s="42">
        <v>0</v>
      </c>
      <c r="R508" s="42">
        <v>0</v>
      </c>
      <c r="S508" s="42">
        <v>0</v>
      </c>
      <c r="T508" s="42">
        <v>0</v>
      </c>
      <c r="U508" s="42">
        <v>0</v>
      </c>
      <c r="V508" s="42">
        <v>0</v>
      </c>
      <c r="W508" s="42">
        <v>0</v>
      </c>
      <c r="X508" s="42" t="s">
        <v>1163</v>
      </c>
      <c r="Y508" s="42">
        <v>0</v>
      </c>
      <c r="Z508" s="42">
        <v>0</v>
      </c>
      <c r="AA508" s="42">
        <f t="shared" si="29"/>
        <v>64</v>
      </c>
      <c r="AC508">
        <f>IFERROR(VLOOKUP(H508,'[1]Pending Recoveries'!$A:$D,4,0),0)</f>
        <v>0</v>
      </c>
      <c r="AD508" s="43">
        <f t="shared" si="30"/>
        <v>64</v>
      </c>
      <c r="AE508" s="43">
        <f t="shared" si="31"/>
        <v>0</v>
      </c>
      <c r="AF508" s="43"/>
    </row>
    <row r="509" spans="8:32" x14ac:dyDescent="0.25">
      <c r="H509">
        <v>10110030</v>
      </c>
      <c r="I509" s="30"/>
      <c r="J509" t="s">
        <v>154</v>
      </c>
      <c r="K509" s="42">
        <v>32</v>
      </c>
      <c r="L509" s="42">
        <v>32</v>
      </c>
      <c r="M509" s="42">
        <v>0</v>
      </c>
      <c r="N509" s="48">
        <f t="shared" si="28"/>
        <v>64</v>
      </c>
      <c r="O509" s="42">
        <v>0</v>
      </c>
      <c r="P509" s="42">
        <v>0</v>
      </c>
      <c r="Q509" s="42">
        <v>0</v>
      </c>
      <c r="R509" s="42">
        <v>0</v>
      </c>
      <c r="S509" s="42">
        <v>0</v>
      </c>
      <c r="T509" s="42">
        <v>0</v>
      </c>
      <c r="U509" s="42">
        <v>0</v>
      </c>
      <c r="V509" s="42">
        <v>0</v>
      </c>
      <c r="W509" s="42">
        <v>0</v>
      </c>
      <c r="X509" s="42" t="s">
        <v>1163</v>
      </c>
      <c r="Y509" s="42">
        <v>0</v>
      </c>
      <c r="Z509" s="42">
        <v>0</v>
      </c>
      <c r="AA509" s="42">
        <f t="shared" si="29"/>
        <v>64</v>
      </c>
      <c r="AC509">
        <f>IFERROR(VLOOKUP(H509,'[1]Pending Recoveries'!$A:$D,4,0),0)</f>
        <v>0</v>
      </c>
      <c r="AD509" s="43">
        <f t="shared" si="30"/>
        <v>64</v>
      </c>
      <c r="AE509" s="43">
        <f t="shared" si="31"/>
        <v>0</v>
      </c>
      <c r="AF509" s="43"/>
    </row>
    <row r="510" spans="8:32" x14ac:dyDescent="0.25">
      <c r="H510">
        <v>10110031</v>
      </c>
      <c r="I510" s="30"/>
      <c r="J510" t="s">
        <v>154</v>
      </c>
      <c r="K510" s="42">
        <v>32</v>
      </c>
      <c r="L510" s="42">
        <v>32</v>
      </c>
      <c r="M510" s="42">
        <v>0</v>
      </c>
      <c r="N510" s="48">
        <f t="shared" si="28"/>
        <v>64</v>
      </c>
      <c r="O510" s="42">
        <v>0</v>
      </c>
      <c r="P510" s="42">
        <v>0</v>
      </c>
      <c r="Q510" s="42">
        <v>0</v>
      </c>
      <c r="R510" s="42">
        <v>0</v>
      </c>
      <c r="S510" s="42">
        <v>0</v>
      </c>
      <c r="T510" s="42">
        <v>0</v>
      </c>
      <c r="U510" s="42">
        <v>0</v>
      </c>
      <c r="V510" s="42">
        <v>0</v>
      </c>
      <c r="W510" s="42">
        <v>0</v>
      </c>
      <c r="X510" s="42" t="s">
        <v>1163</v>
      </c>
      <c r="Y510" s="42">
        <v>0</v>
      </c>
      <c r="Z510" s="42">
        <v>0</v>
      </c>
      <c r="AA510" s="42">
        <f t="shared" si="29"/>
        <v>64</v>
      </c>
      <c r="AC510">
        <f>IFERROR(VLOOKUP(H510,'[1]Pending Recoveries'!$A:$D,4,0),0)</f>
        <v>0</v>
      </c>
      <c r="AD510" s="43">
        <f t="shared" si="30"/>
        <v>64</v>
      </c>
      <c r="AE510" s="43">
        <f t="shared" si="31"/>
        <v>0</v>
      </c>
      <c r="AF510" s="43"/>
    </row>
    <row r="511" spans="8:32" hidden="1" x14ac:dyDescent="0.25">
      <c r="H511">
        <v>10110032</v>
      </c>
      <c r="I511" s="30"/>
      <c r="J511" t="s">
        <v>154</v>
      </c>
      <c r="K511" s="42">
        <v>0</v>
      </c>
      <c r="L511" s="42">
        <v>0</v>
      </c>
      <c r="M511" s="42">
        <v>0</v>
      </c>
      <c r="N511" s="48">
        <f t="shared" si="28"/>
        <v>0</v>
      </c>
      <c r="O511" s="42">
        <v>0</v>
      </c>
      <c r="P511" s="42">
        <v>0</v>
      </c>
      <c r="Q511" s="42">
        <v>0</v>
      </c>
      <c r="R511" s="42">
        <v>0</v>
      </c>
      <c r="S511" s="42">
        <v>0</v>
      </c>
      <c r="T511" s="42">
        <v>0</v>
      </c>
      <c r="U511" s="42">
        <v>0</v>
      </c>
      <c r="V511" s="42">
        <v>0</v>
      </c>
      <c r="W511" s="42">
        <v>0</v>
      </c>
      <c r="X511" s="42" t="s">
        <v>1163</v>
      </c>
      <c r="Y511" s="42">
        <v>0</v>
      </c>
      <c r="Z511" s="42">
        <v>0</v>
      </c>
      <c r="AA511" s="42">
        <f t="shared" si="29"/>
        <v>0</v>
      </c>
      <c r="AC511">
        <f>IFERROR(VLOOKUP(H511,'[1]Pending Recoveries'!$A:$D,4,0),0)</f>
        <v>0</v>
      </c>
      <c r="AD511" s="43">
        <f t="shared" si="30"/>
        <v>0</v>
      </c>
      <c r="AE511" s="43">
        <f t="shared" si="31"/>
        <v>0</v>
      </c>
      <c r="AF511" s="43"/>
    </row>
    <row r="512" spans="8:32" hidden="1" x14ac:dyDescent="0.25">
      <c r="H512">
        <v>10110033</v>
      </c>
      <c r="I512" s="30"/>
      <c r="J512" t="s">
        <v>154</v>
      </c>
      <c r="K512" s="42">
        <v>0</v>
      </c>
      <c r="L512" s="42">
        <v>0</v>
      </c>
      <c r="M512" s="42">
        <v>0</v>
      </c>
      <c r="N512" s="48">
        <f t="shared" si="28"/>
        <v>0</v>
      </c>
      <c r="O512" s="42">
        <v>0</v>
      </c>
      <c r="P512" s="42">
        <v>0</v>
      </c>
      <c r="Q512" s="42">
        <v>0</v>
      </c>
      <c r="R512" s="42">
        <v>0</v>
      </c>
      <c r="S512" s="42">
        <v>0</v>
      </c>
      <c r="T512" s="42">
        <v>0</v>
      </c>
      <c r="U512" s="42">
        <v>0</v>
      </c>
      <c r="V512" s="42">
        <v>0</v>
      </c>
      <c r="W512" s="42">
        <v>0</v>
      </c>
      <c r="X512" s="42" t="s">
        <v>1163</v>
      </c>
      <c r="Y512" s="42">
        <v>0</v>
      </c>
      <c r="Z512" s="42">
        <v>0</v>
      </c>
      <c r="AA512" s="42">
        <f t="shared" si="29"/>
        <v>0</v>
      </c>
      <c r="AC512">
        <f>IFERROR(VLOOKUP(H512,'[1]Pending Recoveries'!$A:$D,4,0),0)</f>
        <v>0</v>
      </c>
      <c r="AD512" s="43">
        <f t="shared" si="30"/>
        <v>0</v>
      </c>
      <c r="AE512" s="43">
        <f t="shared" si="31"/>
        <v>0</v>
      </c>
      <c r="AF512" s="43"/>
    </row>
    <row r="513" spans="8:32" x14ac:dyDescent="0.25">
      <c r="H513">
        <v>10110034</v>
      </c>
      <c r="I513" s="30"/>
      <c r="J513" t="s">
        <v>154</v>
      </c>
      <c r="K513" s="42">
        <v>32</v>
      </c>
      <c r="L513" s="42">
        <v>32</v>
      </c>
      <c r="M513" s="42">
        <v>0</v>
      </c>
      <c r="N513" s="48">
        <f t="shared" si="28"/>
        <v>64</v>
      </c>
      <c r="O513" s="42">
        <v>0</v>
      </c>
      <c r="P513" s="42">
        <v>0</v>
      </c>
      <c r="Q513" s="42">
        <v>0</v>
      </c>
      <c r="R513" s="42">
        <v>0</v>
      </c>
      <c r="S513" s="42">
        <v>0</v>
      </c>
      <c r="T513" s="42">
        <v>0</v>
      </c>
      <c r="U513" s="42">
        <v>0</v>
      </c>
      <c r="V513" s="42">
        <v>0</v>
      </c>
      <c r="W513" s="42">
        <v>0</v>
      </c>
      <c r="X513" s="42" t="s">
        <v>1163</v>
      </c>
      <c r="Y513" s="42">
        <v>0</v>
      </c>
      <c r="Z513" s="42">
        <v>0</v>
      </c>
      <c r="AA513" s="42">
        <f t="shared" si="29"/>
        <v>64</v>
      </c>
      <c r="AC513">
        <f>IFERROR(VLOOKUP(H513,'[1]Pending Recoveries'!$A:$D,4,0),0)</f>
        <v>0</v>
      </c>
      <c r="AD513" s="43">
        <f t="shared" si="30"/>
        <v>64</v>
      </c>
      <c r="AE513" s="43">
        <f t="shared" si="31"/>
        <v>0</v>
      </c>
      <c r="AF513" s="43"/>
    </row>
    <row r="514" spans="8:32" x14ac:dyDescent="0.25">
      <c r="H514">
        <v>10110035</v>
      </c>
      <c r="I514" s="30"/>
      <c r="J514" t="s">
        <v>154</v>
      </c>
      <c r="K514" s="42">
        <v>32</v>
      </c>
      <c r="L514" s="42">
        <v>32</v>
      </c>
      <c r="M514" s="42">
        <v>0</v>
      </c>
      <c r="N514" s="48">
        <f t="shared" si="28"/>
        <v>64</v>
      </c>
      <c r="O514" s="42">
        <v>0</v>
      </c>
      <c r="P514" s="42">
        <v>0</v>
      </c>
      <c r="Q514" s="42">
        <v>0</v>
      </c>
      <c r="R514" s="42">
        <v>0</v>
      </c>
      <c r="S514" s="42">
        <v>0</v>
      </c>
      <c r="T514" s="42">
        <v>0</v>
      </c>
      <c r="U514" s="42">
        <v>0</v>
      </c>
      <c r="V514" s="42">
        <v>0</v>
      </c>
      <c r="W514" s="42">
        <v>0</v>
      </c>
      <c r="X514" s="42" t="s">
        <v>1163</v>
      </c>
      <c r="Y514" s="42">
        <v>0</v>
      </c>
      <c r="Z514" s="42">
        <v>0</v>
      </c>
      <c r="AA514" s="42">
        <f t="shared" si="29"/>
        <v>64</v>
      </c>
      <c r="AC514">
        <f>IFERROR(VLOOKUP(H514,'[1]Pending Recoveries'!$A:$D,4,0),0)</f>
        <v>0</v>
      </c>
      <c r="AD514" s="43">
        <f t="shared" si="30"/>
        <v>64</v>
      </c>
      <c r="AE514" s="43">
        <f t="shared" si="31"/>
        <v>0</v>
      </c>
      <c r="AF514" s="43"/>
    </row>
    <row r="515" spans="8:32" hidden="1" x14ac:dyDescent="0.25">
      <c r="H515">
        <v>10110036</v>
      </c>
      <c r="I515" s="30"/>
      <c r="J515" t="s">
        <v>154</v>
      </c>
      <c r="K515" s="42">
        <v>0</v>
      </c>
      <c r="L515" s="42">
        <v>0</v>
      </c>
      <c r="M515" s="42">
        <v>0</v>
      </c>
      <c r="N515" s="48">
        <f t="shared" si="28"/>
        <v>0</v>
      </c>
      <c r="O515" s="42">
        <v>0</v>
      </c>
      <c r="P515" s="42">
        <v>0</v>
      </c>
      <c r="Q515" s="42">
        <v>0</v>
      </c>
      <c r="R515" s="42">
        <v>0</v>
      </c>
      <c r="S515" s="42">
        <v>0</v>
      </c>
      <c r="T515" s="42">
        <v>0</v>
      </c>
      <c r="U515" s="42">
        <v>0</v>
      </c>
      <c r="V515" s="42">
        <v>0</v>
      </c>
      <c r="W515" s="42">
        <v>0</v>
      </c>
      <c r="X515" s="42" t="s">
        <v>1163</v>
      </c>
      <c r="Y515" s="42">
        <v>0</v>
      </c>
      <c r="Z515" s="42">
        <v>0</v>
      </c>
      <c r="AA515" s="42">
        <f t="shared" si="29"/>
        <v>0</v>
      </c>
      <c r="AC515">
        <f>IFERROR(VLOOKUP(H515,'[1]Pending Recoveries'!$A:$D,4,0),0)</f>
        <v>0</v>
      </c>
      <c r="AD515" s="43">
        <f t="shared" si="30"/>
        <v>0</v>
      </c>
      <c r="AE515" s="43">
        <f t="shared" si="31"/>
        <v>0</v>
      </c>
      <c r="AF515" s="43"/>
    </row>
    <row r="516" spans="8:32" x14ac:dyDescent="0.25">
      <c r="H516">
        <v>10110037</v>
      </c>
      <c r="I516" s="30"/>
      <c r="J516" t="s">
        <v>154</v>
      </c>
      <c r="K516" s="42">
        <v>32</v>
      </c>
      <c r="L516" s="42">
        <v>32</v>
      </c>
      <c r="M516" s="42">
        <v>0</v>
      </c>
      <c r="N516" s="48">
        <f t="shared" si="28"/>
        <v>64</v>
      </c>
      <c r="O516" s="42">
        <v>0</v>
      </c>
      <c r="P516" s="42">
        <v>0</v>
      </c>
      <c r="Q516" s="42">
        <v>0</v>
      </c>
      <c r="R516" s="42">
        <v>0</v>
      </c>
      <c r="S516" s="42">
        <v>0</v>
      </c>
      <c r="T516" s="42">
        <v>0</v>
      </c>
      <c r="U516" s="42">
        <v>0</v>
      </c>
      <c r="V516" s="42">
        <v>0</v>
      </c>
      <c r="W516" s="42">
        <v>0</v>
      </c>
      <c r="X516" s="42" t="s">
        <v>1163</v>
      </c>
      <c r="Y516" s="42">
        <v>0</v>
      </c>
      <c r="Z516" s="42">
        <v>0</v>
      </c>
      <c r="AA516" s="42">
        <f t="shared" si="29"/>
        <v>64</v>
      </c>
      <c r="AC516">
        <f>IFERROR(VLOOKUP(H516,'[1]Pending Recoveries'!$A:$D,4,0),0)</f>
        <v>0</v>
      </c>
      <c r="AD516" s="43">
        <f t="shared" si="30"/>
        <v>64</v>
      </c>
      <c r="AE516" s="43">
        <f t="shared" si="31"/>
        <v>0</v>
      </c>
      <c r="AF516" s="43"/>
    </row>
    <row r="517" spans="8:32" x14ac:dyDescent="0.25">
      <c r="H517">
        <v>10110038</v>
      </c>
      <c r="I517" s="30"/>
      <c r="J517" t="s">
        <v>154</v>
      </c>
      <c r="K517" s="42">
        <v>32</v>
      </c>
      <c r="L517" s="42">
        <v>32</v>
      </c>
      <c r="M517" s="42">
        <v>0</v>
      </c>
      <c r="N517" s="48">
        <f t="shared" ref="N517:N580" si="32">K517+M517+L517</f>
        <v>64</v>
      </c>
      <c r="O517" s="42">
        <v>0</v>
      </c>
      <c r="P517" s="42">
        <v>0</v>
      </c>
      <c r="Q517" s="42">
        <v>0</v>
      </c>
      <c r="R517" s="42">
        <v>0</v>
      </c>
      <c r="S517" s="42">
        <v>0</v>
      </c>
      <c r="T517" s="42">
        <v>0</v>
      </c>
      <c r="U517" s="42">
        <v>0</v>
      </c>
      <c r="V517" s="42">
        <v>0</v>
      </c>
      <c r="W517" s="42">
        <v>0</v>
      </c>
      <c r="X517" s="42" t="s">
        <v>1163</v>
      </c>
      <c r="Y517" s="42">
        <v>0</v>
      </c>
      <c r="Z517" s="42">
        <v>0</v>
      </c>
      <c r="AA517" s="42">
        <f t="shared" ref="AA517:AA580" si="33">N517-SUM(O517:Z517)</f>
        <v>64</v>
      </c>
      <c r="AC517">
        <f>IFERROR(VLOOKUP(H517,'[1]Pending Recoveries'!$A:$D,4,0),0)</f>
        <v>0</v>
      </c>
      <c r="AD517" s="43">
        <f t="shared" ref="AD517:AD580" si="34">AA517-AC517</f>
        <v>64</v>
      </c>
      <c r="AE517" s="43">
        <f t="shared" ref="AE517:AE580" si="35">AC517-M517</f>
        <v>0</v>
      </c>
      <c r="AF517" s="43"/>
    </row>
    <row r="518" spans="8:32" x14ac:dyDescent="0.25">
      <c r="H518">
        <v>10110039</v>
      </c>
      <c r="I518" s="30"/>
      <c r="J518" t="s">
        <v>154</v>
      </c>
      <c r="K518" s="42">
        <v>32</v>
      </c>
      <c r="L518" s="42">
        <v>32</v>
      </c>
      <c r="M518" s="42">
        <v>0</v>
      </c>
      <c r="N518" s="48">
        <f t="shared" si="32"/>
        <v>64</v>
      </c>
      <c r="O518" s="42">
        <v>0</v>
      </c>
      <c r="P518" s="42">
        <v>0</v>
      </c>
      <c r="Q518" s="42">
        <v>0</v>
      </c>
      <c r="R518" s="42">
        <v>0</v>
      </c>
      <c r="S518" s="42">
        <v>0</v>
      </c>
      <c r="T518" s="42">
        <v>0</v>
      </c>
      <c r="U518" s="42">
        <v>0</v>
      </c>
      <c r="V518" s="42">
        <v>0</v>
      </c>
      <c r="W518" s="42">
        <v>0</v>
      </c>
      <c r="X518" s="42" t="s">
        <v>1163</v>
      </c>
      <c r="Y518" s="42">
        <v>0</v>
      </c>
      <c r="Z518" s="42">
        <v>0</v>
      </c>
      <c r="AA518" s="42">
        <f t="shared" si="33"/>
        <v>64</v>
      </c>
      <c r="AC518">
        <f>IFERROR(VLOOKUP(H518,'[1]Pending Recoveries'!$A:$D,4,0),0)</f>
        <v>0</v>
      </c>
      <c r="AD518" s="43">
        <f t="shared" si="34"/>
        <v>64</v>
      </c>
      <c r="AE518" s="43">
        <f t="shared" si="35"/>
        <v>0</v>
      </c>
      <c r="AF518" s="43"/>
    </row>
    <row r="519" spans="8:32" x14ac:dyDescent="0.25">
      <c r="H519">
        <v>10110040</v>
      </c>
      <c r="I519" s="30"/>
      <c r="J519" t="s">
        <v>154</v>
      </c>
      <c r="K519" s="42">
        <v>32</v>
      </c>
      <c r="L519" s="42">
        <v>32</v>
      </c>
      <c r="M519" s="42">
        <v>0</v>
      </c>
      <c r="N519" s="48">
        <f t="shared" si="32"/>
        <v>64</v>
      </c>
      <c r="O519" s="42">
        <v>0</v>
      </c>
      <c r="P519" s="42">
        <v>0</v>
      </c>
      <c r="Q519" s="42">
        <v>0</v>
      </c>
      <c r="R519" s="42">
        <v>0</v>
      </c>
      <c r="S519" s="42">
        <v>0</v>
      </c>
      <c r="T519" s="42">
        <v>0</v>
      </c>
      <c r="U519" s="42">
        <v>0</v>
      </c>
      <c r="V519" s="42">
        <v>0</v>
      </c>
      <c r="W519" s="42">
        <v>0</v>
      </c>
      <c r="X519" s="42" t="s">
        <v>1163</v>
      </c>
      <c r="Y519" s="42">
        <v>0</v>
      </c>
      <c r="Z519" s="42">
        <v>0</v>
      </c>
      <c r="AA519" s="42">
        <f t="shared" si="33"/>
        <v>64</v>
      </c>
      <c r="AC519">
        <f>IFERROR(VLOOKUP(H519,'[1]Pending Recoveries'!$A:$D,4,0),0)</f>
        <v>0</v>
      </c>
      <c r="AD519" s="43">
        <f t="shared" si="34"/>
        <v>64</v>
      </c>
      <c r="AE519" s="43">
        <f t="shared" si="35"/>
        <v>0</v>
      </c>
      <c r="AF519" s="43"/>
    </row>
    <row r="520" spans="8:32" x14ac:dyDescent="0.25">
      <c r="H520">
        <v>10110041</v>
      </c>
      <c r="I520" s="30"/>
      <c r="J520" t="s">
        <v>154</v>
      </c>
      <c r="K520" s="42">
        <v>32</v>
      </c>
      <c r="L520" s="42">
        <v>32</v>
      </c>
      <c r="M520" s="42">
        <v>0</v>
      </c>
      <c r="N520" s="48">
        <f t="shared" si="32"/>
        <v>64</v>
      </c>
      <c r="O520" s="42">
        <v>0</v>
      </c>
      <c r="P520" s="42">
        <v>0</v>
      </c>
      <c r="Q520" s="42">
        <v>0</v>
      </c>
      <c r="R520" s="42">
        <v>0</v>
      </c>
      <c r="S520" s="42">
        <v>0</v>
      </c>
      <c r="T520" s="42">
        <v>0</v>
      </c>
      <c r="U520" s="42">
        <v>0</v>
      </c>
      <c r="V520" s="42">
        <v>0</v>
      </c>
      <c r="W520" s="42">
        <v>0</v>
      </c>
      <c r="X520" s="42" t="s">
        <v>1163</v>
      </c>
      <c r="Y520" s="42">
        <v>0</v>
      </c>
      <c r="Z520" s="42">
        <v>0</v>
      </c>
      <c r="AA520" s="42">
        <f t="shared" si="33"/>
        <v>64</v>
      </c>
      <c r="AC520">
        <f>IFERROR(VLOOKUP(H520,'[1]Pending Recoveries'!$A:$D,4,0),0)</f>
        <v>0</v>
      </c>
      <c r="AD520" s="43">
        <f t="shared" si="34"/>
        <v>64</v>
      </c>
      <c r="AE520" s="43">
        <f t="shared" si="35"/>
        <v>0</v>
      </c>
      <c r="AF520" s="43"/>
    </row>
    <row r="521" spans="8:32" hidden="1" x14ac:dyDescent="0.25">
      <c r="H521">
        <v>10110042</v>
      </c>
      <c r="I521" s="30"/>
      <c r="J521" t="s">
        <v>154</v>
      </c>
      <c r="K521" s="42">
        <v>0</v>
      </c>
      <c r="L521" s="42">
        <v>0</v>
      </c>
      <c r="M521" s="42">
        <v>0</v>
      </c>
      <c r="N521" s="48">
        <f t="shared" si="32"/>
        <v>0</v>
      </c>
      <c r="O521" s="42">
        <v>0</v>
      </c>
      <c r="P521" s="42">
        <v>0</v>
      </c>
      <c r="Q521" s="42">
        <v>0</v>
      </c>
      <c r="R521" s="42">
        <v>0</v>
      </c>
      <c r="S521" s="42">
        <v>0</v>
      </c>
      <c r="T521" s="42">
        <v>0</v>
      </c>
      <c r="U521" s="42">
        <v>0</v>
      </c>
      <c r="V521" s="42">
        <v>0</v>
      </c>
      <c r="W521" s="42">
        <v>0</v>
      </c>
      <c r="X521" s="42" t="s">
        <v>1163</v>
      </c>
      <c r="Y521" s="42">
        <v>0</v>
      </c>
      <c r="Z521" s="42">
        <v>0</v>
      </c>
      <c r="AA521" s="42">
        <f t="shared" si="33"/>
        <v>0</v>
      </c>
      <c r="AC521">
        <f>IFERROR(VLOOKUP(H521,'[1]Pending Recoveries'!$A:$D,4,0),0)</f>
        <v>0</v>
      </c>
      <c r="AD521" s="43">
        <f t="shared" si="34"/>
        <v>0</v>
      </c>
      <c r="AE521" s="43">
        <f t="shared" si="35"/>
        <v>0</v>
      </c>
      <c r="AF521" s="43"/>
    </row>
    <row r="522" spans="8:32" hidden="1" x14ac:dyDescent="0.25">
      <c r="H522">
        <v>10110043</v>
      </c>
      <c r="I522" s="30"/>
      <c r="J522" t="s">
        <v>154</v>
      </c>
      <c r="K522" s="42">
        <v>0</v>
      </c>
      <c r="L522" s="42">
        <v>0</v>
      </c>
      <c r="M522" s="42">
        <v>0</v>
      </c>
      <c r="N522" s="48">
        <f t="shared" si="32"/>
        <v>0</v>
      </c>
      <c r="O522" s="42">
        <v>0</v>
      </c>
      <c r="P522" s="42">
        <v>0</v>
      </c>
      <c r="Q522" s="42">
        <v>0</v>
      </c>
      <c r="R522" s="42">
        <v>0</v>
      </c>
      <c r="S522" s="42">
        <v>0</v>
      </c>
      <c r="T522" s="42">
        <v>0</v>
      </c>
      <c r="U522" s="42">
        <v>0</v>
      </c>
      <c r="V522" s="42">
        <v>0</v>
      </c>
      <c r="W522" s="42">
        <v>0</v>
      </c>
      <c r="X522" s="42" t="s">
        <v>1163</v>
      </c>
      <c r="Y522" s="42">
        <v>0</v>
      </c>
      <c r="Z522" s="42">
        <v>0</v>
      </c>
      <c r="AA522" s="42">
        <f t="shared" si="33"/>
        <v>0</v>
      </c>
      <c r="AC522">
        <f>IFERROR(VLOOKUP(H522,'[1]Pending Recoveries'!$A:$D,4,0),0)</f>
        <v>0</v>
      </c>
      <c r="AD522" s="43">
        <f t="shared" si="34"/>
        <v>0</v>
      </c>
      <c r="AE522" s="43">
        <f t="shared" si="35"/>
        <v>0</v>
      </c>
      <c r="AF522" s="43"/>
    </row>
    <row r="523" spans="8:32" hidden="1" x14ac:dyDescent="0.25">
      <c r="H523">
        <v>10110057</v>
      </c>
      <c r="I523" s="30"/>
      <c r="J523" t="s">
        <v>154</v>
      </c>
      <c r="K523" s="42">
        <v>0</v>
      </c>
      <c r="L523" s="42">
        <v>0</v>
      </c>
      <c r="M523" s="42">
        <v>0</v>
      </c>
      <c r="N523" s="48">
        <f t="shared" si="32"/>
        <v>0</v>
      </c>
      <c r="O523" s="42">
        <v>0</v>
      </c>
      <c r="P523" s="42">
        <v>0</v>
      </c>
      <c r="Q523" s="42">
        <v>0</v>
      </c>
      <c r="R523" s="42">
        <v>0</v>
      </c>
      <c r="S523" s="42">
        <v>0</v>
      </c>
      <c r="T523" s="42">
        <v>0</v>
      </c>
      <c r="U523" s="42">
        <v>0</v>
      </c>
      <c r="V523" s="42">
        <v>0</v>
      </c>
      <c r="W523" s="42">
        <v>0</v>
      </c>
      <c r="X523" s="42" t="s">
        <v>1163</v>
      </c>
      <c r="Y523" s="42">
        <v>0</v>
      </c>
      <c r="Z523" s="42">
        <v>0</v>
      </c>
      <c r="AA523" s="42">
        <f t="shared" si="33"/>
        <v>0</v>
      </c>
      <c r="AC523">
        <f>IFERROR(VLOOKUP(H523,'[1]Pending Recoveries'!$A:$D,4,0),0)</f>
        <v>0</v>
      </c>
      <c r="AD523" s="43">
        <f t="shared" si="34"/>
        <v>0</v>
      </c>
      <c r="AE523" s="43">
        <f t="shared" si="35"/>
        <v>0</v>
      </c>
      <c r="AF523" s="43"/>
    </row>
    <row r="524" spans="8:32" x14ac:dyDescent="0.25">
      <c r="H524">
        <v>10110058</v>
      </c>
      <c r="I524" s="30"/>
      <c r="J524" t="s">
        <v>154</v>
      </c>
      <c r="K524" s="42">
        <v>32</v>
      </c>
      <c r="L524" s="42">
        <v>32</v>
      </c>
      <c r="M524" s="42">
        <v>0</v>
      </c>
      <c r="N524" s="48">
        <f t="shared" si="32"/>
        <v>64</v>
      </c>
      <c r="O524" s="42">
        <v>0</v>
      </c>
      <c r="P524" s="42">
        <v>0</v>
      </c>
      <c r="Q524" s="42">
        <v>0</v>
      </c>
      <c r="R524" s="42">
        <v>0</v>
      </c>
      <c r="S524" s="42">
        <v>0</v>
      </c>
      <c r="T524" s="42">
        <v>0</v>
      </c>
      <c r="U524" s="42">
        <v>0</v>
      </c>
      <c r="V524" s="42">
        <v>0</v>
      </c>
      <c r="W524" s="42">
        <v>0</v>
      </c>
      <c r="X524" s="42" t="s">
        <v>1163</v>
      </c>
      <c r="Y524" s="42">
        <v>0</v>
      </c>
      <c r="Z524" s="42">
        <v>0</v>
      </c>
      <c r="AA524" s="42">
        <f t="shared" si="33"/>
        <v>64</v>
      </c>
      <c r="AC524">
        <f>IFERROR(VLOOKUP(H524,'[1]Pending Recoveries'!$A:$D,4,0),0)</f>
        <v>0</v>
      </c>
      <c r="AD524" s="43">
        <f t="shared" si="34"/>
        <v>64</v>
      </c>
      <c r="AE524" s="43">
        <f t="shared" si="35"/>
        <v>0</v>
      </c>
      <c r="AF524" s="43"/>
    </row>
    <row r="525" spans="8:32" hidden="1" x14ac:dyDescent="0.25">
      <c r="H525">
        <v>10110059</v>
      </c>
      <c r="I525" s="30"/>
      <c r="J525" t="s">
        <v>154</v>
      </c>
      <c r="K525" s="42">
        <v>0</v>
      </c>
      <c r="L525" s="42">
        <v>0</v>
      </c>
      <c r="M525" s="42">
        <v>0</v>
      </c>
      <c r="N525" s="48">
        <f t="shared" si="32"/>
        <v>0</v>
      </c>
      <c r="O525" s="42">
        <v>0</v>
      </c>
      <c r="P525" s="42">
        <v>0</v>
      </c>
      <c r="Q525" s="42">
        <v>0</v>
      </c>
      <c r="R525" s="42">
        <v>0</v>
      </c>
      <c r="S525" s="42">
        <v>0</v>
      </c>
      <c r="T525" s="42">
        <v>0</v>
      </c>
      <c r="U525" s="42">
        <v>0</v>
      </c>
      <c r="V525" s="42">
        <v>0</v>
      </c>
      <c r="W525" s="42">
        <v>0</v>
      </c>
      <c r="X525" s="42" t="s">
        <v>1163</v>
      </c>
      <c r="Y525" s="42">
        <v>0</v>
      </c>
      <c r="Z525" s="42">
        <v>0</v>
      </c>
      <c r="AA525" s="42">
        <f t="shared" si="33"/>
        <v>0</v>
      </c>
      <c r="AC525">
        <f>IFERROR(VLOOKUP(H525,'[1]Pending Recoveries'!$A:$D,4,0),0)</f>
        <v>0</v>
      </c>
      <c r="AD525" s="43">
        <f t="shared" si="34"/>
        <v>0</v>
      </c>
      <c r="AE525" s="43">
        <f t="shared" si="35"/>
        <v>0</v>
      </c>
      <c r="AF525" s="43"/>
    </row>
    <row r="526" spans="8:32" x14ac:dyDescent="0.25">
      <c r="H526">
        <v>10110060</v>
      </c>
      <c r="I526" s="30"/>
      <c r="J526" t="s">
        <v>154</v>
      </c>
      <c r="K526" s="42">
        <v>32</v>
      </c>
      <c r="L526" s="42">
        <v>32</v>
      </c>
      <c r="M526" s="42">
        <v>0</v>
      </c>
      <c r="N526" s="48">
        <f t="shared" si="32"/>
        <v>64</v>
      </c>
      <c r="O526" s="42">
        <v>0</v>
      </c>
      <c r="P526" s="42">
        <v>0</v>
      </c>
      <c r="Q526" s="42">
        <v>0</v>
      </c>
      <c r="R526" s="42">
        <v>0</v>
      </c>
      <c r="S526" s="42">
        <v>0</v>
      </c>
      <c r="T526" s="42">
        <v>0</v>
      </c>
      <c r="U526" s="42">
        <v>0</v>
      </c>
      <c r="V526" s="42">
        <v>0</v>
      </c>
      <c r="W526" s="42">
        <v>0</v>
      </c>
      <c r="X526" s="42" t="s">
        <v>1163</v>
      </c>
      <c r="Y526" s="42">
        <v>0</v>
      </c>
      <c r="Z526" s="42">
        <v>0</v>
      </c>
      <c r="AA526" s="42">
        <f t="shared" si="33"/>
        <v>64</v>
      </c>
      <c r="AC526">
        <f>IFERROR(VLOOKUP(H526,'[1]Pending Recoveries'!$A:$D,4,0),0)</f>
        <v>0</v>
      </c>
      <c r="AD526" s="43">
        <f t="shared" si="34"/>
        <v>64</v>
      </c>
      <c r="AE526" s="43">
        <f t="shared" si="35"/>
        <v>0</v>
      </c>
      <c r="AF526" s="43"/>
    </row>
    <row r="527" spans="8:32" x14ac:dyDescent="0.25">
      <c r="H527">
        <v>10110061</v>
      </c>
      <c r="I527" s="30"/>
      <c r="J527" t="s">
        <v>154</v>
      </c>
      <c r="K527" s="42">
        <v>32</v>
      </c>
      <c r="L527" s="42">
        <v>32</v>
      </c>
      <c r="M527" s="42">
        <v>0</v>
      </c>
      <c r="N527" s="48">
        <f t="shared" si="32"/>
        <v>64</v>
      </c>
      <c r="O527" s="42">
        <v>0</v>
      </c>
      <c r="P527" s="42">
        <v>0</v>
      </c>
      <c r="Q527" s="42">
        <v>0</v>
      </c>
      <c r="R527" s="42">
        <v>0</v>
      </c>
      <c r="S527" s="42">
        <v>0</v>
      </c>
      <c r="T527" s="42">
        <v>0</v>
      </c>
      <c r="U527" s="42">
        <v>0</v>
      </c>
      <c r="V527" s="42">
        <v>0</v>
      </c>
      <c r="W527" s="42">
        <v>0</v>
      </c>
      <c r="X527" s="42" t="s">
        <v>1163</v>
      </c>
      <c r="Y527" s="42">
        <v>0</v>
      </c>
      <c r="Z527" s="42">
        <v>0</v>
      </c>
      <c r="AA527" s="42">
        <f t="shared" si="33"/>
        <v>64</v>
      </c>
      <c r="AC527">
        <f>IFERROR(VLOOKUP(H527,'[1]Pending Recoveries'!$A:$D,4,0),0)</f>
        <v>0</v>
      </c>
      <c r="AD527" s="43">
        <f t="shared" si="34"/>
        <v>64</v>
      </c>
      <c r="AE527" s="43">
        <f t="shared" si="35"/>
        <v>0</v>
      </c>
      <c r="AF527" s="43"/>
    </row>
    <row r="528" spans="8:32" x14ac:dyDescent="0.25">
      <c r="H528">
        <v>10110062</v>
      </c>
      <c r="I528" s="30"/>
      <c r="J528" t="s">
        <v>154</v>
      </c>
      <c r="K528" s="42">
        <v>32</v>
      </c>
      <c r="L528" s="42">
        <v>32</v>
      </c>
      <c r="M528" s="42">
        <v>0</v>
      </c>
      <c r="N528" s="48">
        <f t="shared" si="32"/>
        <v>64</v>
      </c>
      <c r="O528" s="42">
        <v>0</v>
      </c>
      <c r="P528" s="42">
        <v>0</v>
      </c>
      <c r="Q528" s="42">
        <v>0</v>
      </c>
      <c r="R528" s="42">
        <v>0</v>
      </c>
      <c r="S528" s="42">
        <v>0</v>
      </c>
      <c r="T528" s="42">
        <v>0</v>
      </c>
      <c r="U528" s="42">
        <v>0</v>
      </c>
      <c r="V528" s="42">
        <v>0</v>
      </c>
      <c r="W528" s="42">
        <v>0</v>
      </c>
      <c r="X528" s="42" t="s">
        <v>1163</v>
      </c>
      <c r="Y528" s="42">
        <v>0</v>
      </c>
      <c r="Z528" s="42">
        <v>0</v>
      </c>
      <c r="AA528" s="42">
        <f t="shared" si="33"/>
        <v>64</v>
      </c>
      <c r="AC528">
        <f>IFERROR(VLOOKUP(H528,'[1]Pending Recoveries'!$A:$D,4,0),0)</f>
        <v>0</v>
      </c>
      <c r="AD528" s="43">
        <f t="shared" si="34"/>
        <v>64</v>
      </c>
      <c r="AE528" s="43">
        <f t="shared" si="35"/>
        <v>0</v>
      </c>
      <c r="AF528" s="43"/>
    </row>
    <row r="529" spans="8:32" x14ac:dyDescent="0.25">
      <c r="H529">
        <v>10110063</v>
      </c>
      <c r="I529" s="30"/>
      <c r="J529" t="s">
        <v>154</v>
      </c>
      <c r="K529" s="42">
        <v>32</v>
      </c>
      <c r="L529" s="42">
        <v>32</v>
      </c>
      <c r="M529" s="42">
        <v>0</v>
      </c>
      <c r="N529" s="48">
        <f t="shared" si="32"/>
        <v>64</v>
      </c>
      <c r="O529" s="42">
        <v>0</v>
      </c>
      <c r="P529" s="42">
        <v>0</v>
      </c>
      <c r="Q529" s="42">
        <v>0</v>
      </c>
      <c r="R529" s="42">
        <v>0</v>
      </c>
      <c r="S529" s="42">
        <v>0</v>
      </c>
      <c r="T529" s="42">
        <v>0</v>
      </c>
      <c r="U529" s="42">
        <v>0</v>
      </c>
      <c r="V529" s="42">
        <v>0</v>
      </c>
      <c r="W529" s="42">
        <v>0</v>
      </c>
      <c r="X529" s="42" t="s">
        <v>1163</v>
      </c>
      <c r="Y529" s="42">
        <v>0</v>
      </c>
      <c r="Z529" s="42">
        <v>0</v>
      </c>
      <c r="AA529" s="42">
        <f t="shared" si="33"/>
        <v>64</v>
      </c>
      <c r="AC529">
        <f>IFERROR(VLOOKUP(H529,'[1]Pending Recoveries'!$A:$D,4,0),0)</f>
        <v>0</v>
      </c>
      <c r="AD529" s="43">
        <f t="shared" si="34"/>
        <v>64</v>
      </c>
      <c r="AE529" s="43">
        <f t="shared" si="35"/>
        <v>0</v>
      </c>
      <c r="AF529" s="43"/>
    </row>
    <row r="530" spans="8:32" x14ac:dyDescent="0.25">
      <c r="H530">
        <v>10110064</v>
      </c>
      <c r="I530" s="30"/>
      <c r="J530" t="s">
        <v>154</v>
      </c>
      <c r="K530" s="42">
        <v>32</v>
      </c>
      <c r="L530" s="42">
        <v>32</v>
      </c>
      <c r="M530" s="42">
        <v>0</v>
      </c>
      <c r="N530" s="48">
        <f t="shared" si="32"/>
        <v>64</v>
      </c>
      <c r="O530" s="42">
        <v>0</v>
      </c>
      <c r="P530" s="42">
        <v>0</v>
      </c>
      <c r="Q530" s="42">
        <v>0</v>
      </c>
      <c r="R530" s="42">
        <v>0</v>
      </c>
      <c r="S530" s="42">
        <v>0</v>
      </c>
      <c r="T530" s="42">
        <v>0</v>
      </c>
      <c r="U530" s="42">
        <v>0</v>
      </c>
      <c r="V530" s="42">
        <v>0</v>
      </c>
      <c r="W530" s="42">
        <v>0</v>
      </c>
      <c r="X530" s="42" t="s">
        <v>1163</v>
      </c>
      <c r="Y530" s="42">
        <v>0</v>
      </c>
      <c r="Z530" s="42">
        <v>0</v>
      </c>
      <c r="AA530" s="42">
        <f t="shared" si="33"/>
        <v>64</v>
      </c>
      <c r="AC530">
        <f>IFERROR(VLOOKUP(H530,'[1]Pending Recoveries'!$A:$D,4,0),0)</f>
        <v>0</v>
      </c>
      <c r="AD530" s="43">
        <f t="shared" si="34"/>
        <v>64</v>
      </c>
      <c r="AE530" s="43">
        <f t="shared" si="35"/>
        <v>0</v>
      </c>
      <c r="AF530" s="43"/>
    </row>
    <row r="531" spans="8:32" hidden="1" x14ac:dyDescent="0.25">
      <c r="H531">
        <v>10110065</v>
      </c>
      <c r="I531" s="30"/>
      <c r="J531" t="s">
        <v>154</v>
      </c>
      <c r="K531" s="42">
        <v>0</v>
      </c>
      <c r="L531" s="42">
        <v>0</v>
      </c>
      <c r="M531" s="42">
        <v>0</v>
      </c>
      <c r="N531" s="48">
        <f t="shared" si="32"/>
        <v>0</v>
      </c>
      <c r="O531" s="42">
        <v>0</v>
      </c>
      <c r="P531" s="42">
        <v>0</v>
      </c>
      <c r="Q531" s="42">
        <v>0</v>
      </c>
      <c r="R531" s="42">
        <v>0</v>
      </c>
      <c r="S531" s="42">
        <v>0</v>
      </c>
      <c r="T531" s="42">
        <v>0</v>
      </c>
      <c r="U531" s="42">
        <v>0</v>
      </c>
      <c r="V531" s="42">
        <v>0</v>
      </c>
      <c r="W531" s="42">
        <v>0</v>
      </c>
      <c r="X531" s="42" t="s">
        <v>1163</v>
      </c>
      <c r="Y531" s="42">
        <v>0</v>
      </c>
      <c r="Z531" s="42">
        <v>0</v>
      </c>
      <c r="AA531" s="42">
        <f t="shared" si="33"/>
        <v>0</v>
      </c>
      <c r="AC531">
        <f>IFERROR(VLOOKUP(H531,'[1]Pending Recoveries'!$A:$D,4,0),0)</f>
        <v>0</v>
      </c>
      <c r="AD531" s="43">
        <f t="shared" si="34"/>
        <v>0</v>
      </c>
      <c r="AE531" s="43">
        <f t="shared" si="35"/>
        <v>0</v>
      </c>
      <c r="AF531" s="43"/>
    </row>
    <row r="532" spans="8:32" hidden="1" x14ac:dyDescent="0.25">
      <c r="H532">
        <v>10110066</v>
      </c>
      <c r="I532" s="30"/>
      <c r="J532" t="s">
        <v>154</v>
      </c>
      <c r="K532" s="42">
        <v>0</v>
      </c>
      <c r="L532" s="42">
        <v>0</v>
      </c>
      <c r="M532" s="42">
        <v>0</v>
      </c>
      <c r="N532" s="48">
        <f t="shared" si="32"/>
        <v>0</v>
      </c>
      <c r="O532" s="42">
        <v>0</v>
      </c>
      <c r="P532" s="42">
        <v>0</v>
      </c>
      <c r="Q532" s="42">
        <v>0</v>
      </c>
      <c r="R532" s="42">
        <v>0</v>
      </c>
      <c r="S532" s="42">
        <v>0</v>
      </c>
      <c r="T532" s="42">
        <v>0</v>
      </c>
      <c r="U532" s="42">
        <v>0</v>
      </c>
      <c r="V532" s="42">
        <v>0</v>
      </c>
      <c r="W532" s="42">
        <v>0</v>
      </c>
      <c r="X532" s="42" t="s">
        <v>1163</v>
      </c>
      <c r="Y532" s="42">
        <v>0</v>
      </c>
      <c r="Z532" s="42">
        <v>0</v>
      </c>
      <c r="AA532" s="42">
        <f t="shared" si="33"/>
        <v>0</v>
      </c>
      <c r="AC532">
        <f>IFERROR(VLOOKUP(H532,'[1]Pending Recoveries'!$A:$D,4,0),0)</f>
        <v>0</v>
      </c>
      <c r="AD532" s="43">
        <f t="shared" si="34"/>
        <v>0</v>
      </c>
      <c r="AE532" s="43">
        <f t="shared" si="35"/>
        <v>0</v>
      </c>
      <c r="AF532" s="43"/>
    </row>
    <row r="533" spans="8:32" x14ac:dyDescent="0.25">
      <c r="H533">
        <v>10110067</v>
      </c>
      <c r="I533" s="30"/>
      <c r="J533" t="s">
        <v>154</v>
      </c>
      <c r="K533" s="42">
        <v>32</v>
      </c>
      <c r="L533" s="42">
        <v>32</v>
      </c>
      <c r="M533" s="42">
        <v>0</v>
      </c>
      <c r="N533" s="48">
        <f t="shared" si="32"/>
        <v>64</v>
      </c>
      <c r="O533" s="42">
        <v>0</v>
      </c>
      <c r="P533" s="42">
        <v>0</v>
      </c>
      <c r="Q533" s="42">
        <v>0</v>
      </c>
      <c r="R533" s="42">
        <v>0</v>
      </c>
      <c r="S533" s="42">
        <v>0</v>
      </c>
      <c r="T533" s="42">
        <v>0</v>
      </c>
      <c r="U533" s="42">
        <v>0</v>
      </c>
      <c r="V533" s="42">
        <v>0</v>
      </c>
      <c r="W533" s="42">
        <v>0</v>
      </c>
      <c r="X533" s="42" t="s">
        <v>1163</v>
      </c>
      <c r="Y533" s="42">
        <v>0</v>
      </c>
      <c r="Z533" s="42">
        <v>0</v>
      </c>
      <c r="AA533" s="42">
        <f t="shared" si="33"/>
        <v>64</v>
      </c>
      <c r="AC533">
        <f>IFERROR(VLOOKUP(H533,'[1]Pending Recoveries'!$A:$D,4,0),0)</f>
        <v>0</v>
      </c>
      <c r="AD533" s="43">
        <f t="shared" si="34"/>
        <v>64</v>
      </c>
      <c r="AE533" s="43">
        <f t="shared" si="35"/>
        <v>0</v>
      </c>
      <c r="AF533" s="43"/>
    </row>
    <row r="534" spans="8:32" x14ac:dyDescent="0.25">
      <c r="H534">
        <v>10110068</v>
      </c>
      <c r="I534" s="30"/>
      <c r="J534" t="s">
        <v>154</v>
      </c>
      <c r="K534" s="42">
        <v>32</v>
      </c>
      <c r="L534" s="42">
        <v>32</v>
      </c>
      <c r="M534" s="42">
        <v>0</v>
      </c>
      <c r="N534" s="48">
        <f t="shared" si="32"/>
        <v>64</v>
      </c>
      <c r="O534" s="42">
        <v>0</v>
      </c>
      <c r="P534" s="42">
        <v>0</v>
      </c>
      <c r="Q534" s="42">
        <v>0</v>
      </c>
      <c r="R534" s="42">
        <v>0</v>
      </c>
      <c r="S534" s="42">
        <v>0</v>
      </c>
      <c r="T534" s="42">
        <v>0</v>
      </c>
      <c r="U534" s="42">
        <v>0</v>
      </c>
      <c r="V534" s="42">
        <v>0</v>
      </c>
      <c r="W534" s="42">
        <v>0</v>
      </c>
      <c r="X534" s="42" t="s">
        <v>1163</v>
      </c>
      <c r="Y534" s="42">
        <v>0</v>
      </c>
      <c r="Z534" s="42">
        <v>0</v>
      </c>
      <c r="AA534" s="42">
        <f t="shared" si="33"/>
        <v>64</v>
      </c>
      <c r="AC534">
        <f>IFERROR(VLOOKUP(H534,'[1]Pending Recoveries'!$A:$D,4,0),0)</f>
        <v>0</v>
      </c>
      <c r="AD534" s="43">
        <f t="shared" si="34"/>
        <v>64</v>
      </c>
      <c r="AE534" s="43">
        <f t="shared" si="35"/>
        <v>0</v>
      </c>
      <c r="AF534" s="43"/>
    </row>
    <row r="535" spans="8:32" x14ac:dyDescent="0.25">
      <c r="H535">
        <v>10110069</v>
      </c>
      <c r="I535" s="30"/>
      <c r="J535" t="s">
        <v>154</v>
      </c>
      <c r="K535" s="42">
        <v>32</v>
      </c>
      <c r="L535" s="42">
        <v>32</v>
      </c>
      <c r="M535" s="42">
        <v>0</v>
      </c>
      <c r="N535" s="48">
        <f t="shared" si="32"/>
        <v>64</v>
      </c>
      <c r="O535" s="42">
        <v>0</v>
      </c>
      <c r="P535" s="42">
        <v>0</v>
      </c>
      <c r="Q535" s="42">
        <v>0</v>
      </c>
      <c r="R535" s="42">
        <v>0</v>
      </c>
      <c r="S535" s="42">
        <v>0</v>
      </c>
      <c r="T535" s="42">
        <v>0</v>
      </c>
      <c r="U535" s="42">
        <v>0</v>
      </c>
      <c r="V535" s="42">
        <v>0</v>
      </c>
      <c r="W535" s="42">
        <v>0</v>
      </c>
      <c r="X535" s="42" t="s">
        <v>1163</v>
      </c>
      <c r="Y535" s="42">
        <v>0</v>
      </c>
      <c r="Z535" s="42">
        <v>0</v>
      </c>
      <c r="AA535" s="42">
        <f t="shared" si="33"/>
        <v>64</v>
      </c>
      <c r="AC535">
        <f>IFERROR(VLOOKUP(H535,'[1]Pending Recoveries'!$A:$D,4,0),0)</f>
        <v>0</v>
      </c>
      <c r="AD535" s="43">
        <f t="shared" si="34"/>
        <v>64</v>
      </c>
      <c r="AE535" s="43">
        <f t="shared" si="35"/>
        <v>0</v>
      </c>
      <c r="AF535" s="43"/>
    </row>
    <row r="536" spans="8:32" x14ac:dyDescent="0.25">
      <c r="H536">
        <v>10110070</v>
      </c>
      <c r="I536" s="30"/>
      <c r="J536" t="s">
        <v>154</v>
      </c>
      <c r="K536" s="42">
        <v>32</v>
      </c>
      <c r="L536" s="42">
        <v>32</v>
      </c>
      <c r="M536" s="42">
        <v>0</v>
      </c>
      <c r="N536" s="48">
        <f t="shared" si="32"/>
        <v>64</v>
      </c>
      <c r="O536" s="42">
        <v>0</v>
      </c>
      <c r="P536" s="42">
        <v>0</v>
      </c>
      <c r="Q536" s="42">
        <v>0</v>
      </c>
      <c r="R536" s="42">
        <v>0</v>
      </c>
      <c r="S536" s="42">
        <v>0</v>
      </c>
      <c r="T536" s="42">
        <v>0</v>
      </c>
      <c r="U536" s="42">
        <v>0</v>
      </c>
      <c r="V536" s="42">
        <v>0</v>
      </c>
      <c r="W536" s="42">
        <v>0</v>
      </c>
      <c r="X536" s="42" t="s">
        <v>1163</v>
      </c>
      <c r="Y536" s="42">
        <v>0</v>
      </c>
      <c r="Z536" s="42">
        <v>0</v>
      </c>
      <c r="AA536" s="42">
        <f t="shared" si="33"/>
        <v>64</v>
      </c>
      <c r="AC536">
        <f>IFERROR(VLOOKUP(H536,'[1]Pending Recoveries'!$A:$D,4,0),0)</f>
        <v>0</v>
      </c>
      <c r="AD536" s="43">
        <f t="shared" si="34"/>
        <v>64</v>
      </c>
      <c r="AE536" s="43">
        <f t="shared" si="35"/>
        <v>0</v>
      </c>
      <c r="AF536" s="43"/>
    </row>
    <row r="537" spans="8:32" x14ac:dyDescent="0.25">
      <c r="H537">
        <v>10110072</v>
      </c>
      <c r="I537" s="30"/>
      <c r="J537" t="s">
        <v>154</v>
      </c>
      <c r="K537" s="42">
        <v>32</v>
      </c>
      <c r="L537" s="42">
        <v>32</v>
      </c>
      <c r="M537" s="42">
        <v>0</v>
      </c>
      <c r="N537" s="48">
        <f t="shared" si="32"/>
        <v>64</v>
      </c>
      <c r="O537" s="42">
        <v>0</v>
      </c>
      <c r="P537" s="42">
        <v>0</v>
      </c>
      <c r="Q537" s="42">
        <v>0</v>
      </c>
      <c r="R537" s="42">
        <v>0</v>
      </c>
      <c r="S537" s="42">
        <v>0</v>
      </c>
      <c r="T537" s="42">
        <v>0</v>
      </c>
      <c r="U537" s="42">
        <v>0</v>
      </c>
      <c r="V537" s="42">
        <v>0</v>
      </c>
      <c r="W537" s="42">
        <v>0</v>
      </c>
      <c r="X537" s="42" t="s">
        <v>1163</v>
      </c>
      <c r="Y537" s="42">
        <v>0</v>
      </c>
      <c r="Z537" s="42">
        <v>0</v>
      </c>
      <c r="AA537" s="42">
        <f t="shared" si="33"/>
        <v>64</v>
      </c>
      <c r="AC537">
        <f>IFERROR(VLOOKUP(H537,'[1]Pending Recoveries'!$A:$D,4,0),0)</f>
        <v>0</v>
      </c>
      <c r="AD537" s="43">
        <f t="shared" si="34"/>
        <v>64</v>
      </c>
      <c r="AE537" s="43">
        <f t="shared" si="35"/>
        <v>0</v>
      </c>
      <c r="AF537" s="43"/>
    </row>
    <row r="538" spans="8:32" hidden="1" x14ac:dyDescent="0.25">
      <c r="H538">
        <v>10110073</v>
      </c>
      <c r="I538" s="30"/>
      <c r="J538" t="s">
        <v>154</v>
      </c>
      <c r="K538" s="42">
        <v>0</v>
      </c>
      <c r="L538" s="42">
        <v>0</v>
      </c>
      <c r="M538" s="42">
        <v>0</v>
      </c>
      <c r="N538" s="48">
        <f t="shared" si="32"/>
        <v>0</v>
      </c>
      <c r="O538" s="42">
        <v>0</v>
      </c>
      <c r="P538" s="42">
        <v>0</v>
      </c>
      <c r="Q538" s="42">
        <v>0</v>
      </c>
      <c r="R538" s="42">
        <v>0</v>
      </c>
      <c r="S538" s="42">
        <v>0</v>
      </c>
      <c r="T538" s="42">
        <v>0</v>
      </c>
      <c r="U538" s="42">
        <v>0</v>
      </c>
      <c r="V538" s="42">
        <v>0</v>
      </c>
      <c r="W538" s="42">
        <v>0</v>
      </c>
      <c r="X538" s="42" t="s">
        <v>1163</v>
      </c>
      <c r="Y538" s="42">
        <v>0</v>
      </c>
      <c r="Z538" s="42">
        <v>0</v>
      </c>
      <c r="AA538" s="42">
        <f t="shared" si="33"/>
        <v>0</v>
      </c>
      <c r="AC538">
        <f>IFERROR(VLOOKUP(H538,'[1]Pending Recoveries'!$A:$D,4,0),0)</f>
        <v>0</v>
      </c>
      <c r="AD538" s="43">
        <f t="shared" si="34"/>
        <v>0</v>
      </c>
      <c r="AE538" s="43">
        <f t="shared" si="35"/>
        <v>0</v>
      </c>
      <c r="AF538" s="43"/>
    </row>
    <row r="539" spans="8:32" x14ac:dyDescent="0.25">
      <c r="H539">
        <v>10110074</v>
      </c>
      <c r="I539" s="30"/>
      <c r="J539" t="s">
        <v>154</v>
      </c>
      <c r="K539" s="42">
        <v>32</v>
      </c>
      <c r="L539" s="42">
        <v>32</v>
      </c>
      <c r="M539" s="42">
        <v>0</v>
      </c>
      <c r="N539" s="48">
        <f t="shared" si="32"/>
        <v>64</v>
      </c>
      <c r="O539" s="42">
        <v>0</v>
      </c>
      <c r="P539" s="42">
        <v>0</v>
      </c>
      <c r="Q539" s="42">
        <v>0</v>
      </c>
      <c r="R539" s="42">
        <v>0</v>
      </c>
      <c r="S539" s="42">
        <v>0</v>
      </c>
      <c r="T539" s="42">
        <v>0</v>
      </c>
      <c r="U539" s="42">
        <v>0</v>
      </c>
      <c r="V539" s="42">
        <v>0</v>
      </c>
      <c r="W539" s="42">
        <v>0</v>
      </c>
      <c r="X539" s="42" t="s">
        <v>1163</v>
      </c>
      <c r="Y539" s="42">
        <v>0</v>
      </c>
      <c r="Z539" s="42">
        <v>0</v>
      </c>
      <c r="AA539" s="42">
        <f t="shared" si="33"/>
        <v>64</v>
      </c>
      <c r="AC539">
        <f>IFERROR(VLOOKUP(H539,'[1]Pending Recoveries'!$A:$D,4,0),0)</f>
        <v>0</v>
      </c>
      <c r="AD539" s="43">
        <f t="shared" si="34"/>
        <v>64</v>
      </c>
      <c r="AE539" s="43">
        <f t="shared" si="35"/>
        <v>0</v>
      </c>
      <c r="AF539" s="43"/>
    </row>
    <row r="540" spans="8:32" x14ac:dyDescent="0.25">
      <c r="H540">
        <v>10110075</v>
      </c>
      <c r="I540" s="30"/>
      <c r="J540" t="s">
        <v>154</v>
      </c>
      <c r="K540" s="42">
        <v>32</v>
      </c>
      <c r="L540" s="42">
        <v>32</v>
      </c>
      <c r="M540" s="42">
        <v>0</v>
      </c>
      <c r="N540" s="48">
        <f t="shared" si="32"/>
        <v>64</v>
      </c>
      <c r="O540" s="42">
        <v>0</v>
      </c>
      <c r="P540" s="42">
        <v>0</v>
      </c>
      <c r="Q540" s="42">
        <v>0</v>
      </c>
      <c r="R540" s="42">
        <v>0</v>
      </c>
      <c r="S540" s="42">
        <v>0</v>
      </c>
      <c r="T540" s="42">
        <v>0</v>
      </c>
      <c r="U540" s="42">
        <v>0</v>
      </c>
      <c r="V540" s="42">
        <v>0</v>
      </c>
      <c r="W540" s="42">
        <v>0</v>
      </c>
      <c r="X540" s="42" t="s">
        <v>1163</v>
      </c>
      <c r="Y540" s="42">
        <v>0</v>
      </c>
      <c r="Z540" s="42">
        <v>0</v>
      </c>
      <c r="AA540" s="42">
        <f t="shared" si="33"/>
        <v>64</v>
      </c>
      <c r="AC540">
        <f>IFERROR(VLOOKUP(H540,'[1]Pending Recoveries'!$A:$D,4,0),0)</f>
        <v>0</v>
      </c>
      <c r="AD540" s="43">
        <f t="shared" si="34"/>
        <v>64</v>
      </c>
      <c r="AE540" s="43">
        <f t="shared" si="35"/>
        <v>0</v>
      </c>
      <c r="AF540" s="43"/>
    </row>
    <row r="541" spans="8:32" x14ac:dyDescent="0.25">
      <c r="H541">
        <v>10110077</v>
      </c>
      <c r="I541" s="30"/>
      <c r="J541" t="s">
        <v>154</v>
      </c>
      <c r="K541" s="42">
        <v>32</v>
      </c>
      <c r="L541" s="42">
        <v>32</v>
      </c>
      <c r="M541" s="42">
        <v>0</v>
      </c>
      <c r="N541" s="48">
        <f t="shared" si="32"/>
        <v>64</v>
      </c>
      <c r="O541" s="42">
        <v>0</v>
      </c>
      <c r="P541" s="42">
        <v>0</v>
      </c>
      <c r="Q541" s="42">
        <v>0</v>
      </c>
      <c r="R541" s="42">
        <v>0</v>
      </c>
      <c r="S541" s="42">
        <v>0</v>
      </c>
      <c r="T541" s="42">
        <v>0</v>
      </c>
      <c r="U541" s="42">
        <v>0</v>
      </c>
      <c r="V541" s="42">
        <v>0</v>
      </c>
      <c r="W541" s="42">
        <v>0</v>
      </c>
      <c r="X541" s="42" t="s">
        <v>1163</v>
      </c>
      <c r="Y541" s="42">
        <v>0</v>
      </c>
      <c r="Z541" s="42">
        <v>0</v>
      </c>
      <c r="AA541" s="42">
        <f t="shared" si="33"/>
        <v>64</v>
      </c>
      <c r="AC541">
        <f>IFERROR(VLOOKUP(H541,'[1]Pending Recoveries'!$A:$D,4,0),0)</f>
        <v>0</v>
      </c>
      <c r="AD541" s="43">
        <f t="shared" si="34"/>
        <v>64</v>
      </c>
      <c r="AE541" s="43">
        <f t="shared" si="35"/>
        <v>0</v>
      </c>
      <c r="AF541" s="43"/>
    </row>
    <row r="542" spans="8:32" hidden="1" x14ac:dyDescent="0.25">
      <c r="H542">
        <v>10110079</v>
      </c>
      <c r="I542" s="30"/>
      <c r="J542" t="s">
        <v>154</v>
      </c>
      <c r="K542" s="42">
        <v>0</v>
      </c>
      <c r="L542" s="42">
        <v>0</v>
      </c>
      <c r="M542" s="42">
        <v>0</v>
      </c>
      <c r="N542" s="48">
        <f t="shared" si="32"/>
        <v>0</v>
      </c>
      <c r="O542" s="42">
        <v>0</v>
      </c>
      <c r="P542" s="42">
        <v>0</v>
      </c>
      <c r="Q542" s="42">
        <v>0</v>
      </c>
      <c r="R542" s="42">
        <v>0</v>
      </c>
      <c r="S542" s="42">
        <v>0</v>
      </c>
      <c r="T542" s="42">
        <v>0</v>
      </c>
      <c r="U542" s="42">
        <v>0</v>
      </c>
      <c r="V542" s="42">
        <v>0</v>
      </c>
      <c r="W542" s="42">
        <v>0</v>
      </c>
      <c r="X542" s="42" t="s">
        <v>1163</v>
      </c>
      <c r="Y542" s="42">
        <v>0</v>
      </c>
      <c r="Z542" s="42">
        <v>0</v>
      </c>
      <c r="AA542" s="42">
        <f t="shared" si="33"/>
        <v>0</v>
      </c>
      <c r="AC542">
        <f>IFERROR(VLOOKUP(H542,'[1]Pending Recoveries'!$A:$D,4,0),0)</f>
        <v>0</v>
      </c>
      <c r="AD542" s="43">
        <f t="shared" si="34"/>
        <v>0</v>
      </c>
      <c r="AE542" s="43">
        <f t="shared" si="35"/>
        <v>0</v>
      </c>
      <c r="AF542" s="43"/>
    </row>
    <row r="543" spans="8:32" hidden="1" x14ac:dyDescent="0.25">
      <c r="H543">
        <v>10110078</v>
      </c>
      <c r="I543" s="30"/>
      <c r="J543" t="s">
        <v>154</v>
      </c>
      <c r="K543" s="42">
        <v>0</v>
      </c>
      <c r="L543" s="42">
        <v>0</v>
      </c>
      <c r="M543" s="42">
        <v>0</v>
      </c>
      <c r="N543" s="48">
        <f t="shared" si="32"/>
        <v>0</v>
      </c>
      <c r="O543" s="42">
        <v>0</v>
      </c>
      <c r="P543" s="42">
        <v>0</v>
      </c>
      <c r="Q543" s="42">
        <v>0</v>
      </c>
      <c r="R543" s="42">
        <v>0</v>
      </c>
      <c r="S543" s="42">
        <v>0</v>
      </c>
      <c r="T543" s="42">
        <v>0</v>
      </c>
      <c r="U543" s="42">
        <v>0</v>
      </c>
      <c r="V543" s="42">
        <v>0</v>
      </c>
      <c r="W543" s="42">
        <v>0</v>
      </c>
      <c r="X543" s="42" t="s">
        <v>1163</v>
      </c>
      <c r="Y543" s="42">
        <v>0</v>
      </c>
      <c r="Z543" s="42">
        <v>0</v>
      </c>
      <c r="AA543" s="42">
        <f t="shared" si="33"/>
        <v>0</v>
      </c>
      <c r="AC543">
        <f>IFERROR(VLOOKUP(H543,'[1]Pending Recoveries'!$A:$D,4,0),0)</f>
        <v>0</v>
      </c>
      <c r="AD543" s="43">
        <f t="shared" si="34"/>
        <v>0</v>
      </c>
      <c r="AE543" s="43">
        <f t="shared" si="35"/>
        <v>0</v>
      </c>
      <c r="AF543" s="43"/>
    </row>
    <row r="544" spans="8:32" x14ac:dyDescent="0.25">
      <c r="H544">
        <v>10110080</v>
      </c>
      <c r="I544" s="30"/>
      <c r="J544" t="s">
        <v>154</v>
      </c>
      <c r="K544" s="42">
        <v>32</v>
      </c>
      <c r="L544" s="42">
        <v>32</v>
      </c>
      <c r="M544" s="42">
        <v>0</v>
      </c>
      <c r="N544" s="48">
        <f t="shared" si="32"/>
        <v>64</v>
      </c>
      <c r="O544" s="42">
        <v>0</v>
      </c>
      <c r="P544" s="42">
        <v>0</v>
      </c>
      <c r="Q544" s="42">
        <v>0</v>
      </c>
      <c r="R544" s="42">
        <v>0</v>
      </c>
      <c r="S544" s="42">
        <v>0</v>
      </c>
      <c r="T544" s="42">
        <v>0</v>
      </c>
      <c r="U544" s="42">
        <v>0</v>
      </c>
      <c r="V544" s="42">
        <v>0</v>
      </c>
      <c r="W544" s="42">
        <v>0</v>
      </c>
      <c r="X544" s="42" t="s">
        <v>1163</v>
      </c>
      <c r="Y544" s="42">
        <v>0</v>
      </c>
      <c r="Z544" s="42">
        <v>0</v>
      </c>
      <c r="AA544" s="42">
        <f t="shared" si="33"/>
        <v>64</v>
      </c>
      <c r="AC544">
        <f>IFERROR(VLOOKUP(H544,'[1]Pending Recoveries'!$A:$D,4,0),0)</f>
        <v>0</v>
      </c>
      <c r="AD544" s="43">
        <f t="shared" si="34"/>
        <v>64</v>
      </c>
      <c r="AE544" s="43">
        <f t="shared" si="35"/>
        <v>0</v>
      </c>
      <c r="AF544" s="43"/>
    </row>
    <row r="545" spans="8:32" x14ac:dyDescent="0.25">
      <c r="H545">
        <v>10110081</v>
      </c>
      <c r="I545" s="30"/>
      <c r="J545" t="s">
        <v>154</v>
      </c>
      <c r="K545" s="42">
        <v>32</v>
      </c>
      <c r="L545" s="42">
        <v>32</v>
      </c>
      <c r="M545" s="42">
        <v>0</v>
      </c>
      <c r="N545" s="48">
        <f t="shared" si="32"/>
        <v>64</v>
      </c>
      <c r="O545" s="42">
        <v>0</v>
      </c>
      <c r="P545" s="42">
        <v>0</v>
      </c>
      <c r="Q545" s="42">
        <v>0</v>
      </c>
      <c r="R545" s="42">
        <v>0</v>
      </c>
      <c r="S545" s="42">
        <v>0</v>
      </c>
      <c r="T545" s="42">
        <v>0</v>
      </c>
      <c r="U545" s="42">
        <v>0</v>
      </c>
      <c r="V545" s="42">
        <v>0</v>
      </c>
      <c r="W545" s="42">
        <v>0</v>
      </c>
      <c r="X545" s="42" t="s">
        <v>1163</v>
      </c>
      <c r="Y545" s="42">
        <v>0</v>
      </c>
      <c r="Z545" s="42">
        <v>0</v>
      </c>
      <c r="AA545" s="42">
        <f t="shared" si="33"/>
        <v>64</v>
      </c>
      <c r="AC545">
        <f>IFERROR(VLOOKUP(H545,'[1]Pending Recoveries'!$A:$D,4,0),0)</f>
        <v>0</v>
      </c>
      <c r="AD545" s="43">
        <f t="shared" si="34"/>
        <v>64</v>
      </c>
      <c r="AE545" s="43">
        <f t="shared" si="35"/>
        <v>0</v>
      </c>
      <c r="AF545" s="43"/>
    </row>
    <row r="546" spans="8:32" x14ac:dyDescent="0.25">
      <c r="H546">
        <v>10110082</v>
      </c>
      <c r="I546" s="30"/>
      <c r="J546" t="s">
        <v>154</v>
      </c>
      <c r="K546" s="42">
        <v>32</v>
      </c>
      <c r="L546" s="42">
        <v>32</v>
      </c>
      <c r="M546" s="42">
        <v>0</v>
      </c>
      <c r="N546" s="48">
        <f t="shared" si="32"/>
        <v>64</v>
      </c>
      <c r="O546" s="42">
        <v>0</v>
      </c>
      <c r="P546" s="42">
        <v>0</v>
      </c>
      <c r="Q546" s="42">
        <v>0</v>
      </c>
      <c r="R546" s="42">
        <v>0</v>
      </c>
      <c r="S546" s="42">
        <v>0</v>
      </c>
      <c r="T546" s="42">
        <v>0</v>
      </c>
      <c r="U546" s="42">
        <v>0</v>
      </c>
      <c r="V546" s="42">
        <v>0</v>
      </c>
      <c r="W546" s="42">
        <v>0</v>
      </c>
      <c r="X546" s="42" t="s">
        <v>1163</v>
      </c>
      <c r="Y546" s="42">
        <v>0</v>
      </c>
      <c r="Z546" s="42">
        <v>0</v>
      </c>
      <c r="AA546" s="42">
        <f t="shared" si="33"/>
        <v>64</v>
      </c>
      <c r="AC546">
        <f>IFERROR(VLOOKUP(H546,'[1]Pending Recoveries'!$A:$D,4,0),0)</f>
        <v>0</v>
      </c>
      <c r="AD546" s="43">
        <f t="shared" si="34"/>
        <v>64</v>
      </c>
      <c r="AE546" s="43">
        <f t="shared" si="35"/>
        <v>0</v>
      </c>
      <c r="AF546" s="43"/>
    </row>
    <row r="547" spans="8:32" x14ac:dyDescent="0.25">
      <c r="H547">
        <v>10110084</v>
      </c>
      <c r="I547" s="30"/>
      <c r="J547" t="s">
        <v>154</v>
      </c>
      <c r="K547" s="42">
        <v>32</v>
      </c>
      <c r="L547" s="42">
        <v>32</v>
      </c>
      <c r="M547" s="42">
        <v>0</v>
      </c>
      <c r="N547" s="48">
        <f t="shared" si="32"/>
        <v>64</v>
      </c>
      <c r="O547" s="42">
        <v>0</v>
      </c>
      <c r="P547" s="42">
        <v>0</v>
      </c>
      <c r="Q547" s="42">
        <v>0</v>
      </c>
      <c r="R547" s="42">
        <v>0</v>
      </c>
      <c r="S547" s="42">
        <v>0</v>
      </c>
      <c r="T547" s="42">
        <v>0</v>
      </c>
      <c r="U547" s="42">
        <v>0</v>
      </c>
      <c r="V547" s="42">
        <v>0</v>
      </c>
      <c r="W547" s="42">
        <v>0</v>
      </c>
      <c r="X547" s="42" t="s">
        <v>1163</v>
      </c>
      <c r="Y547" s="42">
        <v>0</v>
      </c>
      <c r="Z547" s="42">
        <v>0</v>
      </c>
      <c r="AA547" s="42">
        <f t="shared" si="33"/>
        <v>64</v>
      </c>
      <c r="AC547">
        <f>IFERROR(VLOOKUP(H547,'[1]Pending Recoveries'!$A:$D,4,0),0)</f>
        <v>0</v>
      </c>
      <c r="AD547" s="43">
        <f t="shared" si="34"/>
        <v>64</v>
      </c>
      <c r="AE547" s="43">
        <f t="shared" si="35"/>
        <v>0</v>
      </c>
      <c r="AF547" s="43"/>
    </row>
    <row r="548" spans="8:32" hidden="1" x14ac:dyDescent="0.25">
      <c r="H548">
        <v>10110085</v>
      </c>
      <c r="I548" s="30"/>
      <c r="J548" t="s">
        <v>154</v>
      </c>
      <c r="K548" s="42">
        <v>0</v>
      </c>
      <c r="L548" s="42">
        <v>0</v>
      </c>
      <c r="M548" s="42">
        <v>0</v>
      </c>
      <c r="N548" s="48">
        <f t="shared" si="32"/>
        <v>0</v>
      </c>
      <c r="O548" s="42">
        <v>0</v>
      </c>
      <c r="P548" s="42">
        <v>0</v>
      </c>
      <c r="Q548" s="42">
        <v>0</v>
      </c>
      <c r="R548" s="42">
        <v>0</v>
      </c>
      <c r="S548" s="42">
        <v>0</v>
      </c>
      <c r="T548" s="42">
        <v>0</v>
      </c>
      <c r="U548" s="42">
        <v>0</v>
      </c>
      <c r="V548" s="42">
        <v>0</v>
      </c>
      <c r="W548" s="42">
        <v>0</v>
      </c>
      <c r="X548" s="42" t="s">
        <v>1163</v>
      </c>
      <c r="Y548" s="42">
        <v>0</v>
      </c>
      <c r="Z548" s="42">
        <v>0</v>
      </c>
      <c r="AA548" s="42">
        <f t="shared" si="33"/>
        <v>0</v>
      </c>
      <c r="AC548">
        <f>IFERROR(VLOOKUP(H548,'[1]Pending Recoveries'!$A:$D,4,0),0)</f>
        <v>0</v>
      </c>
      <c r="AD548" s="43">
        <f t="shared" si="34"/>
        <v>0</v>
      </c>
      <c r="AE548" s="43">
        <f t="shared" si="35"/>
        <v>0</v>
      </c>
      <c r="AF548" s="43"/>
    </row>
    <row r="549" spans="8:32" hidden="1" x14ac:dyDescent="0.25">
      <c r="H549">
        <v>10060036</v>
      </c>
      <c r="I549" s="30"/>
      <c r="J549" t="s">
        <v>154</v>
      </c>
      <c r="K549" s="42">
        <v>0</v>
      </c>
      <c r="L549" s="42">
        <v>0</v>
      </c>
      <c r="M549" s="42">
        <v>0</v>
      </c>
      <c r="N549" s="48">
        <f t="shared" si="32"/>
        <v>0</v>
      </c>
      <c r="O549" s="42">
        <v>0</v>
      </c>
      <c r="P549" s="42">
        <v>0</v>
      </c>
      <c r="Q549" s="42">
        <v>0</v>
      </c>
      <c r="R549" s="42">
        <v>0</v>
      </c>
      <c r="S549" s="42">
        <v>0</v>
      </c>
      <c r="T549" s="42">
        <v>0</v>
      </c>
      <c r="U549" s="42">
        <v>0</v>
      </c>
      <c r="V549" s="42">
        <v>0</v>
      </c>
      <c r="W549" s="42">
        <v>0</v>
      </c>
      <c r="X549" s="42" t="s">
        <v>1163</v>
      </c>
      <c r="Y549" s="42">
        <v>0</v>
      </c>
      <c r="Z549" s="42">
        <v>0</v>
      </c>
      <c r="AA549" s="42">
        <f t="shared" si="33"/>
        <v>0</v>
      </c>
      <c r="AC549">
        <f>IFERROR(VLOOKUP(H549,'[1]Pending Recoveries'!$A:$D,4,0),0)</f>
        <v>0</v>
      </c>
      <c r="AD549" s="43">
        <f t="shared" si="34"/>
        <v>0</v>
      </c>
      <c r="AE549" s="43">
        <f t="shared" si="35"/>
        <v>0</v>
      </c>
      <c r="AF549" s="43"/>
    </row>
    <row r="550" spans="8:32" x14ac:dyDescent="0.25">
      <c r="H550">
        <v>10140135</v>
      </c>
      <c r="I550" s="30"/>
      <c r="J550" t="s">
        <v>154</v>
      </c>
      <c r="K550" s="42">
        <v>0</v>
      </c>
      <c r="L550" s="42">
        <v>0</v>
      </c>
      <c r="M550" s="42">
        <v>460.56</v>
      </c>
      <c r="N550" s="48">
        <f t="shared" si="32"/>
        <v>460.56</v>
      </c>
      <c r="O550" s="42">
        <v>0</v>
      </c>
      <c r="P550" s="42">
        <v>0</v>
      </c>
      <c r="Q550" s="42">
        <v>0</v>
      </c>
      <c r="R550" s="42">
        <v>0</v>
      </c>
      <c r="S550" s="42">
        <v>0</v>
      </c>
      <c r="T550" s="42">
        <v>0</v>
      </c>
      <c r="U550" s="42">
        <v>0</v>
      </c>
      <c r="V550" s="42">
        <v>0</v>
      </c>
      <c r="W550" s="42">
        <v>0</v>
      </c>
      <c r="X550" s="42" t="s">
        <v>1163</v>
      </c>
      <c r="Y550" s="42">
        <v>0</v>
      </c>
      <c r="Z550" s="42">
        <v>0</v>
      </c>
      <c r="AA550" s="42">
        <f t="shared" si="33"/>
        <v>460.56</v>
      </c>
      <c r="AC550">
        <f>IFERROR(VLOOKUP(H550,'[1]Pending Recoveries'!$A:$D,4,0),0)</f>
        <v>460.56</v>
      </c>
      <c r="AD550" s="43">
        <f t="shared" si="34"/>
        <v>0</v>
      </c>
      <c r="AE550" s="43">
        <f t="shared" si="35"/>
        <v>0</v>
      </c>
      <c r="AF550" s="43"/>
    </row>
    <row r="551" spans="8:32" hidden="1" x14ac:dyDescent="0.25">
      <c r="H551">
        <v>10140117</v>
      </c>
      <c r="I551" s="30"/>
      <c r="J551" t="s">
        <v>154</v>
      </c>
      <c r="K551" s="42">
        <v>0</v>
      </c>
      <c r="L551" s="42">
        <v>0</v>
      </c>
      <c r="M551" s="42">
        <v>0</v>
      </c>
      <c r="N551" s="48">
        <f t="shared" si="32"/>
        <v>0</v>
      </c>
      <c r="O551" s="42">
        <v>0</v>
      </c>
      <c r="P551" s="42">
        <v>0</v>
      </c>
      <c r="Q551" s="42">
        <v>0</v>
      </c>
      <c r="R551" s="42">
        <v>0</v>
      </c>
      <c r="S551" s="42">
        <v>0</v>
      </c>
      <c r="T551" s="42">
        <v>0</v>
      </c>
      <c r="U551" s="42">
        <v>0</v>
      </c>
      <c r="V551" s="42">
        <v>0</v>
      </c>
      <c r="W551" s="42">
        <v>0</v>
      </c>
      <c r="X551" s="42" t="s">
        <v>1163</v>
      </c>
      <c r="Y551" s="42">
        <v>0</v>
      </c>
      <c r="Z551" s="42">
        <v>0</v>
      </c>
      <c r="AA551" s="42">
        <f t="shared" si="33"/>
        <v>0</v>
      </c>
      <c r="AC551">
        <f>IFERROR(VLOOKUP(H551,'[1]Pending Recoveries'!$A:$D,4,0),0)</f>
        <v>0</v>
      </c>
      <c r="AD551" s="43">
        <f t="shared" si="34"/>
        <v>0</v>
      </c>
      <c r="AE551" s="43">
        <f t="shared" si="35"/>
        <v>0</v>
      </c>
      <c r="AF551" s="43"/>
    </row>
    <row r="552" spans="8:32" hidden="1" x14ac:dyDescent="0.25">
      <c r="H552">
        <v>10140111</v>
      </c>
      <c r="I552" s="30"/>
      <c r="J552" t="s">
        <v>154</v>
      </c>
      <c r="K552" s="42">
        <v>0</v>
      </c>
      <c r="L552" s="42">
        <v>0</v>
      </c>
      <c r="M552" s="42">
        <v>0</v>
      </c>
      <c r="N552" s="48">
        <f t="shared" si="32"/>
        <v>0</v>
      </c>
      <c r="O552" s="42">
        <v>0</v>
      </c>
      <c r="P552" s="42">
        <v>0</v>
      </c>
      <c r="Q552" s="42">
        <v>0</v>
      </c>
      <c r="R552" s="42">
        <v>0</v>
      </c>
      <c r="S552" s="42">
        <v>0</v>
      </c>
      <c r="T552" s="42">
        <v>0</v>
      </c>
      <c r="U552" s="42">
        <v>0</v>
      </c>
      <c r="V552" s="42">
        <v>0</v>
      </c>
      <c r="W552" s="42">
        <v>0</v>
      </c>
      <c r="X552" s="42" t="s">
        <v>1163</v>
      </c>
      <c r="Y552" s="42">
        <v>0</v>
      </c>
      <c r="Z552" s="42">
        <v>0</v>
      </c>
      <c r="AA552" s="42">
        <f t="shared" si="33"/>
        <v>0</v>
      </c>
      <c r="AC552">
        <f>IFERROR(VLOOKUP(H552,'[1]Pending Recoveries'!$A:$D,4,0),0)</f>
        <v>0</v>
      </c>
      <c r="AD552" s="43">
        <f t="shared" si="34"/>
        <v>0</v>
      </c>
      <c r="AE552" s="43">
        <f t="shared" si="35"/>
        <v>0</v>
      </c>
      <c r="AF552" s="43"/>
    </row>
    <row r="553" spans="8:32" hidden="1" x14ac:dyDescent="0.25">
      <c r="H553">
        <v>10140112</v>
      </c>
      <c r="I553" s="30"/>
      <c r="J553" t="s">
        <v>154</v>
      </c>
      <c r="K553" s="42">
        <v>0</v>
      </c>
      <c r="L553" s="42">
        <v>0</v>
      </c>
      <c r="M553" s="42">
        <v>0</v>
      </c>
      <c r="N553" s="48">
        <f t="shared" si="32"/>
        <v>0</v>
      </c>
      <c r="O553" s="42">
        <v>0</v>
      </c>
      <c r="P553" s="42">
        <v>0</v>
      </c>
      <c r="Q553" s="42">
        <v>0</v>
      </c>
      <c r="R553" s="42">
        <v>0</v>
      </c>
      <c r="S553" s="42">
        <v>0</v>
      </c>
      <c r="T553" s="42">
        <v>0</v>
      </c>
      <c r="U553" s="42">
        <v>0</v>
      </c>
      <c r="V553" s="42">
        <v>0</v>
      </c>
      <c r="W553" s="42">
        <v>0</v>
      </c>
      <c r="X553" s="42" t="s">
        <v>1163</v>
      </c>
      <c r="Y553" s="42">
        <v>0</v>
      </c>
      <c r="Z553" s="42">
        <v>0</v>
      </c>
      <c r="AA553" s="42">
        <f t="shared" si="33"/>
        <v>0</v>
      </c>
      <c r="AC553">
        <f>IFERROR(VLOOKUP(H553,'[1]Pending Recoveries'!$A:$D,4,0),0)</f>
        <v>0</v>
      </c>
      <c r="AD553" s="43">
        <f t="shared" si="34"/>
        <v>0</v>
      </c>
      <c r="AE553" s="43">
        <f t="shared" si="35"/>
        <v>0</v>
      </c>
      <c r="AF553" s="43"/>
    </row>
    <row r="554" spans="8:32" x14ac:dyDescent="0.25">
      <c r="H554">
        <v>10140113</v>
      </c>
      <c r="I554" s="30"/>
      <c r="J554" t="s">
        <v>154</v>
      </c>
      <c r="K554" s="42">
        <v>140</v>
      </c>
      <c r="L554" s="42">
        <v>140</v>
      </c>
      <c r="M554" s="42">
        <v>0</v>
      </c>
      <c r="N554" s="48">
        <f t="shared" si="32"/>
        <v>280</v>
      </c>
      <c r="O554" s="42">
        <v>0</v>
      </c>
      <c r="P554" s="42">
        <v>0</v>
      </c>
      <c r="Q554" s="42">
        <v>0</v>
      </c>
      <c r="R554" s="42">
        <v>0</v>
      </c>
      <c r="S554" s="42">
        <v>0</v>
      </c>
      <c r="T554" s="42">
        <v>0</v>
      </c>
      <c r="U554" s="42">
        <v>0</v>
      </c>
      <c r="V554" s="42">
        <v>0</v>
      </c>
      <c r="W554" s="42">
        <v>0</v>
      </c>
      <c r="X554" s="42" t="s">
        <v>1163</v>
      </c>
      <c r="Y554" s="42">
        <v>0</v>
      </c>
      <c r="Z554" s="42">
        <v>0</v>
      </c>
      <c r="AA554" s="42">
        <f t="shared" si="33"/>
        <v>280</v>
      </c>
      <c r="AC554">
        <f>IFERROR(VLOOKUP(H554,'[1]Pending Recoveries'!$A:$D,4,0),0)</f>
        <v>0</v>
      </c>
      <c r="AD554" s="43">
        <f t="shared" si="34"/>
        <v>280</v>
      </c>
      <c r="AE554" s="43">
        <f t="shared" si="35"/>
        <v>0</v>
      </c>
      <c r="AF554" s="43"/>
    </row>
    <row r="555" spans="8:32" x14ac:dyDescent="0.25">
      <c r="H555">
        <v>10140124</v>
      </c>
      <c r="I555" s="30"/>
      <c r="J555" t="s">
        <v>154</v>
      </c>
      <c r="K555" s="42">
        <v>350</v>
      </c>
      <c r="L555" s="42">
        <v>350</v>
      </c>
      <c r="M555" s="42">
        <v>0</v>
      </c>
      <c r="N555" s="48">
        <f t="shared" si="32"/>
        <v>700</v>
      </c>
      <c r="O555" s="42">
        <v>0</v>
      </c>
      <c r="P555" s="42">
        <v>0</v>
      </c>
      <c r="Q555" s="42">
        <v>0</v>
      </c>
      <c r="R555" s="42">
        <v>0</v>
      </c>
      <c r="S555" s="42">
        <v>0</v>
      </c>
      <c r="T555" s="42">
        <v>0</v>
      </c>
      <c r="U555" s="42">
        <v>0</v>
      </c>
      <c r="V555" s="42">
        <v>0</v>
      </c>
      <c r="W555" s="42">
        <v>0</v>
      </c>
      <c r="X555" s="42" t="s">
        <v>1163</v>
      </c>
      <c r="Y555" s="42">
        <v>0</v>
      </c>
      <c r="Z555" s="42">
        <v>0</v>
      </c>
      <c r="AA555" s="42">
        <f t="shared" si="33"/>
        <v>700</v>
      </c>
      <c r="AC555">
        <f>IFERROR(VLOOKUP(H555,'[1]Pending Recoveries'!$A:$D,4,0),0)</f>
        <v>0</v>
      </c>
      <c r="AD555" s="43">
        <f t="shared" si="34"/>
        <v>700</v>
      </c>
      <c r="AE555" s="43">
        <f t="shared" si="35"/>
        <v>0</v>
      </c>
      <c r="AF555" s="43"/>
    </row>
    <row r="556" spans="8:32" hidden="1" x14ac:dyDescent="0.25">
      <c r="H556">
        <v>10140120</v>
      </c>
      <c r="I556" s="30"/>
      <c r="J556" t="s">
        <v>154</v>
      </c>
      <c r="K556" s="42">
        <v>350</v>
      </c>
      <c r="L556" s="42">
        <v>0</v>
      </c>
      <c r="M556" s="42">
        <v>348.52</v>
      </c>
      <c r="N556" s="48">
        <f t="shared" si="32"/>
        <v>698.52</v>
      </c>
      <c r="O556" s="42">
        <v>350</v>
      </c>
      <c r="P556" s="42">
        <v>348.52</v>
      </c>
      <c r="Q556" s="42">
        <v>0</v>
      </c>
      <c r="R556" s="42">
        <v>0</v>
      </c>
      <c r="S556" s="42">
        <v>0</v>
      </c>
      <c r="T556" s="42">
        <v>0</v>
      </c>
      <c r="U556" s="42">
        <v>0</v>
      </c>
      <c r="V556" s="42">
        <v>0</v>
      </c>
      <c r="W556" s="42">
        <v>0</v>
      </c>
      <c r="X556" s="42" t="s">
        <v>1163</v>
      </c>
      <c r="Y556" s="42">
        <v>0</v>
      </c>
      <c r="Z556" s="42">
        <v>0</v>
      </c>
      <c r="AA556" s="42">
        <f t="shared" si="33"/>
        <v>0</v>
      </c>
      <c r="AC556">
        <f>IFERROR(VLOOKUP(H556,'[1]Pending Recoveries'!$A:$D,4,0),0)</f>
        <v>348.52</v>
      </c>
      <c r="AD556" s="43">
        <f t="shared" si="34"/>
        <v>-348.52</v>
      </c>
      <c r="AE556" s="43">
        <f t="shared" si="35"/>
        <v>0</v>
      </c>
      <c r="AF556" s="43"/>
    </row>
    <row r="557" spans="8:32" x14ac:dyDescent="0.25">
      <c r="H557">
        <v>10140105</v>
      </c>
      <c r="I557" s="30"/>
      <c r="J557" t="s">
        <v>154</v>
      </c>
      <c r="K557" s="42">
        <v>428</v>
      </c>
      <c r="L557" s="42">
        <v>428</v>
      </c>
      <c r="M557" s="42">
        <v>0</v>
      </c>
      <c r="N557" s="48">
        <f t="shared" si="32"/>
        <v>856</v>
      </c>
      <c r="O557" s="42">
        <v>0</v>
      </c>
      <c r="P557" s="42">
        <v>0</v>
      </c>
      <c r="Q557" s="42">
        <v>0</v>
      </c>
      <c r="R557" s="42">
        <v>0</v>
      </c>
      <c r="S557" s="42">
        <v>0</v>
      </c>
      <c r="T557" s="42">
        <v>0</v>
      </c>
      <c r="U557" s="42">
        <v>0</v>
      </c>
      <c r="V557" s="42">
        <v>0</v>
      </c>
      <c r="W557" s="42">
        <v>0</v>
      </c>
      <c r="X557" s="42" t="s">
        <v>1163</v>
      </c>
      <c r="Y557" s="42">
        <v>0</v>
      </c>
      <c r="Z557" s="42">
        <v>0</v>
      </c>
      <c r="AA557" s="42">
        <f t="shared" si="33"/>
        <v>856</v>
      </c>
      <c r="AC557">
        <f>IFERROR(VLOOKUP(H557,'[1]Pending Recoveries'!$A:$D,4,0),0)</f>
        <v>0</v>
      </c>
      <c r="AD557" s="43">
        <f t="shared" si="34"/>
        <v>856</v>
      </c>
      <c r="AE557" s="43">
        <f t="shared" si="35"/>
        <v>0</v>
      </c>
      <c r="AF557" s="43"/>
    </row>
    <row r="558" spans="8:32" hidden="1" x14ac:dyDescent="0.25">
      <c r="H558">
        <v>10140149</v>
      </c>
      <c r="I558" s="30"/>
      <c r="J558" t="s">
        <v>154</v>
      </c>
      <c r="K558" s="42">
        <v>0</v>
      </c>
      <c r="L558" s="42">
        <v>0</v>
      </c>
      <c r="M558" s="42">
        <v>0</v>
      </c>
      <c r="N558" s="48">
        <f t="shared" si="32"/>
        <v>0</v>
      </c>
      <c r="O558" s="42">
        <v>0</v>
      </c>
      <c r="P558" s="42">
        <v>0</v>
      </c>
      <c r="Q558" s="42">
        <v>0</v>
      </c>
      <c r="R558" s="42">
        <v>0</v>
      </c>
      <c r="S558" s="42">
        <v>0</v>
      </c>
      <c r="T558" s="42">
        <v>0</v>
      </c>
      <c r="U558" s="42">
        <v>0</v>
      </c>
      <c r="V558" s="42">
        <v>0</v>
      </c>
      <c r="W558" s="42">
        <v>0</v>
      </c>
      <c r="X558" s="42" t="s">
        <v>1163</v>
      </c>
      <c r="Y558" s="42">
        <v>0</v>
      </c>
      <c r="Z558" s="42">
        <v>0</v>
      </c>
      <c r="AA558" s="42">
        <f t="shared" si="33"/>
        <v>0</v>
      </c>
      <c r="AC558">
        <f>IFERROR(VLOOKUP(H558,'[1]Pending Recoveries'!$A:$D,4,0),0)</f>
        <v>0</v>
      </c>
      <c r="AD558" s="43">
        <f t="shared" si="34"/>
        <v>0</v>
      </c>
      <c r="AE558" s="43">
        <f t="shared" si="35"/>
        <v>0</v>
      </c>
      <c r="AF558" s="43"/>
    </row>
    <row r="559" spans="8:32" hidden="1" x14ac:dyDescent="0.25">
      <c r="H559">
        <v>10140150</v>
      </c>
      <c r="I559" s="30"/>
      <c r="J559" t="s">
        <v>154</v>
      </c>
      <c r="K559" s="42">
        <v>0</v>
      </c>
      <c r="L559" s="42">
        <v>0</v>
      </c>
      <c r="M559" s="42">
        <v>0</v>
      </c>
      <c r="N559" s="48">
        <f t="shared" si="32"/>
        <v>0</v>
      </c>
      <c r="O559" s="42">
        <v>0</v>
      </c>
      <c r="P559" s="42">
        <v>0</v>
      </c>
      <c r="Q559" s="42">
        <v>0</v>
      </c>
      <c r="R559" s="42">
        <v>0</v>
      </c>
      <c r="S559" s="42">
        <v>0</v>
      </c>
      <c r="T559" s="42">
        <v>0</v>
      </c>
      <c r="U559" s="42">
        <v>0</v>
      </c>
      <c r="V559" s="42">
        <v>0</v>
      </c>
      <c r="W559" s="42">
        <v>0</v>
      </c>
      <c r="X559" s="42" t="s">
        <v>1163</v>
      </c>
      <c r="Y559" s="42">
        <v>0</v>
      </c>
      <c r="Z559" s="42">
        <v>0</v>
      </c>
      <c r="AA559" s="42">
        <f t="shared" si="33"/>
        <v>0</v>
      </c>
      <c r="AC559">
        <f>IFERROR(VLOOKUP(H559,'[1]Pending Recoveries'!$A:$D,4,0),0)</f>
        <v>0</v>
      </c>
      <c r="AD559" s="43">
        <f t="shared" si="34"/>
        <v>0</v>
      </c>
      <c r="AE559" s="43">
        <f t="shared" si="35"/>
        <v>0</v>
      </c>
      <c r="AF559" s="43"/>
    </row>
    <row r="560" spans="8:32" x14ac:dyDescent="0.25">
      <c r="H560">
        <v>10140152</v>
      </c>
      <c r="I560" s="30"/>
      <c r="J560" t="s">
        <v>154</v>
      </c>
      <c r="K560" s="42">
        <v>0</v>
      </c>
      <c r="L560" s="42">
        <v>0</v>
      </c>
      <c r="M560" s="42">
        <v>1060.48</v>
      </c>
      <c r="N560" s="48">
        <f t="shared" si="32"/>
        <v>1060.48</v>
      </c>
      <c r="O560" s="42">
        <v>0</v>
      </c>
      <c r="P560" s="42">
        <v>0</v>
      </c>
      <c r="Q560" s="42">
        <v>0</v>
      </c>
      <c r="R560" s="42">
        <v>0</v>
      </c>
      <c r="S560" s="42">
        <v>0</v>
      </c>
      <c r="T560" s="42">
        <v>0</v>
      </c>
      <c r="U560" s="42">
        <v>0</v>
      </c>
      <c r="V560" s="42">
        <v>0</v>
      </c>
      <c r="W560" s="42">
        <v>0</v>
      </c>
      <c r="X560" s="42" t="s">
        <v>1163</v>
      </c>
      <c r="Y560" s="42">
        <v>0</v>
      </c>
      <c r="Z560" s="42">
        <v>0</v>
      </c>
      <c r="AA560" s="42">
        <f t="shared" si="33"/>
        <v>1060.48</v>
      </c>
      <c r="AC560">
        <f>IFERROR(VLOOKUP(H560,'[1]Pending Recoveries'!$A:$D,4,0),0)</f>
        <v>1060.48</v>
      </c>
      <c r="AD560" s="43">
        <f t="shared" si="34"/>
        <v>0</v>
      </c>
      <c r="AE560" s="43">
        <f t="shared" si="35"/>
        <v>0</v>
      </c>
      <c r="AF560" s="43"/>
    </row>
    <row r="561" spans="8:32" x14ac:dyDescent="0.25">
      <c r="H561">
        <v>10100052</v>
      </c>
      <c r="I561" s="30"/>
      <c r="J561" t="s">
        <v>154</v>
      </c>
      <c r="K561" s="42">
        <v>1050</v>
      </c>
      <c r="L561" s="42">
        <v>1050</v>
      </c>
      <c r="M561" s="42">
        <v>0</v>
      </c>
      <c r="N561" s="48">
        <f t="shared" si="32"/>
        <v>2100</v>
      </c>
      <c r="O561" s="42">
        <v>0</v>
      </c>
      <c r="P561" s="42">
        <v>0</v>
      </c>
      <c r="Q561" s="42">
        <v>0</v>
      </c>
      <c r="R561" s="42">
        <v>0</v>
      </c>
      <c r="S561" s="42">
        <v>0</v>
      </c>
      <c r="T561" s="42">
        <v>0</v>
      </c>
      <c r="U561" s="42">
        <v>0</v>
      </c>
      <c r="V561" s="42">
        <v>0</v>
      </c>
      <c r="W561" s="42">
        <v>0</v>
      </c>
      <c r="X561" s="42" t="s">
        <v>1163</v>
      </c>
      <c r="Y561" s="42">
        <v>0</v>
      </c>
      <c r="Z561" s="42">
        <v>0</v>
      </c>
      <c r="AA561" s="42">
        <f t="shared" si="33"/>
        <v>2100</v>
      </c>
      <c r="AC561">
        <f>IFERROR(VLOOKUP(H561,'[1]Pending Recoveries'!$A:$D,4,0),0)</f>
        <v>0</v>
      </c>
      <c r="AD561" s="43">
        <f t="shared" si="34"/>
        <v>2100</v>
      </c>
      <c r="AE561" s="43">
        <f t="shared" si="35"/>
        <v>0</v>
      </c>
      <c r="AF561" s="43"/>
    </row>
    <row r="562" spans="8:32" hidden="1" x14ac:dyDescent="0.25">
      <c r="H562">
        <v>10070008</v>
      </c>
      <c r="I562" s="30"/>
      <c r="J562" t="s">
        <v>154</v>
      </c>
      <c r="K562" s="42">
        <v>0</v>
      </c>
      <c r="L562" s="42">
        <v>0</v>
      </c>
      <c r="M562" s="42">
        <v>0</v>
      </c>
      <c r="N562" s="48">
        <f t="shared" si="32"/>
        <v>0</v>
      </c>
      <c r="O562" s="42">
        <v>0</v>
      </c>
      <c r="P562" s="42">
        <v>0</v>
      </c>
      <c r="Q562" s="42">
        <v>0</v>
      </c>
      <c r="R562" s="42">
        <v>0</v>
      </c>
      <c r="S562" s="42">
        <v>0</v>
      </c>
      <c r="T562" s="42">
        <v>0</v>
      </c>
      <c r="U562" s="42">
        <v>0</v>
      </c>
      <c r="V562" s="42">
        <v>0</v>
      </c>
      <c r="W562" s="42">
        <v>0</v>
      </c>
      <c r="X562" s="42" t="s">
        <v>1163</v>
      </c>
      <c r="Y562" s="42">
        <v>0</v>
      </c>
      <c r="Z562" s="42">
        <v>0</v>
      </c>
      <c r="AA562" s="42">
        <f t="shared" si="33"/>
        <v>0</v>
      </c>
      <c r="AC562">
        <f>IFERROR(VLOOKUP(H562,'[1]Pending Recoveries'!$A:$D,4,0),0)</f>
        <v>0</v>
      </c>
      <c r="AD562" s="43">
        <f t="shared" si="34"/>
        <v>0</v>
      </c>
      <c r="AE562" s="43">
        <f t="shared" si="35"/>
        <v>0</v>
      </c>
      <c r="AF562" s="43"/>
    </row>
    <row r="563" spans="8:32" hidden="1" x14ac:dyDescent="0.25">
      <c r="H563">
        <v>10070046</v>
      </c>
      <c r="I563" s="30"/>
      <c r="J563" t="s">
        <v>154</v>
      </c>
      <c r="K563" s="42">
        <v>0</v>
      </c>
      <c r="L563" s="42">
        <v>0</v>
      </c>
      <c r="M563" s="42">
        <v>0</v>
      </c>
      <c r="N563" s="48">
        <f t="shared" si="32"/>
        <v>0</v>
      </c>
      <c r="O563" s="42">
        <v>0</v>
      </c>
      <c r="P563" s="42">
        <v>0</v>
      </c>
      <c r="Q563" s="42">
        <v>0</v>
      </c>
      <c r="R563" s="42">
        <v>0</v>
      </c>
      <c r="S563" s="42">
        <v>0</v>
      </c>
      <c r="T563" s="42">
        <v>0</v>
      </c>
      <c r="U563" s="42">
        <v>0</v>
      </c>
      <c r="V563" s="42">
        <v>0</v>
      </c>
      <c r="W563" s="42">
        <v>0</v>
      </c>
      <c r="X563" s="42" t="s">
        <v>1163</v>
      </c>
      <c r="Y563" s="42">
        <v>0</v>
      </c>
      <c r="Z563" s="42">
        <v>0</v>
      </c>
      <c r="AA563" s="42">
        <f t="shared" si="33"/>
        <v>0</v>
      </c>
      <c r="AC563">
        <f>IFERROR(VLOOKUP(H563,'[1]Pending Recoveries'!$A:$D,4,0),0)</f>
        <v>0</v>
      </c>
      <c r="AD563" s="43">
        <f t="shared" si="34"/>
        <v>0</v>
      </c>
      <c r="AE563" s="43">
        <f t="shared" si="35"/>
        <v>0</v>
      </c>
      <c r="AF563" s="43"/>
    </row>
    <row r="564" spans="8:32" x14ac:dyDescent="0.25">
      <c r="H564">
        <v>10480022</v>
      </c>
      <c r="I564" s="30"/>
      <c r="J564" t="s">
        <v>154</v>
      </c>
      <c r="K564" s="42">
        <v>0</v>
      </c>
      <c r="L564" s="42">
        <v>0</v>
      </c>
      <c r="M564" s="42">
        <v>697.04</v>
      </c>
      <c r="N564" s="48">
        <f t="shared" si="32"/>
        <v>697.04</v>
      </c>
      <c r="O564" s="42">
        <v>0</v>
      </c>
      <c r="P564" s="42">
        <v>0</v>
      </c>
      <c r="Q564" s="42">
        <v>0</v>
      </c>
      <c r="R564" s="42">
        <v>0</v>
      </c>
      <c r="S564" s="42">
        <v>0</v>
      </c>
      <c r="T564" s="42">
        <v>0</v>
      </c>
      <c r="U564" s="42">
        <v>0</v>
      </c>
      <c r="V564" s="42">
        <v>0</v>
      </c>
      <c r="W564" s="42">
        <v>0</v>
      </c>
      <c r="X564" s="42" t="s">
        <v>1163</v>
      </c>
      <c r="Y564" s="42">
        <v>0</v>
      </c>
      <c r="Z564" s="42">
        <v>0</v>
      </c>
      <c r="AA564" s="42">
        <f t="shared" si="33"/>
        <v>697.04</v>
      </c>
      <c r="AC564">
        <f>IFERROR(VLOOKUP(H564,'[1]Pending Recoveries'!$A:$D,4,0),0)</f>
        <v>697.04</v>
      </c>
      <c r="AD564" s="43">
        <f t="shared" si="34"/>
        <v>0</v>
      </c>
      <c r="AE564" s="43">
        <f t="shared" si="35"/>
        <v>0</v>
      </c>
      <c r="AF564" s="43"/>
    </row>
    <row r="565" spans="8:32" x14ac:dyDescent="0.25">
      <c r="H565">
        <v>10480021</v>
      </c>
      <c r="I565" s="30"/>
      <c r="J565" t="s">
        <v>154</v>
      </c>
      <c r="K565" s="42">
        <v>1050</v>
      </c>
      <c r="L565" s="42">
        <v>1050</v>
      </c>
      <c r="M565" s="42">
        <v>0</v>
      </c>
      <c r="N565" s="48">
        <f t="shared" si="32"/>
        <v>2100</v>
      </c>
      <c r="O565" s="42">
        <v>0</v>
      </c>
      <c r="P565" s="42">
        <v>0</v>
      </c>
      <c r="Q565" s="42">
        <v>0</v>
      </c>
      <c r="R565" s="42">
        <v>0</v>
      </c>
      <c r="S565" s="42">
        <v>0</v>
      </c>
      <c r="T565" s="42">
        <v>0</v>
      </c>
      <c r="U565" s="42">
        <v>0</v>
      </c>
      <c r="V565" s="42">
        <v>0</v>
      </c>
      <c r="W565" s="42">
        <v>0</v>
      </c>
      <c r="X565" s="42" t="s">
        <v>1163</v>
      </c>
      <c r="Y565" s="42">
        <v>0</v>
      </c>
      <c r="Z565" s="42">
        <v>0</v>
      </c>
      <c r="AA565" s="42">
        <f t="shared" si="33"/>
        <v>2100</v>
      </c>
      <c r="AC565">
        <f>IFERROR(VLOOKUP(H565,'[1]Pending Recoveries'!$A:$D,4,0),0)</f>
        <v>0</v>
      </c>
      <c r="AD565" s="43">
        <f t="shared" si="34"/>
        <v>2100</v>
      </c>
      <c r="AE565" s="43">
        <f t="shared" si="35"/>
        <v>0</v>
      </c>
      <c r="AF565" s="43"/>
    </row>
    <row r="566" spans="8:32" hidden="1" x14ac:dyDescent="0.25">
      <c r="H566">
        <v>10060024</v>
      </c>
      <c r="I566" s="30"/>
      <c r="J566" t="s">
        <v>154</v>
      </c>
      <c r="K566" s="42">
        <v>0</v>
      </c>
      <c r="L566" s="42">
        <v>0</v>
      </c>
      <c r="M566" s="42">
        <v>0</v>
      </c>
      <c r="N566" s="48">
        <f t="shared" si="32"/>
        <v>0</v>
      </c>
      <c r="O566" s="42">
        <v>0</v>
      </c>
      <c r="P566" s="42">
        <v>0</v>
      </c>
      <c r="Q566" s="42">
        <v>0</v>
      </c>
      <c r="R566" s="42">
        <v>0</v>
      </c>
      <c r="S566" s="42">
        <v>0</v>
      </c>
      <c r="T566" s="42">
        <v>0</v>
      </c>
      <c r="U566" s="42">
        <v>0</v>
      </c>
      <c r="V566" s="42">
        <v>0</v>
      </c>
      <c r="W566" s="42">
        <v>0</v>
      </c>
      <c r="X566" s="42" t="s">
        <v>1163</v>
      </c>
      <c r="Y566" s="42">
        <v>0</v>
      </c>
      <c r="Z566" s="42">
        <v>0</v>
      </c>
      <c r="AA566" s="42">
        <f t="shared" si="33"/>
        <v>0</v>
      </c>
      <c r="AC566">
        <f>IFERROR(VLOOKUP(H566,'[1]Pending Recoveries'!$A:$D,4,0),0)</f>
        <v>0</v>
      </c>
      <c r="AD566" s="43">
        <f t="shared" si="34"/>
        <v>0</v>
      </c>
      <c r="AE566" s="43">
        <f t="shared" si="35"/>
        <v>0</v>
      </c>
      <c r="AF566" s="43"/>
    </row>
    <row r="567" spans="8:32" hidden="1" x14ac:dyDescent="0.25">
      <c r="H567">
        <v>10060003</v>
      </c>
      <c r="I567" s="30"/>
      <c r="J567" t="s">
        <v>154</v>
      </c>
      <c r="K567" s="42">
        <v>0</v>
      </c>
      <c r="L567" s="42">
        <v>0</v>
      </c>
      <c r="M567" s="42">
        <v>0</v>
      </c>
      <c r="N567" s="48">
        <f t="shared" si="32"/>
        <v>0</v>
      </c>
      <c r="O567" s="42">
        <v>0</v>
      </c>
      <c r="P567" s="42">
        <v>0</v>
      </c>
      <c r="Q567" s="42">
        <v>0</v>
      </c>
      <c r="R567" s="42">
        <v>0</v>
      </c>
      <c r="S567" s="42">
        <v>0</v>
      </c>
      <c r="T567" s="42">
        <v>0</v>
      </c>
      <c r="U567" s="42">
        <v>0</v>
      </c>
      <c r="V567" s="42">
        <v>0</v>
      </c>
      <c r="W567" s="42">
        <v>0</v>
      </c>
      <c r="X567" s="42" t="s">
        <v>1163</v>
      </c>
      <c r="Y567" s="42">
        <v>0</v>
      </c>
      <c r="Z567" s="42">
        <v>0</v>
      </c>
      <c r="AA567" s="49">
        <f t="shared" si="33"/>
        <v>0</v>
      </c>
      <c r="AC567">
        <f>IFERROR(VLOOKUP(H567,'[1]Pending Recoveries'!$A:$D,4,0),0)</f>
        <v>0</v>
      </c>
      <c r="AD567" s="43">
        <f t="shared" si="34"/>
        <v>0</v>
      </c>
      <c r="AE567" s="43">
        <f t="shared" si="35"/>
        <v>0</v>
      </c>
      <c r="AF567" s="43"/>
    </row>
    <row r="568" spans="8:32" hidden="1" x14ac:dyDescent="0.25">
      <c r="H568">
        <v>10060092</v>
      </c>
      <c r="I568" s="30"/>
      <c r="J568" t="s">
        <v>154</v>
      </c>
      <c r="K568" s="42">
        <v>0</v>
      </c>
      <c r="L568" s="42">
        <v>0</v>
      </c>
      <c r="M568" s="42">
        <v>0</v>
      </c>
      <c r="N568" s="48">
        <f t="shared" si="32"/>
        <v>0</v>
      </c>
      <c r="O568" s="42">
        <v>0</v>
      </c>
      <c r="P568" s="42">
        <v>0</v>
      </c>
      <c r="Q568" s="42">
        <v>0</v>
      </c>
      <c r="R568" s="42">
        <v>0</v>
      </c>
      <c r="S568" s="42">
        <v>0</v>
      </c>
      <c r="T568" s="42">
        <v>0</v>
      </c>
      <c r="U568" s="42">
        <v>0</v>
      </c>
      <c r="V568" s="42">
        <v>0</v>
      </c>
      <c r="W568" s="42">
        <v>0</v>
      </c>
      <c r="X568" s="42" t="s">
        <v>1163</v>
      </c>
      <c r="Y568" s="42">
        <v>0</v>
      </c>
      <c r="Z568" s="42">
        <v>0</v>
      </c>
      <c r="AA568" s="42">
        <f t="shared" si="33"/>
        <v>0</v>
      </c>
      <c r="AC568">
        <f>IFERROR(VLOOKUP(H568,'[1]Pending Recoveries'!$A:$D,4,0),0)</f>
        <v>0</v>
      </c>
      <c r="AD568" s="43">
        <f t="shared" si="34"/>
        <v>0</v>
      </c>
      <c r="AE568" s="43">
        <f t="shared" si="35"/>
        <v>0</v>
      </c>
      <c r="AF568" s="43"/>
    </row>
    <row r="569" spans="8:32" x14ac:dyDescent="0.25">
      <c r="H569">
        <v>10020039</v>
      </c>
      <c r="I569" s="30"/>
      <c r="J569" t="s">
        <v>154</v>
      </c>
      <c r="K569" s="42">
        <v>410</v>
      </c>
      <c r="L569" s="42">
        <v>410</v>
      </c>
      <c r="M569" s="42">
        <v>0</v>
      </c>
      <c r="N569" s="48">
        <f t="shared" si="32"/>
        <v>820</v>
      </c>
      <c r="O569" s="42">
        <v>0</v>
      </c>
      <c r="P569" s="42">
        <v>0</v>
      </c>
      <c r="Q569" s="42">
        <v>0</v>
      </c>
      <c r="R569" s="42">
        <v>0</v>
      </c>
      <c r="S569" s="42">
        <v>0</v>
      </c>
      <c r="T569" s="42">
        <v>0</v>
      </c>
      <c r="U569" s="42">
        <v>0</v>
      </c>
      <c r="V569" s="42">
        <v>0</v>
      </c>
      <c r="W569" s="42">
        <v>0</v>
      </c>
      <c r="X569" s="42" t="s">
        <v>1163</v>
      </c>
      <c r="Y569" s="42">
        <v>0</v>
      </c>
      <c r="Z569" s="42">
        <v>0</v>
      </c>
      <c r="AA569" s="42">
        <f t="shared" si="33"/>
        <v>820</v>
      </c>
      <c r="AC569">
        <f>IFERROR(VLOOKUP(H569,'[1]Pending Recoveries'!$A:$D,4,0),0)</f>
        <v>0</v>
      </c>
      <c r="AD569" s="43">
        <f t="shared" si="34"/>
        <v>820</v>
      </c>
      <c r="AE569" s="43">
        <f t="shared" si="35"/>
        <v>0</v>
      </c>
      <c r="AF569" s="43"/>
    </row>
    <row r="570" spans="8:32" hidden="1" x14ac:dyDescent="0.25">
      <c r="H570">
        <v>10020047</v>
      </c>
      <c r="I570" s="30"/>
      <c r="J570" t="s">
        <v>154</v>
      </c>
      <c r="K570" s="42">
        <v>0</v>
      </c>
      <c r="L570" s="42">
        <v>0</v>
      </c>
      <c r="M570" s="42">
        <v>0</v>
      </c>
      <c r="N570" s="48">
        <f t="shared" si="32"/>
        <v>0</v>
      </c>
      <c r="O570" s="42">
        <v>0</v>
      </c>
      <c r="P570" s="42">
        <v>0</v>
      </c>
      <c r="Q570" s="42">
        <v>0</v>
      </c>
      <c r="R570" s="42">
        <v>0</v>
      </c>
      <c r="S570" s="42">
        <v>0</v>
      </c>
      <c r="T570" s="42">
        <v>0</v>
      </c>
      <c r="U570" s="42">
        <v>0</v>
      </c>
      <c r="V570" s="42">
        <v>0</v>
      </c>
      <c r="W570" s="42">
        <v>0</v>
      </c>
      <c r="X570" s="42" t="s">
        <v>1163</v>
      </c>
      <c r="Y570" s="42">
        <v>0</v>
      </c>
      <c r="Z570" s="42">
        <v>0</v>
      </c>
      <c r="AA570" s="42">
        <f t="shared" si="33"/>
        <v>0</v>
      </c>
      <c r="AC570">
        <f>IFERROR(VLOOKUP(H570,'[1]Pending Recoveries'!$A:$D,4,0),0)</f>
        <v>0</v>
      </c>
      <c r="AD570" s="43">
        <f t="shared" si="34"/>
        <v>0</v>
      </c>
      <c r="AE570" s="43">
        <f t="shared" si="35"/>
        <v>0</v>
      </c>
      <c r="AF570" s="43"/>
    </row>
    <row r="571" spans="8:32" x14ac:dyDescent="0.25">
      <c r="H571">
        <v>10060069</v>
      </c>
      <c r="I571" s="30"/>
      <c r="J571" t="s">
        <v>154</v>
      </c>
      <c r="K571" s="42">
        <v>0</v>
      </c>
      <c r="L571" s="42">
        <v>486.21</v>
      </c>
      <c r="M571" s="42">
        <v>0</v>
      </c>
      <c r="N571" s="48">
        <f t="shared" si="32"/>
        <v>486.21</v>
      </c>
      <c r="O571" s="42">
        <v>0</v>
      </c>
      <c r="P571" s="42">
        <v>0</v>
      </c>
      <c r="Q571" s="42">
        <v>0</v>
      </c>
      <c r="R571" s="42">
        <v>0</v>
      </c>
      <c r="S571" s="42">
        <v>0</v>
      </c>
      <c r="T571" s="42">
        <v>0</v>
      </c>
      <c r="U571" s="42">
        <v>0</v>
      </c>
      <c r="V571" s="42">
        <v>0</v>
      </c>
      <c r="W571" s="42">
        <v>0</v>
      </c>
      <c r="X571" s="42" t="s">
        <v>1163</v>
      </c>
      <c r="Y571" s="42">
        <v>0</v>
      </c>
      <c r="Z571" s="42">
        <v>0</v>
      </c>
      <c r="AA571" s="42">
        <f t="shared" si="33"/>
        <v>486.21</v>
      </c>
      <c r="AC571">
        <f>IFERROR(VLOOKUP(H571,'[1]Pending Recoveries'!$A:$D,4,0),0)</f>
        <v>0</v>
      </c>
      <c r="AD571" s="43">
        <f t="shared" si="34"/>
        <v>486.21</v>
      </c>
      <c r="AE571" s="43">
        <f t="shared" si="35"/>
        <v>0</v>
      </c>
      <c r="AF571" s="43"/>
    </row>
    <row r="572" spans="8:32" x14ac:dyDescent="0.25">
      <c r="H572">
        <v>10060073</v>
      </c>
      <c r="I572" s="30"/>
      <c r="J572" t="s">
        <v>154</v>
      </c>
      <c r="K572" s="42">
        <v>0</v>
      </c>
      <c r="L572" s="42">
        <v>504.51</v>
      </c>
      <c r="M572" s="42">
        <v>0</v>
      </c>
      <c r="N572" s="48">
        <f t="shared" si="32"/>
        <v>504.51</v>
      </c>
      <c r="O572" s="42">
        <v>0</v>
      </c>
      <c r="P572" s="42">
        <v>0</v>
      </c>
      <c r="Q572" s="42">
        <v>0</v>
      </c>
      <c r="R572" s="42">
        <v>0</v>
      </c>
      <c r="S572" s="42">
        <v>0</v>
      </c>
      <c r="T572" s="42">
        <v>0</v>
      </c>
      <c r="U572" s="42">
        <v>0</v>
      </c>
      <c r="V572" s="42">
        <v>0</v>
      </c>
      <c r="W572" s="42">
        <v>0</v>
      </c>
      <c r="X572" s="42" t="s">
        <v>1163</v>
      </c>
      <c r="Y572" s="42">
        <v>0</v>
      </c>
      <c r="Z572" s="42">
        <v>0</v>
      </c>
      <c r="AA572" s="42">
        <f t="shared" si="33"/>
        <v>504.51</v>
      </c>
      <c r="AC572">
        <f>IFERROR(VLOOKUP(H572,'[1]Pending Recoveries'!$A:$D,4,0),0)</f>
        <v>0</v>
      </c>
      <c r="AD572" s="43">
        <f t="shared" si="34"/>
        <v>504.51</v>
      </c>
      <c r="AE572" s="43">
        <f t="shared" si="35"/>
        <v>0</v>
      </c>
      <c r="AF572" s="43"/>
    </row>
    <row r="573" spans="8:32" x14ac:dyDescent="0.25">
      <c r="H573">
        <v>10030014</v>
      </c>
      <c r="I573" s="30"/>
      <c r="J573" t="s">
        <v>154</v>
      </c>
      <c r="K573" s="42">
        <v>638</v>
      </c>
      <c r="L573" s="42">
        <v>638</v>
      </c>
      <c r="M573" s="42">
        <v>0</v>
      </c>
      <c r="N573" s="48">
        <f t="shared" si="32"/>
        <v>1276</v>
      </c>
      <c r="O573" s="42">
        <v>0</v>
      </c>
      <c r="P573" s="42">
        <v>0</v>
      </c>
      <c r="Q573" s="42">
        <v>0</v>
      </c>
      <c r="R573" s="42">
        <v>0</v>
      </c>
      <c r="S573" s="42">
        <v>0</v>
      </c>
      <c r="T573" s="42">
        <v>0</v>
      </c>
      <c r="U573" s="42">
        <v>0</v>
      </c>
      <c r="V573" s="42">
        <v>0</v>
      </c>
      <c r="W573" s="42">
        <v>0</v>
      </c>
      <c r="X573" s="42" t="s">
        <v>1163</v>
      </c>
      <c r="Y573" s="42">
        <v>0</v>
      </c>
      <c r="Z573" s="42">
        <v>0</v>
      </c>
      <c r="AA573" s="42">
        <f t="shared" si="33"/>
        <v>1276</v>
      </c>
      <c r="AC573">
        <f>IFERROR(VLOOKUP(H573,'[1]Pending Recoveries'!$A:$D,4,0),0)</f>
        <v>0</v>
      </c>
      <c r="AD573" s="43">
        <f t="shared" si="34"/>
        <v>1276</v>
      </c>
      <c r="AE573" s="43">
        <f t="shared" si="35"/>
        <v>0</v>
      </c>
      <c r="AF573" s="43"/>
    </row>
    <row r="574" spans="8:32" hidden="1" x14ac:dyDescent="0.25">
      <c r="H574">
        <v>10140156</v>
      </c>
      <c r="I574" s="30"/>
      <c r="J574" t="s">
        <v>154</v>
      </c>
      <c r="K574" s="42">
        <v>0</v>
      </c>
      <c r="L574" s="42">
        <v>0</v>
      </c>
      <c r="M574" s="42">
        <v>1666.1</v>
      </c>
      <c r="N574" s="48">
        <f t="shared" si="32"/>
        <v>1666.1</v>
      </c>
      <c r="O574" s="42">
        <v>0</v>
      </c>
      <c r="P574" s="42">
        <v>1666.1</v>
      </c>
      <c r="Q574" s="42">
        <v>0</v>
      </c>
      <c r="R574" s="42">
        <v>0</v>
      </c>
      <c r="S574" s="42">
        <v>0</v>
      </c>
      <c r="T574" s="42">
        <v>0</v>
      </c>
      <c r="U574" s="42">
        <v>0</v>
      </c>
      <c r="V574" s="42">
        <v>0</v>
      </c>
      <c r="W574" s="42">
        <v>0</v>
      </c>
      <c r="X574" s="42" t="s">
        <v>1163</v>
      </c>
      <c r="Y574" s="42">
        <v>0</v>
      </c>
      <c r="Z574" s="42">
        <v>0</v>
      </c>
      <c r="AA574" s="42">
        <f t="shared" si="33"/>
        <v>0</v>
      </c>
      <c r="AC574">
        <f>IFERROR(VLOOKUP(H574,'[1]Pending Recoveries'!$A:$D,4,0),0)</f>
        <v>1666.1</v>
      </c>
      <c r="AD574" s="43">
        <f t="shared" si="34"/>
        <v>-1666.1</v>
      </c>
      <c r="AE574" s="43">
        <f t="shared" si="35"/>
        <v>0</v>
      </c>
      <c r="AF574" s="43"/>
    </row>
    <row r="575" spans="8:32" hidden="1" x14ac:dyDescent="0.25">
      <c r="H575">
        <v>10020024</v>
      </c>
      <c r="I575" s="30"/>
      <c r="J575" t="s">
        <v>154</v>
      </c>
      <c r="K575" s="42">
        <v>0</v>
      </c>
      <c r="L575" s="42">
        <v>0</v>
      </c>
      <c r="M575" s="42">
        <v>0</v>
      </c>
      <c r="N575" s="48">
        <f t="shared" si="32"/>
        <v>0</v>
      </c>
      <c r="O575" s="42">
        <v>0</v>
      </c>
      <c r="P575" s="42">
        <v>0</v>
      </c>
      <c r="Q575" s="42">
        <v>0</v>
      </c>
      <c r="R575" s="42">
        <v>0</v>
      </c>
      <c r="S575" s="42">
        <v>0</v>
      </c>
      <c r="T575" s="42">
        <v>0</v>
      </c>
      <c r="U575" s="42">
        <v>0</v>
      </c>
      <c r="V575" s="42">
        <v>0</v>
      </c>
      <c r="W575" s="42">
        <v>0</v>
      </c>
      <c r="X575" s="42" t="s">
        <v>1163</v>
      </c>
      <c r="Y575" s="42">
        <v>0</v>
      </c>
      <c r="Z575" s="42">
        <v>0</v>
      </c>
      <c r="AA575" s="49">
        <f t="shared" si="33"/>
        <v>0</v>
      </c>
      <c r="AC575">
        <f>IFERROR(VLOOKUP(H575,'[1]Pending Recoveries'!$A:$D,4,0),0)</f>
        <v>0</v>
      </c>
      <c r="AD575" s="43">
        <f t="shared" si="34"/>
        <v>0</v>
      </c>
      <c r="AE575" s="43">
        <f t="shared" si="35"/>
        <v>0</v>
      </c>
      <c r="AF575" s="43"/>
    </row>
    <row r="576" spans="8:32" hidden="1" x14ac:dyDescent="0.25">
      <c r="H576">
        <v>10020062</v>
      </c>
      <c r="I576" s="30"/>
      <c r="J576" t="s">
        <v>154</v>
      </c>
      <c r="K576" s="42">
        <v>0</v>
      </c>
      <c r="L576" s="42">
        <v>0</v>
      </c>
      <c r="M576" s="42">
        <v>0</v>
      </c>
      <c r="N576" s="48">
        <f t="shared" si="32"/>
        <v>0</v>
      </c>
      <c r="O576" s="42">
        <v>0</v>
      </c>
      <c r="P576" s="42">
        <v>0</v>
      </c>
      <c r="Q576" s="42">
        <v>0</v>
      </c>
      <c r="R576" s="42">
        <v>0</v>
      </c>
      <c r="S576" s="42">
        <v>0</v>
      </c>
      <c r="T576" s="42">
        <v>0</v>
      </c>
      <c r="U576" s="42">
        <v>0</v>
      </c>
      <c r="V576" s="42">
        <v>0</v>
      </c>
      <c r="W576" s="42">
        <v>0</v>
      </c>
      <c r="X576" s="42" t="s">
        <v>1163</v>
      </c>
      <c r="Y576" s="42">
        <v>0</v>
      </c>
      <c r="Z576" s="42">
        <v>0</v>
      </c>
      <c r="AA576" s="42">
        <f t="shared" si="33"/>
        <v>0</v>
      </c>
      <c r="AC576">
        <f>IFERROR(VLOOKUP(H576,'[1]Pending Recoveries'!$A:$D,4,0),0)</f>
        <v>0</v>
      </c>
      <c r="AD576" s="43">
        <f t="shared" si="34"/>
        <v>0</v>
      </c>
      <c r="AE576" s="43">
        <f t="shared" si="35"/>
        <v>0</v>
      </c>
      <c r="AF576" s="43"/>
    </row>
    <row r="577" spans="8:32" hidden="1" x14ac:dyDescent="0.25">
      <c r="H577">
        <v>10020070</v>
      </c>
      <c r="I577" s="30"/>
      <c r="J577" t="s">
        <v>154</v>
      </c>
      <c r="K577" s="42">
        <v>0</v>
      </c>
      <c r="L577" s="42">
        <v>0</v>
      </c>
      <c r="M577" s="42">
        <v>0</v>
      </c>
      <c r="N577" s="48">
        <f t="shared" si="32"/>
        <v>0</v>
      </c>
      <c r="O577" s="42">
        <v>0</v>
      </c>
      <c r="P577" s="42">
        <v>0</v>
      </c>
      <c r="Q577" s="42">
        <v>0</v>
      </c>
      <c r="R577" s="42">
        <v>0</v>
      </c>
      <c r="S577" s="42">
        <v>0</v>
      </c>
      <c r="T577" s="42">
        <v>0</v>
      </c>
      <c r="U577" s="42">
        <v>0</v>
      </c>
      <c r="V577" s="42">
        <v>0</v>
      </c>
      <c r="W577" s="42">
        <v>0</v>
      </c>
      <c r="X577" s="42" t="s">
        <v>1163</v>
      </c>
      <c r="Y577" s="42">
        <v>0</v>
      </c>
      <c r="Z577" s="42">
        <v>0</v>
      </c>
      <c r="AA577" s="49">
        <f t="shared" si="33"/>
        <v>0</v>
      </c>
      <c r="AC577">
        <f>IFERROR(VLOOKUP(H577,'[1]Pending Recoveries'!$A:$D,4,0),0)</f>
        <v>0</v>
      </c>
      <c r="AD577" s="43">
        <f t="shared" si="34"/>
        <v>0</v>
      </c>
      <c r="AE577" s="43">
        <f t="shared" si="35"/>
        <v>0</v>
      </c>
      <c r="AF577" s="43"/>
    </row>
    <row r="578" spans="8:32" x14ac:dyDescent="0.25">
      <c r="H578">
        <v>10020069</v>
      </c>
      <c r="I578" s="30"/>
      <c r="J578" t="s">
        <v>154</v>
      </c>
      <c r="K578" s="42">
        <v>350</v>
      </c>
      <c r="L578" s="42">
        <v>1047.04</v>
      </c>
      <c r="M578" s="42">
        <v>0</v>
      </c>
      <c r="N578" s="48">
        <f t="shared" si="32"/>
        <v>1397.04</v>
      </c>
      <c r="O578" s="42">
        <v>0</v>
      </c>
      <c r="P578" s="42">
        <v>0</v>
      </c>
      <c r="Q578" s="42">
        <v>0</v>
      </c>
      <c r="R578" s="42">
        <v>0</v>
      </c>
      <c r="S578" s="42">
        <v>0</v>
      </c>
      <c r="T578" s="42">
        <v>0</v>
      </c>
      <c r="U578" s="42">
        <v>0</v>
      </c>
      <c r="V578" s="42">
        <v>0</v>
      </c>
      <c r="W578" s="42">
        <v>0</v>
      </c>
      <c r="X578" s="42" t="s">
        <v>1163</v>
      </c>
      <c r="Y578" s="42">
        <v>0</v>
      </c>
      <c r="Z578" s="42">
        <v>0</v>
      </c>
      <c r="AA578" s="42">
        <f t="shared" si="33"/>
        <v>1397.04</v>
      </c>
      <c r="AC578">
        <f>IFERROR(VLOOKUP(H578,'[1]Pending Recoveries'!$A:$D,4,0),0)</f>
        <v>0</v>
      </c>
      <c r="AD578" s="43">
        <f t="shared" si="34"/>
        <v>1397.04</v>
      </c>
      <c r="AE578" s="43">
        <f t="shared" si="35"/>
        <v>0</v>
      </c>
      <c r="AF578" s="43"/>
    </row>
    <row r="579" spans="8:32" x14ac:dyDescent="0.25">
      <c r="H579">
        <v>10020041</v>
      </c>
      <c r="I579" s="30"/>
      <c r="J579" t="s">
        <v>154</v>
      </c>
      <c r="K579" s="42">
        <v>0</v>
      </c>
      <c r="L579" s="42">
        <v>799.64</v>
      </c>
      <c r="M579" s="42">
        <v>0</v>
      </c>
      <c r="N579" s="48">
        <f t="shared" si="32"/>
        <v>799.64</v>
      </c>
      <c r="O579" s="42">
        <v>0</v>
      </c>
      <c r="P579" s="42">
        <v>0</v>
      </c>
      <c r="Q579" s="42">
        <v>0</v>
      </c>
      <c r="R579" s="42">
        <v>0</v>
      </c>
      <c r="S579" s="42">
        <v>0</v>
      </c>
      <c r="T579" s="42">
        <v>0</v>
      </c>
      <c r="U579" s="42">
        <v>0</v>
      </c>
      <c r="V579" s="42">
        <v>0</v>
      </c>
      <c r="W579" s="42">
        <v>0</v>
      </c>
      <c r="X579" s="42" t="s">
        <v>1163</v>
      </c>
      <c r="Y579" s="42">
        <v>0</v>
      </c>
      <c r="Z579" s="42">
        <v>0</v>
      </c>
      <c r="AA579" s="42">
        <f t="shared" si="33"/>
        <v>799.64</v>
      </c>
      <c r="AC579">
        <f>IFERROR(VLOOKUP(H579,'[1]Pending Recoveries'!$A:$D,4,0),0)</f>
        <v>0</v>
      </c>
      <c r="AD579" s="43">
        <f t="shared" si="34"/>
        <v>799.64</v>
      </c>
      <c r="AE579" s="43">
        <f t="shared" si="35"/>
        <v>0</v>
      </c>
      <c r="AF579" s="43"/>
    </row>
    <row r="580" spans="8:32" hidden="1" x14ac:dyDescent="0.25">
      <c r="H580">
        <v>10020064</v>
      </c>
      <c r="I580" s="30"/>
      <c r="J580" t="s">
        <v>154</v>
      </c>
      <c r="K580" s="42">
        <v>0</v>
      </c>
      <c r="L580" s="42">
        <v>0</v>
      </c>
      <c r="M580" s="42">
        <v>0</v>
      </c>
      <c r="N580" s="48">
        <f t="shared" si="32"/>
        <v>0</v>
      </c>
      <c r="O580" s="42">
        <v>0</v>
      </c>
      <c r="P580" s="42">
        <v>0</v>
      </c>
      <c r="Q580" s="42">
        <v>0</v>
      </c>
      <c r="R580" s="42">
        <v>0</v>
      </c>
      <c r="S580" s="42">
        <v>0</v>
      </c>
      <c r="T580" s="42">
        <v>0</v>
      </c>
      <c r="U580" s="42">
        <v>0</v>
      </c>
      <c r="V580" s="42">
        <v>0</v>
      </c>
      <c r="W580" s="42">
        <v>0</v>
      </c>
      <c r="X580" s="42" t="s">
        <v>1163</v>
      </c>
      <c r="Y580" s="42">
        <v>0</v>
      </c>
      <c r="Z580" s="42">
        <v>0</v>
      </c>
      <c r="AA580" s="49">
        <f t="shared" si="33"/>
        <v>0</v>
      </c>
      <c r="AC580">
        <f>IFERROR(VLOOKUP(H580,'[1]Pending Recoveries'!$A:$D,4,0),0)</f>
        <v>0</v>
      </c>
      <c r="AD580" s="43">
        <f t="shared" si="34"/>
        <v>0</v>
      </c>
      <c r="AE580" s="43">
        <f t="shared" si="35"/>
        <v>0</v>
      </c>
      <c r="AF580" s="43"/>
    </row>
    <row r="581" spans="8:32" hidden="1" x14ac:dyDescent="0.25">
      <c r="H581">
        <v>10020054</v>
      </c>
      <c r="I581" s="30"/>
      <c r="J581" t="s">
        <v>154</v>
      </c>
      <c r="K581" s="42">
        <v>0</v>
      </c>
      <c r="L581" s="42">
        <v>0</v>
      </c>
      <c r="M581" s="42">
        <v>0</v>
      </c>
      <c r="N581" s="48">
        <f t="shared" ref="N581:N644" si="36">K581+M581+L581</f>
        <v>0</v>
      </c>
      <c r="O581" s="42">
        <v>0</v>
      </c>
      <c r="P581" s="42">
        <v>0</v>
      </c>
      <c r="Q581" s="42">
        <v>0</v>
      </c>
      <c r="R581" s="42">
        <v>0</v>
      </c>
      <c r="S581" s="42">
        <v>0</v>
      </c>
      <c r="T581" s="42">
        <v>0</v>
      </c>
      <c r="U581" s="42">
        <v>0</v>
      </c>
      <c r="V581" s="42">
        <v>0</v>
      </c>
      <c r="W581" s="42">
        <v>0</v>
      </c>
      <c r="X581" s="42" t="s">
        <v>1163</v>
      </c>
      <c r="Y581" s="42">
        <v>0</v>
      </c>
      <c r="Z581" s="42">
        <v>0</v>
      </c>
      <c r="AA581" s="42">
        <f t="shared" ref="AA581:AA624" si="37">N581-SUM(O581:Z581)</f>
        <v>0</v>
      </c>
      <c r="AC581">
        <f>IFERROR(VLOOKUP(H581,'[1]Pending Recoveries'!$A:$D,4,0),0)</f>
        <v>0</v>
      </c>
      <c r="AD581" s="43">
        <f t="shared" ref="AD581:AD644" si="38">AA581-AC581</f>
        <v>0</v>
      </c>
      <c r="AE581" s="43">
        <f t="shared" ref="AE581:AE644" si="39">AC581-M581</f>
        <v>0</v>
      </c>
      <c r="AF581" s="43"/>
    </row>
    <row r="582" spans="8:32" hidden="1" x14ac:dyDescent="0.25">
      <c r="H582">
        <v>10020006</v>
      </c>
      <c r="I582" s="30"/>
      <c r="J582" t="s">
        <v>154</v>
      </c>
      <c r="K582" s="42">
        <v>0</v>
      </c>
      <c r="L582" s="42">
        <v>0</v>
      </c>
      <c r="M582" s="42">
        <v>0</v>
      </c>
      <c r="N582" s="48">
        <f t="shared" si="36"/>
        <v>0</v>
      </c>
      <c r="O582" s="42">
        <v>0</v>
      </c>
      <c r="P582" s="42">
        <v>0</v>
      </c>
      <c r="Q582" s="42">
        <v>0</v>
      </c>
      <c r="R582" s="42">
        <v>0</v>
      </c>
      <c r="S582" s="42">
        <v>0</v>
      </c>
      <c r="T582" s="42">
        <v>0</v>
      </c>
      <c r="U582" s="42">
        <v>0</v>
      </c>
      <c r="V582" s="42">
        <v>0</v>
      </c>
      <c r="W582" s="42">
        <v>0</v>
      </c>
      <c r="X582" s="42" t="s">
        <v>1163</v>
      </c>
      <c r="Y582" s="42">
        <v>0</v>
      </c>
      <c r="Z582" s="42">
        <v>0</v>
      </c>
      <c r="AA582" s="42">
        <f t="shared" si="37"/>
        <v>0</v>
      </c>
      <c r="AC582">
        <f>IFERROR(VLOOKUP(H582,'[1]Pending Recoveries'!$A:$D,4,0),0)</f>
        <v>0</v>
      </c>
      <c r="AD582" s="43">
        <f t="shared" si="38"/>
        <v>0</v>
      </c>
      <c r="AE582" s="43">
        <f t="shared" si="39"/>
        <v>0</v>
      </c>
      <c r="AF582" s="43"/>
    </row>
    <row r="583" spans="8:32" x14ac:dyDescent="0.25">
      <c r="H583">
        <v>10120083</v>
      </c>
      <c r="I583" s="30"/>
      <c r="J583" t="s">
        <v>154</v>
      </c>
      <c r="K583" s="42">
        <v>0</v>
      </c>
      <c r="L583" s="42">
        <v>1046.22</v>
      </c>
      <c r="M583" s="42">
        <v>0</v>
      </c>
      <c r="N583" s="48">
        <f t="shared" si="36"/>
        <v>1046.22</v>
      </c>
      <c r="O583" s="42">
        <v>0</v>
      </c>
      <c r="P583" s="42">
        <v>0</v>
      </c>
      <c r="Q583" s="42">
        <v>0</v>
      </c>
      <c r="R583" s="42">
        <v>0</v>
      </c>
      <c r="S583" s="42">
        <v>0</v>
      </c>
      <c r="T583" s="42">
        <v>0</v>
      </c>
      <c r="U583" s="42">
        <v>0</v>
      </c>
      <c r="V583" s="42">
        <v>0</v>
      </c>
      <c r="W583" s="42">
        <v>0</v>
      </c>
      <c r="X583" s="42" t="s">
        <v>1163</v>
      </c>
      <c r="Y583" s="42">
        <v>0</v>
      </c>
      <c r="Z583" s="42">
        <v>0</v>
      </c>
      <c r="AA583" s="42">
        <f t="shared" si="37"/>
        <v>1046.22</v>
      </c>
      <c r="AC583">
        <f>IFERROR(VLOOKUP(H583,'[1]Pending Recoveries'!$A:$D,4,0),0)</f>
        <v>0</v>
      </c>
      <c r="AD583" s="43">
        <f t="shared" si="38"/>
        <v>1046.22</v>
      </c>
      <c r="AE583" s="43">
        <f t="shared" si="39"/>
        <v>0</v>
      </c>
      <c r="AF583" s="43"/>
    </row>
    <row r="584" spans="8:32" hidden="1" x14ac:dyDescent="0.25">
      <c r="H584">
        <v>10120013</v>
      </c>
      <c r="I584" s="30"/>
      <c r="J584" t="s">
        <v>154</v>
      </c>
      <c r="K584" s="42">
        <v>0</v>
      </c>
      <c r="L584" s="42">
        <v>0</v>
      </c>
      <c r="M584" s="42">
        <v>0</v>
      </c>
      <c r="N584" s="48">
        <f t="shared" si="36"/>
        <v>0</v>
      </c>
      <c r="O584" s="42">
        <v>0</v>
      </c>
      <c r="P584" s="42">
        <v>0</v>
      </c>
      <c r="Q584" s="42">
        <v>0</v>
      </c>
      <c r="R584" s="42">
        <v>0</v>
      </c>
      <c r="S584" s="42">
        <v>0</v>
      </c>
      <c r="T584" s="42">
        <v>0</v>
      </c>
      <c r="U584" s="42">
        <v>0</v>
      </c>
      <c r="V584" s="42">
        <v>0</v>
      </c>
      <c r="W584" s="42">
        <v>0</v>
      </c>
      <c r="X584" s="42" t="s">
        <v>1163</v>
      </c>
      <c r="Y584" s="42">
        <v>0</v>
      </c>
      <c r="Z584" s="42">
        <v>0</v>
      </c>
      <c r="AA584" s="42">
        <f t="shared" si="37"/>
        <v>0</v>
      </c>
      <c r="AC584">
        <f>IFERROR(VLOOKUP(H584,'[1]Pending Recoveries'!$A:$D,4,0),0)</f>
        <v>0</v>
      </c>
      <c r="AD584" s="43">
        <f t="shared" si="38"/>
        <v>0</v>
      </c>
      <c r="AE584" s="43">
        <f t="shared" si="39"/>
        <v>0</v>
      </c>
      <c r="AF584" s="43"/>
    </row>
    <row r="585" spans="8:32" hidden="1" x14ac:dyDescent="0.25">
      <c r="H585">
        <v>10120060</v>
      </c>
      <c r="I585" s="30"/>
      <c r="J585" t="s">
        <v>154</v>
      </c>
      <c r="K585" s="42">
        <v>0</v>
      </c>
      <c r="L585" s="42">
        <v>0</v>
      </c>
      <c r="M585" s="42">
        <v>0</v>
      </c>
      <c r="N585" s="48">
        <f t="shared" si="36"/>
        <v>0</v>
      </c>
      <c r="O585" s="42">
        <v>0</v>
      </c>
      <c r="P585" s="42">
        <v>0</v>
      </c>
      <c r="Q585" s="42">
        <v>0</v>
      </c>
      <c r="R585" s="42">
        <v>0</v>
      </c>
      <c r="S585" s="42">
        <v>0</v>
      </c>
      <c r="T585" s="42">
        <v>0</v>
      </c>
      <c r="U585" s="42">
        <v>0</v>
      </c>
      <c r="V585" s="42">
        <v>0</v>
      </c>
      <c r="W585" s="42">
        <v>0</v>
      </c>
      <c r="X585" s="42" t="s">
        <v>1163</v>
      </c>
      <c r="Y585" s="42">
        <v>0</v>
      </c>
      <c r="Z585" s="42">
        <v>0</v>
      </c>
      <c r="AA585" s="42">
        <f t="shared" si="37"/>
        <v>0</v>
      </c>
      <c r="AC585">
        <f>IFERROR(VLOOKUP(H585,'[1]Pending Recoveries'!$A:$D,4,0),0)</f>
        <v>0</v>
      </c>
      <c r="AD585" s="43">
        <f t="shared" si="38"/>
        <v>0</v>
      </c>
      <c r="AE585" s="43">
        <f t="shared" si="39"/>
        <v>0</v>
      </c>
      <c r="AF585" s="43"/>
    </row>
    <row r="586" spans="8:32" x14ac:dyDescent="0.25">
      <c r="H586">
        <v>10130053</v>
      </c>
      <c r="I586" s="30"/>
      <c r="J586" t="s">
        <v>154</v>
      </c>
      <c r="K586" s="42">
        <v>564</v>
      </c>
      <c r="L586" s="42">
        <v>564</v>
      </c>
      <c r="M586" s="42">
        <v>0</v>
      </c>
      <c r="N586" s="48">
        <f t="shared" si="36"/>
        <v>1128</v>
      </c>
      <c r="O586" s="42">
        <v>0</v>
      </c>
      <c r="P586" s="42">
        <v>0</v>
      </c>
      <c r="Q586" s="42">
        <v>0</v>
      </c>
      <c r="R586" s="42">
        <v>0</v>
      </c>
      <c r="S586" s="42">
        <v>0</v>
      </c>
      <c r="T586" s="42">
        <v>0</v>
      </c>
      <c r="U586" s="42">
        <v>0</v>
      </c>
      <c r="V586" s="42">
        <v>0</v>
      </c>
      <c r="W586" s="42">
        <v>0</v>
      </c>
      <c r="X586" s="42" t="s">
        <v>1163</v>
      </c>
      <c r="Y586" s="42">
        <v>0</v>
      </c>
      <c r="Z586" s="42">
        <v>0</v>
      </c>
      <c r="AA586" s="42">
        <f t="shared" si="37"/>
        <v>1128</v>
      </c>
      <c r="AC586">
        <f>IFERROR(VLOOKUP(H586,'[1]Pending Recoveries'!$A:$D,4,0),0)</f>
        <v>0</v>
      </c>
      <c r="AD586" s="43">
        <f t="shared" si="38"/>
        <v>1128</v>
      </c>
      <c r="AE586" s="43">
        <f t="shared" si="39"/>
        <v>0</v>
      </c>
      <c r="AF586" s="43"/>
    </row>
    <row r="587" spans="8:32" x14ac:dyDescent="0.25">
      <c r="H587">
        <v>10130067</v>
      </c>
      <c r="I587" s="30"/>
      <c r="J587" t="s">
        <v>154</v>
      </c>
      <c r="K587" s="42">
        <v>564</v>
      </c>
      <c r="L587" s="42">
        <v>564</v>
      </c>
      <c r="M587" s="42">
        <v>0</v>
      </c>
      <c r="N587" s="48">
        <f t="shared" si="36"/>
        <v>1128</v>
      </c>
      <c r="O587" s="42">
        <v>0</v>
      </c>
      <c r="P587" s="42">
        <v>0</v>
      </c>
      <c r="Q587" s="42">
        <v>0</v>
      </c>
      <c r="R587" s="42">
        <v>0</v>
      </c>
      <c r="S587" s="42">
        <v>0</v>
      </c>
      <c r="T587" s="42">
        <v>0</v>
      </c>
      <c r="U587" s="42">
        <v>0</v>
      </c>
      <c r="V587" s="42">
        <v>0</v>
      </c>
      <c r="W587" s="42">
        <v>0</v>
      </c>
      <c r="X587" s="42" t="s">
        <v>1163</v>
      </c>
      <c r="Y587" s="42">
        <v>0</v>
      </c>
      <c r="Z587" s="42">
        <v>0</v>
      </c>
      <c r="AA587" s="42">
        <f t="shared" si="37"/>
        <v>1128</v>
      </c>
      <c r="AC587">
        <f>IFERROR(VLOOKUP(H587,'[1]Pending Recoveries'!$A:$D,4,0),0)</f>
        <v>0</v>
      </c>
      <c r="AD587" s="43">
        <f t="shared" si="38"/>
        <v>1128</v>
      </c>
      <c r="AE587" s="43">
        <f t="shared" si="39"/>
        <v>0</v>
      </c>
      <c r="AF587" s="43"/>
    </row>
    <row r="588" spans="8:32" x14ac:dyDescent="0.25">
      <c r="H588">
        <v>10130070</v>
      </c>
      <c r="I588" s="30"/>
      <c r="J588" t="s">
        <v>154</v>
      </c>
      <c r="K588" s="42">
        <v>0</v>
      </c>
      <c r="L588" s="42">
        <v>533.22</v>
      </c>
      <c r="M588" s="42">
        <v>0</v>
      </c>
      <c r="N588" s="48">
        <f t="shared" si="36"/>
        <v>533.22</v>
      </c>
      <c r="O588" s="42">
        <v>0</v>
      </c>
      <c r="P588" s="42">
        <v>0</v>
      </c>
      <c r="Q588" s="42">
        <v>0</v>
      </c>
      <c r="R588" s="42">
        <v>0</v>
      </c>
      <c r="S588" s="42">
        <v>0</v>
      </c>
      <c r="T588" s="42">
        <v>0</v>
      </c>
      <c r="U588" s="42">
        <v>0</v>
      </c>
      <c r="V588" s="42">
        <v>0</v>
      </c>
      <c r="W588" s="42">
        <v>0</v>
      </c>
      <c r="X588" s="42" t="s">
        <v>1163</v>
      </c>
      <c r="Y588" s="42">
        <v>0</v>
      </c>
      <c r="Z588" s="42">
        <v>0</v>
      </c>
      <c r="AA588" s="42">
        <f t="shared" si="37"/>
        <v>533.22</v>
      </c>
      <c r="AC588">
        <f>IFERROR(VLOOKUP(H588,'[1]Pending Recoveries'!$A:$D,4,0),0)</f>
        <v>0</v>
      </c>
      <c r="AD588" s="43">
        <f t="shared" si="38"/>
        <v>533.22</v>
      </c>
      <c r="AE588" s="43">
        <f t="shared" si="39"/>
        <v>0</v>
      </c>
      <c r="AF588" s="43"/>
    </row>
    <row r="589" spans="8:32" hidden="1" x14ac:dyDescent="0.25">
      <c r="H589">
        <v>10130058</v>
      </c>
      <c r="I589" s="30"/>
      <c r="J589" t="s">
        <v>154</v>
      </c>
      <c r="K589" s="42">
        <v>0</v>
      </c>
      <c r="L589" s="42">
        <v>0</v>
      </c>
      <c r="M589" s="42">
        <v>0</v>
      </c>
      <c r="N589" s="48">
        <f t="shared" si="36"/>
        <v>0</v>
      </c>
      <c r="O589" s="42">
        <v>0</v>
      </c>
      <c r="P589" s="42">
        <v>0</v>
      </c>
      <c r="Q589" s="42">
        <v>0</v>
      </c>
      <c r="R589" s="42">
        <v>0</v>
      </c>
      <c r="S589" s="42">
        <v>0</v>
      </c>
      <c r="T589" s="42">
        <v>0</v>
      </c>
      <c r="U589" s="42">
        <v>0</v>
      </c>
      <c r="V589" s="42">
        <v>0</v>
      </c>
      <c r="W589" s="42">
        <v>0</v>
      </c>
      <c r="X589" s="42" t="s">
        <v>1163</v>
      </c>
      <c r="Y589" s="42">
        <v>0</v>
      </c>
      <c r="Z589" s="42">
        <v>0</v>
      </c>
      <c r="AA589" s="42">
        <f t="shared" si="37"/>
        <v>0</v>
      </c>
      <c r="AC589">
        <f>IFERROR(VLOOKUP(H589,'[1]Pending Recoveries'!$A:$D,4,0),0)</f>
        <v>0</v>
      </c>
      <c r="AD589" s="43">
        <f t="shared" si="38"/>
        <v>0</v>
      </c>
      <c r="AE589" s="43">
        <f t="shared" si="39"/>
        <v>0</v>
      </c>
      <c r="AF589" s="43"/>
    </row>
    <row r="590" spans="8:32" hidden="1" x14ac:dyDescent="0.25">
      <c r="H590">
        <v>10120002</v>
      </c>
      <c r="I590" s="30"/>
      <c r="J590" t="s">
        <v>154</v>
      </c>
      <c r="K590" s="42">
        <v>0</v>
      </c>
      <c r="L590" s="42">
        <v>0</v>
      </c>
      <c r="M590" s="42">
        <v>0</v>
      </c>
      <c r="N590" s="48">
        <f t="shared" si="36"/>
        <v>0</v>
      </c>
      <c r="O590" s="42">
        <v>0</v>
      </c>
      <c r="P590" s="42">
        <v>0</v>
      </c>
      <c r="Q590" s="42">
        <v>0</v>
      </c>
      <c r="R590" s="42">
        <v>0</v>
      </c>
      <c r="S590" s="42">
        <v>0</v>
      </c>
      <c r="T590" s="42">
        <v>0</v>
      </c>
      <c r="U590" s="42">
        <v>0</v>
      </c>
      <c r="V590" s="42">
        <v>0</v>
      </c>
      <c r="W590" s="42">
        <v>0</v>
      </c>
      <c r="X590" s="42" t="s">
        <v>1163</v>
      </c>
      <c r="Y590" s="42">
        <v>0</v>
      </c>
      <c r="Z590" s="42">
        <v>0</v>
      </c>
      <c r="AA590" s="42">
        <f t="shared" si="37"/>
        <v>0</v>
      </c>
      <c r="AC590">
        <f>IFERROR(VLOOKUP(H590,'[1]Pending Recoveries'!$A:$D,4,0),0)</f>
        <v>0</v>
      </c>
      <c r="AD590" s="43">
        <f t="shared" si="38"/>
        <v>0</v>
      </c>
      <c r="AE590" s="43">
        <f t="shared" si="39"/>
        <v>0</v>
      </c>
      <c r="AF590" s="43"/>
    </row>
    <row r="591" spans="8:32" hidden="1" x14ac:dyDescent="0.25">
      <c r="H591">
        <v>10130006</v>
      </c>
      <c r="I591" s="30"/>
      <c r="J591" t="s">
        <v>154</v>
      </c>
      <c r="K591" s="42">
        <v>0</v>
      </c>
      <c r="L591" s="42">
        <v>0</v>
      </c>
      <c r="M591" s="42">
        <v>0</v>
      </c>
      <c r="N591" s="48">
        <f t="shared" si="36"/>
        <v>0</v>
      </c>
      <c r="O591" s="42">
        <v>0</v>
      </c>
      <c r="P591" s="42">
        <v>0</v>
      </c>
      <c r="Q591" s="42">
        <v>0</v>
      </c>
      <c r="R591" s="42">
        <v>0</v>
      </c>
      <c r="S591" s="42">
        <v>0</v>
      </c>
      <c r="T591" s="42">
        <v>0</v>
      </c>
      <c r="U591" s="42">
        <v>0</v>
      </c>
      <c r="V591" s="42">
        <v>0</v>
      </c>
      <c r="W591" s="42">
        <v>0</v>
      </c>
      <c r="X591" s="42" t="s">
        <v>1163</v>
      </c>
      <c r="Y591" s="42">
        <v>0</v>
      </c>
      <c r="Z591" s="42">
        <v>0</v>
      </c>
      <c r="AA591" s="42">
        <f t="shared" si="37"/>
        <v>0</v>
      </c>
      <c r="AC591">
        <f>IFERROR(VLOOKUP(H591,'[1]Pending Recoveries'!$A:$D,4,0),0)</f>
        <v>0</v>
      </c>
      <c r="AD591" s="43">
        <f t="shared" si="38"/>
        <v>0</v>
      </c>
      <c r="AE591" s="43">
        <f t="shared" si="39"/>
        <v>0</v>
      </c>
      <c r="AF591" s="43"/>
    </row>
    <row r="592" spans="8:32" x14ac:dyDescent="0.25">
      <c r="H592">
        <v>10130009</v>
      </c>
      <c r="I592" s="30"/>
      <c r="J592" t="s">
        <v>154</v>
      </c>
      <c r="K592" s="42">
        <v>564</v>
      </c>
      <c r="L592" s="42">
        <v>564</v>
      </c>
      <c r="M592" s="42">
        <v>0</v>
      </c>
      <c r="N592" s="48">
        <f t="shared" si="36"/>
        <v>1128</v>
      </c>
      <c r="O592" s="42">
        <v>0</v>
      </c>
      <c r="P592" s="42">
        <v>0</v>
      </c>
      <c r="Q592" s="42">
        <v>0</v>
      </c>
      <c r="R592" s="42">
        <v>0</v>
      </c>
      <c r="S592" s="42">
        <v>0</v>
      </c>
      <c r="T592" s="42">
        <v>0</v>
      </c>
      <c r="U592" s="42">
        <v>0</v>
      </c>
      <c r="V592" s="42">
        <v>0</v>
      </c>
      <c r="W592" s="42">
        <v>0</v>
      </c>
      <c r="X592" s="42" t="s">
        <v>1163</v>
      </c>
      <c r="Y592" s="42">
        <v>0</v>
      </c>
      <c r="Z592" s="42">
        <v>0</v>
      </c>
      <c r="AA592" s="42">
        <f t="shared" si="37"/>
        <v>1128</v>
      </c>
      <c r="AC592">
        <f>IFERROR(VLOOKUP(H592,'[1]Pending Recoveries'!$A:$D,4,0),0)</f>
        <v>0</v>
      </c>
      <c r="AD592" s="43">
        <f t="shared" si="38"/>
        <v>1128</v>
      </c>
      <c r="AE592" s="43">
        <f t="shared" si="39"/>
        <v>0</v>
      </c>
      <c r="AF592" s="43"/>
    </row>
    <row r="593" spans="8:32" hidden="1" x14ac:dyDescent="0.25">
      <c r="H593">
        <v>10130020</v>
      </c>
      <c r="I593" s="30"/>
      <c r="J593" t="s">
        <v>154</v>
      </c>
      <c r="K593" s="42">
        <v>0</v>
      </c>
      <c r="L593" s="42">
        <v>0</v>
      </c>
      <c r="M593" s="42">
        <v>0</v>
      </c>
      <c r="N593" s="48">
        <f t="shared" si="36"/>
        <v>0</v>
      </c>
      <c r="O593" s="42">
        <v>0</v>
      </c>
      <c r="P593" s="42">
        <v>0</v>
      </c>
      <c r="Q593" s="42">
        <v>0</v>
      </c>
      <c r="R593" s="42">
        <v>0</v>
      </c>
      <c r="S593" s="42">
        <v>0</v>
      </c>
      <c r="T593" s="42">
        <v>0</v>
      </c>
      <c r="U593" s="42">
        <v>0</v>
      </c>
      <c r="V593" s="42">
        <v>0</v>
      </c>
      <c r="W593" s="42">
        <v>0</v>
      </c>
      <c r="X593" s="42" t="s">
        <v>1163</v>
      </c>
      <c r="Y593" s="42">
        <v>0</v>
      </c>
      <c r="Z593" s="42">
        <v>0</v>
      </c>
      <c r="AA593" s="42">
        <f t="shared" si="37"/>
        <v>0</v>
      </c>
      <c r="AC593">
        <f>IFERROR(VLOOKUP(H593,'[1]Pending Recoveries'!$A:$D,4,0),0)</f>
        <v>0</v>
      </c>
      <c r="AD593" s="43">
        <f t="shared" si="38"/>
        <v>0</v>
      </c>
      <c r="AE593" s="43">
        <f t="shared" si="39"/>
        <v>0</v>
      </c>
      <c r="AF593" s="43"/>
    </row>
    <row r="594" spans="8:32" hidden="1" x14ac:dyDescent="0.25">
      <c r="H594">
        <v>10130031</v>
      </c>
      <c r="I594" s="30"/>
      <c r="J594" t="s">
        <v>154</v>
      </c>
      <c r="K594" s="42">
        <v>0</v>
      </c>
      <c r="L594" s="42">
        <v>0</v>
      </c>
      <c r="M594" s="42">
        <v>0</v>
      </c>
      <c r="N594" s="48">
        <f t="shared" si="36"/>
        <v>0</v>
      </c>
      <c r="O594" s="42">
        <v>0</v>
      </c>
      <c r="P594" s="42">
        <v>0</v>
      </c>
      <c r="Q594" s="42">
        <v>0</v>
      </c>
      <c r="R594" s="42">
        <v>0</v>
      </c>
      <c r="S594" s="42">
        <v>0</v>
      </c>
      <c r="T594" s="42">
        <v>0</v>
      </c>
      <c r="U594" s="42">
        <v>0</v>
      </c>
      <c r="V594" s="42">
        <v>0</v>
      </c>
      <c r="W594" s="42">
        <v>0</v>
      </c>
      <c r="X594" s="42" t="s">
        <v>1163</v>
      </c>
      <c r="Y594" s="42">
        <v>0</v>
      </c>
      <c r="Z594" s="42">
        <v>0</v>
      </c>
      <c r="AA594" s="42">
        <f t="shared" si="37"/>
        <v>0</v>
      </c>
      <c r="AC594">
        <f>IFERROR(VLOOKUP(H594,'[1]Pending Recoveries'!$A:$D,4,0),0)</f>
        <v>0</v>
      </c>
      <c r="AD594" s="43">
        <f t="shared" si="38"/>
        <v>0</v>
      </c>
      <c r="AE594" s="43">
        <f t="shared" si="39"/>
        <v>0</v>
      </c>
      <c r="AF594" s="43"/>
    </row>
    <row r="595" spans="8:32" x14ac:dyDescent="0.25">
      <c r="H595">
        <v>10130013</v>
      </c>
      <c r="I595" s="30"/>
      <c r="J595" t="s">
        <v>154</v>
      </c>
      <c r="K595" s="42">
        <v>564</v>
      </c>
      <c r="L595" s="42">
        <v>564</v>
      </c>
      <c r="M595" s="42">
        <v>0</v>
      </c>
      <c r="N595" s="48">
        <f t="shared" si="36"/>
        <v>1128</v>
      </c>
      <c r="O595" s="42">
        <v>0</v>
      </c>
      <c r="P595" s="42">
        <v>0</v>
      </c>
      <c r="Q595" s="42">
        <v>0</v>
      </c>
      <c r="R595" s="42">
        <v>0</v>
      </c>
      <c r="S595" s="42">
        <v>0</v>
      </c>
      <c r="T595" s="42">
        <v>0</v>
      </c>
      <c r="U595" s="42">
        <v>0</v>
      </c>
      <c r="V595" s="42">
        <v>0</v>
      </c>
      <c r="W595" s="42">
        <v>0</v>
      </c>
      <c r="X595" s="42" t="s">
        <v>1163</v>
      </c>
      <c r="Y595" s="42">
        <v>0</v>
      </c>
      <c r="Z595" s="42">
        <v>0</v>
      </c>
      <c r="AA595" s="42">
        <f t="shared" si="37"/>
        <v>1128</v>
      </c>
      <c r="AC595">
        <f>IFERROR(VLOOKUP(H595,'[1]Pending Recoveries'!$A:$D,4,0),0)</f>
        <v>0</v>
      </c>
      <c r="AD595" s="43">
        <f t="shared" si="38"/>
        <v>1128</v>
      </c>
      <c r="AE595" s="43">
        <f t="shared" si="39"/>
        <v>0</v>
      </c>
      <c r="AF595" s="43"/>
    </row>
    <row r="596" spans="8:32" x14ac:dyDescent="0.25">
      <c r="H596">
        <v>10130002</v>
      </c>
      <c r="I596" s="30"/>
      <c r="J596" t="s">
        <v>154</v>
      </c>
      <c r="K596" s="42">
        <v>564</v>
      </c>
      <c r="L596" s="42">
        <v>564</v>
      </c>
      <c r="M596" s="42">
        <v>0</v>
      </c>
      <c r="N596" s="48">
        <f t="shared" si="36"/>
        <v>1128</v>
      </c>
      <c r="O596" s="42">
        <v>0</v>
      </c>
      <c r="P596" s="42">
        <v>0</v>
      </c>
      <c r="Q596" s="42">
        <v>0</v>
      </c>
      <c r="R596" s="42">
        <v>0</v>
      </c>
      <c r="S596" s="42">
        <v>0</v>
      </c>
      <c r="T596" s="42">
        <v>0</v>
      </c>
      <c r="U596" s="42">
        <v>0</v>
      </c>
      <c r="V596" s="42">
        <v>0</v>
      </c>
      <c r="W596" s="42">
        <v>0</v>
      </c>
      <c r="X596" s="42" t="s">
        <v>1163</v>
      </c>
      <c r="Y596" s="42">
        <v>0</v>
      </c>
      <c r="Z596" s="42">
        <v>0</v>
      </c>
      <c r="AA596" s="42">
        <f t="shared" si="37"/>
        <v>1128</v>
      </c>
      <c r="AC596">
        <f>IFERROR(VLOOKUP(H596,'[1]Pending Recoveries'!$A:$D,4,0),0)</f>
        <v>0</v>
      </c>
      <c r="AD596" s="43">
        <f t="shared" si="38"/>
        <v>1128</v>
      </c>
      <c r="AE596" s="43">
        <f t="shared" si="39"/>
        <v>0</v>
      </c>
      <c r="AF596" s="43"/>
    </row>
    <row r="597" spans="8:32" x14ac:dyDescent="0.25">
      <c r="H597">
        <v>10130032</v>
      </c>
      <c r="I597" s="30"/>
      <c r="J597" t="s">
        <v>154</v>
      </c>
      <c r="K597" s="42">
        <v>0</v>
      </c>
      <c r="L597" s="42">
        <v>348.52</v>
      </c>
      <c r="M597" s="42">
        <v>0</v>
      </c>
      <c r="N597" s="48">
        <f t="shared" si="36"/>
        <v>348.52</v>
      </c>
      <c r="O597" s="42">
        <v>0</v>
      </c>
      <c r="P597" s="42">
        <v>0</v>
      </c>
      <c r="Q597" s="42">
        <v>0</v>
      </c>
      <c r="R597" s="42">
        <v>0</v>
      </c>
      <c r="S597" s="42">
        <v>0</v>
      </c>
      <c r="T597" s="42">
        <v>0</v>
      </c>
      <c r="U597" s="42">
        <v>0</v>
      </c>
      <c r="V597" s="42">
        <v>0</v>
      </c>
      <c r="W597" s="42">
        <v>0</v>
      </c>
      <c r="X597" s="42" t="s">
        <v>1163</v>
      </c>
      <c r="Y597" s="42">
        <v>0</v>
      </c>
      <c r="Z597" s="42">
        <v>0</v>
      </c>
      <c r="AA597" s="42">
        <f t="shared" si="37"/>
        <v>348.52</v>
      </c>
      <c r="AC597">
        <f>IFERROR(VLOOKUP(H597,'[1]Pending Recoveries'!$A:$D,4,0),0)</f>
        <v>0</v>
      </c>
      <c r="AD597" s="43">
        <f t="shared" si="38"/>
        <v>348.52</v>
      </c>
      <c r="AE597" s="43">
        <f t="shared" si="39"/>
        <v>0</v>
      </c>
      <c r="AF597" s="43"/>
    </row>
    <row r="598" spans="8:32" x14ac:dyDescent="0.25">
      <c r="H598">
        <v>10120001</v>
      </c>
      <c r="I598" s="30"/>
      <c r="J598" t="s">
        <v>154</v>
      </c>
      <c r="K598" s="42">
        <v>0</v>
      </c>
      <c r="L598" s="42">
        <v>348.52</v>
      </c>
      <c r="M598" s="42">
        <v>0</v>
      </c>
      <c r="N598" s="48">
        <f t="shared" si="36"/>
        <v>348.52</v>
      </c>
      <c r="O598" s="42">
        <v>0</v>
      </c>
      <c r="P598" s="42">
        <v>0</v>
      </c>
      <c r="Q598" s="42">
        <v>0</v>
      </c>
      <c r="R598" s="42">
        <v>0</v>
      </c>
      <c r="S598" s="42">
        <v>0</v>
      </c>
      <c r="T598" s="42">
        <v>0</v>
      </c>
      <c r="U598" s="42">
        <v>0</v>
      </c>
      <c r="V598" s="42">
        <v>0</v>
      </c>
      <c r="W598" s="42">
        <v>0</v>
      </c>
      <c r="X598" s="42" t="s">
        <v>1163</v>
      </c>
      <c r="Y598" s="42">
        <v>0</v>
      </c>
      <c r="Z598" s="42">
        <v>0</v>
      </c>
      <c r="AA598" s="49">
        <f t="shared" si="37"/>
        <v>348.52</v>
      </c>
      <c r="AC598">
        <f>IFERROR(VLOOKUP(H598,'[1]Pending Recoveries'!$A:$D,4,0),0)</f>
        <v>0</v>
      </c>
      <c r="AD598" s="43">
        <f t="shared" si="38"/>
        <v>348.52</v>
      </c>
      <c r="AE598" s="43">
        <f t="shared" si="39"/>
        <v>0</v>
      </c>
      <c r="AF598" s="43"/>
    </row>
    <row r="599" spans="8:32" x14ac:dyDescent="0.25">
      <c r="H599">
        <v>10130014</v>
      </c>
      <c r="I599" s="30"/>
      <c r="J599" t="s">
        <v>154</v>
      </c>
      <c r="K599" s="42">
        <v>564</v>
      </c>
      <c r="L599" s="42">
        <v>879.52</v>
      </c>
      <c r="M599" s="42">
        <v>0</v>
      </c>
      <c r="N599" s="48">
        <f t="shared" si="36"/>
        <v>1443.52</v>
      </c>
      <c r="O599" s="42">
        <v>0</v>
      </c>
      <c r="P599" s="42">
        <v>0</v>
      </c>
      <c r="Q599" s="42">
        <v>0</v>
      </c>
      <c r="R599" s="42">
        <v>0</v>
      </c>
      <c r="S599" s="42">
        <v>0</v>
      </c>
      <c r="T599" s="42">
        <v>0</v>
      </c>
      <c r="U599" s="42">
        <v>0</v>
      </c>
      <c r="V599" s="42">
        <v>0</v>
      </c>
      <c r="W599" s="42">
        <v>0</v>
      </c>
      <c r="X599" s="42" t="s">
        <v>1163</v>
      </c>
      <c r="Y599" s="42">
        <v>0</v>
      </c>
      <c r="Z599" s="42">
        <v>0</v>
      </c>
      <c r="AA599" s="42">
        <f t="shared" si="37"/>
        <v>1443.52</v>
      </c>
      <c r="AC599">
        <f>IFERROR(VLOOKUP(H599,'[1]Pending Recoveries'!$A:$D,4,0),0)</f>
        <v>0</v>
      </c>
      <c r="AD599" s="43">
        <f t="shared" si="38"/>
        <v>1443.52</v>
      </c>
      <c r="AE599" s="43">
        <f t="shared" si="39"/>
        <v>0</v>
      </c>
      <c r="AF599" s="43"/>
    </row>
    <row r="600" spans="8:32" x14ac:dyDescent="0.25">
      <c r="H600">
        <v>10130027</v>
      </c>
      <c r="I600" s="30"/>
      <c r="J600" t="s">
        <v>154</v>
      </c>
      <c r="K600" s="42">
        <v>564</v>
      </c>
      <c r="L600" s="42">
        <v>912.52</v>
      </c>
      <c r="M600" s="42">
        <v>0</v>
      </c>
      <c r="N600" s="48">
        <f t="shared" si="36"/>
        <v>1476.52</v>
      </c>
      <c r="O600" s="42">
        <v>0</v>
      </c>
      <c r="P600" s="42">
        <v>0</v>
      </c>
      <c r="Q600" s="42">
        <v>0</v>
      </c>
      <c r="R600" s="42">
        <v>0</v>
      </c>
      <c r="S600" s="42">
        <v>0</v>
      </c>
      <c r="T600" s="42">
        <v>0</v>
      </c>
      <c r="U600" s="42">
        <v>0</v>
      </c>
      <c r="V600" s="42">
        <v>0</v>
      </c>
      <c r="W600" s="42">
        <v>0</v>
      </c>
      <c r="X600" s="42" t="s">
        <v>1163</v>
      </c>
      <c r="Y600" s="42">
        <v>0</v>
      </c>
      <c r="Z600" s="42">
        <v>0</v>
      </c>
      <c r="AA600" s="42">
        <f t="shared" si="37"/>
        <v>1476.52</v>
      </c>
      <c r="AC600">
        <f>IFERROR(VLOOKUP(H600,'[1]Pending Recoveries'!$A:$D,4,0),0)</f>
        <v>0</v>
      </c>
      <c r="AD600" s="43">
        <f t="shared" si="38"/>
        <v>1476.52</v>
      </c>
      <c r="AE600" s="43">
        <f t="shared" si="39"/>
        <v>0</v>
      </c>
      <c r="AF600" s="43"/>
    </row>
    <row r="601" spans="8:32" x14ac:dyDescent="0.25">
      <c r="H601">
        <v>10120021</v>
      </c>
      <c r="I601" s="30"/>
      <c r="J601" t="s">
        <v>154</v>
      </c>
      <c r="K601" s="42">
        <v>504</v>
      </c>
      <c r="L601" s="42">
        <v>504</v>
      </c>
      <c r="M601" s="42">
        <v>0</v>
      </c>
      <c r="N601" s="48">
        <f t="shared" si="36"/>
        <v>1008</v>
      </c>
      <c r="O601" s="42">
        <v>0</v>
      </c>
      <c r="P601" s="42">
        <v>0</v>
      </c>
      <c r="Q601" s="42">
        <v>0</v>
      </c>
      <c r="R601" s="42">
        <v>0</v>
      </c>
      <c r="S601" s="42">
        <v>0</v>
      </c>
      <c r="T601" s="42">
        <v>0</v>
      </c>
      <c r="U601" s="42">
        <v>0</v>
      </c>
      <c r="V601" s="42">
        <v>0</v>
      </c>
      <c r="W601" s="42">
        <v>0</v>
      </c>
      <c r="X601" s="42" t="s">
        <v>1163</v>
      </c>
      <c r="Y601" s="42">
        <v>0</v>
      </c>
      <c r="Z601" s="42">
        <v>0</v>
      </c>
      <c r="AA601" s="42">
        <f t="shared" si="37"/>
        <v>1008</v>
      </c>
      <c r="AC601">
        <f>IFERROR(VLOOKUP(H601,'[1]Pending Recoveries'!$A:$D,4,0),0)</f>
        <v>0</v>
      </c>
      <c r="AD601" s="43">
        <f t="shared" si="38"/>
        <v>1008</v>
      </c>
      <c r="AE601" s="43">
        <f t="shared" si="39"/>
        <v>0</v>
      </c>
      <c r="AF601" s="43"/>
    </row>
    <row r="602" spans="8:32" hidden="1" x14ac:dyDescent="0.25">
      <c r="H602">
        <v>10130015</v>
      </c>
      <c r="I602" s="30"/>
      <c r="J602" t="s">
        <v>154</v>
      </c>
      <c r="K602" s="42">
        <v>0</v>
      </c>
      <c r="L602" s="42">
        <v>0</v>
      </c>
      <c r="M602" s="42">
        <v>0</v>
      </c>
      <c r="N602" s="48">
        <f t="shared" si="36"/>
        <v>0</v>
      </c>
      <c r="O602" s="42">
        <v>0</v>
      </c>
      <c r="P602" s="42">
        <v>0</v>
      </c>
      <c r="Q602" s="42">
        <v>0</v>
      </c>
      <c r="R602" s="42">
        <v>0</v>
      </c>
      <c r="S602" s="42">
        <v>0</v>
      </c>
      <c r="T602" s="42">
        <v>0</v>
      </c>
      <c r="U602" s="42">
        <v>0</v>
      </c>
      <c r="V602" s="42">
        <v>0</v>
      </c>
      <c r="W602" s="42">
        <v>0</v>
      </c>
      <c r="X602" s="42" t="s">
        <v>1163</v>
      </c>
      <c r="Y602" s="42">
        <v>0</v>
      </c>
      <c r="Z602" s="42">
        <v>0</v>
      </c>
      <c r="AA602" s="42">
        <f t="shared" si="37"/>
        <v>0</v>
      </c>
      <c r="AC602">
        <f>IFERROR(VLOOKUP(H602,'[1]Pending Recoveries'!$A:$D,4,0),0)</f>
        <v>0</v>
      </c>
      <c r="AD602" s="43">
        <f t="shared" si="38"/>
        <v>0</v>
      </c>
      <c r="AE602" s="43">
        <f t="shared" si="39"/>
        <v>0</v>
      </c>
      <c r="AF602" s="43"/>
    </row>
    <row r="603" spans="8:32" hidden="1" x14ac:dyDescent="0.25">
      <c r="H603">
        <v>10130018</v>
      </c>
      <c r="I603" s="30"/>
      <c r="J603" t="s">
        <v>154</v>
      </c>
      <c r="K603" s="42">
        <v>0</v>
      </c>
      <c r="L603" s="42">
        <v>0</v>
      </c>
      <c r="M603" s="42">
        <v>0</v>
      </c>
      <c r="N603" s="48">
        <f t="shared" si="36"/>
        <v>0</v>
      </c>
      <c r="O603" s="42">
        <v>0</v>
      </c>
      <c r="P603" s="42">
        <v>0</v>
      </c>
      <c r="Q603" s="42">
        <v>0</v>
      </c>
      <c r="R603" s="42">
        <v>0</v>
      </c>
      <c r="S603" s="42">
        <v>0</v>
      </c>
      <c r="T603" s="42">
        <v>0</v>
      </c>
      <c r="U603" s="42">
        <v>0</v>
      </c>
      <c r="V603" s="42">
        <v>0</v>
      </c>
      <c r="W603" s="42">
        <v>0</v>
      </c>
      <c r="X603" s="42" t="s">
        <v>1163</v>
      </c>
      <c r="Y603" s="42">
        <v>0</v>
      </c>
      <c r="Z603" s="42">
        <v>0</v>
      </c>
      <c r="AA603" s="42">
        <f t="shared" si="37"/>
        <v>0</v>
      </c>
      <c r="AC603">
        <f>IFERROR(VLOOKUP(H603,'[1]Pending Recoveries'!$A:$D,4,0),0)</f>
        <v>0</v>
      </c>
      <c r="AD603" s="43">
        <f t="shared" si="38"/>
        <v>0</v>
      </c>
      <c r="AE603" s="43">
        <f t="shared" si="39"/>
        <v>0</v>
      </c>
      <c r="AF603" s="43"/>
    </row>
    <row r="604" spans="8:32" hidden="1" x14ac:dyDescent="0.25">
      <c r="H604">
        <v>10130046</v>
      </c>
      <c r="I604" s="30"/>
      <c r="J604" t="s">
        <v>154</v>
      </c>
      <c r="K604" s="42">
        <v>0</v>
      </c>
      <c r="L604" s="42">
        <v>0</v>
      </c>
      <c r="M604" s="42">
        <v>0</v>
      </c>
      <c r="N604" s="48">
        <f t="shared" si="36"/>
        <v>0</v>
      </c>
      <c r="O604" s="42">
        <v>0</v>
      </c>
      <c r="P604" s="42">
        <v>0</v>
      </c>
      <c r="Q604" s="42">
        <v>0</v>
      </c>
      <c r="R604" s="42">
        <v>0</v>
      </c>
      <c r="S604" s="42">
        <v>0</v>
      </c>
      <c r="T604" s="42">
        <v>0</v>
      </c>
      <c r="U604" s="42">
        <v>0</v>
      </c>
      <c r="V604" s="42">
        <v>0</v>
      </c>
      <c r="W604" s="42">
        <v>0</v>
      </c>
      <c r="X604" s="42" t="s">
        <v>1163</v>
      </c>
      <c r="Y604" s="42">
        <v>0</v>
      </c>
      <c r="Z604" s="42">
        <v>0</v>
      </c>
      <c r="AA604" s="42">
        <f t="shared" si="37"/>
        <v>0</v>
      </c>
      <c r="AC604">
        <f>IFERROR(VLOOKUP(H604,'[1]Pending Recoveries'!$A:$D,4,0),0)</f>
        <v>0</v>
      </c>
      <c r="AD604" s="43">
        <f t="shared" si="38"/>
        <v>0</v>
      </c>
      <c r="AE604" s="43">
        <f t="shared" si="39"/>
        <v>0</v>
      </c>
      <c r="AF604" s="43"/>
    </row>
    <row r="605" spans="8:32" x14ac:dyDescent="0.25">
      <c r="H605">
        <v>10130051</v>
      </c>
      <c r="I605" s="30"/>
      <c r="J605" t="s">
        <v>154</v>
      </c>
      <c r="K605" s="42">
        <v>564</v>
      </c>
      <c r="L605" s="42">
        <v>564</v>
      </c>
      <c r="M605" s="42">
        <v>0</v>
      </c>
      <c r="N605" s="48">
        <f t="shared" si="36"/>
        <v>1128</v>
      </c>
      <c r="O605" s="42">
        <v>0</v>
      </c>
      <c r="P605" s="42">
        <v>0</v>
      </c>
      <c r="Q605" s="42">
        <v>0</v>
      </c>
      <c r="R605" s="42">
        <v>0</v>
      </c>
      <c r="S605" s="42">
        <v>0</v>
      </c>
      <c r="T605" s="42">
        <v>0</v>
      </c>
      <c r="U605" s="42">
        <v>0</v>
      </c>
      <c r="V605" s="42">
        <v>0</v>
      </c>
      <c r="W605" s="42">
        <v>0</v>
      </c>
      <c r="X605" s="42" t="s">
        <v>1163</v>
      </c>
      <c r="Y605" s="42">
        <v>0</v>
      </c>
      <c r="Z605" s="42">
        <v>0</v>
      </c>
      <c r="AA605" s="42">
        <f t="shared" si="37"/>
        <v>1128</v>
      </c>
      <c r="AC605">
        <f>IFERROR(VLOOKUP(H605,'[1]Pending Recoveries'!$A:$D,4,0),0)</f>
        <v>0</v>
      </c>
      <c r="AD605" s="43">
        <f t="shared" si="38"/>
        <v>1128</v>
      </c>
      <c r="AE605" s="43">
        <f t="shared" si="39"/>
        <v>0</v>
      </c>
      <c r="AF605" s="43"/>
    </row>
    <row r="606" spans="8:32" x14ac:dyDescent="0.25">
      <c r="H606">
        <v>10120047</v>
      </c>
      <c r="I606" s="30"/>
      <c r="J606" t="s">
        <v>154</v>
      </c>
      <c r="K606" s="42">
        <v>504</v>
      </c>
      <c r="L606" s="42">
        <v>504</v>
      </c>
      <c r="M606" s="42">
        <v>0</v>
      </c>
      <c r="N606" s="48">
        <f t="shared" si="36"/>
        <v>1008</v>
      </c>
      <c r="O606" s="42">
        <v>0</v>
      </c>
      <c r="P606" s="42">
        <v>0</v>
      </c>
      <c r="Q606" s="42">
        <v>0</v>
      </c>
      <c r="R606" s="42">
        <v>0</v>
      </c>
      <c r="S606" s="42">
        <v>0</v>
      </c>
      <c r="T606" s="42">
        <v>0</v>
      </c>
      <c r="U606" s="42">
        <v>0</v>
      </c>
      <c r="V606" s="42">
        <v>0</v>
      </c>
      <c r="W606" s="42">
        <v>0</v>
      </c>
      <c r="X606" s="42" t="s">
        <v>1163</v>
      </c>
      <c r="Y606" s="42">
        <v>0</v>
      </c>
      <c r="Z606" s="42">
        <v>0</v>
      </c>
      <c r="AA606" s="42">
        <f t="shared" si="37"/>
        <v>1008</v>
      </c>
      <c r="AC606">
        <f>IFERROR(VLOOKUP(H606,'[1]Pending Recoveries'!$A:$D,4,0),0)</f>
        <v>0</v>
      </c>
      <c r="AD606" s="43">
        <f t="shared" si="38"/>
        <v>1008</v>
      </c>
      <c r="AE606" s="43">
        <f t="shared" si="39"/>
        <v>0</v>
      </c>
      <c r="AF606" s="43"/>
    </row>
    <row r="607" spans="8:32" x14ac:dyDescent="0.25">
      <c r="H607">
        <v>10120080</v>
      </c>
      <c r="I607" s="30"/>
      <c r="J607" t="s">
        <v>154</v>
      </c>
      <c r="K607" s="42">
        <v>0</v>
      </c>
      <c r="L607" s="42">
        <v>584.52</v>
      </c>
      <c r="M607" s="42">
        <v>0</v>
      </c>
      <c r="N607" s="48">
        <f t="shared" si="36"/>
        <v>584.52</v>
      </c>
      <c r="O607" s="42">
        <v>0</v>
      </c>
      <c r="P607" s="42">
        <v>0</v>
      </c>
      <c r="Q607" s="42">
        <v>0</v>
      </c>
      <c r="R607" s="42">
        <v>0</v>
      </c>
      <c r="S607" s="42">
        <v>0</v>
      </c>
      <c r="T607" s="42">
        <v>0</v>
      </c>
      <c r="U607" s="42">
        <v>0</v>
      </c>
      <c r="V607" s="42">
        <v>0</v>
      </c>
      <c r="W607" s="42">
        <v>0</v>
      </c>
      <c r="X607" s="42" t="s">
        <v>1163</v>
      </c>
      <c r="Y607" s="42">
        <v>0</v>
      </c>
      <c r="Z607" s="42">
        <v>0</v>
      </c>
      <c r="AA607" s="42">
        <f t="shared" si="37"/>
        <v>584.52</v>
      </c>
      <c r="AC607">
        <f>IFERROR(VLOOKUP(H607,'[1]Pending Recoveries'!$A:$D,4,0),0)</f>
        <v>0</v>
      </c>
      <c r="AD607" s="43">
        <f t="shared" si="38"/>
        <v>584.52</v>
      </c>
      <c r="AE607" s="43">
        <f t="shared" si="39"/>
        <v>0</v>
      </c>
      <c r="AF607" s="43"/>
    </row>
    <row r="608" spans="8:32" x14ac:dyDescent="0.25">
      <c r="H608">
        <v>10120033</v>
      </c>
      <c r="I608" s="30"/>
      <c r="J608" t="s">
        <v>154</v>
      </c>
      <c r="K608" s="42">
        <v>0</v>
      </c>
      <c r="L608" s="42">
        <v>129.80000000000001</v>
      </c>
      <c r="M608" s="42">
        <v>0</v>
      </c>
      <c r="N608" s="48">
        <f t="shared" si="36"/>
        <v>129.80000000000001</v>
      </c>
      <c r="O608" s="42">
        <v>0</v>
      </c>
      <c r="P608" s="42">
        <v>0</v>
      </c>
      <c r="Q608" s="42">
        <v>0</v>
      </c>
      <c r="R608" s="42">
        <v>0</v>
      </c>
      <c r="S608" s="42">
        <v>0</v>
      </c>
      <c r="T608" s="42">
        <v>0</v>
      </c>
      <c r="U608" s="42">
        <v>0</v>
      </c>
      <c r="V608" s="42">
        <v>0</v>
      </c>
      <c r="W608" s="42">
        <v>0</v>
      </c>
      <c r="X608" s="42" t="s">
        <v>1163</v>
      </c>
      <c r="Y608" s="42">
        <v>0</v>
      </c>
      <c r="Z608" s="42">
        <v>0</v>
      </c>
      <c r="AA608" s="42">
        <f t="shared" si="37"/>
        <v>129.80000000000001</v>
      </c>
      <c r="AC608">
        <f>IFERROR(VLOOKUP(H608,'[1]Pending Recoveries'!$A:$D,4,0),0)</f>
        <v>0</v>
      </c>
      <c r="AD608" s="43">
        <f t="shared" si="38"/>
        <v>129.80000000000001</v>
      </c>
      <c r="AE608" s="43">
        <f t="shared" si="39"/>
        <v>0</v>
      </c>
      <c r="AF608" s="43"/>
    </row>
    <row r="609" spans="8:32" hidden="1" x14ac:dyDescent="0.25">
      <c r="H609">
        <v>10130025</v>
      </c>
      <c r="I609" s="30"/>
      <c r="J609" t="s">
        <v>154</v>
      </c>
      <c r="K609" s="42">
        <v>0</v>
      </c>
      <c r="L609" s="42">
        <v>0</v>
      </c>
      <c r="M609" s="42">
        <v>0</v>
      </c>
      <c r="N609" s="48">
        <f t="shared" si="36"/>
        <v>0</v>
      </c>
      <c r="O609" s="42">
        <v>0</v>
      </c>
      <c r="P609" s="42">
        <v>0</v>
      </c>
      <c r="Q609" s="42">
        <v>0</v>
      </c>
      <c r="R609" s="42">
        <v>0</v>
      </c>
      <c r="S609" s="42">
        <v>0</v>
      </c>
      <c r="T609" s="42">
        <v>0</v>
      </c>
      <c r="U609" s="42">
        <v>0</v>
      </c>
      <c r="V609" s="42">
        <v>0</v>
      </c>
      <c r="W609" s="42">
        <v>0</v>
      </c>
      <c r="X609" s="42" t="s">
        <v>1163</v>
      </c>
      <c r="Y609" s="42">
        <v>0</v>
      </c>
      <c r="Z609" s="42">
        <v>0</v>
      </c>
      <c r="AA609" s="42">
        <f t="shared" si="37"/>
        <v>0</v>
      </c>
      <c r="AC609">
        <f>IFERROR(VLOOKUP(H609,'[1]Pending Recoveries'!$A:$D,4,0),0)</f>
        <v>0</v>
      </c>
      <c r="AD609" s="43">
        <f t="shared" si="38"/>
        <v>0</v>
      </c>
      <c r="AE609" s="43">
        <f t="shared" si="39"/>
        <v>0</v>
      </c>
      <c r="AF609" s="43"/>
    </row>
    <row r="610" spans="8:32" x14ac:dyDescent="0.25">
      <c r="H610">
        <v>10130055</v>
      </c>
      <c r="I610" s="30"/>
      <c r="J610" t="s">
        <v>154</v>
      </c>
      <c r="K610" s="42">
        <v>564</v>
      </c>
      <c r="L610" s="42">
        <v>564</v>
      </c>
      <c r="M610" s="42">
        <v>0</v>
      </c>
      <c r="N610" s="48">
        <f t="shared" si="36"/>
        <v>1128</v>
      </c>
      <c r="O610" s="42">
        <v>0</v>
      </c>
      <c r="P610" s="42">
        <v>0</v>
      </c>
      <c r="Q610" s="42">
        <v>0</v>
      </c>
      <c r="R610" s="42">
        <v>0</v>
      </c>
      <c r="S610" s="42">
        <v>0</v>
      </c>
      <c r="T610" s="42">
        <v>0</v>
      </c>
      <c r="U610" s="42">
        <v>0</v>
      </c>
      <c r="V610" s="42">
        <v>0</v>
      </c>
      <c r="W610" s="42">
        <v>0</v>
      </c>
      <c r="X610" s="42" t="s">
        <v>1163</v>
      </c>
      <c r="Y610" s="42">
        <v>0</v>
      </c>
      <c r="Z610" s="42">
        <v>0</v>
      </c>
      <c r="AA610" s="42">
        <f t="shared" si="37"/>
        <v>1128</v>
      </c>
      <c r="AC610">
        <f>IFERROR(VLOOKUP(H610,'[1]Pending Recoveries'!$A:$D,4,0),0)</f>
        <v>0</v>
      </c>
      <c r="AD610" s="43">
        <f t="shared" si="38"/>
        <v>1128</v>
      </c>
      <c r="AE610" s="43">
        <f t="shared" si="39"/>
        <v>0</v>
      </c>
      <c r="AF610" s="43"/>
    </row>
    <row r="611" spans="8:32" x14ac:dyDescent="0.25">
      <c r="H611">
        <v>10130004</v>
      </c>
      <c r="I611" s="30"/>
      <c r="J611" t="s">
        <v>154</v>
      </c>
      <c r="K611" s="42">
        <v>564</v>
      </c>
      <c r="L611" s="42">
        <v>564</v>
      </c>
      <c r="M611" s="42">
        <v>0</v>
      </c>
      <c r="N611" s="48">
        <f t="shared" si="36"/>
        <v>1128</v>
      </c>
      <c r="O611" s="42">
        <v>0</v>
      </c>
      <c r="P611" s="42">
        <v>0</v>
      </c>
      <c r="Q611" s="42">
        <v>0</v>
      </c>
      <c r="R611" s="42">
        <v>0</v>
      </c>
      <c r="S611" s="42">
        <v>0</v>
      </c>
      <c r="T611" s="42">
        <v>0</v>
      </c>
      <c r="U611" s="42">
        <v>0</v>
      </c>
      <c r="V611" s="42">
        <v>0</v>
      </c>
      <c r="W611" s="42">
        <v>0</v>
      </c>
      <c r="X611" s="42" t="s">
        <v>1163</v>
      </c>
      <c r="Y611" s="42">
        <v>0</v>
      </c>
      <c r="Z611" s="42">
        <v>0</v>
      </c>
      <c r="AA611" s="42">
        <f t="shared" si="37"/>
        <v>1128</v>
      </c>
      <c r="AC611">
        <f>IFERROR(VLOOKUP(H611,'[1]Pending Recoveries'!$A:$D,4,0),0)</f>
        <v>0</v>
      </c>
      <c r="AD611" s="43">
        <f t="shared" si="38"/>
        <v>1128</v>
      </c>
      <c r="AE611" s="43">
        <f t="shared" si="39"/>
        <v>0</v>
      </c>
      <c r="AF611" s="43"/>
    </row>
    <row r="612" spans="8:32" hidden="1" x14ac:dyDescent="0.25">
      <c r="H612">
        <v>10130003</v>
      </c>
      <c r="I612" s="30"/>
      <c r="J612" t="s">
        <v>154</v>
      </c>
      <c r="K612" s="42">
        <v>0</v>
      </c>
      <c r="L612" s="42">
        <v>0</v>
      </c>
      <c r="M612" s="42">
        <v>0</v>
      </c>
      <c r="N612" s="48">
        <f t="shared" si="36"/>
        <v>0</v>
      </c>
      <c r="O612" s="42">
        <v>0</v>
      </c>
      <c r="P612" s="42">
        <v>0</v>
      </c>
      <c r="Q612" s="42">
        <v>0</v>
      </c>
      <c r="R612" s="42">
        <v>0</v>
      </c>
      <c r="S612" s="42">
        <v>0</v>
      </c>
      <c r="T612" s="42">
        <v>0</v>
      </c>
      <c r="U612" s="42">
        <v>0</v>
      </c>
      <c r="V612" s="42">
        <v>0</v>
      </c>
      <c r="W612" s="42">
        <v>0</v>
      </c>
      <c r="X612" s="42" t="s">
        <v>1163</v>
      </c>
      <c r="Y612" s="42">
        <v>0</v>
      </c>
      <c r="Z612" s="42">
        <v>0</v>
      </c>
      <c r="AA612" s="42">
        <f t="shared" si="37"/>
        <v>0</v>
      </c>
      <c r="AC612">
        <f>IFERROR(VLOOKUP(H612,'[1]Pending Recoveries'!$A:$D,4,0),0)</f>
        <v>0</v>
      </c>
      <c r="AD612" s="43">
        <f t="shared" si="38"/>
        <v>0</v>
      </c>
      <c r="AE612" s="43">
        <f t="shared" si="39"/>
        <v>0</v>
      </c>
      <c r="AF612" s="43"/>
    </row>
    <row r="613" spans="8:32" x14ac:dyDescent="0.25">
      <c r="H613">
        <v>10120066</v>
      </c>
      <c r="I613" s="30"/>
      <c r="J613" t="s">
        <v>154</v>
      </c>
      <c r="K613" s="42">
        <v>504</v>
      </c>
      <c r="L613" s="42">
        <v>245</v>
      </c>
      <c r="M613" s="42">
        <v>0</v>
      </c>
      <c r="N613" s="48">
        <f t="shared" si="36"/>
        <v>749</v>
      </c>
      <c r="O613" s="42">
        <v>0</v>
      </c>
      <c r="P613" s="42">
        <v>0</v>
      </c>
      <c r="Q613" s="42">
        <v>0</v>
      </c>
      <c r="R613" s="42">
        <v>0</v>
      </c>
      <c r="S613" s="42">
        <v>0</v>
      </c>
      <c r="T613" s="42">
        <v>0</v>
      </c>
      <c r="U613" s="42">
        <v>0</v>
      </c>
      <c r="V613" s="42">
        <v>0</v>
      </c>
      <c r="W613" s="42">
        <v>0</v>
      </c>
      <c r="X613" s="42" t="s">
        <v>1163</v>
      </c>
      <c r="Y613" s="42">
        <v>0</v>
      </c>
      <c r="Z613" s="42">
        <v>0</v>
      </c>
      <c r="AA613" s="42">
        <f t="shared" si="37"/>
        <v>749</v>
      </c>
      <c r="AC613">
        <f>IFERROR(VLOOKUP(H613,'[1]Pending Recoveries'!$A:$D,4,0),0)</f>
        <v>0</v>
      </c>
      <c r="AD613" s="43">
        <f t="shared" si="38"/>
        <v>749</v>
      </c>
      <c r="AE613" s="43">
        <f t="shared" si="39"/>
        <v>0</v>
      </c>
      <c r="AF613" s="43"/>
    </row>
    <row r="614" spans="8:32" hidden="1" x14ac:dyDescent="0.25">
      <c r="H614">
        <v>10130054</v>
      </c>
      <c r="I614" s="30"/>
      <c r="J614" t="s">
        <v>154</v>
      </c>
      <c r="K614" s="42">
        <v>0</v>
      </c>
      <c r="L614" s="42">
        <v>0</v>
      </c>
      <c r="M614" s="42">
        <v>0</v>
      </c>
      <c r="N614" s="48">
        <f t="shared" si="36"/>
        <v>0</v>
      </c>
      <c r="O614" s="42">
        <v>0</v>
      </c>
      <c r="P614" s="42">
        <v>0</v>
      </c>
      <c r="Q614" s="42">
        <v>0</v>
      </c>
      <c r="R614" s="42">
        <v>0</v>
      </c>
      <c r="S614" s="42">
        <v>0</v>
      </c>
      <c r="T614" s="42">
        <v>0</v>
      </c>
      <c r="U614" s="42">
        <v>0</v>
      </c>
      <c r="V614" s="42">
        <v>0</v>
      </c>
      <c r="W614" s="42">
        <v>0</v>
      </c>
      <c r="X614" s="42" t="s">
        <v>1163</v>
      </c>
      <c r="Y614" s="42">
        <v>0</v>
      </c>
      <c r="Z614" s="42">
        <v>0</v>
      </c>
      <c r="AA614" s="42">
        <f t="shared" si="37"/>
        <v>0</v>
      </c>
      <c r="AC614">
        <f>IFERROR(VLOOKUP(H614,'[1]Pending Recoveries'!$A:$D,4,0),0)</f>
        <v>0</v>
      </c>
      <c r="AD614" s="43">
        <f t="shared" si="38"/>
        <v>0</v>
      </c>
      <c r="AE614" s="43">
        <f t="shared" si="39"/>
        <v>0</v>
      </c>
      <c r="AF614" s="43"/>
    </row>
    <row r="615" spans="8:32" x14ac:dyDescent="0.25">
      <c r="H615">
        <v>10130022</v>
      </c>
      <c r="I615" s="30"/>
      <c r="J615" t="s">
        <v>154</v>
      </c>
      <c r="K615" s="42">
        <v>564</v>
      </c>
      <c r="L615" s="42">
        <v>564</v>
      </c>
      <c r="M615" s="42">
        <v>0</v>
      </c>
      <c r="N615" s="48">
        <f t="shared" si="36"/>
        <v>1128</v>
      </c>
      <c r="O615" s="42">
        <v>0</v>
      </c>
      <c r="P615" s="42">
        <v>0</v>
      </c>
      <c r="Q615" s="42">
        <v>0</v>
      </c>
      <c r="R615" s="42">
        <v>0</v>
      </c>
      <c r="S615" s="42">
        <v>0</v>
      </c>
      <c r="T615" s="42">
        <v>0</v>
      </c>
      <c r="U615" s="42">
        <v>0</v>
      </c>
      <c r="V615" s="42">
        <v>0</v>
      </c>
      <c r="W615" s="42">
        <v>0</v>
      </c>
      <c r="X615" s="42" t="s">
        <v>1163</v>
      </c>
      <c r="Y615" s="42">
        <v>0</v>
      </c>
      <c r="Z615" s="42">
        <v>0</v>
      </c>
      <c r="AA615" s="42">
        <f t="shared" si="37"/>
        <v>1128</v>
      </c>
      <c r="AC615">
        <f>IFERROR(VLOOKUP(H615,'[1]Pending Recoveries'!$A:$D,4,0),0)</f>
        <v>0</v>
      </c>
      <c r="AD615" s="43">
        <f t="shared" si="38"/>
        <v>1128</v>
      </c>
      <c r="AE615" s="43">
        <f t="shared" si="39"/>
        <v>0</v>
      </c>
      <c r="AF615" s="43"/>
    </row>
    <row r="616" spans="8:32" hidden="1" x14ac:dyDescent="0.25">
      <c r="H616">
        <v>10120012</v>
      </c>
      <c r="I616" s="30"/>
      <c r="J616" t="s">
        <v>154</v>
      </c>
      <c r="K616" s="42">
        <v>0</v>
      </c>
      <c r="L616" s="42">
        <v>0</v>
      </c>
      <c r="M616" s="42">
        <v>0</v>
      </c>
      <c r="N616" s="48">
        <f t="shared" si="36"/>
        <v>0</v>
      </c>
      <c r="O616" s="42">
        <v>0</v>
      </c>
      <c r="P616" s="42">
        <v>0</v>
      </c>
      <c r="Q616" s="42">
        <v>0</v>
      </c>
      <c r="R616" s="42">
        <v>0</v>
      </c>
      <c r="S616" s="42">
        <v>0</v>
      </c>
      <c r="T616" s="42">
        <v>0</v>
      </c>
      <c r="U616" s="42">
        <v>0</v>
      </c>
      <c r="V616" s="42">
        <v>0</v>
      </c>
      <c r="W616" s="42">
        <v>0</v>
      </c>
      <c r="X616" s="42" t="s">
        <v>1163</v>
      </c>
      <c r="Y616" s="42">
        <v>0</v>
      </c>
      <c r="Z616" s="42">
        <v>0</v>
      </c>
      <c r="AA616" s="42">
        <f t="shared" si="37"/>
        <v>0</v>
      </c>
      <c r="AC616">
        <f>IFERROR(VLOOKUP(H616,'[1]Pending Recoveries'!$A:$D,4,0),0)</f>
        <v>0</v>
      </c>
      <c r="AD616" s="43">
        <f t="shared" si="38"/>
        <v>0</v>
      </c>
      <c r="AE616" s="43">
        <f t="shared" si="39"/>
        <v>0</v>
      </c>
      <c r="AF616" s="43"/>
    </row>
    <row r="617" spans="8:32" x14ac:dyDescent="0.25">
      <c r="H617">
        <v>10130047</v>
      </c>
      <c r="I617" s="30"/>
      <c r="J617" t="s">
        <v>154</v>
      </c>
      <c r="K617" s="42">
        <v>0</v>
      </c>
      <c r="L617" s="42">
        <v>513.22</v>
      </c>
      <c r="M617" s="42">
        <v>0</v>
      </c>
      <c r="N617" s="48">
        <f t="shared" si="36"/>
        <v>513.22</v>
      </c>
      <c r="O617" s="42">
        <v>0</v>
      </c>
      <c r="P617" s="42">
        <v>0</v>
      </c>
      <c r="Q617" s="42">
        <v>0</v>
      </c>
      <c r="R617" s="42">
        <v>0</v>
      </c>
      <c r="S617" s="42">
        <v>0</v>
      </c>
      <c r="T617" s="42">
        <v>0</v>
      </c>
      <c r="U617" s="42">
        <v>0</v>
      </c>
      <c r="V617" s="42">
        <v>0</v>
      </c>
      <c r="W617" s="42">
        <v>0</v>
      </c>
      <c r="X617" s="42" t="s">
        <v>1163</v>
      </c>
      <c r="Y617" s="42">
        <v>0</v>
      </c>
      <c r="Z617" s="42">
        <v>0</v>
      </c>
      <c r="AA617" s="42">
        <f t="shared" si="37"/>
        <v>513.22</v>
      </c>
      <c r="AC617">
        <f>IFERROR(VLOOKUP(H617,'[1]Pending Recoveries'!$A:$D,4,0),0)</f>
        <v>0</v>
      </c>
      <c r="AD617" s="43">
        <f t="shared" si="38"/>
        <v>513.22</v>
      </c>
      <c r="AE617" s="43">
        <f t="shared" si="39"/>
        <v>0</v>
      </c>
      <c r="AF617" s="43"/>
    </row>
    <row r="618" spans="8:32" hidden="1" x14ac:dyDescent="0.25">
      <c r="H618">
        <v>10130023</v>
      </c>
      <c r="I618" s="30"/>
      <c r="J618" t="s">
        <v>154</v>
      </c>
      <c r="K618" s="42">
        <v>0</v>
      </c>
      <c r="L618" s="42">
        <v>0</v>
      </c>
      <c r="M618" s="42">
        <v>0</v>
      </c>
      <c r="N618" s="48">
        <f t="shared" si="36"/>
        <v>0</v>
      </c>
      <c r="O618" s="42">
        <v>0</v>
      </c>
      <c r="P618" s="42">
        <v>0</v>
      </c>
      <c r="Q618" s="42">
        <v>0</v>
      </c>
      <c r="R618" s="42">
        <v>0</v>
      </c>
      <c r="S618" s="42">
        <v>0</v>
      </c>
      <c r="T618" s="42">
        <v>0</v>
      </c>
      <c r="U618" s="42">
        <v>0</v>
      </c>
      <c r="V618" s="42">
        <v>0</v>
      </c>
      <c r="W618" s="42">
        <v>0</v>
      </c>
      <c r="X618" s="42" t="s">
        <v>1163</v>
      </c>
      <c r="Y618" s="42">
        <v>0</v>
      </c>
      <c r="Z618" s="42">
        <v>0</v>
      </c>
      <c r="AA618" s="42">
        <f t="shared" si="37"/>
        <v>0</v>
      </c>
      <c r="AC618">
        <f>IFERROR(VLOOKUP(H618,'[1]Pending Recoveries'!$A:$D,4,0),0)</f>
        <v>0</v>
      </c>
      <c r="AD618" s="43">
        <f t="shared" si="38"/>
        <v>0</v>
      </c>
      <c r="AE618" s="43">
        <f t="shared" si="39"/>
        <v>0</v>
      </c>
      <c r="AF618" s="43"/>
    </row>
    <row r="619" spans="8:32" hidden="1" x14ac:dyDescent="0.25">
      <c r="H619">
        <v>10120050</v>
      </c>
      <c r="I619" s="30"/>
      <c r="J619" t="s">
        <v>154</v>
      </c>
      <c r="K619" s="42">
        <v>0</v>
      </c>
      <c r="L619" s="42">
        <v>0</v>
      </c>
      <c r="M619" s="42">
        <v>0</v>
      </c>
      <c r="N619" s="48">
        <f t="shared" si="36"/>
        <v>0</v>
      </c>
      <c r="O619" s="42">
        <v>0</v>
      </c>
      <c r="P619" s="42">
        <v>0</v>
      </c>
      <c r="Q619" s="42">
        <v>0</v>
      </c>
      <c r="R619" s="42">
        <v>0</v>
      </c>
      <c r="S619" s="42">
        <v>0</v>
      </c>
      <c r="T619" s="42">
        <v>0</v>
      </c>
      <c r="U619" s="42">
        <v>0</v>
      </c>
      <c r="V619" s="42">
        <v>0</v>
      </c>
      <c r="W619" s="42">
        <v>0</v>
      </c>
      <c r="X619" s="42" t="s">
        <v>1163</v>
      </c>
      <c r="Y619" s="42">
        <v>0</v>
      </c>
      <c r="Z619" s="42">
        <v>0</v>
      </c>
      <c r="AA619" s="42">
        <f t="shared" si="37"/>
        <v>0</v>
      </c>
      <c r="AC619">
        <f>IFERROR(VLOOKUP(H619,'[1]Pending Recoveries'!$A:$D,4,0),0)</f>
        <v>0</v>
      </c>
      <c r="AD619" s="43">
        <f t="shared" si="38"/>
        <v>0</v>
      </c>
      <c r="AE619" s="43">
        <f t="shared" si="39"/>
        <v>0</v>
      </c>
      <c r="AF619" s="43"/>
    </row>
    <row r="620" spans="8:32" hidden="1" x14ac:dyDescent="0.25">
      <c r="H620">
        <v>10120086</v>
      </c>
      <c r="I620" s="30"/>
      <c r="J620" t="s">
        <v>154</v>
      </c>
      <c r="K620" s="42">
        <v>0</v>
      </c>
      <c r="L620" s="42">
        <v>0</v>
      </c>
      <c r="M620" s="42">
        <v>0</v>
      </c>
      <c r="N620" s="48">
        <f t="shared" si="36"/>
        <v>0</v>
      </c>
      <c r="O620" s="42">
        <v>0</v>
      </c>
      <c r="P620" s="42">
        <v>0</v>
      </c>
      <c r="Q620" s="42">
        <v>0</v>
      </c>
      <c r="R620" s="42">
        <v>0</v>
      </c>
      <c r="S620" s="42">
        <v>0</v>
      </c>
      <c r="T620" s="42">
        <v>0</v>
      </c>
      <c r="U620" s="42">
        <v>0</v>
      </c>
      <c r="V620" s="42">
        <v>0</v>
      </c>
      <c r="W620" s="42">
        <v>0</v>
      </c>
      <c r="X620" s="42" t="s">
        <v>1163</v>
      </c>
      <c r="Y620" s="42">
        <v>0</v>
      </c>
      <c r="Z620" s="42">
        <v>0</v>
      </c>
      <c r="AA620" s="42">
        <f t="shared" si="37"/>
        <v>0</v>
      </c>
      <c r="AC620">
        <f>IFERROR(VLOOKUP(H620,'[1]Pending Recoveries'!$A:$D,4,0),0)</f>
        <v>0</v>
      </c>
      <c r="AD620" s="43">
        <f t="shared" si="38"/>
        <v>0</v>
      </c>
      <c r="AE620" s="43">
        <f t="shared" si="39"/>
        <v>0</v>
      </c>
      <c r="AF620" s="43"/>
    </row>
    <row r="621" spans="8:32" x14ac:dyDescent="0.25">
      <c r="H621">
        <v>10120055</v>
      </c>
      <c r="I621" s="30"/>
      <c r="J621" t="s">
        <v>154</v>
      </c>
      <c r="K621" s="42">
        <v>504</v>
      </c>
      <c r="L621" s="42">
        <v>504</v>
      </c>
      <c r="M621" s="42">
        <v>0</v>
      </c>
      <c r="N621" s="48">
        <f t="shared" si="36"/>
        <v>1008</v>
      </c>
      <c r="O621" s="42">
        <v>0</v>
      </c>
      <c r="P621" s="42">
        <v>0</v>
      </c>
      <c r="Q621" s="42">
        <v>0</v>
      </c>
      <c r="R621" s="42">
        <v>0</v>
      </c>
      <c r="S621" s="42">
        <v>0</v>
      </c>
      <c r="T621" s="42">
        <v>0</v>
      </c>
      <c r="U621" s="42">
        <v>0</v>
      </c>
      <c r="V621" s="42">
        <v>0</v>
      </c>
      <c r="W621" s="42">
        <v>0</v>
      </c>
      <c r="X621" s="42" t="s">
        <v>1163</v>
      </c>
      <c r="Y621" s="42">
        <v>0</v>
      </c>
      <c r="Z621" s="42">
        <v>0</v>
      </c>
      <c r="AA621" s="42">
        <f t="shared" si="37"/>
        <v>1008</v>
      </c>
      <c r="AC621">
        <f>IFERROR(VLOOKUP(H621,'[1]Pending Recoveries'!$A:$D,4,0),0)</f>
        <v>0</v>
      </c>
      <c r="AD621" s="43">
        <f t="shared" si="38"/>
        <v>1008</v>
      </c>
      <c r="AE621" s="43">
        <f t="shared" si="39"/>
        <v>0</v>
      </c>
      <c r="AF621" s="43"/>
    </row>
    <row r="622" spans="8:32" hidden="1" x14ac:dyDescent="0.25">
      <c r="H622">
        <v>10130052</v>
      </c>
      <c r="I622" s="30"/>
      <c r="J622" t="s">
        <v>154</v>
      </c>
      <c r="K622" s="42">
        <v>0</v>
      </c>
      <c r="L622" s="42">
        <v>0</v>
      </c>
      <c r="M622" s="42">
        <v>0</v>
      </c>
      <c r="N622" s="48">
        <f t="shared" si="36"/>
        <v>0</v>
      </c>
      <c r="O622" s="42">
        <v>0</v>
      </c>
      <c r="P622" s="42">
        <v>0</v>
      </c>
      <c r="Q622" s="42">
        <v>0</v>
      </c>
      <c r="R622" s="42">
        <v>0</v>
      </c>
      <c r="S622" s="42">
        <v>0</v>
      </c>
      <c r="T622" s="42">
        <v>0</v>
      </c>
      <c r="U622" s="42">
        <v>0</v>
      </c>
      <c r="V622" s="42">
        <v>0</v>
      </c>
      <c r="W622" s="42">
        <v>0</v>
      </c>
      <c r="X622" s="42" t="s">
        <v>1163</v>
      </c>
      <c r="Y622" s="42">
        <v>0</v>
      </c>
      <c r="Z622" s="42">
        <v>0</v>
      </c>
      <c r="AA622" s="42">
        <f t="shared" si="37"/>
        <v>0</v>
      </c>
      <c r="AC622">
        <f>IFERROR(VLOOKUP(H622,'[1]Pending Recoveries'!$A:$D,4,0),0)</f>
        <v>0</v>
      </c>
      <c r="AD622" s="43">
        <f t="shared" si="38"/>
        <v>0</v>
      </c>
      <c r="AE622" s="43">
        <f t="shared" si="39"/>
        <v>0</v>
      </c>
      <c r="AF622" s="43"/>
    </row>
    <row r="623" spans="8:32" hidden="1" x14ac:dyDescent="0.25">
      <c r="H623">
        <v>10120071</v>
      </c>
      <c r="I623" s="30"/>
      <c r="J623" t="s">
        <v>154</v>
      </c>
      <c r="K623" s="42">
        <v>126</v>
      </c>
      <c r="L623" s="42">
        <v>0</v>
      </c>
      <c r="M623" s="42">
        <v>0</v>
      </c>
      <c r="N623" s="48">
        <f t="shared" si="36"/>
        <v>126</v>
      </c>
      <c r="O623" s="42">
        <v>126</v>
      </c>
      <c r="P623" s="42">
        <v>0</v>
      </c>
      <c r="Q623" s="42">
        <v>0</v>
      </c>
      <c r="R623" s="42">
        <v>0</v>
      </c>
      <c r="S623" s="42">
        <v>0</v>
      </c>
      <c r="T623" s="42">
        <v>0</v>
      </c>
      <c r="U623" s="42">
        <v>0</v>
      </c>
      <c r="V623" s="42">
        <v>0</v>
      </c>
      <c r="W623" s="42">
        <v>0</v>
      </c>
      <c r="X623" s="42" t="s">
        <v>1163</v>
      </c>
      <c r="Y623" s="42">
        <v>0</v>
      </c>
      <c r="Z623" s="42">
        <v>0</v>
      </c>
      <c r="AA623" s="42">
        <f t="shared" si="37"/>
        <v>0</v>
      </c>
      <c r="AC623">
        <f>IFERROR(VLOOKUP(H623,'[1]Pending Recoveries'!$A:$D,4,0),0)</f>
        <v>0</v>
      </c>
      <c r="AD623" s="43">
        <f t="shared" si="38"/>
        <v>0</v>
      </c>
      <c r="AE623" s="43">
        <f t="shared" si="39"/>
        <v>0</v>
      </c>
      <c r="AF623" s="43"/>
    </row>
    <row r="624" spans="8:32" x14ac:dyDescent="0.25">
      <c r="H624">
        <v>10120075</v>
      </c>
      <c r="I624" s="30"/>
      <c r="J624" t="s">
        <v>154</v>
      </c>
      <c r="K624" s="46">
        <v>784</v>
      </c>
      <c r="L624" s="46">
        <v>784</v>
      </c>
      <c r="M624" s="42">
        <v>0</v>
      </c>
      <c r="N624" s="48">
        <f t="shared" si="36"/>
        <v>1568</v>
      </c>
      <c r="O624" s="42">
        <v>0</v>
      </c>
      <c r="P624" s="42">
        <v>0</v>
      </c>
      <c r="Q624" s="42">
        <v>0</v>
      </c>
      <c r="R624" s="42">
        <v>0</v>
      </c>
      <c r="S624" s="42">
        <v>0</v>
      </c>
      <c r="T624" s="42">
        <v>0</v>
      </c>
      <c r="U624" s="42">
        <v>0</v>
      </c>
      <c r="V624" s="42">
        <v>0</v>
      </c>
      <c r="W624" s="42">
        <v>0</v>
      </c>
      <c r="X624" s="42" t="s">
        <v>1163</v>
      </c>
      <c r="Y624" s="42">
        <v>0</v>
      </c>
      <c r="Z624" s="42">
        <v>0</v>
      </c>
      <c r="AA624" s="46">
        <f t="shared" si="37"/>
        <v>1568</v>
      </c>
      <c r="AC624">
        <f>IFERROR(VLOOKUP(H624,'[1]Pending Recoveries'!$A:$D,4,0),0)</f>
        <v>0</v>
      </c>
      <c r="AD624" s="43">
        <f t="shared" si="38"/>
        <v>1568</v>
      </c>
      <c r="AE624" s="43">
        <f t="shared" si="39"/>
        <v>0</v>
      </c>
      <c r="AF624" s="43"/>
    </row>
    <row r="625" spans="8:32" x14ac:dyDescent="0.25">
      <c r="H625">
        <v>10020066</v>
      </c>
      <c r="J625" t="s">
        <v>154</v>
      </c>
      <c r="K625" s="47">
        <v>0</v>
      </c>
      <c r="L625" s="42">
        <v>399.82</v>
      </c>
      <c r="M625" s="42">
        <v>0</v>
      </c>
      <c r="N625" s="48">
        <f t="shared" si="36"/>
        <v>399.82</v>
      </c>
      <c r="O625" s="42">
        <v>0</v>
      </c>
      <c r="P625" s="42">
        <v>0</v>
      </c>
      <c r="Q625" s="42">
        <v>0</v>
      </c>
      <c r="R625" s="42">
        <v>0</v>
      </c>
      <c r="S625" s="42">
        <v>0</v>
      </c>
      <c r="T625" s="42">
        <v>0</v>
      </c>
      <c r="U625" s="42">
        <v>0</v>
      </c>
      <c r="V625" s="42">
        <v>0</v>
      </c>
      <c r="W625" s="42">
        <v>0</v>
      </c>
      <c r="X625" s="42" t="s">
        <v>1163</v>
      </c>
      <c r="Y625" s="42">
        <v>0</v>
      </c>
      <c r="Z625" s="42">
        <v>0</v>
      </c>
      <c r="AA625" s="46">
        <f t="shared" ref="AA625:AA688" si="40">N625-SUM(O625:Z625)</f>
        <v>399.82</v>
      </c>
      <c r="AC625">
        <f>IFERROR(VLOOKUP(H625,'[1]Pending Recoveries'!$A:$D,4,0),0)</f>
        <v>0</v>
      </c>
      <c r="AD625" s="43">
        <f t="shared" si="38"/>
        <v>399.82</v>
      </c>
      <c r="AE625" s="43">
        <f t="shared" si="39"/>
        <v>0</v>
      </c>
      <c r="AF625" s="43"/>
    </row>
    <row r="626" spans="8:32" hidden="1" x14ac:dyDescent="0.25">
      <c r="H626" s="30">
        <v>10020081</v>
      </c>
      <c r="J626" t="s">
        <v>154</v>
      </c>
      <c r="K626" s="47">
        <v>0</v>
      </c>
      <c r="L626" s="42">
        <v>0</v>
      </c>
      <c r="M626" s="42">
        <v>0</v>
      </c>
      <c r="N626" s="48">
        <f t="shared" si="36"/>
        <v>0</v>
      </c>
      <c r="O626" s="42">
        <v>0</v>
      </c>
      <c r="P626" s="42">
        <v>0</v>
      </c>
      <c r="Q626" s="42">
        <v>0</v>
      </c>
      <c r="R626" s="42">
        <v>0</v>
      </c>
      <c r="S626" s="42">
        <v>0</v>
      </c>
      <c r="T626" s="42">
        <v>0</v>
      </c>
      <c r="U626" s="42">
        <v>0</v>
      </c>
      <c r="V626" s="42">
        <v>0</v>
      </c>
      <c r="W626" s="42">
        <v>0</v>
      </c>
      <c r="X626" s="42" t="s">
        <v>1163</v>
      </c>
      <c r="Y626" s="42">
        <v>0</v>
      </c>
      <c r="Z626" s="42">
        <v>0</v>
      </c>
      <c r="AA626" s="50">
        <f t="shared" si="40"/>
        <v>0</v>
      </c>
      <c r="AC626">
        <f>IFERROR(VLOOKUP(H626,'[1]Pending Recoveries'!$A:$D,4,0),0)</f>
        <v>0</v>
      </c>
      <c r="AD626" s="43">
        <f t="shared" si="38"/>
        <v>0</v>
      </c>
      <c r="AE626" s="43">
        <f t="shared" si="39"/>
        <v>0</v>
      </c>
      <c r="AF626" s="43"/>
    </row>
    <row r="627" spans="8:32" hidden="1" x14ac:dyDescent="0.25">
      <c r="H627">
        <v>10060005</v>
      </c>
      <c r="J627" t="s">
        <v>154</v>
      </c>
      <c r="K627" s="47">
        <v>0</v>
      </c>
      <c r="L627" s="42">
        <v>0</v>
      </c>
      <c r="M627" s="42">
        <v>0</v>
      </c>
      <c r="N627" s="48">
        <f t="shared" si="36"/>
        <v>0</v>
      </c>
      <c r="O627" s="42">
        <v>0</v>
      </c>
      <c r="P627" s="42">
        <v>0</v>
      </c>
      <c r="Q627" s="42">
        <v>0</v>
      </c>
      <c r="R627" s="42">
        <v>0</v>
      </c>
      <c r="S627" s="42">
        <v>0</v>
      </c>
      <c r="T627" s="42">
        <v>0</v>
      </c>
      <c r="U627" s="42">
        <v>0</v>
      </c>
      <c r="V627" s="42">
        <v>0</v>
      </c>
      <c r="W627" s="42">
        <v>0</v>
      </c>
      <c r="X627" s="42" t="s">
        <v>1163</v>
      </c>
      <c r="Y627" s="42">
        <v>0</v>
      </c>
      <c r="Z627" s="42">
        <v>0</v>
      </c>
      <c r="AA627" s="50">
        <f t="shared" si="40"/>
        <v>0</v>
      </c>
      <c r="AC627">
        <f>IFERROR(VLOOKUP(H627,'[1]Pending Recoveries'!$A:$D,4,0),0)</f>
        <v>0</v>
      </c>
      <c r="AD627" s="43">
        <f t="shared" si="38"/>
        <v>0</v>
      </c>
      <c r="AE627" s="43">
        <f t="shared" si="39"/>
        <v>0</v>
      </c>
      <c r="AF627" s="43"/>
    </row>
    <row r="628" spans="8:32" hidden="1" x14ac:dyDescent="0.25">
      <c r="H628">
        <v>10060020</v>
      </c>
      <c r="J628" t="s">
        <v>154</v>
      </c>
      <c r="K628" s="47">
        <v>0</v>
      </c>
      <c r="L628" s="42">
        <v>0</v>
      </c>
      <c r="M628" s="42">
        <v>0</v>
      </c>
      <c r="N628" s="48">
        <f t="shared" si="36"/>
        <v>0</v>
      </c>
      <c r="O628" s="42">
        <v>0</v>
      </c>
      <c r="P628" s="42">
        <v>0</v>
      </c>
      <c r="Q628" s="42">
        <v>0</v>
      </c>
      <c r="R628" s="42">
        <v>0</v>
      </c>
      <c r="S628" s="42">
        <v>0</v>
      </c>
      <c r="T628" s="42">
        <v>0</v>
      </c>
      <c r="U628" s="42">
        <v>0</v>
      </c>
      <c r="V628" s="42">
        <v>0</v>
      </c>
      <c r="W628" s="42">
        <v>0</v>
      </c>
      <c r="X628" s="42" t="s">
        <v>1163</v>
      </c>
      <c r="Y628" s="42">
        <v>0</v>
      </c>
      <c r="Z628" s="42">
        <v>0</v>
      </c>
      <c r="AA628" s="50">
        <f t="shared" si="40"/>
        <v>0</v>
      </c>
      <c r="AC628">
        <f>IFERROR(VLOOKUP(H628,'[1]Pending Recoveries'!$A:$D,4,0),0)</f>
        <v>0</v>
      </c>
      <c r="AD628" s="43">
        <f t="shared" si="38"/>
        <v>0</v>
      </c>
      <c r="AE628" s="43">
        <f t="shared" si="39"/>
        <v>0</v>
      </c>
      <c r="AF628" s="43"/>
    </row>
    <row r="629" spans="8:32" hidden="1" x14ac:dyDescent="0.25">
      <c r="H629">
        <v>10060098</v>
      </c>
      <c r="J629" t="s">
        <v>154</v>
      </c>
      <c r="K629" s="47">
        <v>0</v>
      </c>
      <c r="L629" s="42">
        <v>0</v>
      </c>
      <c r="M629" s="42">
        <v>0</v>
      </c>
      <c r="N629" s="48">
        <f t="shared" si="36"/>
        <v>0</v>
      </c>
      <c r="O629" s="42">
        <v>0</v>
      </c>
      <c r="P629" s="42">
        <v>0</v>
      </c>
      <c r="Q629" s="42">
        <v>0</v>
      </c>
      <c r="R629" s="42">
        <v>0</v>
      </c>
      <c r="S629" s="42">
        <v>0</v>
      </c>
      <c r="T629" s="42">
        <v>0</v>
      </c>
      <c r="U629" s="42">
        <v>0</v>
      </c>
      <c r="V629" s="42">
        <v>0</v>
      </c>
      <c r="W629" s="42">
        <v>0</v>
      </c>
      <c r="X629" s="42" t="s">
        <v>1163</v>
      </c>
      <c r="Y629" s="42">
        <v>0</v>
      </c>
      <c r="Z629" s="42">
        <v>0</v>
      </c>
      <c r="AA629" s="50">
        <f t="shared" si="40"/>
        <v>0</v>
      </c>
      <c r="AC629">
        <f>IFERROR(VLOOKUP(H629,'[1]Pending Recoveries'!$A:$D,4,0),0)</f>
        <v>0</v>
      </c>
      <c r="AD629" s="43">
        <f t="shared" si="38"/>
        <v>0</v>
      </c>
      <c r="AE629" s="43">
        <f t="shared" si="39"/>
        <v>0</v>
      </c>
      <c r="AF629" s="43"/>
    </row>
    <row r="630" spans="8:32" hidden="1" x14ac:dyDescent="0.25">
      <c r="H630">
        <v>10190001</v>
      </c>
      <c r="J630" t="s">
        <v>154</v>
      </c>
      <c r="K630" s="47">
        <v>0</v>
      </c>
      <c r="L630" s="42">
        <v>0</v>
      </c>
      <c r="M630" s="42">
        <v>0</v>
      </c>
      <c r="N630" s="48">
        <f t="shared" si="36"/>
        <v>0</v>
      </c>
      <c r="O630" s="42">
        <v>0</v>
      </c>
      <c r="P630" s="42">
        <v>0</v>
      </c>
      <c r="Q630" s="42">
        <v>0</v>
      </c>
      <c r="R630" s="42">
        <v>0</v>
      </c>
      <c r="S630" s="42">
        <v>0</v>
      </c>
      <c r="T630" s="42">
        <v>0</v>
      </c>
      <c r="U630" s="42">
        <v>0</v>
      </c>
      <c r="V630" s="42">
        <v>0</v>
      </c>
      <c r="W630" s="42">
        <v>0</v>
      </c>
      <c r="X630" s="42" t="s">
        <v>1163</v>
      </c>
      <c r="Y630" s="42">
        <v>0</v>
      </c>
      <c r="Z630" s="42">
        <v>0</v>
      </c>
      <c r="AA630" s="46">
        <f t="shared" si="40"/>
        <v>0</v>
      </c>
      <c r="AC630">
        <f>IFERROR(VLOOKUP(H630,'[1]Pending Recoveries'!$A:$D,4,0),0)</f>
        <v>0</v>
      </c>
      <c r="AD630" s="43">
        <f t="shared" si="38"/>
        <v>0</v>
      </c>
      <c r="AE630" s="43">
        <f t="shared" si="39"/>
        <v>0</v>
      </c>
      <c r="AF630" s="43"/>
    </row>
    <row r="631" spans="8:32" hidden="1" x14ac:dyDescent="0.25">
      <c r="H631">
        <v>10110123</v>
      </c>
      <c r="J631" t="s">
        <v>154</v>
      </c>
      <c r="K631" s="47">
        <v>0</v>
      </c>
      <c r="L631" s="42">
        <v>0</v>
      </c>
      <c r="M631" s="42">
        <v>0</v>
      </c>
      <c r="N631" s="48">
        <f t="shared" si="36"/>
        <v>0</v>
      </c>
      <c r="O631" s="42">
        <v>0</v>
      </c>
      <c r="P631" s="42">
        <v>0</v>
      </c>
      <c r="Q631" s="42">
        <v>0</v>
      </c>
      <c r="R631" s="42">
        <v>0</v>
      </c>
      <c r="S631" s="42">
        <v>0</v>
      </c>
      <c r="T631" s="42">
        <v>0</v>
      </c>
      <c r="U631" s="42">
        <v>0</v>
      </c>
      <c r="V631" s="42">
        <v>0</v>
      </c>
      <c r="W631" s="42">
        <v>0</v>
      </c>
      <c r="X631" s="42" t="s">
        <v>1163</v>
      </c>
      <c r="Y631" s="42">
        <v>0</v>
      </c>
      <c r="Z631" s="42">
        <v>0</v>
      </c>
      <c r="AA631" s="46">
        <f t="shared" si="40"/>
        <v>0</v>
      </c>
      <c r="AC631">
        <f>IFERROR(VLOOKUP(H631,'[1]Pending Recoveries'!$A:$D,4,0),0)</f>
        <v>0</v>
      </c>
      <c r="AD631" s="43">
        <f t="shared" si="38"/>
        <v>0</v>
      </c>
      <c r="AE631" s="43">
        <f t="shared" si="39"/>
        <v>0</v>
      </c>
      <c r="AF631" s="43"/>
    </row>
    <row r="632" spans="8:32" hidden="1" x14ac:dyDescent="0.25">
      <c r="H632">
        <v>10110124</v>
      </c>
      <c r="J632" t="s">
        <v>154</v>
      </c>
      <c r="K632" s="47">
        <v>0</v>
      </c>
      <c r="L632" s="42">
        <v>0</v>
      </c>
      <c r="M632" s="42">
        <v>0</v>
      </c>
      <c r="N632" s="48">
        <f t="shared" si="36"/>
        <v>0</v>
      </c>
      <c r="O632" s="42">
        <v>0</v>
      </c>
      <c r="P632" s="42">
        <v>0</v>
      </c>
      <c r="Q632" s="42">
        <v>0</v>
      </c>
      <c r="R632" s="42">
        <v>0</v>
      </c>
      <c r="S632" s="42">
        <v>0</v>
      </c>
      <c r="T632" s="42">
        <v>0</v>
      </c>
      <c r="U632" s="42">
        <v>0</v>
      </c>
      <c r="V632" s="42">
        <v>0</v>
      </c>
      <c r="W632" s="42">
        <v>0</v>
      </c>
      <c r="X632" s="42" t="s">
        <v>1163</v>
      </c>
      <c r="Y632" s="42">
        <v>0</v>
      </c>
      <c r="Z632" s="42">
        <v>0</v>
      </c>
      <c r="AA632" s="46">
        <f t="shared" si="40"/>
        <v>0</v>
      </c>
      <c r="AC632">
        <f>IFERROR(VLOOKUP(H632,'[1]Pending Recoveries'!$A:$D,4,0),0)</f>
        <v>0</v>
      </c>
      <c r="AD632" s="43">
        <f t="shared" si="38"/>
        <v>0</v>
      </c>
      <c r="AE632" s="43">
        <f t="shared" si="39"/>
        <v>0</v>
      </c>
      <c r="AF632" s="43"/>
    </row>
    <row r="633" spans="8:32" x14ac:dyDescent="0.25">
      <c r="H633">
        <v>10110131</v>
      </c>
      <c r="J633" t="s">
        <v>154</v>
      </c>
      <c r="K633" s="47">
        <v>0</v>
      </c>
      <c r="L633" s="42">
        <v>748.33999999999992</v>
      </c>
      <c r="M633" s="42">
        <v>0</v>
      </c>
      <c r="N633" s="48">
        <f t="shared" si="36"/>
        <v>748.33999999999992</v>
      </c>
      <c r="O633" s="42">
        <v>0</v>
      </c>
      <c r="P633" s="42">
        <v>0</v>
      </c>
      <c r="Q633" s="42">
        <v>0</v>
      </c>
      <c r="R633" s="42">
        <v>0</v>
      </c>
      <c r="S633" s="42">
        <v>0</v>
      </c>
      <c r="T633" s="42">
        <v>0</v>
      </c>
      <c r="U633" s="42">
        <v>0</v>
      </c>
      <c r="V633" s="42">
        <v>0</v>
      </c>
      <c r="W633" s="42">
        <v>0</v>
      </c>
      <c r="X633" s="42" t="s">
        <v>1163</v>
      </c>
      <c r="Y633" s="42">
        <v>0</v>
      </c>
      <c r="Z633" s="42">
        <v>0</v>
      </c>
      <c r="AA633" s="46">
        <f t="shared" si="40"/>
        <v>748.33999999999992</v>
      </c>
      <c r="AC633">
        <f>IFERROR(VLOOKUP(H633,'[1]Pending Recoveries'!$A:$D,4,0),0)</f>
        <v>0</v>
      </c>
      <c r="AD633" s="43">
        <f t="shared" si="38"/>
        <v>748.33999999999992</v>
      </c>
      <c r="AE633" s="43">
        <f t="shared" si="39"/>
        <v>0</v>
      </c>
      <c r="AF633" s="43"/>
    </row>
    <row r="634" spans="8:32" x14ac:dyDescent="0.25">
      <c r="H634">
        <v>10110145</v>
      </c>
      <c r="J634" t="s">
        <v>154</v>
      </c>
      <c r="K634" s="47">
        <v>0</v>
      </c>
      <c r="L634" s="42">
        <v>773.99</v>
      </c>
      <c r="M634" s="42">
        <v>0</v>
      </c>
      <c r="N634" s="48">
        <f t="shared" si="36"/>
        <v>773.99</v>
      </c>
      <c r="O634" s="42">
        <v>0</v>
      </c>
      <c r="P634" s="42">
        <v>0</v>
      </c>
      <c r="Q634" s="42">
        <v>0</v>
      </c>
      <c r="R634" s="42">
        <v>0</v>
      </c>
      <c r="S634" s="42">
        <v>0</v>
      </c>
      <c r="T634" s="42">
        <v>0</v>
      </c>
      <c r="U634" s="42">
        <v>0</v>
      </c>
      <c r="V634" s="42">
        <v>0</v>
      </c>
      <c r="W634" s="42">
        <v>0</v>
      </c>
      <c r="X634" s="42" t="s">
        <v>1163</v>
      </c>
      <c r="Y634" s="42">
        <v>0</v>
      </c>
      <c r="Z634" s="42">
        <v>0</v>
      </c>
      <c r="AA634" s="46">
        <f t="shared" si="40"/>
        <v>773.99</v>
      </c>
      <c r="AC634">
        <f>IFERROR(VLOOKUP(H634,'[1]Pending Recoveries'!$A:$D,4,0),0)</f>
        <v>0</v>
      </c>
      <c r="AD634" s="43">
        <f t="shared" si="38"/>
        <v>773.99</v>
      </c>
      <c r="AE634" s="43">
        <f t="shared" si="39"/>
        <v>0</v>
      </c>
      <c r="AF634" s="43"/>
    </row>
    <row r="635" spans="8:32" hidden="1" x14ac:dyDescent="0.25">
      <c r="H635">
        <v>10110128</v>
      </c>
      <c r="J635" t="s">
        <v>154</v>
      </c>
      <c r="K635" s="47">
        <v>0</v>
      </c>
      <c r="L635" s="42">
        <v>0</v>
      </c>
      <c r="M635" s="42">
        <v>0</v>
      </c>
      <c r="N635" s="48">
        <f t="shared" si="36"/>
        <v>0</v>
      </c>
      <c r="O635" s="42">
        <v>0</v>
      </c>
      <c r="P635" s="42">
        <v>0</v>
      </c>
      <c r="Q635" s="42">
        <v>0</v>
      </c>
      <c r="R635" s="42">
        <v>0</v>
      </c>
      <c r="S635" s="42">
        <v>0</v>
      </c>
      <c r="T635" s="42">
        <v>0</v>
      </c>
      <c r="U635" s="42">
        <v>0</v>
      </c>
      <c r="V635" s="42">
        <v>0</v>
      </c>
      <c r="W635" s="42">
        <v>0</v>
      </c>
      <c r="X635" s="42" t="s">
        <v>1163</v>
      </c>
      <c r="Y635" s="42">
        <v>0</v>
      </c>
      <c r="Z635" s="42">
        <v>0</v>
      </c>
      <c r="AA635" s="46">
        <f t="shared" si="40"/>
        <v>0</v>
      </c>
      <c r="AC635">
        <f>IFERROR(VLOOKUP(H635,'[1]Pending Recoveries'!$A:$D,4,0),0)</f>
        <v>0</v>
      </c>
      <c r="AD635" s="43">
        <f t="shared" si="38"/>
        <v>0</v>
      </c>
      <c r="AE635" s="43">
        <f t="shared" si="39"/>
        <v>0</v>
      </c>
      <c r="AF635" s="43"/>
    </row>
    <row r="636" spans="8:32" hidden="1" x14ac:dyDescent="0.25">
      <c r="H636">
        <v>10080086</v>
      </c>
      <c r="J636" t="s">
        <v>154</v>
      </c>
      <c r="K636" s="47">
        <v>0</v>
      </c>
      <c r="L636" s="42">
        <v>0</v>
      </c>
      <c r="M636" s="42">
        <v>0</v>
      </c>
      <c r="N636" s="48">
        <f t="shared" si="36"/>
        <v>0</v>
      </c>
      <c r="O636" s="42">
        <v>0</v>
      </c>
      <c r="P636" s="42">
        <v>0</v>
      </c>
      <c r="Q636" s="42">
        <v>0</v>
      </c>
      <c r="R636" s="42">
        <v>0</v>
      </c>
      <c r="S636" s="42">
        <v>0</v>
      </c>
      <c r="T636" s="42">
        <v>0</v>
      </c>
      <c r="U636" s="42">
        <v>0</v>
      </c>
      <c r="V636" s="42">
        <v>0</v>
      </c>
      <c r="W636" s="42">
        <v>0</v>
      </c>
      <c r="X636" s="42" t="s">
        <v>1163</v>
      </c>
      <c r="Y636" s="42">
        <v>0</v>
      </c>
      <c r="Z636" s="42">
        <v>0</v>
      </c>
      <c r="AA636" s="46">
        <f t="shared" si="40"/>
        <v>0</v>
      </c>
      <c r="AC636">
        <f>IFERROR(VLOOKUP(H636,'[1]Pending Recoveries'!$A:$D,4,0),0)</f>
        <v>0</v>
      </c>
      <c r="AD636" s="43">
        <f t="shared" si="38"/>
        <v>0</v>
      </c>
      <c r="AE636" s="43">
        <f t="shared" si="39"/>
        <v>0</v>
      </c>
      <c r="AF636" s="43"/>
    </row>
    <row r="637" spans="8:32" hidden="1" x14ac:dyDescent="0.25">
      <c r="H637">
        <v>10080055</v>
      </c>
      <c r="J637" t="s">
        <v>154</v>
      </c>
      <c r="K637" s="47">
        <v>0</v>
      </c>
      <c r="L637" s="42">
        <v>0</v>
      </c>
      <c r="M637" s="42">
        <v>0</v>
      </c>
      <c r="N637" s="48">
        <f t="shared" si="36"/>
        <v>0</v>
      </c>
      <c r="O637" s="42">
        <v>0</v>
      </c>
      <c r="P637" s="42">
        <v>0</v>
      </c>
      <c r="Q637" s="42">
        <v>0</v>
      </c>
      <c r="R637" s="42">
        <v>0</v>
      </c>
      <c r="S637" s="42">
        <v>0</v>
      </c>
      <c r="T637" s="42">
        <v>0</v>
      </c>
      <c r="U637" s="42">
        <v>0</v>
      </c>
      <c r="V637" s="42">
        <v>0</v>
      </c>
      <c r="W637" s="42">
        <v>0</v>
      </c>
      <c r="X637" s="42" t="s">
        <v>1163</v>
      </c>
      <c r="Y637" s="42">
        <v>0</v>
      </c>
      <c r="Z637" s="42">
        <v>0</v>
      </c>
      <c r="AA637" s="46">
        <f t="shared" si="40"/>
        <v>0</v>
      </c>
      <c r="AC637">
        <f>IFERROR(VLOOKUP(H637,'[1]Pending Recoveries'!$A:$D,4,0),0)</f>
        <v>0</v>
      </c>
      <c r="AD637" s="43">
        <f t="shared" si="38"/>
        <v>0</v>
      </c>
      <c r="AE637" s="43">
        <f t="shared" si="39"/>
        <v>0</v>
      </c>
      <c r="AF637" s="43"/>
    </row>
    <row r="638" spans="8:32" hidden="1" x14ac:dyDescent="0.25">
      <c r="H638">
        <v>10080048</v>
      </c>
      <c r="J638" t="s">
        <v>154</v>
      </c>
      <c r="K638" s="47">
        <v>0</v>
      </c>
      <c r="L638" s="42">
        <v>0</v>
      </c>
      <c r="M638" s="42">
        <v>0</v>
      </c>
      <c r="N638" s="48">
        <f t="shared" si="36"/>
        <v>0</v>
      </c>
      <c r="O638" s="42">
        <v>0</v>
      </c>
      <c r="P638" s="42">
        <v>0</v>
      </c>
      <c r="Q638" s="42">
        <v>0</v>
      </c>
      <c r="R638" s="42">
        <v>0</v>
      </c>
      <c r="S638" s="42">
        <v>0</v>
      </c>
      <c r="T638" s="42">
        <v>0</v>
      </c>
      <c r="U638" s="42">
        <v>0</v>
      </c>
      <c r="V638" s="42">
        <v>0</v>
      </c>
      <c r="W638" s="42">
        <v>0</v>
      </c>
      <c r="X638" s="42" t="s">
        <v>1163</v>
      </c>
      <c r="Y638" s="42">
        <v>0</v>
      </c>
      <c r="Z638" s="42">
        <v>0</v>
      </c>
      <c r="AA638" s="46">
        <f t="shared" si="40"/>
        <v>0</v>
      </c>
      <c r="AC638">
        <f>IFERROR(VLOOKUP(H638,'[1]Pending Recoveries'!$A:$D,4,0),0)</f>
        <v>0</v>
      </c>
      <c r="AD638" s="43">
        <f t="shared" si="38"/>
        <v>0</v>
      </c>
      <c r="AE638" s="43">
        <f t="shared" si="39"/>
        <v>0</v>
      </c>
      <c r="AF638" s="43"/>
    </row>
    <row r="639" spans="8:32" hidden="1" x14ac:dyDescent="0.25">
      <c r="H639">
        <v>10080054</v>
      </c>
      <c r="J639" t="s">
        <v>154</v>
      </c>
      <c r="K639" s="47">
        <v>0</v>
      </c>
      <c r="L639" s="42">
        <v>0</v>
      </c>
      <c r="M639" s="42">
        <v>0</v>
      </c>
      <c r="N639" s="48">
        <f t="shared" si="36"/>
        <v>0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0</v>
      </c>
      <c r="U639" s="42">
        <v>0</v>
      </c>
      <c r="V639" s="42">
        <v>0</v>
      </c>
      <c r="W639" s="42">
        <v>0</v>
      </c>
      <c r="X639" s="42" t="s">
        <v>1163</v>
      </c>
      <c r="Y639" s="42">
        <v>0</v>
      </c>
      <c r="Z639" s="42">
        <v>0</v>
      </c>
      <c r="AA639" s="46">
        <f t="shared" si="40"/>
        <v>0</v>
      </c>
      <c r="AC639">
        <f>IFERROR(VLOOKUP(H639,'[1]Pending Recoveries'!$A:$D,4,0),0)</f>
        <v>0</v>
      </c>
      <c r="AD639" s="43">
        <f t="shared" si="38"/>
        <v>0</v>
      </c>
      <c r="AE639" s="43">
        <f t="shared" si="39"/>
        <v>0</v>
      </c>
      <c r="AF639" s="43"/>
    </row>
    <row r="640" spans="8:32" hidden="1" x14ac:dyDescent="0.25">
      <c r="H640">
        <v>10080053</v>
      </c>
      <c r="J640" t="s">
        <v>154</v>
      </c>
      <c r="K640" s="47">
        <v>0</v>
      </c>
      <c r="L640" s="42">
        <v>0</v>
      </c>
      <c r="M640" s="42">
        <v>0</v>
      </c>
      <c r="N640" s="48">
        <f t="shared" si="36"/>
        <v>0</v>
      </c>
      <c r="O640" s="42">
        <v>0</v>
      </c>
      <c r="P640" s="42">
        <v>0</v>
      </c>
      <c r="Q640" s="42">
        <v>0</v>
      </c>
      <c r="R640" s="42">
        <v>0</v>
      </c>
      <c r="S640" s="42">
        <v>0</v>
      </c>
      <c r="T640" s="42">
        <v>0</v>
      </c>
      <c r="U640" s="42">
        <v>0</v>
      </c>
      <c r="V640" s="42">
        <v>0</v>
      </c>
      <c r="W640" s="42">
        <v>0</v>
      </c>
      <c r="X640" s="42" t="s">
        <v>1163</v>
      </c>
      <c r="Y640" s="42">
        <v>0</v>
      </c>
      <c r="Z640" s="42">
        <v>0</v>
      </c>
      <c r="AA640" s="46">
        <f t="shared" si="40"/>
        <v>0</v>
      </c>
      <c r="AC640">
        <f>IFERROR(VLOOKUP(H640,'[1]Pending Recoveries'!$A:$D,4,0),0)</f>
        <v>0</v>
      </c>
      <c r="AD640" s="43">
        <f t="shared" si="38"/>
        <v>0</v>
      </c>
      <c r="AE640" s="43">
        <f t="shared" si="39"/>
        <v>0</v>
      </c>
      <c r="AF640" s="43"/>
    </row>
    <row r="641" spans="8:32" hidden="1" x14ac:dyDescent="0.25">
      <c r="H641">
        <v>10530003</v>
      </c>
      <c r="J641" t="s">
        <v>154</v>
      </c>
      <c r="K641" s="47">
        <v>0</v>
      </c>
      <c r="L641" s="42">
        <v>520.79999999999995</v>
      </c>
      <c r="M641" s="42">
        <v>0</v>
      </c>
      <c r="N641" s="48">
        <f t="shared" si="36"/>
        <v>520.79999999999995</v>
      </c>
      <c r="O641" s="42">
        <v>520.79999999999995</v>
      </c>
      <c r="P641" s="42">
        <v>0</v>
      </c>
      <c r="Q641" s="42">
        <v>0</v>
      </c>
      <c r="R641" s="42">
        <v>0</v>
      </c>
      <c r="S641" s="42">
        <v>0</v>
      </c>
      <c r="T641" s="42">
        <v>0</v>
      </c>
      <c r="U641" s="42">
        <v>0</v>
      </c>
      <c r="V641" s="42">
        <v>0</v>
      </c>
      <c r="W641" s="42">
        <v>0</v>
      </c>
      <c r="X641" s="42" t="s">
        <v>1163</v>
      </c>
      <c r="Y641" s="42">
        <v>0</v>
      </c>
      <c r="Z641" s="42">
        <v>0</v>
      </c>
      <c r="AA641" s="46">
        <f t="shared" si="40"/>
        <v>0</v>
      </c>
      <c r="AC641">
        <f>IFERROR(VLOOKUP(H641,'[1]Pending Recoveries'!$A:$D,4,0),0)</f>
        <v>0</v>
      </c>
      <c r="AD641" s="43">
        <f t="shared" si="38"/>
        <v>0</v>
      </c>
      <c r="AE641" s="43">
        <f t="shared" si="39"/>
        <v>0</v>
      </c>
      <c r="AF641" s="43"/>
    </row>
    <row r="642" spans="8:32" hidden="1" x14ac:dyDescent="0.25">
      <c r="H642">
        <v>10530002</v>
      </c>
      <c r="J642" t="s">
        <v>154</v>
      </c>
      <c r="K642" s="47">
        <v>0</v>
      </c>
      <c r="L642" s="42">
        <v>0</v>
      </c>
      <c r="M642" s="42">
        <v>0</v>
      </c>
      <c r="N642" s="48">
        <f t="shared" si="36"/>
        <v>0</v>
      </c>
      <c r="O642" s="42">
        <v>0</v>
      </c>
      <c r="P642" s="42">
        <v>0</v>
      </c>
      <c r="Q642" s="42">
        <v>0</v>
      </c>
      <c r="R642" s="42">
        <v>0</v>
      </c>
      <c r="S642" s="42">
        <v>0</v>
      </c>
      <c r="T642" s="42">
        <v>0</v>
      </c>
      <c r="U642" s="42">
        <v>0</v>
      </c>
      <c r="V642" s="42">
        <v>0</v>
      </c>
      <c r="W642" s="42">
        <v>0</v>
      </c>
      <c r="X642" s="42" t="s">
        <v>1163</v>
      </c>
      <c r="Y642" s="42">
        <v>0</v>
      </c>
      <c r="Z642" s="42">
        <v>0</v>
      </c>
      <c r="AA642" s="46">
        <f t="shared" si="40"/>
        <v>0</v>
      </c>
      <c r="AC642">
        <f>IFERROR(VLOOKUP(H642,'[1]Pending Recoveries'!$A:$D,4,0),0)</f>
        <v>0</v>
      </c>
      <c r="AD642" s="43">
        <f t="shared" si="38"/>
        <v>0</v>
      </c>
      <c r="AE642" s="43">
        <f t="shared" si="39"/>
        <v>0</v>
      </c>
      <c r="AF642" s="43"/>
    </row>
    <row r="643" spans="8:32" hidden="1" x14ac:dyDescent="0.25">
      <c r="H643">
        <v>10530007</v>
      </c>
      <c r="J643" t="s">
        <v>154</v>
      </c>
      <c r="K643" s="47">
        <v>0</v>
      </c>
      <c r="L643" s="42">
        <v>0</v>
      </c>
      <c r="M643" s="42">
        <v>0</v>
      </c>
      <c r="N643" s="48">
        <f t="shared" si="36"/>
        <v>0</v>
      </c>
      <c r="O643" s="42">
        <v>0</v>
      </c>
      <c r="P643" s="42">
        <v>0</v>
      </c>
      <c r="Q643" s="42">
        <v>0</v>
      </c>
      <c r="R643" s="42">
        <v>0</v>
      </c>
      <c r="S643" s="42">
        <v>0</v>
      </c>
      <c r="T643" s="42">
        <v>0</v>
      </c>
      <c r="U643" s="42">
        <v>0</v>
      </c>
      <c r="V643" s="42">
        <v>0</v>
      </c>
      <c r="W643" s="42">
        <v>0</v>
      </c>
      <c r="X643" s="42" t="s">
        <v>1163</v>
      </c>
      <c r="Y643" s="42">
        <v>0</v>
      </c>
      <c r="Z643" s="42">
        <v>0</v>
      </c>
      <c r="AA643" s="46">
        <f t="shared" si="40"/>
        <v>0</v>
      </c>
      <c r="AC643">
        <f>IFERROR(VLOOKUP(H643,'[1]Pending Recoveries'!$A:$D,4,0),0)</f>
        <v>0</v>
      </c>
      <c r="AD643" s="43">
        <f t="shared" si="38"/>
        <v>0</v>
      </c>
      <c r="AE643" s="43">
        <f t="shared" si="39"/>
        <v>0</v>
      </c>
      <c r="AF643" s="43"/>
    </row>
    <row r="644" spans="8:32" hidden="1" x14ac:dyDescent="0.25">
      <c r="H644">
        <v>10530032</v>
      </c>
      <c r="J644" t="s">
        <v>154</v>
      </c>
      <c r="K644" s="47">
        <v>0</v>
      </c>
      <c r="L644" s="42">
        <v>0</v>
      </c>
      <c r="M644" s="42">
        <v>0</v>
      </c>
      <c r="N644" s="48">
        <f t="shared" si="36"/>
        <v>0</v>
      </c>
      <c r="O644" s="42">
        <v>0</v>
      </c>
      <c r="P644" s="42">
        <v>0</v>
      </c>
      <c r="Q644" s="42">
        <v>0</v>
      </c>
      <c r="R644" s="42">
        <v>0</v>
      </c>
      <c r="S644" s="42">
        <v>0</v>
      </c>
      <c r="T644" s="42">
        <v>0</v>
      </c>
      <c r="U644" s="42">
        <v>0</v>
      </c>
      <c r="V644" s="42">
        <v>0</v>
      </c>
      <c r="W644" s="42">
        <v>0</v>
      </c>
      <c r="X644" s="42" t="s">
        <v>1163</v>
      </c>
      <c r="Y644" s="42">
        <v>0</v>
      </c>
      <c r="Z644" s="42">
        <v>0</v>
      </c>
      <c r="AA644" s="46">
        <f t="shared" si="40"/>
        <v>0</v>
      </c>
      <c r="AC644">
        <f>IFERROR(VLOOKUP(H644,'[1]Pending Recoveries'!$A:$D,4,0),0)</f>
        <v>0</v>
      </c>
      <c r="AD644" s="43">
        <f t="shared" si="38"/>
        <v>0</v>
      </c>
      <c r="AE644" s="43">
        <f t="shared" si="39"/>
        <v>0</v>
      </c>
      <c r="AF644" s="43"/>
    </row>
    <row r="645" spans="8:32" hidden="1" x14ac:dyDescent="0.25">
      <c r="H645">
        <v>10530005</v>
      </c>
      <c r="J645" t="s">
        <v>154</v>
      </c>
      <c r="K645" s="47">
        <v>0</v>
      </c>
      <c r="L645" s="42">
        <v>0</v>
      </c>
      <c r="M645" s="42">
        <v>0</v>
      </c>
      <c r="N645" s="48">
        <f t="shared" ref="N645:N708" si="41">K645+M645+L645</f>
        <v>0</v>
      </c>
      <c r="O645" s="42">
        <v>0</v>
      </c>
      <c r="P645" s="42">
        <v>0</v>
      </c>
      <c r="Q645" s="42">
        <v>0</v>
      </c>
      <c r="R645" s="42">
        <v>0</v>
      </c>
      <c r="S645" s="42">
        <v>0</v>
      </c>
      <c r="T645" s="42">
        <v>0</v>
      </c>
      <c r="U645" s="42">
        <v>0</v>
      </c>
      <c r="V645" s="42">
        <v>0</v>
      </c>
      <c r="W645" s="42">
        <v>0</v>
      </c>
      <c r="X645" s="42" t="s">
        <v>1163</v>
      </c>
      <c r="Y645" s="42">
        <v>0</v>
      </c>
      <c r="Z645" s="42">
        <v>0</v>
      </c>
      <c r="AA645" s="46">
        <f t="shared" si="40"/>
        <v>0</v>
      </c>
      <c r="AC645">
        <f>IFERROR(VLOOKUP(H645,'[1]Pending Recoveries'!$A:$D,4,0),0)</f>
        <v>0</v>
      </c>
      <c r="AD645" s="43">
        <f t="shared" ref="AD645:AD708" si="42">AA645-AC645</f>
        <v>0</v>
      </c>
      <c r="AE645" s="43">
        <f t="shared" ref="AE645:AE708" si="43">AC645-M645</f>
        <v>0</v>
      </c>
      <c r="AF645" s="43"/>
    </row>
    <row r="646" spans="8:32" hidden="1" x14ac:dyDescent="0.25">
      <c r="H646">
        <v>10530040</v>
      </c>
      <c r="J646" t="s">
        <v>154</v>
      </c>
      <c r="K646" s="47">
        <v>0</v>
      </c>
      <c r="L646" s="42">
        <v>0</v>
      </c>
      <c r="M646" s="42">
        <v>0</v>
      </c>
      <c r="N646" s="48">
        <f t="shared" si="41"/>
        <v>0</v>
      </c>
      <c r="O646" s="42">
        <v>0</v>
      </c>
      <c r="P646" s="42">
        <v>0</v>
      </c>
      <c r="Q646" s="42">
        <v>0</v>
      </c>
      <c r="R646" s="42">
        <v>0</v>
      </c>
      <c r="S646" s="42">
        <v>0</v>
      </c>
      <c r="T646" s="42">
        <v>0</v>
      </c>
      <c r="U646" s="42">
        <v>0</v>
      </c>
      <c r="V646" s="42">
        <v>0</v>
      </c>
      <c r="W646" s="42">
        <v>0</v>
      </c>
      <c r="X646" s="42" t="s">
        <v>1163</v>
      </c>
      <c r="Y646" s="42">
        <v>0</v>
      </c>
      <c r="Z646" s="42">
        <v>0</v>
      </c>
      <c r="AA646" s="46">
        <f t="shared" si="40"/>
        <v>0</v>
      </c>
      <c r="AC646">
        <f>IFERROR(VLOOKUP(H646,'[1]Pending Recoveries'!$A:$D,4,0),0)</f>
        <v>0</v>
      </c>
      <c r="AD646" s="43">
        <f t="shared" si="42"/>
        <v>0</v>
      </c>
      <c r="AE646" s="43">
        <f t="shared" si="43"/>
        <v>0</v>
      </c>
      <c r="AF646" s="43"/>
    </row>
    <row r="647" spans="8:32" hidden="1" x14ac:dyDescent="0.25">
      <c r="H647">
        <v>10530034</v>
      </c>
      <c r="J647" t="s">
        <v>154</v>
      </c>
      <c r="K647" s="47">
        <v>0</v>
      </c>
      <c r="L647" s="42">
        <v>658.8</v>
      </c>
      <c r="M647" s="42">
        <v>0</v>
      </c>
      <c r="N647" s="48">
        <f t="shared" si="41"/>
        <v>658.8</v>
      </c>
      <c r="O647" s="42">
        <v>658.8</v>
      </c>
      <c r="P647" s="42">
        <v>0</v>
      </c>
      <c r="Q647" s="42">
        <v>0</v>
      </c>
      <c r="R647" s="42">
        <v>0</v>
      </c>
      <c r="S647" s="42">
        <v>0</v>
      </c>
      <c r="T647" s="42">
        <v>0</v>
      </c>
      <c r="U647" s="42">
        <v>0</v>
      </c>
      <c r="V647" s="42">
        <v>0</v>
      </c>
      <c r="W647" s="42">
        <v>0</v>
      </c>
      <c r="X647" s="42" t="s">
        <v>1163</v>
      </c>
      <c r="Y647" s="42">
        <v>0</v>
      </c>
      <c r="Z647" s="42">
        <v>0</v>
      </c>
      <c r="AA647" s="46">
        <f t="shared" si="40"/>
        <v>0</v>
      </c>
      <c r="AC647">
        <f>IFERROR(VLOOKUP(H647,'[1]Pending Recoveries'!$A:$D,4,0),0)</f>
        <v>0</v>
      </c>
      <c r="AD647" s="43">
        <f t="shared" si="42"/>
        <v>0</v>
      </c>
      <c r="AE647" s="43">
        <f t="shared" si="43"/>
        <v>0</v>
      </c>
      <c r="AF647" s="43"/>
    </row>
    <row r="648" spans="8:32" hidden="1" x14ac:dyDescent="0.25">
      <c r="H648">
        <v>10530006</v>
      </c>
      <c r="J648" t="s">
        <v>154</v>
      </c>
      <c r="K648" s="47">
        <v>0</v>
      </c>
      <c r="L648" s="42">
        <v>0</v>
      </c>
      <c r="M648" s="42">
        <v>0</v>
      </c>
      <c r="N648" s="48">
        <f t="shared" si="41"/>
        <v>0</v>
      </c>
      <c r="O648" s="42">
        <v>0</v>
      </c>
      <c r="P648" s="42">
        <v>0</v>
      </c>
      <c r="Q648" s="42">
        <v>0</v>
      </c>
      <c r="R648" s="42">
        <v>0</v>
      </c>
      <c r="S648" s="42">
        <v>0</v>
      </c>
      <c r="T648" s="42">
        <v>0</v>
      </c>
      <c r="U648" s="42">
        <v>0</v>
      </c>
      <c r="V648" s="42">
        <v>0</v>
      </c>
      <c r="W648" s="42">
        <v>0</v>
      </c>
      <c r="X648" s="42" t="s">
        <v>1163</v>
      </c>
      <c r="Y648" s="42">
        <v>0</v>
      </c>
      <c r="Z648" s="42">
        <v>0</v>
      </c>
      <c r="AA648" s="46">
        <f t="shared" si="40"/>
        <v>0</v>
      </c>
      <c r="AC648">
        <f>IFERROR(VLOOKUP(H648,'[1]Pending Recoveries'!$A:$D,4,0),0)</f>
        <v>0</v>
      </c>
      <c r="AD648" s="43">
        <f t="shared" si="42"/>
        <v>0</v>
      </c>
      <c r="AE648" s="43">
        <f t="shared" si="43"/>
        <v>0</v>
      </c>
      <c r="AF648" s="43"/>
    </row>
    <row r="649" spans="8:32" x14ac:dyDescent="0.25">
      <c r="H649">
        <v>10530004</v>
      </c>
      <c r="J649" t="s">
        <v>154</v>
      </c>
      <c r="K649" s="47">
        <v>0</v>
      </c>
      <c r="L649" s="42">
        <v>54.900000000000006</v>
      </c>
      <c r="M649" s="42">
        <v>0</v>
      </c>
      <c r="N649" s="48">
        <f t="shared" si="41"/>
        <v>54.900000000000006</v>
      </c>
      <c r="O649" s="42">
        <v>0</v>
      </c>
      <c r="P649" s="42">
        <v>0</v>
      </c>
      <c r="Q649" s="42">
        <v>0</v>
      </c>
      <c r="R649" s="42">
        <v>0</v>
      </c>
      <c r="S649" s="42">
        <v>0</v>
      </c>
      <c r="T649" s="42">
        <v>0</v>
      </c>
      <c r="U649" s="42">
        <v>0</v>
      </c>
      <c r="V649" s="42">
        <v>0</v>
      </c>
      <c r="W649" s="42">
        <v>0</v>
      </c>
      <c r="X649" s="42" t="s">
        <v>1163</v>
      </c>
      <c r="Y649" s="42">
        <v>0</v>
      </c>
      <c r="Z649" s="42">
        <v>0</v>
      </c>
      <c r="AA649" s="46">
        <f t="shared" si="40"/>
        <v>54.900000000000006</v>
      </c>
      <c r="AC649">
        <f>IFERROR(VLOOKUP(H649,'[1]Pending Recoveries'!$A:$D,4,0),0)</f>
        <v>0</v>
      </c>
      <c r="AD649" s="43">
        <f t="shared" si="42"/>
        <v>54.900000000000006</v>
      </c>
      <c r="AE649" s="43">
        <f t="shared" si="43"/>
        <v>0</v>
      </c>
      <c r="AF649" s="43"/>
    </row>
    <row r="650" spans="8:32" x14ac:dyDescent="0.25">
      <c r="H650">
        <v>10530070</v>
      </c>
      <c r="J650" t="s">
        <v>154</v>
      </c>
      <c r="K650" s="47">
        <v>0</v>
      </c>
      <c r="L650" s="42">
        <v>329.40000000000009</v>
      </c>
      <c r="M650" s="42">
        <v>0</v>
      </c>
      <c r="N650" s="48">
        <f t="shared" si="41"/>
        <v>329.40000000000009</v>
      </c>
      <c r="O650" s="42">
        <v>0</v>
      </c>
      <c r="P650" s="42">
        <v>0</v>
      </c>
      <c r="Q650" s="42">
        <v>0</v>
      </c>
      <c r="R650" s="42">
        <v>0</v>
      </c>
      <c r="S650" s="42">
        <v>0</v>
      </c>
      <c r="T650" s="42">
        <v>0</v>
      </c>
      <c r="U650" s="42">
        <v>0</v>
      </c>
      <c r="V650" s="42">
        <v>0</v>
      </c>
      <c r="W650" s="42">
        <v>0</v>
      </c>
      <c r="X650" s="42" t="s">
        <v>1163</v>
      </c>
      <c r="Y650" s="42">
        <v>0</v>
      </c>
      <c r="Z650" s="42">
        <v>0</v>
      </c>
      <c r="AA650" s="46">
        <f t="shared" si="40"/>
        <v>329.40000000000009</v>
      </c>
      <c r="AC650">
        <f>IFERROR(VLOOKUP(H650,'[1]Pending Recoveries'!$A:$D,4,0),0)</f>
        <v>0</v>
      </c>
      <c r="AD650" s="43">
        <f t="shared" si="42"/>
        <v>329.40000000000009</v>
      </c>
      <c r="AE650" s="43">
        <f t="shared" si="43"/>
        <v>0</v>
      </c>
      <c r="AF650" s="43"/>
    </row>
    <row r="651" spans="8:32" hidden="1" x14ac:dyDescent="0.25">
      <c r="H651">
        <v>10530076</v>
      </c>
      <c r="J651" t="s">
        <v>154</v>
      </c>
      <c r="K651" s="47">
        <v>0</v>
      </c>
      <c r="L651" s="42">
        <v>0</v>
      </c>
      <c r="M651" s="42">
        <v>0</v>
      </c>
      <c r="N651" s="48">
        <f t="shared" si="41"/>
        <v>0</v>
      </c>
      <c r="O651" s="42">
        <v>0</v>
      </c>
      <c r="P651" s="42">
        <v>0</v>
      </c>
      <c r="Q651" s="42">
        <v>0</v>
      </c>
      <c r="R651" s="42">
        <v>0</v>
      </c>
      <c r="S651" s="42">
        <v>0</v>
      </c>
      <c r="T651" s="42">
        <v>0</v>
      </c>
      <c r="U651" s="42">
        <v>0</v>
      </c>
      <c r="V651" s="42">
        <v>0</v>
      </c>
      <c r="W651" s="42">
        <v>0</v>
      </c>
      <c r="X651" s="42" t="s">
        <v>1163</v>
      </c>
      <c r="Y651" s="42">
        <v>0</v>
      </c>
      <c r="Z651" s="42">
        <v>0</v>
      </c>
      <c r="AA651" s="46">
        <f t="shared" si="40"/>
        <v>0</v>
      </c>
      <c r="AC651">
        <f>IFERROR(VLOOKUP(H651,'[1]Pending Recoveries'!$A:$D,4,0),0)</f>
        <v>0</v>
      </c>
      <c r="AD651" s="43">
        <f t="shared" si="42"/>
        <v>0</v>
      </c>
      <c r="AE651" s="43">
        <f t="shared" si="43"/>
        <v>0</v>
      </c>
      <c r="AF651" s="43"/>
    </row>
    <row r="652" spans="8:32" hidden="1" x14ac:dyDescent="0.25">
      <c r="H652">
        <v>10530033</v>
      </c>
      <c r="J652" t="s">
        <v>154</v>
      </c>
      <c r="K652" s="47">
        <v>0</v>
      </c>
      <c r="L652" s="42">
        <v>0</v>
      </c>
      <c r="M652" s="42">
        <v>0</v>
      </c>
      <c r="N652" s="48">
        <f t="shared" si="41"/>
        <v>0</v>
      </c>
      <c r="O652" s="42">
        <v>0</v>
      </c>
      <c r="P652" s="42">
        <v>0</v>
      </c>
      <c r="Q652" s="42">
        <v>0</v>
      </c>
      <c r="R652" s="42">
        <v>0</v>
      </c>
      <c r="S652" s="42">
        <v>0</v>
      </c>
      <c r="T652" s="42">
        <v>0</v>
      </c>
      <c r="U652" s="42">
        <v>0</v>
      </c>
      <c r="V652" s="42">
        <v>0</v>
      </c>
      <c r="W652" s="42">
        <v>0</v>
      </c>
      <c r="X652" s="42" t="s">
        <v>1163</v>
      </c>
      <c r="Y652" s="42">
        <v>0</v>
      </c>
      <c r="Z652" s="42">
        <v>0</v>
      </c>
      <c r="AA652" s="46">
        <f t="shared" si="40"/>
        <v>0</v>
      </c>
      <c r="AC652">
        <f>IFERROR(VLOOKUP(H652,'[1]Pending Recoveries'!$A:$D,4,0),0)</f>
        <v>0</v>
      </c>
      <c r="AD652" s="43">
        <f t="shared" si="42"/>
        <v>0</v>
      </c>
      <c r="AE652" s="43">
        <f t="shared" si="43"/>
        <v>0</v>
      </c>
      <c r="AF652" s="43"/>
    </row>
    <row r="653" spans="8:32" hidden="1" x14ac:dyDescent="0.25">
      <c r="H653">
        <v>10530035</v>
      </c>
      <c r="J653" t="s">
        <v>154</v>
      </c>
      <c r="K653" s="47">
        <v>0</v>
      </c>
      <c r="L653" s="42">
        <v>0</v>
      </c>
      <c r="M653" s="42">
        <v>0</v>
      </c>
      <c r="N653" s="48">
        <f t="shared" si="41"/>
        <v>0</v>
      </c>
      <c r="O653" s="42">
        <v>0</v>
      </c>
      <c r="P653" s="42">
        <v>0</v>
      </c>
      <c r="Q653" s="42">
        <v>0</v>
      </c>
      <c r="R653" s="42">
        <v>0</v>
      </c>
      <c r="S653" s="42">
        <v>0</v>
      </c>
      <c r="T653" s="42">
        <v>0</v>
      </c>
      <c r="U653" s="42">
        <v>0</v>
      </c>
      <c r="V653" s="42">
        <v>0</v>
      </c>
      <c r="W653" s="42">
        <v>0</v>
      </c>
      <c r="X653" s="42" t="s">
        <v>1163</v>
      </c>
      <c r="Y653" s="42">
        <v>0</v>
      </c>
      <c r="Z653" s="42">
        <v>0</v>
      </c>
      <c r="AA653" s="46">
        <f t="shared" si="40"/>
        <v>0</v>
      </c>
      <c r="AC653">
        <f>IFERROR(VLOOKUP(H653,'[1]Pending Recoveries'!$A:$D,4,0),0)</f>
        <v>0</v>
      </c>
      <c r="AD653" s="43">
        <f t="shared" si="42"/>
        <v>0</v>
      </c>
      <c r="AE653" s="43">
        <f t="shared" si="43"/>
        <v>0</v>
      </c>
      <c r="AF653" s="43"/>
    </row>
    <row r="654" spans="8:32" hidden="1" x14ac:dyDescent="0.25">
      <c r="H654">
        <v>10530055</v>
      </c>
      <c r="J654" t="s">
        <v>154</v>
      </c>
      <c r="K654" s="47">
        <v>0</v>
      </c>
      <c r="L654" s="42">
        <v>0</v>
      </c>
      <c r="M654" s="42">
        <v>0</v>
      </c>
      <c r="N654" s="48">
        <f t="shared" si="41"/>
        <v>0</v>
      </c>
      <c r="O654" s="42">
        <v>0</v>
      </c>
      <c r="P654" s="42">
        <v>0</v>
      </c>
      <c r="Q654" s="42">
        <v>0</v>
      </c>
      <c r="R654" s="42">
        <v>0</v>
      </c>
      <c r="S654" s="42">
        <v>0</v>
      </c>
      <c r="T654" s="42">
        <v>0</v>
      </c>
      <c r="U654" s="42">
        <v>0</v>
      </c>
      <c r="V654" s="42">
        <v>0</v>
      </c>
      <c r="W654" s="42">
        <v>0</v>
      </c>
      <c r="X654" s="42" t="s">
        <v>1163</v>
      </c>
      <c r="Y654" s="42">
        <v>0</v>
      </c>
      <c r="Z654" s="42">
        <v>0</v>
      </c>
      <c r="AA654" s="46">
        <f t="shared" si="40"/>
        <v>0</v>
      </c>
      <c r="AC654">
        <f>IFERROR(VLOOKUP(H654,'[1]Pending Recoveries'!$A:$D,4,0),0)</f>
        <v>0</v>
      </c>
      <c r="AD654" s="43">
        <f t="shared" si="42"/>
        <v>0</v>
      </c>
      <c r="AE654" s="43">
        <f t="shared" si="43"/>
        <v>0</v>
      </c>
      <c r="AF654" s="43"/>
    </row>
    <row r="655" spans="8:32" hidden="1" x14ac:dyDescent="0.25">
      <c r="H655">
        <v>10530064</v>
      </c>
      <c r="J655" t="s">
        <v>154</v>
      </c>
      <c r="K655" s="47">
        <v>0</v>
      </c>
      <c r="L655" s="42">
        <v>0</v>
      </c>
      <c r="M655" s="42">
        <v>0</v>
      </c>
      <c r="N655" s="48">
        <f t="shared" si="41"/>
        <v>0</v>
      </c>
      <c r="O655" s="42">
        <v>0</v>
      </c>
      <c r="P655" s="42">
        <v>0</v>
      </c>
      <c r="Q655" s="42">
        <v>0</v>
      </c>
      <c r="R655" s="42">
        <v>0</v>
      </c>
      <c r="S655" s="42">
        <v>0</v>
      </c>
      <c r="T655" s="42">
        <v>0</v>
      </c>
      <c r="U655" s="42">
        <v>0</v>
      </c>
      <c r="V655" s="42">
        <v>0</v>
      </c>
      <c r="W655" s="42">
        <v>0</v>
      </c>
      <c r="X655" s="42" t="s">
        <v>1163</v>
      </c>
      <c r="Y655" s="42">
        <v>0</v>
      </c>
      <c r="Z655" s="42">
        <v>0</v>
      </c>
      <c r="AA655" s="46">
        <f t="shared" si="40"/>
        <v>0</v>
      </c>
      <c r="AC655">
        <f>IFERROR(VLOOKUP(H655,'[1]Pending Recoveries'!$A:$D,4,0),0)</f>
        <v>0</v>
      </c>
      <c r="AD655" s="43">
        <f t="shared" si="42"/>
        <v>0</v>
      </c>
      <c r="AE655" s="43">
        <f t="shared" si="43"/>
        <v>0</v>
      </c>
      <c r="AF655" s="43"/>
    </row>
    <row r="656" spans="8:32" hidden="1" x14ac:dyDescent="0.25">
      <c r="H656">
        <v>10530047</v>
      </c>
      <c r="J656" t="s">
        <v>154</v>
      </c>
      <c r="K656" s="47">
        <v>0</v>
      </c>
      <c r="L656" s="42">
        <v>0</v>
      </c>
      <c r="M656" s="42">
        <v>0</v>
      </c>
      <c r="N656" s="48">
        <f t="shared" si="41"/>
        <v>0</v>
      </c>
      <c r="O656" s="42">
        <v>0</v>
      </c>
      <c r="P656" s="42">
        <v>0</v>
      </c>
      <c r="Q656" s="42">
        <v>0</v>
      </c>
      <c r="R656" s="42">
        <v>0</v>
      </c>
      <c r="S656" s="42">
        <v>0</v>
      </c>
      <c r="T656" s="42">
        <v>0</v>
      </c>
      <c r="U656" s="42">
        <v>0</v>
      </c>
      <c r="V656" s="42">
        <v>0</v>
      </c>
      <c r="W656" s="42">
        <v>0</v>
      </c>
      <c r="X656" s="42" t="s">
        <v>1163</v>
      </c>
      <c r="Y656" s="42">
        <v>0</v>
      </c>
      <c r="Z656" s="42">
        <v>0</v>
      </c>
      <c r="AA656" s="46">
        <f t="shared" si="40"/>
        <v>0</v>
      </c>
      <c r="AC656">
        <f>IFERROR(VLOOKUP(H656,'[1]Pending Recoveries'!$A:$D,4,0),0)</f>
        <v>0</v>
      </c>
      <c r="AD656" s="43">
        <f t="shared" si="42"/>
        <v>0</v>
      </c>
      <c r="AE656" s="43">
        <f t="shared" si="43"/>
        <v>0</v>
      </c>
      <c r="AF656" s="43"/>
    </row>
    <row r="657" spans="8:32" hidden="1" x14ac:dyDescent="0.25">
      <c r="H657">
        <v>10530044</v>
      </c>
      <c r="J657" t="s">
        <v>154</v>
      </c>
      <c r="K657" s="47">
        <v>0</v>
      </c>
      <c r="L657" s="42">
        <v>0</v>
      </c>
      <c r="M657" s="42">
        <v>0</v>
      </c>
      <c r="N657" s="48">
        <f t="shared" si="41"/>
        <v>0</v>
      </c>
      <c r="O657" s="42">
        <v>0</v>
      </c>
      <c r="P657" s="42">
        <v>0</v>
      </c>
      <c r="Q657" s="42">
        <v>0</v>
      </c>
      <c r="R657" s="42">
        <v>0</v>
      </c>
      <c r="S657" s="42">
        <v>0</v>
      </c>
      <c r="T657" s="42">
        <v>0</v>
      </c>
      <c r="U657" s="42">
        <v>0</v>
      </c>
      <c r="V657" s="42">
        <v>0</v>
      </c>
      <c r="W657" s="42">
        <v>0</v>
      </c>
      <c r="X657" s="42" t="s">
        <v>1163</v>
      </c>
      <c r="Y657" s="42">
        <v>0</v>
      </c>
      <c r="Z657" s="42">
        <v>0</v>
      </c>
      <c r="AA657" s="46">
        <f t="shared" si="40"/>
        <v>0</v>
      </c>
      <c r="AC657">
        <f>IFERROR(VLOOKUP(H657,'[1]Pending Recoveries'!$A:$D,4,0),0)</f>
        <v>0</v>
      </c>
      <c r="AD657" s="43">
        <f t="shared" si="42"/>
        <v>0</v>
      </c>
      <c r="AE657" s="43">
        <f t="shared" si="43"/>
        <v>0</v>
      </c>
      <c r="AF657" s="43"/>
    </row>
    <row r="658" spans="8:32" hidden="1" x14ac:dyDescent="0.25">
      <c r="H658">
        <v>10530065</v>
      </c>
      <c r="J658" t="s">
        <v>154</v>
      </c>
      <c r="K658" s="47">
        <v>0</v>
      </c>
      <c r="L658" s="42">
        <v>0</v>
      </c>
      <c r="M658" s="42">
        <v>0</v>
      </c>
      <c r="N658" s="48">
        <f t="shared" si="41"/>
        <v>0</v>
      </c>
      <c r="O658" s="42">
        <v>0</v>
      </c>
      <c r="P658" s="42">
        <v>0</v>
      </c>
      <c r="Q658" s="42">
        <v>0</v>
      </c>
      <c r="R658" s="42">
        <v>0</v>
      </c>
      <c r="S658" s="42">
        <v>0</v>
      </c>
      <c r="T658" s="42">
        <v>0</v>
      </c>
      <c r="U658" s="42">
        <v>0</v>
      </c>
      <c r="V658" s="42">
        <v>0</v>
      </c>
      <c r="W658" s="42">
        <v>0</v>
      </c>
      <c r="X658" s="42" t="s">
        <v>1163</v>
      </c>
      <c r="Y658" s="42">
        <v>0</v>
      </c>
      <c r="Z658" s="42">
        <v>0</v>
      </c>
      <c r="AA658" s="46">
        <f t="shared" si="40"/>
        <v>0</v>
      </c>
      <c r="AC658">
        <f>IFERROR(VLOOKUP(H658,'[1]Pending Recoveries'!$A:$D,4,0),0)</f>
        <v>0</v>
      </c>
      <c r="AD658" s="43">
        <f t="shared" si="42"/>
        <v>0</v>
      </c>
      <c r="AE658" s="43">
        <f t="shared" si="43"/>
        <v>0</v>
      </c>
      <c r="AF658" s="43"/>
    </row>
    <row r="659" spans="8:32" x14ac:dyDescent="0.25">
      <c r="H659">
        <v>10530071</v>
      </c>
      <c r="J659" t="s">
        <v>154</v>
      </c>
      <c r="K659" s="47">
        <v>0</v>
      </c>
      <c r="L659" s="42">
        <v>329.40000000000003</v>
      </c>
      <c r="M659" s="42">
        <v>0</v>
      </c>
      <c r="N659" s="48">
        <f t="shared" si="41"/>
        <v>329.40000000000003</v>
      </c>
      <c r="O659" s="42">
        <v>0</v>
      </c>
      <c r="P659" s="42">
        <v>0</v>
      </c>
      <c r="Q659" s="42">
        <v>0</v>
      </c>
      <c r="R659" s="42">
        <v>0</v>
      </c>
      <c r="S659" s="42">
        <v>0</v>
      </c>
      <c r="T659" s="42">
        <v>0</v>
      </c>
      <c r="U659" s="42">
        <v>0</v>
      </c>
      <c r="V659" s="42">
        <v>0</v>
      </c>
      <c r="W659" s="42">
        <v>0</v>
      </c>
      <c r="X659" s="42" t="s">
        <v>1163</v>
      </c>
      <c r="Y659" s="42">
        <v>0</v>
      </c>
      <c r="Z659" s="42">
        <v>0</v>
      </c>
      <c r="AA659" s="46">
        <f t="shared" si="40"/>
        <v>329.40000000000003</v>
      </c>
      <c r="AC659">
        <f>IFERROR(VLOOKUP(H659,'[1]Pending Recoveries'!$A:$D,4,0),0)</f>
        <v>0</v>
      </c>
      <c r="AD659" s="43">
        <f t="shared" si="42"/>
        <v>329.40000000000003</v>
      </c>
      <c r="AE659" s="43">
        <f t="shared" si="43"/>
        <v>0</v>
      </c>
      <c r="AF659" s="43"/>
    </row>
    <row r="660" spans="8:32" hidden="1" x14ac:dyDescent="0.25">
      <c r="H660">
        <v>10530046</v>
      </c>
      <c r="J660" t="s">
        <v>154</v>
      </c>
      <c r="K660" s="47">
        <v>0</v>
      </c>
      <c r="L660" s="42">
        <v>0</v>
      </c>
      <c r="M660" s="42">
        <v>0</v>
      </c>
      <c r="N660" s="48">
        <f t="shared" si="41"/>
        <v>0</v>
      </c>
      <c r="O660" s="42">
        <v>0</v>
      </c>
      <c r="P660" s="42">
        <v>0</v>
      </c>
      <c r="Q660" s="42">
        <v>0</v>
      </c>
      <c r="R660" s="42">
        <v>0</v>
      </c>
      <c r="S660" s="42">
        <v>0</v>
      </c>
      <c r="T660" s="42">
        <v>0</v>
      </c>
      <c r="U660" s="42">
        <v>0</v>
      </c>
      <c r="V660" s="42">
        <v>0</v>
      </c>
      <c r="W660" s="42">
        <v>0</v>
      </c>
      <c r="X660" s="42" t="s">
        <v>1163</v>
      </c>
      <c r="Y660" s="42">
        <v>0</v>
      </c>
      <c r="Z660" s="42">
        <v>0</v>
      </c>
      <c r="AA660" s="46">
        <f t="shared" si="40"/>
        <v>0</v>
      </c>
      <c r="AC660">
        <f>IFERROR(VLOOKUP(H660,'[1]Pending Recoveries'!$A:$D,4,0),0)</f>
        <v>0</v>
      </c>
      <c r="AD660" s="43">
        <f t="shared" si="42"/>
        <v>0</v>
      </c>
      <c r="AE660" s="43">
        <f t="shared" si="43"/>
        <v>0</v>
      </c>
      <c r="AF660" s="43"/>
    </row>
    <row r="661" spans="8:32" hidden="1" x14ac:dyDescent="0.25">
      <c r="H661">
        <v>10530001</v>
      </c>
      <c r="J661" t="s">
        <v>154</v>
      </c>
      <c r="K661" s="47">
        <v>0</v>
      </c>
      <c r="L661" s="42">
        <v>0</v>
      </c>
      <c r="M661" s="42">
        <v>0</v>
      </c>
      <c r="N661" s="48">
        <f t="shared" si="41"/>
        <v>0</v>
      </c>
      <c r="O661" s="42">
        <v>0</v>
      </c>
      <c r="P661" s="42">
        <v>0</v>
      </c>
      <c r="Q661" s="42">
        <v>0</v>
      </c>
      <c r="R661" s="42">
        <v>0</v>
      </c>
      <c r="S661" s="42">
        <v>0</v>
      </c>
      <c r="T661" s="42">
        <v>0</v>
      </c>
      <c r="U661" s="42">
        <v>0</v>
      </c>
      <c r="V661" s="42">
        <v>0</v>
      </c>
      <c r="W661" s="42">
        <v>0</v>
      </c>
      <c r="X661" s="42" t="s">
        <v>1163</v>
      </c>
      <c r="Y661" s="42">
        <v>0</v>
      </c>
      <c r="Z661" s="42">
        <v>0</v>
      </c>
      <c r="AA661" s="46">
        <f t="shared" si="40"/>
        <v>0</v>
      </c>
      <c r="AC661">
        <f>IFERROR(VLOOKUP(H661,'[1]Pending Recoveries'!$A:$D,4,0),0)</f>
        <v>0</v>
      </c>
      <c r="AD661" s="43">
        <f t="shared" si="42"/>
        <v>0</v>
      </c>
      <c r="AE661" s="43">
        <f t="shared" si="43"/>
        <v>0</v>
      </c>
      <c r="AF661" s="43"/>
    </row>
    <row r="662" spans="8:32" x14ac:dyDescent="0.25">
      <c r="H662">
        <v>10530045</v>
      </c>
      <c r="J662" t="s">
        <v>154</v>
      </c>
      <c r="K662" s="47">
        <v>0</v>
      </c>
      <c r="L662" s="42">
        <v>54.900000000000006</v>
      </c>
      <c r="M662" s="42">
        <v>0</v>
      </c>
      <c r="N662" s="48">
        <f t="shared" si="41"/>
        <v>54.900000000000006</v>
      </c>
      <c r="O662" s="42">
        <v>0</v>
      </c>
      <c r="P662" s="42">
        <v>0</v>
      </c>
      <c r="Q662" s="42">
        <v>0</v>
      </c>
      <c r="R662" s="42">
        <v>0</v>
      </c>
      <c r="S662" s="42">
        <v>0</v>
      </c>
      <c r="T662" s="42">
        <v>0</v>
      </c>
      <c r="U662" s="42">
        <v>0</v>
      </c>
      <c r="V662" s="42">
        <v>0</v>
      </c>
      <c r="W662" s="42">
        <v>0</v>
      </c>
      <c r="X662" s="42" t="s">
        <v>1163</v>
      </c>
      <c r="Y662" s="42">
        <v>0</v>
      </c>
      <c r="Z662" s="42">
        <v>0</v>
      </c>
      <c r="AA662" s="46">
        <f t="shared" si="40"/>
        <v>54.900000000000006</v>
      </c>
      <c r="AC662">
        <f>IFERROR(VLOOKUP(H662,'[1]Pending Recoveries'!$A:$D,4,0),0)</f>
        <v>0</v>
      </c>
      <c r="AD662" s="43">
        <f t="shared" si="42"/>
        <v>54.900000000000006</v>
      </c>
      <c r="AE662" s="43">
        <f t="shared" si="43"/>
        <v>0</v>
      </c>
      <c r="AF662" s="43"/>
    </row>
    <row r="663" spans="8:32" x14ac:dyDescent="0.25">
      <c r="H663">
        <v>10530027</v>
      </c>
      <c r="J663" t="s">
        <v>154</v>
      </c>
      <c r="K663" s="47">
        <v>0</v>
      </c>
      <c r="L663" s="42">
        <v>952.42000000000007</v>
      </c>
      <c r="M663" s="42">
        <v>0</v>
      </c>
      <c r="N663" s="48">
        <f t="shared" si="41"/>
        <v>952.42000000000007</v>
      </c>
      <c r="O663" s="42">
        <v>0</v>
      </c>
      <c r="P663" s="42">
        <v>0</v>
      </c>
      <c r="Q663" s="42">
        <v>0</v>
      </c>
      <c r="R663" s="42">
        <v>0</v>
      </c>
      <c r="S663" s="42">
        <v>0</v>
      </c>
      <c r="T663" s="42">
        <v>0</v>
      </c>
      <c r="U663" s="42">
        <v>0</v>
      </c>
      <c r="V663" s="42">
        <v>0</v>
      </c>
      <c r="W663" s="42">
        <v>0</v>
      </c>
      <c r="X663" s="42" t="s">
        <v>1163</v>
      </c>
      <c r="Y663" s="42">
        <v>0</v>
      </c>
      <c r="Z663" s="42">
        <v>0</v>
      </c>
      <c r="AA663" s="46">
        <f t="shared" si="40"/>
        <v>952.42000000000007</v>
      </c>
      <c r="AC663">
        <f>IFERROR(VLOOKUP(H663,'[1]Pending Recoveries'!$A:$D,4,0),0)</f>
        <v>0</v>
      </c>
      <c r="AD663" s="43">
        <f t="shared" si="42"/>
        <v>952.42000000000007</v>
      </c>
      <c r="AE663" s="43">
        <f t="shared" si="43"/>
        <v>0</v>
      </c>
      <c r="AF663" s="43"/>
    </row>
    <row r="664" spans="8:32" hidden="1" x14ac:dyDescent="0.25">
      <c r="H664">
        <v>10530067</v>
      </c>
      <c r="J664" t="s">
        <v>154</v>
      </c>
      <c r="K664" s="47">
        <v>0</v>
      </c>
      <c r="L664" s="42">
        <v>0</v>
      </c>
      <c r="M664" s="42">
        <v>0</v>
      </c>
      <c r="N664" s="48">
        <f t="shared" si="41"/>
        <v>0</v>
      </c>
      <c r="O664" s="42">
        <v>0</v>
      </c>
      <c r="P664" s="42">
        <v>0</v>
      </c>
      <c r="Q664" s="42">
        <v>0</v>
      </c>
      <c r="R664" s="42">
        <v>0</v>
      </c>
      <c r="S664" s="42">
        <v>0</v>
      </c>
      <c r="T664" s="42">
        <v>0</v>
      </c>
      <c r="U664" s="42">
        <v>0</v>
      </c>
      <c r="V664" s="42">
        <v>0</v>
      </c>
      <c r="W664" s="42">
        <v>0</v>
      </c>
      <c r="X664" s="42" t="s">
        <v>1163</v>
      </c>
      <c r="Y664" s="42">
        <v>0</v>
      </c>
      <c r="Z664" s="42">
        <v>0</v>
      </c>
      <c r="AA664" s="46">
        <f t="shared" si="40"/>
        <v>0</v>
      </c>
      <c r="AC664">
        <f>IFERROR(VLOOKUP(H664,'[1]Pending Recoveries'!$A:$D,4,0),0)</f>
        <v>0</v>
      </c>
      <c r="AD664" s="43">
        <f t="shared" si="42"/>
        <v>0</v>
      </c>
      <c r="AE664" s="43">
        <f t="shared" si="43"/>
        <v>0</v>
      </c>
      <c r="AF664" s="43"/>
    </row>
    <row r="665" spans="8:32" x14ac:dyDescent="0.25">
      <c r="H665">
        <v>10530008</v>
      </c>
      <c r="J665" t="s">
        <v>154</v>
      </c>
      <c r="K665" s="47">
        <v>0</v>
      </c>
      <c r="L665" s="42">
        <v>439.2000000000001</v>
      </c>
      <c r="M665" s="42">
        <v>0</v>
      </c>
      <c r="N665" s="48">
        <f t="shared" si="41"/>
        <v>439.2000000000001</v>
      </c>
      <c r="O665" s="42">
        <v>0</v>
      </c>
      <c r="P665" s="42">
        <v>0</v>
      </c>
      <c r="Q665" s="42">
        <v>0</v>
      </c>
      <c r="R665" s="42">
        <v>0</v>
      </c>
      <c r="S665" s="42">
        <v>0</v>
      </c>
      <c r="T665" s="42">
        <v>0</v>
      </c>
      <c r="U665" s="42">
        <v>0</v>
      </c>
      <c r="V665" s="42">
        <v>0</v>
      </c>
      <c r="W665" s="42">
        <v>0</v>
      </c>
      <c r="X665" s="42" t="s">
        <v>1163</v>
      </c>
      <c r="Y665" s="42">
        <v>0</v>
      </c>
      <c r="Z665" s="42">
        <v>0</v>
      </c>
      <c r="AA665" s="46">
        <f t="shared" si="40"/>
        <v>439.2000000000001</v>
      </c>
      <c r="AC665">
        <f>IFERROR(VLOOKUP(H665,'[1]Pending Recoveries'!$A:$D,4,0),0)</f>
        <v>0</v>
      </c>
      <c r="AD665" s="43">
        <f t="shared" si="42"/>
        <v>439.2000000000001</v>
      </c>
      <c r="AE665" s="43">
        <f t="shared" si="43"/>
        <v>0</v>
      </c>
      <c r="AF665" s="43"/>
    </row>
    <row r="666" spans="8:32" hidden="1" x14ac:dyDescent="0.25">
      <c r="H666">
        <v>10530058</v>
      </c>
      <c r="J666" t="s">
        <v>154</v>
      </c>
      <c r="K666" s="47">
        <v>0</v>
      </c>
      <c r="L666" s="42">
        <v>0</v>
      </c>
      <c r="M666" s="42">
        <v>0</v>
      </c>
      <c r="N666" s="48">
        <f t="shared" si="41"/>
        <v>0</v>
      </c>
      <c r="O666" s="42">
        <v>0</v>
      </c>
      <c r="P666" s="42">
        <v>0</v>
      </c>
      <c r="Q666" s="42">
        <v>0</v>
      </c>
      <c r="R666" s="42">
        <v>0</v>
      </c>
      <c r="S666" s="42">
        <v>0</v>
      </c>
      <c r="T666" s="42">
        <v>0</v>
      </c>
      <c r="U666" s="42">
        <v>0</v>
      </c>
      <c r="V666" s="42">
        <v>0</v>
      </c>
      <c r="W666" s="42">
        <v>0</v>
      </c>
      <c r="X666" s="42" t="s">
        <v>1163</v>
      </c>
      <c r="Y666" s="42">
        <v>0</v>
      </c>
      <c r="Z666" s="42">
        <v>0</v>
      </c>
      <c r="AA666" s="46">
        <f t="shared" si="40"/>
        <v>0</v>
      </c>
      <c r="AC666">
        <f>IFERROR(VLOOKUP(H666,'[1]Pending Recoveries'!$A:$D,4,0),0)</f>
        <v>0</v>
      </c>
      <c r="AD666" s="43">
        <f t="shared" si="42"/>
        <v>0</v>
      </c>
      <c r="AE666" s="43">
        <f t="shared" si="43"/>
        <v>0</v>
      </c>
      <c r="AF666" s="43"/>
    </row>
    <row r="667" spans="8:32" hidden="1" x14ac:dyDescent="0.25">
      <c r="H667">
        <v>10530048</v>
      </c>
      <c r="J667" t="s">
        <v>154</v>
      </c>
      <c r="K667" s="47">
        <v>0</v>
      </c>
      <c r="L667" s="42">
        <v>219.60000000000002</v>
      </c>
      <c r="M667" s="42">
        <v>0</v>
      </c>
      <c r="N667" s="48">
        <f t="shared" si="41"/>
        <v>219.60000000000002</v>
      </c>
      <c r="O667" s="42">
        <v>219.60000000000002</v>
      </c>
      <c r="P667" s="42">
        <v>0</v>
      </c>
      <c r="Q667" s="42">
        <v>0</v>
      </c>
      <c r="R667" s="42">
        <v>0</v>
      </c>
      <c r="S667" s="42">
        <v>0</v>
      </c>
      <c r="T667" s="42">
        <v>0</v>
      </c>
      <c r="U667" s="42">
        <v>0</v>
      </c>
      <c r="V667" s="42">
        <v>0</v>
      </c>
      <c r="W667" s="42">
        <v>0</v>
      </c>
      <c r="X667" s="42" t="s">
        <v>1163</v>
      </c>
      <c r="Y667" s="42">
        <v>0</v>
      </c>
      <c r="Z667" s="42">
        <v>0</v>
      </c>
      <c r="AA667" s="46">
        <f t="shared" si="40"/>
        <v>0</v>
      </c>
      <c r="AC667">
        <f>IFERROR(VLOOKUP(H667,'[1]Pending Recoveries'!$A:$D,4,0),0)</f>
        <v>0</v>
      </c>
      <c r="AD667" s="43">
        <f t="shared" si="42"/>
        <v>0</v>
      </c>
      <c r="AE667" s="43">
        <f t="shared" si="43"/>
        <v>0</v>
      </c>
      <c r="AF667" s="43"/>
    </row>
    <row r="668" spans="8:32" hidden="1" x14ac:dyDescent="0.25">
      <c r="H668">
        <v>10530062</v>
      </c>
      <c r="J668" t="s">
        <v>154</v>
      </c>
      <c r="K668" s="47">
        <v>0</v>
      </c>
      <c r="L668" s="42">
        <v>0</v>
      </c>
      <c r="M668" s="42">
        <v>0</v>
      </c>
      <c r="N668" s="48">
        <f t="shared" si="41"/>
        <v>0</v>
      </c>
      <c r="O668" s="42">
        <v>0</v>
      </c>
      <c r="P668" s="42">
        <v>0</v>
      </c>
      <c r="Q668" s="42">
        <v>0</v>
      </c>
      <c r="R668" s="42">
        <v>0</v>
      </c>
      <c r="S668" s="42">
        <v>0</v>
      </c>
      <c r="T668" s="42">
        <v>0</v>
      </c>
      <c r="U668" s="42">
        <v>0</v>
      </c>
      <c r="V668" s="42">
        <v>0</v>
      </c>
      <c r="W668" s="42">
        <v>0</v>
      </c>
      <c r="X668" s="42" t="s">
        <v>1163</v>
      </c>
      <c r="Y668" s="42">
        <v>0</v>
      </c>
      <c r="Z668" s="42">
        <v>0</v>
      </c>
      <c r="AA668" s="46">
        <f t="shared" si="40"/>
        <v>0</v>
      </c>
      <c r="AC668">
        <f>IFERROR(VLOOKUP(H668,'[1]Pending Recoveries'!$A:$D,4,0),0)</f>
        <v>0</v>
      </c>
      <c r="AD668" s="43">
        <f t="shared" si="42"/>
        <v>0</v>
      </c>
      <c r="AE668" s="43">
        <f t="shared" si="43"/>
        <v>0</v>
      </c>
      <c r="AF668" s="43"/>
    </row>
    <row r="669" spans="8:32" hidden="1" x14ac:dyDescent="0.25">
      <c r="H669">
        <v>10530082</v>
      </c>
      <c r="J669" t="s">
        <v>154</v>
      </c>
      <c r="K669" s="47">
        <v>0</v>
      </c>
      <c r="L669" s="42">
        <v>0</v>
      </c>
      <c r="M669" s="42">
        <v>0</v>
      </c>
      <c r="N669" s="48">
        <f t="shared" si="41"/>
        <v>0</v>
      </c>
      <c r="O669" s="42">
        <v>0</v>
      </c>
      <c r="P669" s="42">
        <v>0</v>
      </c>
      <c r="Q669" s="42">
        <v>0</v>
      </c>
      <c r="R669" s="42">
        <v>0</v>
      </c>
      <c r="S669" s="42">
        <v>0</v>
      </c>
      <c r="T669" s="42">
        <v>0</v>
      </c>
      <c r="U669" s="42">
        <v>0</v>
      </c>
      <c r="V669" s="42">
        <v>0</v>
      </c>
      <c r="W669" s="42">
        <v>0</v>
      </c>
      <c r="X669" s="42" t="s">
        <v>1163</v>
      </c>
      <c r="Y669" s="42">
        <v>0</v>
      </c>
      <c r="Z669" s="42">
        <v>0</v>
      </c>
      <c r="AA669" s="46">
        <f t="shared" si="40"/>
        <v>0</v>
      </c>
      <c r="AC669">
        <f>IFERROR(VLOOKUP(H669,'[1]Pending Recoveries'!$A:$D,4,0),0)</f>
        <v>0</v>
      </c>
      <c r="AD669" s="43">
        <f t="shared" si="42"/>
        <v>0</v>
      </c>
      <c r="AE669" s="43">
        <f t="shared" si="43"/>
        <v>0</v>
      </c>
      <c r="AF669" s="43"/>
    </row>
    <row r="670" spans="8:32" hidden="1" x14ac:dyDescent="0.25">
      <c r="H670">
        <v>10530078</v>
      </c>
      <c r="J670" t="s">
        <v>154</v>
      </c>
      <c r="K670" s="47">
        <v>0</v>
      </c>
      <c r="L670" s="42">
        <v>0</v>
      </c>
      <c r="M670" s="42">
        <v>0</v>
      </c>
      <c r="N670" s="48">
        <f t="shared" si="41"/>
        <v>0</v>
      </c>
      <c r="O670" s="42">
        <v>0</v>
      </c>
      <c r="P670" s="42">
        <v>0</v>
      </c>
      <c r="Q670" s="42">
        <v>0</v>
      </c>
      <c r="R670" s="42">
        <v>0</v>
      </c>
      <c r="S670" s="42">
        <v>0</v>
      </c>
      <c r="T670" s="42">
        <v>0</v>
      </c>
      <c r="U670" s="42">
        <v>0</v>
      </c>
      <c r="V670" s="42">
        <v>0</v>
      </c>
      <c r="W670" s="42">
        <v>0</v>
      </c>
      <c r="X670" s="42" t="s">
        <v>1163</v>
      </c>
      <c r="Y670" s="42">
        <v>0</v>
      </c>
      <c r="Z670" s="42">
        <v>0</v>
      </c>
      <c r="AA670" s="46">
        <f t="shared" si="40"/>
        <v>0</v>
      </c>
      <c r="AC670">
        <f>IFERROR(VLOOKUP(H670,'[1]Pending Recoveries'!$A:$D,4,0),0)</f>
        <v>0</v>
      </c>
      <c r="AD670" s="43">
        <f t="shared" si="42"/>
        <v>0</v>
      </c>
      <c r="AE670" s="43">
        <f t="shared" si="43"/>
        <v>0</v>
      </c>
      <c r="AF670" s="43"/>
    </row>
    <row r="671" spans="8:32" hidden="1" x14ac:dyDescent="0.25">
      <c r="H671">
        <v>10530074</v>
      </c>
      <c r="J671" t="s">
        <v>154</v>
      </c>
      <c r="K671" s="47">
        <v>0</v>
      </c>
      <c r="L671" s="42">
        <v>0</v>
      </c>
      <c r="M671" s="42">
        <v>0</v>
      </c>
      <c r="N671" s="48">
        <f t="shared" si="41"/>
        <v>0</v>
      </c>
      <c r="O671" s="42">
        <v>0</v>
      </c>
      <c r="P671" s="42">
        <v>0</v>
      </c>
      <c r="Q671" s="42">
        <v>0</v>
      </c>
      <c r="R671" s="42">
        <v>0</v>
      </c>
      <c r="S671" s="42">
        <v>0</v>
      </c>
      <c r="T671" s="42">
        <v>0</v>
      </c>
      <c r="U671" s="42">
        <v>0</v>
      </c>
      <c r="V671" s="42">
        <v>0</v>
      </c>
      <c r="W671" s="42">
        <v>0</v>
      </c>
      <c r="X671" s="42" t="s">
        <v>1163</v>
      </c>
      <c r="Y671" s="42">
        <v>0</v>
      </c>
      <c r="Z671" s="42">
        <v>0</v>
      </c>
      <c r="AA671" s="46">
        <f t="shared" si="40"/>
        <v>0</v>
      </c>
      <c r="AC671">
        <f>IFERROR(VLOOKUP(H671,'[1]Pending Recoveries'!$A:$D,4,0),0)</f>
        <v>0</v>
      </c>
      <c r="AD671" s="43">
        <f t="shared" si="42"/>
        <v>0</v>
      </c>
      <c r="AE671" s="43">
        <f t="shared" si="43"/>
        <v>0</v>
      </c>
      <c r="AF671" s="43"/>
    </row>
    <row r="672" spans="8:32" hidden="1" x14ac:dyDescent="0.25">
      <c r="H672">
        <v>10530085</v>
      </c>
      <c r="J672" t="s">
        <v>154</v>
      </c>
      <c r="K672" s="47">
        <v>0</v>
      </c>
      <c r="L672" s="42">
        <v>0</v>
      </c>
      <c r="M672" s="42">
        <v>0</v>
      </c>
      <c r="N672" s="48">
        <f t="shared" si="41"/>
        <v>0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0</v>
      </c>
      <c r="U672" s="42">
        <v>0</v>
      </c>
      <c r="V672" s="42">
        <v>0</v>
      </c>
      <c r="W672" s="42">
        <v>0</v>
      </c>
      <c r="X672" s="42" t="s">
        <v>1163</v>
      </c>
      <c r="Y672" s="42">
        <v>0</v>
      </c>
      <c r="Z672" s="42">
        <v>0</v>
      </c>
      <c r="AA672" s="46">
        <f t="shared" si="40"/>
        <v>0</v>
      </c>
      <c r="AC672">
        <f>IFERROR(VLOOKUP(H672,'[1]Pending Recoveries'!$A:$D,4,0),0)</f>
        <v>0</v>
      </c>
      <c r="AD672" s="43">
        <f t="shared" si="42"/>
        <v>0</v>
      </c>
      <c r="AE672" s="43">
        <f t="shared" si="43"/>
        <v>0</v>
      </c>
      <c r="AF672" s="43"/>
    </row>
    <row r="673" spans="8:32" hidden="1" x14ac:dyDescent="0.25">
      <c r="H673">
        <v>10530093</v>
      </c>
      <c r="J673" t="s">
        <v>154</v>
      </c>
      <c r="K673" s="47">
        <v>0</v>
      </c>
      <c r="L673" s="42">
        <v>0</v>
      </c>
      <c r="M673" s="42">
        <v>0</v>
      </c>
      <c r="N673" s="48">
        <f t="shared" si="41"/>
        <v>0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0</v>
      </c>
      <c r="U673" s="42">
        <v>0</v>
      </c>
      <c r="V673" s="42">
        <v>0</v>
      </c>
      <c r="W673" s="42">
        <v>0</v>
      </c>
      <c r="X673" s="42" t="s">
        <v>1163</v>
      </c>
      <c r="Y673" s="42">
        <v>0</v>
      </c>
      <c r="Z673" s="42">
        <v>0</v>
      </c>
      <c r="AA673" s="46">
        <f t="shared" si="40"/>
        <v>0</v>
      </c>
      <c r="AC673">
        <f>IFERROR(VLOOKUP(H673,'[1]Pending Recoveries'!$A:$D,4,0),0)</f>
        <v>0</v>
      </c>
      <c r="AD673" s="43">
        <f t="shared" si="42"/>
        <v>0</v>
      </c>
      <c r="AE673" s="43">
        <f t="shared" si="43"/>
        <v>0</v>
      </c>
      <c r="AF673" s="43"/>
    </row>
    <row r="674" spans="8:32" x14ac:dyDescent="0.25">
      <c r="H674">
        <v>10120082</v>
      </c>
      <c r="J674" t="s">
        <v>154</v>
      </c>
      <c r="K674" s="47">
        <v>0</v>
      </c>
      <c r="L674" s="42">
        <v>506.90000000000003</v>
      </c>
      <c r="M674" s="42">
        <v>0</v>
      </c>
      <c r="N674" s="48">
        <f t="shared" si="41"/>
        <v>506.90000000000003</v>
      </c>
      <c r="O674" s="42">
        <v>0</v>
      </c>
      <c r="P674" s="42">
        <v>0</v>
      </c>
      <c r="Q674" s="42">
        <v>0</v>
      </c>
      <c r="R674" s="42">
        <v>0</v>
      </c>
      <c r="S674" s="42">
        <v>0</v>
      </c>
      <c r="T674" s="42">
        <v>0</v>
      </c>
      <c r="U674" s="42">
        <v>0</v>
      </c>
      <c r="V674" s="42">
        <v>0</v>
      </c>
      <c r="W674" s="42">
        <v>0</v>
      </c>
      <c r="X674" s="42" t="s">
        <v>1163</v>
      </c>
      <c r="Y674" s="42">
        <v>0</v>
      </c>
      <c r="Z674" s="42">
        <v>0</v>
      </c>
      <c r="AA674" s="46">
        <f t="shared" si="40"/>
        <v>506.90000000000003</v>
      </c>
      <c r="AC674">
        <f>IFERROR(VLOOKUP(H674,'[1]Pending Recoveries'!$A:$D,4,0),0)</f>
        <v>0</v>
      </c>
      <c r="AD674" s="43">
        <f t="shared" si="42"/>
        <v>506.90000000000003</v>
      </c>
      <c r="AE674" s="43">
        <f t="shared" si="43"/>
        <v>0</v>
      </c>
      <c r="AF674" s="43"/>
    </row>
    <row r="675" spans="8:32" hidden="1" x14ac:dyDescent="0.25">
      <c r="H675">
        <v>10120089</v>
      </c>
      <c r="J675" t="s">
        <v>154</v>
      </c>
      <c r="K675" s="47">
        <v>0</v>
      </c>
      <c r="L675" s="42">
        <v>0</v>
      </c>
      <c r="M675" s="42">
        <v>0</v>
      </c>
      <c r="N675" s="48">
        <f t="shared" si="41"/>
        <v>0</v>
      </c>
      <c r="O675" s="42">
        <v>0</v>
      </c>
      <c r="P675" s="42">
        <v>0</v>
      </c>
      <c r="Q675" s="42">
        <v>0</v>
      </c>
      <c r="R675" s="42">
        <v>0</v>
      </c>
      <c r="S675" s="42">
        <v>0</v>
      </c>
      <c r="T675" s="42">
        <v>0</v>
      </c>
      <c r="U675" s="42">
        <v>0</v>
      </c>
      <c r="V675" s="42">
        <v>0</v>
      </c>
      <c r="W675" s="42">
        <v>0</v>
      </c>
      <c r="X675" s="42" t="s">
        <v>1163</v>
      </c>
      <c r="Y675" s="42">
        <v>0</v>
      </c>
      <c r="Z675" s="42">
        <v>0</v>
      </c>
      <c r="AA675" s="46">
        <f t="shared" si="40"/>
        <v>0</v>
      </c>
      <c r="AC675">
        <f>IFERROR(VLOOKUP(H675,'[1]Pending Recoveries'!$A:$D,4,0),0)</f>
        <v>0</v>
      </c>
      <c r="AD675" s="43">
        <f t="shared" si="42"/>
        <v>0</v>
      </c>
      <c r="AE675" s="43">
        <f t="shared" si="43"/>
        <v>0</v>
      </c>
      <c r="AF675" s="43"/>
    </row>
    <row r="676" spans="8:32" x14ac:dyDescent="0.25">
      <c r="H676">
        <v>10120090</v>
      </c>
      <c r="J676" t="s">
        <v>154</v>
      </c>
      <c r="K676" s="47">
        <v>0</v>
      </c>
      <c r="L676" s="42">
        <v>161.10000000000002</v>
      </c>
      <c r="M676" s="42">
        <v>0</v>
      </c>
      <c r="N676" s="48">
        <f t="shared" si="41"/>
        <v>161.10000000000002</v>
      </c>
      <c r="O676" s="42">
        <v>0</v>
      </c>
      <c r="P676" s="42">
        <v>0</v>
      </c>
      <c r="Q676" s="42">
        <v>0</v>
      </c>
      <c r="R676" s="42">
        <v>0</v>
      </c>
      <c r="S676" s="42">
        <v>0</v>
      </c>
      <c r="T676" s="42">
        <v>0</v>
      </c>
      <c r="U676" s="42">
        <v>0</v>
      </c>
      <c r="V676" s="42">
        <v>0</v>
      </c>
      <c r="W676" s="42">
        <v>0</v>
      </c>
      <c r="X676" s="42" t="s">
        <v>1163</v>
      </c>
      <c r="Y676" s="42">
        <v>0</v>
      </c>
      <c r="Z676" s="42">
        <v>0</v>
      </c>
      <c r="AA676" s="46">
        <f t="shared" si="40"/>
        <v>161.10000000000002</v>
      </c>
      <c r="AC676">
        <f>IFERROR(VLOOKUP(H676,'[1]Pending Recoveries'!$A:$D,4,0),0)</f>
        <v>0</v>
      </c>
      <c r="AD676" s="43">
        <f t="shared" si="42"/>
        <v>161.10000000000002</v>
      </c>
      <c r="AE676" s="43">
        <f t="shared" si="43"/>
        <v>0</v>
      </c>
      <c r="AF676" s="43"/>
    </row>
    <row r="677" spans="8:32" x14ac:dyDescent="0.25">
      <c r="H677">
        <v>10120095</v>
      </c>
      <c r="J677" t="s">
        <v>154</v>
      </c>
      <c r="K677" s="47">
        <v>0</v>
      </c>
      <c r="L677" s="42">
        <v>599.81999999999994</v>
      </c>
      <c r="M677" s="42">
        <v>0</v>
      </c>
      <c r="N677" s="48">
        <f t="shared" si="41"/>
        <v>599.81999999999994</v>
      </c>
      <c r="O677" s="42">
        <v>0</v>
      </c>
      <c r="P677" s="42">
        <v>0</v>
      </c>
      <c r="Q677" s="42">
        <v>0</v>
      </c>
      <c r="R677" s="42">
        <v>0</v>
      </c>
      <c r="S677" s="42">
        <v>0</v>
      </c>
      <c r="T677" s="42">
        <v>0</v>
      </c>
      <c r="U677" s="42">
        <v>0</v>
      </c>
      <c r="V677" s="42">
        <v>0</v>
      </c>
      <c r="W677" s="42">
        <v>0</v>
      </c>
      <c r="X677" s="42" t="s">
        <v>1163</v>
      </c>
      <c r="Y677" s="42">
        <v>0</v>
      </c>
      <c r="Z677" s="42">
        <v>0</v>
      </c>
      <c r="AA677" s="46">
        <f t="shared" si="40"/>
        <v>599.81999999999994</v>
      </c>
      <c r="AC677">
        <f>IFERROR(VLOOKUP(H677,'[1]Pending Recoveries'!$A:$D,4,0),0)</f>
        <v>0</v>
      </c>
      <c r="AD677" s="43">
        <f t="shared" si="42"/>
        <v>599.81999999999994</v>
      </c>
      <c r="AE677" s="43">
        <f t="shared" si="43"/>
        <v>0</v>
      </c>
      <c r="AF677" s="43"/>
    </row>
    <row r="678" spans="8:32" x14ac:dyDescent="0.25">
      <c r="H678">
        <v>10120087</v>
      </c>
      <c r="J678" t="s">
        <v>154</v>
      </c>
      <c r="K678" s="47">
        <v>0</v>
      </c>
      <c r="L678" s="42">
        <v>503.3</v>
      </c>
      <c r="M678" s="42">
        <v>0</v>
      </c>
      <c r="N678" s="48">
        <f t="shared" si="41"/>
        <v>503.3</v>
      </c>
      <c r="O678" s="42">
        <v>0</v>
      </c>
      <c r="P678" s="42">
        <v>0</v>
      </c>
      <c r="Q678" s="42">
        <v>0</v>
      </c>
      <c r="R678" s="42">
        <v>0</v>
      </c>
      <c r="S678" s="42">
        <v>0</v>
      </c>
      <c r="T678" s="42">
        <v>0</v>
      </c>
      <c r="U678" s="42">
        <v>0</v>
      </c>
      <c r="V678" s="42">
        <v>0</v>
      </c>
      <c r="W678" s="42">
        <v>0</v>
      </c>
      <c r="X678" s="42" t="s">
        <v>1163</v>
      </c>
      <c r="Y678" s="42">
        <v>0</v>
      </c>
      <c r="Z678" s="42">
        <v>0</v>
      </c>
      <c r="AA678" s="46">
        <f t="shared" si="40"/>
        <v>503.3</v>
      </c>
      <c r="AC678">
        <f>IFERROR(VLOOKUP(H678,'[1]Pending Recoveries'!$A:$D,4,0),0)</f>
        <v>0</v>
      </c>
      <c r="AD678" s="43">
        <f t="shared" si="42"/>
        <v>503.3</v>
      </c>
      <c r="AE678" s="43">
        <f t="shared" si="43"/>
        <v>0</v>
      </c>
      <c r="AF678" s="43"/>
    </row>
    <row r="679" spans="8:32" hidden="1" x14ac:dyDescent="0.25">
      <c r="H679">
        <v>10120107</v>
      </c>
      <c r="J679" t="s">
        <v>154</v>
      </c>
      <c r="K679" s="47">
        <v>0</v>
      </c>
      <c r="L679" s="42">
        <v>0</v>
      </c>
      <c r="M679" s="42">
        <v>0</v>
      </c>
      <c r="N679" s="48">
        <f t="shared" si="41"/>
        <v>0</v>
      </c>
      <c r="O679" s="42">
        <v>0</v>
      </c>
      <c r="P679" s="42">
        <v>0</v>
      </c>
      <c r="Q679" s="42">
        <v>0</v>
      </c>
      <c r="R679" s="42">
        <v>0</v>
      </c>
      <c r="S679" s="42">
        <v>0</v>
      </c>
      <c r="T679" s="42">
        <v>0</v>
      </c>
      <c r="U679" s="42">
        <v>0</v>
      </c>
      <c r="V679" s="42">
        <v>0</v>
      </c>
      <c r="W679" s="42">
        <v>0</v>
      </c>
      <c r="X679" s="42" t="s">
        <v>1163</v>
      </c>
      <c r="Y679" s="42">
        <v>0</v>
      </c>
      <c r="Z679" s="42">
        <v>0</v>
      </c>
      <c r="AA679" s="46">
        <f t="shared" si="40"/>
        <v>0</v>
      </c>
      <c r="AC679">
        <f>IFERROR(VLOOKUP(H679,'[1]Pending Recoveries'!$A:$D,4,0),0)</f>
        <v>0</v>
      </c>
      <c r="AD679" s="43">
        <f t="shared" si="42"/>
        <v>0</v>
      </c>
      <c r="AE679" s="43">
        <f t="shared" si="43"/>
        <v>0</v>
      </c>
      <c r="AF679" s="43"/>
    </row>
    <row r="680" spans="8:32" hidden="1" x14ac:dyDescent="0.25">
      <c r="H680">
        <v>10120084</v>
      </c>
      <c r="J680" t="s">
        <v>154</v>
      </c>
      <c r="K680" s="47">
        <v>0</v>
      </c>
      <c r="L680" s="42">
        <v>219.60000000000014</v>
      </c>
      <c r="M680" s="42">
        <v>0</v>
      </c>
      <c r="N680" s="48">
        <f t="shared" si="41"/>
        <v>219.60000000000014</v>
      </c>
      <c r="O680" s="42">
        <v>219.60000000000014</v>
      </c>
      <c r="P680" s="42">
        <v>0</v>
      </c>
      <c r="Q680" s="42">
        <v>0</v>
      </c>
      <c r="R680" s="42">
        <v>0</v>
      </c>
      <c r="S680" s="42">
        <v>0</v>
      </c>
      <c r="T680" s="42">
        <v>0</v>
      </c>
      <c r="U680" s="42">
        <v>0</v>
      </c>
      <c r="V680" s="42">
        <v>0</v>
      </c>
      <c r="W680" s="42">
        <v>0</v>
      </c>
      <c r="X680" s="42" t="s">
        <v>1163</v>
      </c>
      <c r="Y680" s="42">
        <v>0</v>
      </c>
      <c r="Z680" s="42">
        <v>0</v>
      </c>
      <c r="AA680" s="46">
        <f t="shared" si="40"/>
        <v>0</v>
      </c>
      <c r="AC680">
        <f>IFERROR(VLOOKUP(H680,'[1]Pending Recoveries'!$A:$D,4,0),0)</f>
        <v>0</v>
      </c>
      <c r="AD680" s="43">
        <f t="shared" si="42"/>
        <v>0</v>
      </c>
      <c r="AE680" s="43">
        <f t="shared" si="43"/>
        <v>0</v>
      </c>
      <c r="AF680" s="43"/>
    </row>
    <row r="681" spans="8:32" hidden="1" x14ac:dyDescent="0.25">
      <c r="H681">
        <v>10120094</v>
      </c>
      <c r="J681" t="s">
        <v>154</v>
      </c>
      <c r="K681" s="47">
        <v>0</v>
      </c>
      <c r="L681" s="42">
        <v>348.52</v>
      </c>
      <c r="M681" s="42">
        <v>0</v>
      </c>
      <c r="N681" s="48">
        <f t="shared" si="41"/>
        <v>348.52</v>
      </c>
      <c r="O681" s="42">
        <v>348.52</v>
      </c>
      <c r="P681" s="42">
        <v>0</v>
      </c>
      <c r="Q681" s="42">
        <v>0</v>
      </c>
      <c r="R681" s="42">
        <v>0</v>
      </c>
      <c r="S681" s="42">
        <v>0</v>
      </c>
      <c r="T681" s="42">
        <v>0</v>
      </c>
      <c r="U681" s="42">
        <v>0</v>
      </c>
      <c r="V681" s="42">
        <v>0</v>
      </c>
      <c r="W681" s="42">
        <v>0</v>
      </c>
      <c r="X681" s="42" t="s">
        <v>1163</v>
      </c>
      <c r="Y681" s="42">
        <v>0</v>
      </c>
      <c r="Z681" s="42">
        <v>0</v>
      </c>
      <c r="AA681" s="46">
        <f t="shared" si="40"/>
        <v>0</v>
      </c>
      <c r="AC681">
        <f>IFERROR(VLOOKUP(H681,'[1]Pending Recoveries'!$A:$D,4,0),0)</f>
        <v>0</v>
      </c>
      <c r="AD681" s="43">
        <f t="shared" si="42"/>
        <v>0</v>
      </c>
      <c r="AE681" s="43">
        <f t="shared" si="43"/>
        <v>0</v>
      </c>
      <c r="AF681" s="43"/>
    </row>
    <row r="682" spans="8:32" x14ac:dyDescent="0.25">
      <c r="H682">
        <v>10140180</v>
      </c>
      <c r="J682" t="s">
        <v>154</v>
      </c>
      <c r="K682" s="47">
        <v>0</v>
      </c>
      <c r="L682" s="42">
        <v>0</v>
      </c>
      <c r="M682" s="42">
        <v>348.52</v>
      </c>
      <c r="N682" s="48">
        <f t="shared" si="41"/>
        <v>348.52</v>
      </c>
      <c r="O682" s="42">
        <v>0</v>
      </c>
      <c r="P682" s="42">
        <v>0</v>
      </c>
      <c r="Q682" s="42">
        <v>0</v>
      </c>
      <c r="R682" s="42">
        <v>0</v>
      </c>
      <c r="S682" s="42">
        <v>0</v>
      </c>
      <c r="T682" s="42">
        <v>0</v>
      </c>
      <c r="U682" s="42">
        <v>0</v>
      </c>
      <c r="V682" s="42">
        <v>0</v>
      </c>
      <c r="W682" s="42">
        <v>0</v>
      </c>
      <c r="X682" s="42" t="s">
        <v>1163</v>
      </c>
      <c r="Y682" s="42">
        <v>0</v>
      </c>
      <c r="Z682" s="42">
        <v>0</v>
      </c>
      <c r="AA682" s="46">
        <f t="shared" si="40"/>
        <v>348.52</v>
      </c>
      <c r="AC682">
        <f>IFERROR(VLOOKUP(H682,'[1]Pending Recoveries'!$A:$D,4,0),0)</f>
        <v>348.52</v>
      </c>
      <c r="AD682" s="43">
        <f t="shared" si="42"/>
        <v>0</v>
      </c>
      <c r="AE682" s="43">
        <f t="shared" si="43"/>
        <v>0</v>
      </c>
      <c r="AF682" s="43"/>
    </row>
    <row r="683" spans="8:32" x14ac:dyDescent="0.25">
      <c r="H683">
        <v>10140179</v>
      </c>
      <c r="J683" t="s">
        <v>154</v>
      </c>
      <c r="K683" s="47">
        <v>0</v>
      </c>
      <c r="L683" s="42">
        <v>0</v>
      </c>
      <c r="M683" s="42">
        <v>2364.06</v>
      </c>
      <c r="N683" s="48">
        <f t="shared" si="41"/>
        <v>2364.06</v>
      </c>
      <c r="O683" s="42">
        <v>0</v>
      </c>
      <c r="P683" s="42">
        <v>2163.46</v>
      </c>
      <c r="Q683" s="42">
        <v>0</v>
      </c>
      <c r="R683" s="42">
        <v>0</v>
      </c>
      <c r="S683" s="42">
        <v>0</v>
      </c>
      <c r="T683" s="42">
        <v>0</v>
      </c>
      <c r="U683" s="42">
        <v>0</v>
      </c>
      <c r="V683" s="42">
        <v>0</v>
      </c>
      <c r="W683" s="42">
        <v>0</v>
      </c>
      <c r="X683" s="42" t="s">
        <v>1163</v>
      </c>
      <c r="Y683" s="42">
        <v>0</v>
      </c>
      <c r="Z683" s="42">
        <v>0</v>
      </c>
      <c r="AA683" s="46">
        <f t="shared" si="40"/>
        <v>200.59999999999991</v>
      </c>
      <c r="AC683">
        <f>IFERROR(VLOOKUP(H683,'[1]Pending Recoveries'!$A:$D,4,0),0)</f>
        <v>2364.06</v>
      </c>
      <c r="AD683" s="43">
        <f t="shared" si="42"/>
        <v>-2163.46</v>
      </c>
      <c r="AE683" s="43">
        <f t="shared" si="43"/>
        <v>0</v>
      </c>
      <c r="AF683" s="43"/>
    </row>
    <row r="684" spans="8:32" x14ac:dyDescent="0.25">
      <c r="H684">
        <v>10140132</v>
      </c>
      <c r="J684" t="s">
        <v>154</v>
      </c>
      <c r="K684" s="47">
        <v>0</v>
      </c>
      <c r="L684" s="42">
        <v>181.10000000000002</v>
      </c>
      <c r="M684" s="42">
        <v>599.91999999999996</v>
      </c>
      <c r="N684" s="48">
        <f t="shared" si="41"/>
        <v>781.02</v>
      </c>
      <c r="O684" s="42">
        <v>0</v>
      </c>
      <c r="P684" s="42">
        <v>0</v>
      </c>
      <c r="Q684" s="42">
        <v>0</v>
      </c>
      <c r="R684" s="42">
        <v>0</v>
      </c>
      <c r="S684" s="42">
        <v>0</v>
      </c>
      <c r="T684" s="42">
        <v>0</v>
      </c>
      <c r="U684" s="42">
        <v>0</v>
      </c>
      <c r="V684" s="42">
        <v>0</v>
      </c>
      <c r="W684" s="42">
        <v>0</v>
      </c>
      <c r="X684" s="42" t="s">
        <v>1163</v>
      </c>
      <c r="Y684" s="42">
        <v>0</v>
      </c>
      <c r="Z684" s="42">
        <v>0</v>
      </c>
      <c r="AA684" s="46">
        <f t="shared" si="40"/>
        <v>781.02</v>
      </c>
      <c r="AC684">
        <f>IFERROR(VLOOKUP(H684,'[1]Pending Recoveries'!$A:$D,4,0),0)</f>
        <v>599.91999999999996</v>
      </c>
      <c r="AD684" s="43">
        <f t="shared" si="42"/>
        <v>181.10000000000002</v>
      </c>
      <c r="AE684" s="43">
        <f t="shared" si="43"/>
        <v>0</v>
      </c>
      <c r="AF684" s="43"/>
    </row>
    <row r="685" spans="8:32" x14ac:dyDescent="0.25">
      <c r="H685">
        <v>10140178</v>
      </c>
      <c r="J685" t="s">
        <v>154</v>
      </c>
      <c r="K685" s="47">
        <v>0</v>
      </c>
      <c r="L685" s="42">
        <v>799.64</v>
      </c>
      <c r="M685" s="42">
        <v>0</v>
      </c>
      <c r="N685" s="48">
        <f t="shared" si="41"/>
        <v>799.64</v>
      </c>
      <c r="O685" s="42">
        <v>0</v>
      </c>
      <c r="P685" s="42">
        <v>0</v>
      </c>
      <c r="Q685" s="42">
        <v>0</v>
      </c>
      <c r="R685" s="42">
        <v>0</v>
      </c>
      <c r="S685" s="42">
        <v>0</v>
      </c>
      <c r="T685" s="42">
        <v>0</v>
      </c>
      <c r="U685" s="42">
        <v>0</v>
      </c>
      <c r="V685" s="42">
        <v>0</v>
      </c>
      <c r="W685" s="42">
        <v>0</v>
      </c>
      <c r="X685" s="42" t="s">
        <v>1163</v>
      </c>
      <c r="Y685" s="42">
        <v>0</v>
      </c>
      <c r="Z685" s="42">
        <v>0</v>
      </c>
      <c r="AA685" s="46">
        <f t="shared" si="40"/>
        <v>799.64</v>
      </c>
      <c r="AC685">
        <f>IFERROR(VLOOKUP(H685,'[1]Pending Recoveries'!$A:$D,4,0),0)</f>
        <v>0</v>
      </c>
      <c r="AD685" s="43">
        <f t="shared" si="42"/>
        <v>799.64</v>
      </c>
      <c r="AE685" s="43">
        <f t="shared" si="43"/>
        <v>0</v>
      </c>
      <c r="AF685" s="43"/>
    </row>
    <row r="686" spans="8:32" hidden="1" x14ac:dyDescent="0.25">
      <c r="H686">
        <v>10140167</v>
      </c>
      <c r="J686" t="s">
        <v>154</v>
      </c>
      <c r="K686" s="47">
        <v>0</v>
      </c>
      <c r="L686" s="42">
        <v>0</v>
      </c>
      <c r="M686" s="42">
        <v>969.25</v>
      </c>
      <c r="N686" s="48">
        <f t="shared" si="41"/>
        <v>969.25</v>
      </c>
      <c r="O686" s="42">
        <v>0</v>
      </c>
      <c r="P686" s="42">
        <v>969.25</v>
      </c>
      <c r="Q686" s="42">
        <v>0</v>
      </c>
      <c r="R686" s="42">
        <v>0</v>
      </c>
      <c r="S686" s="42">
        <v>0</v>
      </c>
      <c r="T686" s="42">
        <v>0</v>
      </c>
      <c r="U686" s="42">
        <v>0</v>
      </c>
      <c r="V686" s="42">
        <v>0</v>
      </c>
      <c r="W686" s="42">
        <v>0</v>
      </c>
      <c r="X686" s="42" t="s">
        <v>1163</v>
      </c>
      <c r="Y686" s="42">
        <v>0</v>
      </c>
      <c r="Z686" s="42">
        <v>0</v>
      </c>
      <c r="AA686" s="46">
        <f t="shared" si="40"/>
        <v>0</v>
      </c>
      <c r="AC686">
        <f>IFERROR(VLOOKUP(H686,'[1]Pending Recoveries'!$A:$D,4,0),0)</f>
        <v>969.25</v>
      </c>
      <c r="AD686" s="43">
        <f t="shared" si="42"/>
        <v>-969.25</v>
      </c>
      <c r="AE686" s="43">
        <f t="shared" si="43"/>
        <v>0</v>
      </c>
      <c r="AF686" s="43"/>
    </row>
    <row r="687" spans="8:32" x14ac:dyDescent="0.25">
      <c r="H687">
        <v>10140185</v>
      </c>
      <c r="J687" t="s">
        <v>154</v>
      </c>
      <c r="K687" s="47">
        <v>0</v>
      </c>
      <c r="L687" s="42">
        <v>0</v>
      </c>
      <c r="M687" s="42">
        <v>1219.8599999999999</v>
      </c>
      <c r="N687" s="48">
        <f t="shared" si="41"/>
        <v>1219.8599999999999</v>
      </c>
      <c r="O687" s="42">
        <v>0</v>
      </c>
      <c r="P687" s="42">
        <v>1196.26</v>
      </c>
      <c r="Q687" s="42">
        <v>0</v>
      </c>
      <c r="R687" s="42">
        <v>0</v>
      </c>
      <c r="S687" s="42">
        <v>0</v>
      </c>
      <c r="T687" s="42">
        <v>0</v>
      </c>
      <c r="U687" s="42">
        <v>0</v>
      </c>
      <c r="V687" s="42">
        <v>0</v>
      </c>
      <c r="W687" s="42">
        <v>0</v>
      </c>
      <c r="X687" s="42" t="s">
        <v>1163</v>
      </c>
      <c r="Y687" s="42">
        <v>0</v>
      </c>
      <c r="Z687" s="42">
        <v>0</v>
      </c>
      <c r="AA687" s="46">
        <f t="shared" si="40"/>
        <v>23.599999999999909</v>
      </c>
      <c r="AC687">
        <f>IFERROR(VLOOKUP(H687,'[1]Pending Recoveries'!$A:$D,4,0),0)</f>
        <v>1219.8599999999999</v>
      </c>
      <c r="AD687" s="43">
        <f t="shared" si="42"/>
        <v>-1196.26</v>
      </c>
      <c r="AE687" s="43">
        <f t="shared" si="43"/>
        <v>0</v>
      </c>
      <c r="AF687" s="43"/>
    </row>
    <row r="688" spans="8:32" hidden="1" x14ac:dyDescent="0.25">
      <c r="H688">
        <v>10060070</v>
      </c>
      <c r="J688" t="s">
        <v>154</v>
      </c>
      <c r="K688" s="47">
        <v>0</v>
      </c>
      <c r="L688" s="42">
        <v>0</v>
      </c>
      <c r="M688" s="42">
        <v>0</v>
      </c>
      <c r="N688" s="48">
        <f t="shared" si="41"/>
        <v>0</v>
      </c>
      <c r="O688" s="42">
        <v>0</v>
      </c>
      <c r="P688" s="42">
        <v>0</v>
      </c>
      <c r="Q688" s="42">
        <v>0</v>
      </c>
      <c r="R688" s="42">
        <v>0</v>
      </c>
      <c r="S688" s="42">
        <v>0</v>
      </c>
      <c r="T688" s="42">
        <v>0</v>
      </c>
      <c r="U688" s="42">
        <v>0</v>
      </c>
      <c r="V688" s="42">
        <v>0</v>
      </c>
      <c r="W688" s="42">
        <v>0</v>
      </c>
      <c r="X688" s="42" t="s">
        <v>1163</v>
      </c>
      <c r="Y688" s="42">
        <v>0</v>
      </c>
      <c r="Z688" s="42">
        <v>0</v>
      </c>
      <c r="AA688" s="46">
        <f t="shared" si="40"/>
        <v>0</v>
      </c>
      <c r="AC688">
        <f>IFERROR(VLOOKUP(H688,'[1]Pending Recoveries'!$A:$D,4,0),0)</f>
        <v>0</v>
      </c>
      <c r="AD688" s="43">
        <f t="shared" si="42"/>
        <v>0</v>
      </c>
      <c r="AE688" s="43">
        <f t="shared" si="43"/>
        <v>0</v>
      </c>
      <c r="AF688" s="43"/>
    </row>
    <row r="689" spans="8:32" x14ac:dyDescent="0.25">
      <c r="H689">
        <v>10060100</v>
      </c>
      <c r="J689" t="s">
        <v>154</v>
      </c>
      <c r="K689" s="47">
        <v>0</v>
      </c>
      <c r="L689" s="42">
        <v>522.80999999999995</v>
      </c>
      <c r="M689" s="42">
        <v>0</v>
      </c>
      <c r="N689" s="48">
        <f t="shared" si="41"/>
        <v>522.80999999999995</v>
      </c>
      <c r="O689" s="42">
        <v>0</v>
      </c>
      <c r="P689" s="42">
        <v>0</v>
      </c>
      <c r="Q689" s="42">
        <v>0</v>
      </c>
      <c r="R689" s="42">
        <v>0</v>
      </c>
      <c r="S689" s="42">
        <v>0</v>
      </c>
      <c r="T689" s="42">
        <v>0</v>
      </c>
      <c r="U689" s="42">
        <v>0</v>
      </c>
      <c r="V689" s="42">
        <v>0</v>
      </c>
      <c r="W689" s="42">
        <v>0</v>
      </c>
      <c r="X689" s="42" t="s">
        <v>1163</v>
      </c>
      <c r="Y689" s="42">
        <v>0</v>
      </c>
      <c r="Z689" s="42">
        <v>0</v>
      </c>
      <c r="AA689" s="46">
        <f t="shared" ref="AA689:AA726" si="44">N689-SUM(O689:Z689)</f>
        <v>522.80999999999995</v>
      </c>
      <c r="AC689">
        <f>IFERROR(VLOOKUP(H689,'[1]Pending Recoveries'!$A:$D,4,0),0)</f>
        <v>0</v>
      </c>
      <c r="AD689" s="43">
        <f t="shared" si="42"/>
        <v>522.80999999999995</v>
      </c>
      <c r="AE689" s="43">
        <f t="shared" si="43"/>
        <v>0</v>
      </c>
      <c r="AF689" s="43"/>
    </row>
    <row r="690" spans="8:32" hidden="1" x14ac:dyDescent="0.25">
      <c r="H690">
        <v>10060114</v>
      </c>
      <c r="J690" t="s">
        <v>154</v>
      </c>
      <c r="K690" s="47">
        <v>0</v>
      </c>
      <c r="L690" s="42">
        <v>0</v>
      </c>
      <c r="M690" s="42">
        <v>0</v>
      </c>
      <c r="N690" s="48">
        <f t="shared" si="41"/>
        <v>0</v>
      </c>
      <c r="O690" s="42">
        <v>0</v>
      </c>
      <c r="P690" s="42">
        <v>0</v>
      </c>
      <c r="Q690" s="42">
        <v>0</v>
      </c>
      <c r="R690" s="42">
        <v>0</v>
      </c>
      <c r="S690" s="42">
        <v>0</v>
      </c>
      <c r="T690" s="42">
        <v>0</v>
      </c>
      <c r="U690" s="42">
        <v>0</v>
      </c>
      <c r="V690" s="42">
        <v>0</v>
      </c>
      <c r="W690" s="42">
        <v>0</v>
      </c>
      <c r="X690" s="42" t="s">
        <v>1163</v>
      </c>
      <c r="Y690" s="42">
        <v>0</v>
      </c>
      <c r="Z690" s="42">
        <v>0</v>
      </c>
      <c r="AA690" s="46">
        <f t="shared" si="44"/>
        <v>0</v>
      </c>
      <c r="AC690">
        <f>IFERROR(VLOOKUP(H690,'[1]Pending Recoveries'!$A:$D,4,0),0)</f>
        <v>0</v>
      </c>
      <c r="AD690" s="43">
        <f t="shared" si="42"/>
        <v>0</v>
      </c>
      <c r="AE690" s="43">
        <f t="shared" si="43"/>
        <v>0</v>
      </c>
      <c r="AF690" s="43"/>
    </row>
    <row r="691" spans="8:32" hidden="1" x14ac:dyDescent="0.25">
      <c r="H691">
        <v>10060029</v>
      </c>
      <c r="J691" t="s">
        <v>154</v>
      </c>
      <c r="K691" s="47">
        <v>0</v>
      </c>
      <c r="L691" s="42">
        <v>0</v>
      </c>
      <c r="M691" s="42">
        <v>0</v>
      </c>
      <c r="N691" s="48">
        <f t="shared" si="41"/>
        <v>0</v>
      </c>
      <c r="O691" s="42">
        <v>0</v>
      </c>
      <c r="P691" s="42">
        <v>0</v>
      </c>
      <c r="Q691" s="42">
        <v>0</v>
      </c>
      <c r="R691" s="42">
        <v>0</v>
      </c>
      <c r="S691" s="42">
        <v>0</v>
      </c>
      <c r="T691" s="42">
        <v>0</v>
      </c>
      <c r="U691" s="42">
        <v>0</v>
      </c>
      <c r="V691" s="42">
        <v>0</v>
      </c>
      <c r="W691" s="42">
        <v>0</v>
      </c>
      <c r="X691" s="42" t="s">
        <v>1163</v>
      </c>
      <c r="Y691" s="42">
        <v>0</v>
      </c>
      <c r="Z691" s="42">
        <v>0</v>
      </c>
      <c r="AA691" s="46">
        <f t="shared" si="44"/>
        <v>0</v>
      </c>
      <c r="AC691">
        <f>IFERROR(VLOOKUP(H691,'[1]Pending Recoveries'!$A:$D,4,0),0)</f>
        <v>0</v>
      </c>
      <c r="AD691" s="43">
        <f t="shared" si="42"/>
        <v>0</v>
      </c>
      <c r="AE691" s="43">
        <f t="shared" si="43"/>
        <v>0</v>
      </c>
      <c r="AF691" s="43"/>
    </row>
    <row r="692" spans="8:32" hidden="1" x14ac:dyDescent="0.25">
      <c r="H692">
        <v>10030068</v>
      </c>
      <c r="J692" t="s">
        <v>154</v>
      </c>
      <c r="K692" s="47">
        <v>0</v>
      </c>
      <c r="L692" s="42">
        <v>0</v>
      </c>
      <c r="M692" s="42">
        <v>0</v>
      </c>
      <c r="N692" s="48">
        <f t="shared" si="41"/>
        <v>0</v>
      </c>
      <c r="O692" s="42">
        <v>0</v>
      </c>
      <c r="P692" s="42">
        <v>0</v>
      </c>
      <c r="Q692" s="42">
        <v>0</v>
      </c>
      <c r="R692" s="42">
        <v>0</v>
      </c>
      <c r="S692" s="42">
        <v>0</v>
      </c>
      <c r="T692" s="42">
        <v>0</v>
      </c>
      <c r="U692" s="42">
        <v>0</v>
      </c>
      <c r="V692" s="42">
        <v>0</v>
      </c>
      <c r="W692" s="42">
        <v>0</v>
      </c>
      <c r="X692" s="42" t="s">
        <v>1163</v>
      </c>
      <c r="Y692" s="42">
        <v>0</v>
      </c>
      <c r="Z692" s="42">
        <v>0</v>
      </c>
      <c r="AA692" s="46">
        <f t="shared" si="44"/>
        <v>0</v>
      </c>
      <c r="AC692">
        <f>IFERROR(VLOOKUP(H692,'[1]Pending Recoveries'!$A:$D,4,0),0)</f>
        <v>0</v>
      </c>
      <c r="AD692" s="43">
        <f t="shared" si="42"/>
        <v>0</v>
      </c>
      <c r="AE692" s="43">
        <f t="shared" si="43"/>
        <v>0</v>
      </c>
      <c r="AF692" s="43"/>
    </row>
    <row r="693" spans="8:32" hidden="1" x14ac:dyDescent="0.25">
      <c r="H693">
        <v>10030070</v>
      </c>
      <c r="J693" t="s">
        <v>154</v>
      </c>
      <c r="K693" s="47">
        <v>0</v>
      </c>
      <c r="L693" s="42">
        <v>0</v>
      </c>
      <c r="M693" s="42">
        <v>0</v>
      </c>
      <c r="N693" s="48">
        <f t="shared" si="41"/>
        <v>0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0</v>
      </c>
      <c r="U693" s="42">
        <v>0</v>
      </c>
      <c r="V693" s="42">
        <v>0</v>
      </c>
      <c r="W693" s="42">
        <v>0</v>
      </c>
      <c r="X693" s="42" t="s">
        <v>1163</v>
      </c>
      <c r="Y693" s="42">
        <v>0</v>
      </c>
      <c r="Z693" s="42">
        <v>0</v>
      </c>
      <c r="AA693" s="46">
        <f t="shared" si="44"/>
        <v>0</v>
      </c>
      <c r="AC693">
        <f>IFERROR(VLOOKUP(H693,'[1]Pending Recoveries'!$A:$D,4,0),0)</f>
        <v>0</v>
      </c>
      <c r="AD693" s="43">
        <f t="shared" si="42"/>
        <v>0</v>
      </c>
      <c r="AE693" s="43">
        <f t="shared" si="43"/>
        <v>0</v>
      </c>
      <c r="AF693" s="43"/>
    </row>
    <row r="694" spans="8:32" x14ac:dyDescent="0.25">
      <c r="H694">
        <v>10030071</v>
      </c>
      <c r="J694" t="s">
        <v>154</v>
      </c>
      <c r="K694" s="47">
        <v>0</v>
      </c>
      <c r="L694" s="42">
        <v>458.32</v>
      </c>
      <c r="M694" s="42">
        <v>0</v>
      </c>
      <c r="N694" s="48">
        <f t="shared" si="41"/>
        <v>458.32</v>
      </c>
      <c r="O694" s="42">
        <v>0</v>
      </c>
      <c r="P694" s="42">
        <v>0</v>
      </c>
      <c r="Q694" s="42">
        <v>0</v>
      </c>
      <c r="R694" s="42">
        <v>0</v>
      </c>
      <c r="S694" s="42">
        <v>0</v>
      </c>
      <c r="T694" s="42">
        <v>0</v>
      </c>
      <c r="U694" s="42">
        <v>0</v>
      </c>
      <c r="V694" s="42">
        <v>0</v>
      </c>
      <c r="W694" s="42">
        <v>0</v>
      </c>
      <c r="X694" s="42" t="s">
        <v>1163</v>
      </c>
      <c r="Y694" s="42">
        <v>0</v>
      </c>
      <c r="Z694" s="42">
        <v>0</v>
      </c>
      <c r="AA694" s="46">
        <f t="shared" si="44"/>
        <v>458.32</v>
      </c>
      <c r="AC694">
        <f>IFERROR(VLOOKUP(H694,'[1]Pending Recoveries'!$A:$D,4,0),0)</f>
        <v>0</v>
      </c>
      <c r="AD694" s="43">
        <f t="shared" si="42"/>
        <v>458.32</v>
      </c>
      <c r="AE694" s="43">
        <f t="shared" si="43"/>
        <v>0</v>
      </c>
      <c r="AF694" s="43"/>
    </row>
    <row r="695" spans="8:32" hidden="1" x14ac:dyDescent="0.25">
      <c r="H695">
        <v>10030072</v>
      </c>
      <c r="J695" t="s">
        <v>154</v>
      </c>
      <c r="K695" s="47">
        <v>0</v>
      </c>
      <c r="L695" s="42">
        <v>0</v>
      </c>
      <c r="M695" s="42">
        <v>0</v>
      </c>
      <c r="N695" s="48">
        <f t="shared" si="41"/>
        <v>0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0</v>
      </c>
      <c r="U695" s="42">
        <v>0</v>
      </c>
      <c r="V695" s="42">
        <v>0</v>
      </c>
      <c r="W695" s="42">
        <v>0</v>
      </c>
      <c r="X695" s="42" t="s">
        <v>1163</v>
      </c>
      <c r="Y695" s="42">
        <v>0</v>
      </c>
      <c r="Z695" s="42">
        <v>0</v>
      </c>
      <c r="AA695" s="46">
        <f t="shared" si="44"/>
        <v>0</v>
      </c>
      <c r="AC695">
        <f>IFERROR(VLOOKUP(H695,'[1]Pending Recoveries'!$A:$D,4,0),0)</f>
        <v>0</v>
      </c>
      <c r="AD695" s="43">
        <f t="shared" si="42"/>
        <v>0</v>
      </c>
      <c r="AE695" s="43">
        <f t="shared" si="43"/>
        <v>0</v>
      </c>
      <c r="AF695" s="43"/>
    </row>
    <row r="696" spans="8:32" hidden="1" x14ac:dyDescent="0.25">
      <c r="H696">
        <v>10030075</v>
      </c>
      <c r="J696" t="s">
        <v>154</v>
      </c>
      <c r="K696" s="47">
        <v>0</v>
      </c>
      <c r="L696" s="42">
        <v>0</v>
      </c>
      <c r="M696" s="42">
        <v>0</v>
      </c>
      <c r="N696" s="48">
        <f t="shared" si="41"/>
        <v>0</v>
      </c>
      <c r="O696" s="42">
        <v>0</v>
      </c>
      <c r="P696" s="42">
        <v>0</v>
      </c>
      <c r="Q696" s="42">
        <v>0</v>
      </c>
      <c r="R696" s="42">
        <v>0</v>
      </c>
      <c r="S696" s="42">
        <v>0</v>
      </c>
      <c r="T696" s="42">
        <v>0</v>
      </c>
      <c r="U696" s="42">
        <v>0</v>
      </c>
      <c r="V696" s="42">
        <v>0</v>
      </c>
      <c r="W696" s="42">
        <v>0</v>
      </c>
      <c r="X696" s="42" t="s">
        <v>1163</v>
      </c>
      <c r="Y696" s="42">
        <v>0</v>
      </c>
      <c r="Z696" s="42">
        <v>0</v>
      </c>
      <c r="AA696" s="46">
        <f t="shared" si="44"/>
        <v>0</v>
      </c>
      <c r="AC696">
        <f>IFERROR(VLOOKUP(H696,'[1]Pending Recoveries'!$A:$D,4,0),0)</f>
        <v>0</v>
      </c>
      <c r="AD696" s="43">
        <f t="shared" si="42"/>
        <v>0</v>
      </c>
      <c r="AE696" s="43">
        <f t="shared" si="43"/>
        <v>0</v>
      </c>
      <c r="AF696" s="43"/>
    </row>
    <row r="697" spans="8:32" x14ac:dyDescent="0.25">
      <c r="H697">
        <v>10090046</v>
      </c>
      <c r="J697" t="s">
        <v>154</v>
      </c>
      <c r="K697" s="47">
        <v>0</v>
      </c>
      <c r="L697" s="42">
        <v>102.6</v>
      </c>
      <c r="M697" s="42">
        <v>0</v>
      </c>
      <c r="N697" s="48">
        <f t="shared" si="41"/>
        <v>102.6</v>
      </c>
      <c r="O697" s="42">
        <v>0</v>
      </c>
      <c r="P697" s="42">
        <v>0</v>
      </c>
      <c r="Q697" s="42">
        <v>0</v>
      </c>
      <c r="R697" s="42">
        <v>0</v>
      </c>
      <c r="S697" s="42">
        <v>0</v>
      </c>
      <c r="T697" s="42">
        <v>0</v>
      </c>
      <c r="U697" s="42">
        <v>0</v>
      </c>
      <c r="V697" s="42">
        <v>0</v>
      </c>
      <c r="W697" s="42">
        <v>0</v>
      </c>
      <c r="X697" s="42" t="s">
        <v>1163</v>
      </c>
      <c r="Y697" s="42">
        <v>0</v>
      </c>
      <c r="Z697" s="42">
        <v>0</v>
      </c>
      <c r="AA697" s="46">
        <f t="shared" si="44"/>
        <v>102.6</v>
      </c>
      <c r="AC697">
        <f>IFERROR(VLOOKUP(H697,'[1]Pending Recoveries'!$A:$D,4,0),0)</f>
        <v>0</v>
      </c>
      <c r="AD697" s="43">
        <f t="shared" si="42"/>
        <v>102.6</v>
      </c>
      <c r="AE697" s="43">
        <f t="shared" si="43"/>
        <v>0</v>
      </c>
      <c r="AF697" s="43"/>
    </row>
    <row r="698" spans="8:32" x14ac:dyDescent="0.25">
      <c r="H698">
        <v>10090057</v>
      </c>
      <c r="J698" t="s">
        <v>154</v>
      </c>
      <c r="K698" s="47">
        <v>0</v>
      </c>
      <c r="L698" s="42">
        <v>76.95</v>
      </c>
      <c r="M698" s="42">
        <v>0</v>
      </c>
      <c r="N698" s="48">
        <f t="shared" si="41"/>
        <v>76.95</v>
      </c>
      <c r="O698" s="42">
        <v>0</v>
      </c>
      <c r="P698" s="42">
        <v>0</v>
      </c>
      <c r="Q698" s="42">
        <v>0</v>
      </c>
      <c r="R698" s="42">
        <v>0</v>
      </c>
      <c r="S698" s="42">
        <v>0</v>
      </c>
      <c r="T698" s="42">
        <v>0</v>
      </c>
      <c r="U698" s="42">
        <v>0</v>
      </c>
      <c r="V698" s="42">
        <v>0</v>
      </c>
      <c r="W698" s="42">
        <v>0</v>
      </c>
      <c r="X698" s="42" t="s">
        <v>1163</v>
      </c>
      <c r="Y698" s="42">
        <v>0</v>
      </c>
      <c r="Z698" s="42">
        <v>0</v>
      </c>
      <c r="AA698" s="46">
        <f t="shared" si="44"/>
        <v>76.95</v>
      </c>
      <c r="AC698">
        <f>IFERROR(VLOOKUP(H698,'[1]Pending Recoveries'!$A:$D,4,0),0)</f>
        <v>0</v>
      </c>
      <c r="AD698" s="43">
        <f t="shared" si="42"/>
        <v>76.95</v>
      </c>
      <c r="AE698" s="43">
        <f t="shared" si="43"/>
        <v>0</v>
      </c>
      <c r="AF698" s="43"/>
    </row>
    <row r="699" spans="8:32" x14ac:dyDescent="0.25">
      <c r="H699">
        <v>10090061</v>
      </c>
      <c r="J699" t="s">
        <v>154</v>
      </c>
      <c r="K699" s="47">
        <v>0</v>
      </c>
      <c r="L699" s="42">
        <v>102.6</v>
      </c>
      <c r="M699" s="42">
        <v>0</v>
      </c>
      <c r="N699" s="48">
        <f t="shared" si="41"/>
        <v>102.6</v>
      </c>
      <c r="O699" s="42">
        <v>0</v>
      </c>
      <c r="P699" s="42">
        <v>0</v>
      </c>
      <c r="Q699" s="42">
        <v>0</v>
      </c>
      <c r="R699" s="42">
        <v>0</v>
      </c>
      <c r="S699" s="42">
        <v>0</v>
      </c>
      <c r="T699" s="42">
        <v>0</v>
      </c>
      <c r="U699" s="42">
        <v>0</v>
      </c>
      <c r="V699" s="42">
        <v>0</v>
      </c>
      <c r="W699" s="42">
        <v>0</v>
      </c>
      <c r="X699" s="42" t="s">
        <v>1163</v>
      </c>
      <c r="Y699" s="42">
        <v>0</v>
      </c>
      <c r="Z699" s="42">
        <v>0</v>
      </c>
      <c r="AA699" s="46">
        <f t="shared" si="44"/>
        <v>102.6</v>
      </c>
      <c r="AC699">
        <f>IFERROR(VLOOKUP(H699,'[1]Pending Recoveries'!$A:$D,4,0),0)</f>
        <v>0</v>
      </c>
      <c r="AD699" s="43">
        <f t="shared" si="42"/>
        <v>102.6</v>
      </c>
      <c r="AE699" s="43">
        <f t="shared" si="43"/>
        <v>0</v>
      </c>
      <c r="AF699" s="43"/>
    </row>
    <row r="700" spans="8:32" hidden="1" x14ac:dyDescent="0.25">
      <c r="H700">
        <v>10090011</v>
      </c>
      <c r="J700" t="s">
        <v>154</v>
      </c>
      <c r="K700" s="47">
        <v>0</v>
      </c>
      <c r="L700" s="42">
        <v>0</v>
      </c>
      <c r="M700" s="42">
        <v>0</v>
      </c>
      <c r="N700" s="48">
        <f t="shared" si="41"/>
        <v>0</v>
      </c>
      <c r="O700" s="42">
        <v>0</v>
      </c>
      <c r="P700" s="42">
        <v>0</v>
      </c>
      <c r="Q700" s="42">
        <v>0</v>
      </c>
      <c r="R700" s="42">
        <v>0</v>
      </c>
      <c r="S700" s="42">
        <v>0</v>
      </c>
      <c r="T700" s="42">
        <v>0</v>
      </c>
      <c r="U700" s="42">
        <v>0</v>
      </c>
      <c r="V700" s="42">
        <v>0</v>
      </c>
      <c r="W700" s="42">
        <v>0</v>
      </c>
      <c r="X700" s="42" t="s">
        <v>1163</v>
      </c>
      <c r="Y700" s="42">
        <v>0</v>
      </c>
      <c r="Z700" s="42">
        <v>0</v>
      </c>
      <c r="AA700" s="46">
        <f t="shared" si="44"/>
        <v>0</v>
      </c>
      <c r="AC700">
        <f>IFERROR(VLOOKUP(H700,'[1]Pending Recoveries'!$A:$D,4,0),0)</f>
        <v>0</v>
      </c>
      <c r="AD700" s="43">
        <f t="shared" si="42"/>
        <v>0</v>
      </c>
      <c r="AE700" s="43">
        <f t="shared" si="43"/>
        <v>0</v>
      </c>
      <c r="AF700" s="43"/>
    </row>
    <row r="701" spans="8:32" x14ac:dyDescent="0.25">
      <c r="H701">
        <v>10140186</v>
      </c>
      <c r="J701" t="s">
        <v>154</v>
      </c>
      <c r="K701" s="47">
        <v>0</v>
      </c>
      <c r="L701" s="42">
        <v>3.8000000000000114</v>
      </c>
      <c r="M701" s="42">
        <v>141.6</v>
      </c>
      <c r="N701" s="48">
        <f t="shared" si="41"/>
        <v>145.4</v>
      </c>
      <c r="O701" s="42">
        <v>0</v>
      </c>
      <c r="P701" s="42">
        <v>0</v>
      </c>
      <c r="Q701" s="42">
        <v>0</v>
      </c>
      <c r="R701" s="42">
        <v>0</v>
      </c>
      <c r="S701" s="42">
        <v>0</v>
      </c>
      <c r="T701" s="42">
        <v>0</v>
      </c>
      <c r="U701" s="42">
        <v>0</v>
      </c>
      <c r="V701" s="42">
        <v>0</v>
      </c>
      <c r="W701" s="42">
        <v>0</v>
      </c>
      <c r="X701" s="42" t="s">
        <v>1163</v>
      </c>
      <c r="Y701" s="42">
        <v>0</v>
      </c>
      <c r="Z701" s="42">
        <v>0</v>
      </c>
      <c r="AA701" s="46">
        <f t="shared" si="44"/>
        <v>145.4</v>
      </c>
      <c r="AC701">
        <f>IFERROR(VLOOKUP(H701,'[1]Pending Recoveries'!$A:$D,4,0),0)</f>
        <v>141.6</v>
      </c>
      <c r="AD701" s="43">
        <f t="shared" si="42"/>
        <v>3.8000000000000114</v>
      </c>
      <c r="AE701" s="43">
        <f t="shared" si="43"/>
        <v>0</v>
      </c>
      <c r="AF701" s="43"/>
    </row>
    <row r="702" spans="8:32" hidden="1" x14ac:dyDescent="0.25">
      <c r="H702">
        <v>10570004</v>
      </c>
      <c r="J702" t="s">
        <v>154</v>
      </c>
      <c r="K702" s="47">
        <v>0</v>
      </c>
      <c r="L702" s="42">
        <v>0</v>
      </c>
      <c r="M702" s="42">
        <v>0</v>
      </c>
      <c r="N702" s="48">
        <f t="shared" si="41"/>
        <v>0</v>
      </c>
      <c r="O702" s="42">
        <v>0</v>
      </c>
      <c r="P702" s="42">
        <v>0</v>
      </c>
      <c r="Q702" s="42">
        <v>0</v>
      </c>
      <c r="R702" s="42">
        <v>0</v>
      </c>
      <c r="S702" s="42">
        <v>0</v>
      </c>
      <c r="T702" s="42">
        <v>0</v>
      </c>
      <c r="U702" s="42">
        <v>0</v>
      </c>
      <c r="V702" s="42">
        <v>0</v>
      </c>
      <c r="W702" s="42">
        <v>0</v>
      </c>
      <c r="X702" s="42" t="s">
        <v>1163</v>
      </c>
      <c r="Y702" s="42">
        <v>0</v>
      </c>
      <c r="Z702" s="42">
        <v>0</v>
      </c>
      <c r="AA702" s="46">
        <f t="shared" si="44"/>
        <v>0</v>
      </c>
      <c r="AC702">
        <f>IFERROR(VLOOKUP(H702,'[1]Pending Recoveries'!$A:$D,4,0),0)</f>
        <v>0</v>
      </c>
      <c r="AD702" s="43">
        <f t="shared" si="42"/>
        <v>0</v>
      </c>
      <c r="AE702" s="43">
        <f t="shared" si="43"/>
        <v>0</v>
      </c>
      <c r="AF702" s="43"/>
    </row>
    <row r="703" spans="8:32" x14ac:dyDescent="0.25">
      <c r="H703">
        <v>10110118</v>
      </c>
      <c r="J703" t="s">
        <v>154</v>
      </c>
      <c r="K703" s="47">
        <v>0</v>
      </c>
      <c r="L703" s="42">
        <v>0</v>
      </c>
      <c r="M703" s="42">
        <v>623.02</v>
      </c>
      <c r="N703" s="48">
        <f t="shared" si="41"/>
        <v>623.02</v>
      </c>
      <c r="O703" s="42">
        <v>0</v>
      </c>
      <c r="P703" s="42">
        <v>0</v>
      </c>
      <c r="Q703" s="42">
        <v>0</v>
      </c>
      <c r="R703" s="42">
        <v>0</v>
      </c>
      <c r="S703" s="42">
        <v>0</v>
      </c>
      <c r="T703" s="42">
        <v>0</v>
      </c>
      <c r="U703" s="42">
        <v>0</v>
      </c>
      <c r="V703" s="42">
        <v>0</v>
      </c>
      <c r="W703" s="42">
        <v>0</v>
      </c>
      <c r="X703" s="42" t="s">
        <v>1163</v>
      </c>
      <c r="Y703" s="42">
        <v>0</v>
      </c>
      <c r="Z703" s="42">
        <v>0</v>
      </c>
      <c r="AA703" s="46">
        <f t="shared" si="44"/>
        <v>623.02</v>
      </c>
      <c r="AC703">
        <f>IFERROR(VLOOKUP(H703,'[1]Pending Recoveries'!$A:$D,4,0),0)</f>
        <v>623.02</v>
      </c>
      <c r="AD703" s="43">
        <f t="shared" si="42"/>
        <v>0</v>
      </c>
      <c r="AE703" s="43">
        <f t="shared" si="43"/>
        <v>0</v>
      </c>
      <c r="AF703" s="43"/>
    </row>
    <row r="704" spans="8:32" x14ac:dyDescent="0.25">
      <c r="H704">
        <v>10110120</v>
      </c>
      <c r="J704" t="s">
        <v>154</v>
      </c>
      <c r="K704" s="47">
        <v>0</v>
      </c>
      <c r="L704" s="42">
        <v>0</v>
      </c>
      <c r="M704" s="42">
        <v>531.52</v>
      </c>
      <c r="N704" s="48">
        <f t="shared" si="41"/>
        <v>531.52</v>
      </c>
      <c r="O704" s="42">
        <v>0</v>
      </c>
      <c r="P704" s="42">
        <v>0</v>
      </c>
      <c r="Q704" s="42">
        <v>0</v>
      </c>
      <c r="R704" s="42">
        <v>0</v>
      </c>
      <c r="S704" s="42">
        <v>0</v>
      </c>
      <c r="T704" s="42">
        <v>0</v>
      </c>
      <c r="U704" s="42">
        <v>0</v>
      </c>
      <c r="V704" s="42">
        <v>0</v>
      </c>
      <c r="W704" s="42">
        <v>0</v>
      </c>
      <c r="X704" s="42" t="s">
        <v>1163</v>
      </c>
      <c r="Y704" s="42">
        <v>0</v>
      </c>
      <c r="Z704" s="42">
        <v>0</v>
      </c>
      <c r="AA704" s="46">
        <f t="shared" si="44"/>
        <v>531.52</v>
      </c>
      <c r="AC704">
        <f>IFERROR(VLOOKUP(H704,'[1]Pending Recoveries'!$A:$D,4,0),0)</f>
        <v>531.52</v>
      </c>
      <c r="AD704" s="43">
        <f t="shared" si="42"/>
        <v>0</v>
      </c>
      <c r="AE704" s="43">
        <f t="shared" si="43"/>
        <v>0</v>
      </c>
      <c r="AF704" s="43"/>
    </row>
    <row r="705" spans="8:32" x14ac:dyDescent="0.25">
      <c r="H705">
        <v>10540017</v>
      </c>
      <c r="J705" t="s">
        <v>154</v>
      </c>
      <c r="K705" s="47">
        <v>0</v>
      </c>
      <c r="L705" s="42">
        <v>0</v>
      </c>
      <c r="M705" s="42">
        <v>1063.04</v>
      </c>
      <c r="N705" s="48">
        <f t="shared" si="41"/>
        <v>1063.04</v>
      </c>
      <c r="O705" s="42">
        <v>0</v>
      </c>
      <c r="P705" s="42">
        <v>0</v>
      </c>
      <c r="Q705" s="42">
        <v>0</v>
      </c>
      <c r="R705" s="42">
        <v>0</v>
      </c>
      <c r="S705" s="42">
        <v>0</v>
      </c>
      <c r="T705" s="42">
        <v>0</v>
      </c>
      <c r="U705" s="42">
        <v>0</v>
      </c>
      <c r="V705" s="42">
        <v>0</v>
      </c>
      <c r="W705" s="42">
        <v>0</v>
      </c>
      <c r="X705" s="42" t="s">
        <v>1163</v>
      </c>
      <c r="Y705" s="42">
        <v>0</v>
      </c>
      <c r="Z705" s="42">
        <v>0</v>
      </c>
      <c r="AA705" s="46">
        <f t="shared" si="44"/>
        <v>1063.04</v>
      </c>
      <c r="AC705">
        <f>IFERROR(VLOOKUP(H705,'[1]Pending Recoveries'!$A:$D,4,0),0)</f>
        <v>1063.04</v>
      </c>
      <c r="AD705" s="43">
        <f t="shared" si="42"/>
        <v>0</v>
      </c>
      <c r="AE705" s="43">
        <f t="shared" si="43"/>
        <v>0</v>
      </c>
      <c r="AF705" s="43"/>
    </row>
    <row r="706" spans="8:32" x14ac:dyDescent="0.25">
      <c r="H706">
        <v>10540009</v>
      </c>
      <c r="J706" t="s">
        <v>154</v>
      </c>
      <c r="K706" s="47">
        <v>0</v>
      </c>
      <c r="L706" s="42">
        <v>0</v>
      </c>
      <c r="M706" s="42">
        <v>531.52</v>
      </c>
      <c r="N706" s="48">
        <f t="shared" si="41"/>
        <v>531.52</v>
      </c>
      <c r="O706" s="42">
        <v>0</v>
      </c>
      <c r="P706" s="42">
        <v>0</v>
      </c>
      <c r="Q706" s="42">
        <v>0</v>
      </c>
      <c r="R706" s="42">
        <v>0</v>
      </c>
      <c r="S706" s="42">
        <v>0</v>
      </c>
      <c r="T706" s="42">
        <v>0</v>
      </c>
      <c r="U706" s="42">
        <v>0</v>
      </c>
      <c r="V706" s="42">
        <v>0</v>
      </c>
      <c r="W706" s="42">
        <v>0</v>
      </c>
      <c r="X706" s="42" t="s">
        <v>1163</v>
      </c>
      <c r="Y706" s="42">
        <v>0</v>
      </c>
      <c r="Z706" s="42">
        <v>0</v>
      </c>
      <c r="AA706" s="46">
        <f t="shared" si="44"/>
        <v>531.52</v>
      </c>
      <c r="AC706">
        <f>IFERROR(VLOOKUP(H706,'[1]Pending Recoveries'!$A:$D,4,0),0)</f>
        <v>531.52</v>
      </c>
      <c r="AD706" s="43">
        <f t="shared" si="42"/>
        <v>0</v>
      </c>
      <c r="AE706" s="43">
        <f t="shared" si="43"/>
        <v>0</v>
      </c>
      <c r="AF706" s="43"/>
    </row>
    <row r="707" spans="8:32" hidden="1" x14ac:dyDescent="0.25">
      <c r="H707">
        <v>10110127</v>
      </c>
      <c r="J707" t="s">
        <v>154</v>
      </c>
      <c r="K707" s="47">
        <v>0</v>
      </c>
      <c r="L707" s="42">
        <v>0</v>
      </c>
      <c r="M707" s="42">
        <v>0</v>
      </c>
      <c r="N707" s="48">
        <f t="shared" si="41"/>
        <v>0</v>
      </c>
      <c r="O707" s="42">
        <v>0</v>
      </c>
      <c r="P707" s="42">
        <v>0</v>
      </c>
      <c r="Q707" s="42">
        <v>0</v>
      </c>
      <c r="R707" s="42">
        <v>0</v>
      </c>
      <c r="S707" s="42">
        <v>0</v>
      </c>
      <c r="T707" s="42">
        <v>0</v>
      </c>
      <c r="U707" s="42">
        <v>0</v>
      </c>
      <c r="V707" s="42">
        <v>0</v>
      </c>
      <c r="W707" s="42">
        <v>0</v>
      </c>
      <c r="X707" s="42" t="s">
        <v>1163</v>
      </c>
      <c r="Y707" s="42">
        <v>0</v>
      </c>
      <c r="Z707" s="42">
        <v>0</v>
      </c>
      <c r="AA707" s="46">
        <f t="shared" si="44"/>
        <v>0</v>
      </c>
      <c r="AC707">
        <f>IFERROR(VLOOKUP(H707,'[1]Pending Recoveries'!$A:$D,4,0),0)</f>
        <v>0</v>
      </c>
      <c r="AD707" s="43">
        <f t="shared" si="42"/>
        <v>0</v>
      </c>
      <c r="AE707" s="43">
        <f t="shared" si="43"/>
        <v>0</v>
      </c>
      <c r="AF707" s="43"/>
    </row>
    <row r="708" spans="8:32" x14ac:dyDescent="0.25">
      <c r="H708">
        <v>10110143</v>
      </c>
      <c r="J708" t="s">
        <v>154</v>
      </c>
      <c r="K708" s="47">
        <v>0</v>
      </c>
      <c r="L708" s="42">
        <v>0</v>
      </c>
      <c r="M708" s="42">
        <v>531.52</v>
      </c>
      <c r="N708" s="48">
        <f t="shared" si="41"/>
        <v>531.52</v>
      </c>
      <c r="O708" s="42">
        <v>0</v>
      </c>
      <c r="P708" s="42">
        <v>0</v>
      </c>
      <c r="Q708" s="42">
        <v>0</v>
      </c>
      <c r="R708" s="42">
        <v>0</v>
      </c>
      <c r="S708" s="42">
        <v>0</v>
      </c>
      <c r="T708" s="42">
        <v>0</v>
      </c>
      <c r="U708" s="42">
        <v>0</v>
      </c>
      <c r="V708" s="42">
        <v>0</v>
      </c>
      <c r="W708" s="42">
        <v>0</v>
      </c>
      <c r="X708" s="42" t="s">
        <v>1163</v>
      </c>
      <c r="Y708" s="42">
        <v>0</v>
      </c>
      <c r="Z708" s="42">
        <v>0</v>
      </c>
      <c r="AA708" s="46">
        <f t="shared" si="44"/>
        <v>531.52</v>
      </c>
      <c r="AC708">
        <f>IFERROR(VLOOKUP(H708,'[1]Pending Recoveries'!$A:$D,4,0),0)</f>
        <v>531.52</v>
      </c>
      <c r="AD708" s="43">
        <f t="shared" si="42"/>
        <v>0</v>
      </c>
      <c r="AE708" s="43">
        <f t="shared" si="43"/>
        <v>0</v>
      </c>
      <c r="AF708" s="43"/>
    </row>
    <row r="709" spans="8:32" x14ac:dyDescent="0.25">
      <c r="H709">
        <v>10540008</v>
      </c>
      <c r="J709" t="s">
        <v>154</v>
      </c>
      <c r="K709" s="47">
        <v>0</v>
      </c>
      <c r="L709" s="42">
        <v>0</v>
      </c>
      <c r="M709" s="42">
        <v>531.52</v>
      </c>
      <c r="N709" s="48">
        <f t="shared" ref="N709:N772" si="45">K709+M709+L709</f>
        <v>531.52</v>
      </c>
      <c r="O709" s="42">
        <v>0</v>
      </c>
      <c r="P709" s="42">
        <v>0</v>
      </c>
      <c r="Q709" s="42">
        <v>0</v>
      </c>
      <c r="R709" s="42">
        <v>0</v>
      </c>
      <c r="S709" s="42">
        <v>0</v>
      </c>
      <c r="T709" s="42">
        <v>0</v>
      </c>
      <c r="U709" s="42">
        <v>0</v>
      </c>
      <c r="V709" s="42">
        <v>0</v>
      </c>
      <c r="W709" s="42">
        <v>0</v>
      </c>
      <c r="X709" s="42" t="s">
        <v>1163</v>
      </c>
      <c r="Y709" s="42">
        <v>0</v>
      </c>
      <c r="Z709" s="42">
        <v>0</v>
      </c>
      <c r="AA709" s="46">
        <f t="shared" si="44"/>
        <v>531.52</v>
      </c>
      <c r="AC709">
        <f>IFERROR(VLOOKUP(H709,'[1]Pending Recoveries'!$A:$D,4,0),0)</f>
        <v>531.52</v>
      </c>
      <c r="AD709" s="43">
        <f t="shared" ref="AD709:AD772" si="46">AA709-AC709</f>
        <v>0</v>
      </c>
      <c r="AE709" s="43">
        <f t="shared" ref="AE709:AE772" si="47">AC709-M709</f>
        <v>0</v>
      </c>
      <c r="AF709" s="43"/>
    </row>
    <row r="710" spans="8:32" x14ac:dyDescent="0.25">
      <c r="H710">
        <v>10070063</v>
      </c>
      <c r="J710" t="s">
        <v>154</v>
      </c>
      <c r="K710" s="47">
        <v>0</v>
      </c>
      <c r="L710" s="42">
        <v>0</v>
      </c>
      <c r="M710" s="42">
        <v>5.66</v>
      </c>
      <c r="N710" s="48">
        <f t="shared" si="45"/>
        <v>5.66</v>
      </c>
      <c r="O710" s="42">
        <v>0</v>
      </c>
      <c r="P710" s="42">
        <v>0</v>
      </c>
      <c r="Q710" s="42">
        <v>0</v>
      </c>
      <c r="R710" s="42">
        <v>0</v>
      </c>
      <c r="S710" s="42">
        <v>0</v>
      </c>
      <c r="T710" s="42">
        <v>0</v>
      </c>
      <c r="U710" s="42">
        <v>0</v>
      </c>
      <c r="V710" s="42">
        <v>0</v>
      </c>
      <c r="W710" s="42">
        <v>0</v>
      </c>
      <c r="X710" s="42" t="s">
        <v>1163</v>
      </c>
      <c r="Y710" s="42">
        <v>0</v>
      </c>
      <c r="Z710" s="42">
        <v>0</v>
      </c>
      <c r="AA710" s="46">
        <f t="shared" si="44"/>
        <v>5.66</v>
      </c>
      <c r="AC710">
        <f>IFERROR(VLOOKUP(H710,'[1]Pending Recoveries'!$A:$D,4,0),0)</f>
        <v>5.66</v>
      </c>
      <c r="AD710" s="43">
        <f t="shared" si="46"/>
        <v>0</v>
      </c>
      <c r="AE710" s="43">
        <f t="shared" si="47"/>
        <v>0</v>
      </c>
      <c r="AF710" s="43"/>
    </row>
    <row r="711" spans="8:32" x14ac:dyDescent="0.25">
      <c r="H711">
        <v>10070061</v>
      </c>
      <c r="J711" t="s">
        <v>154</v>
      </c>
      <c r="K711" s="47">
        <v>0</v>
      </c>
      <c r="L711" s="42">
        <v>256.5</v>
      </c>
      <c r="M711" s="42">
        <v>0</v>
      </c>
      <c r="N711" s="48">
        <f t="shared" si="45"/>
        <v>256.5</v>
      </c>
      <c r="O711" s="42">
        <v>0</v>
      </c>
      <c r="P711" s="42">
        <v>0</v>
      </c>
      <c r="Q711" s="42">
        <v>0</v>
      </c>
      <c r="R711" s="42">
        <v>0</v>
      </c>
      <c r="S711" s="42">
        <v>0</v>
      </c>
      <c r="T711" s="42">
        <v>0</v>
      </c>
      <c r="U711" s="42">
        <v>0</v>
      </c>
      <c r="V711" s="42">
        <v>0</v>
      </c>
      <c r="W711" s="42">
        <v>0</v>
      </c>
      <c r="X711" s="42" t="s">
        <v>1163</v>
      </c>
      <c r="Y711" s="42">
        <v>0</v>
      </c>
      <c r="Z711" s="42">
        <v>0</v>
      </c>
      <c r="AA711" s="46">
        <f t="shared" si="44"/>
        <v>256.5</v>
      </c>
      <c r="AC711">
        <f>IFERROR(VLOOKUP(H711,'[1]Pending Recoveries'!$A:$D,4,0),0)</f>
        <v>0</v>
      </c>
      <c r="AD711" s="43">
        <f t="shared" si="46"/>
        <v>256.5</v>
      </c>
      <c r="AE711" s="43">
        <f t="shared" si="47"/>
        <v>0</v>
      </c>
      <c r="AF711" s="43"/>
    </row>
    <row r="712" spans="8:32" hidden="1" x14ac:dyDescent="0.25">
      <c r="H712">
        <v>10070076</v>
      </c>
      <c r="J712" t="s">
        <v>154</v>
      </c>
      <c r="K712" s="47">
        <v>0</v>
      </c>
      <c r="L712" s="42">
        <v>0</v>
      </c>
      <c r="M712" s="42">
        <v>0</v>
      </c>
      <c r="N712" s="48">
        <f t="shared" si="45"/>
        <v>0</v>
      </c>
      <c r="O712" s="42">
        <v>0</v>
      </c>
      <c r="P712" s="42">
        <v>0</v>
      </c>
      <c r="Q712" s="42">
        <v>0</v>
      </c>
      <c r="R712" s="42">
        <v>0</v>
      </c>
      <c r="S712" s="42">
        <v>0</v>
      </c>
      <c r="T712" s="42">
        <v>0</v>
      </c>
      <c r="U712" s="42">
        <v>0</v>
      </c>
      <c r="V712" s="42">
        <v>0</v>
      </c>
      <c r="W712" s="42">
        <v>0</v>
      </c>
      <c r="X712" s="42" t="s">
        <v>1163</v>
      </c>
      <c r="Y712" s="42">
        <v>0</v>
      </c>
      <c r="Z712" s="42">
        <v>0</v>
      </c>
      <c r="AA712" s="46">
        <f t="shared" si="44"/>
        <v>0</v>
      </c>
      <c r="AC712">
        <f>IFERROR(VLOOKUP(H712,'[1]Pending Recoveries'!$A:$D,4,0),0)</f>
        <v>0</v>
      </c>
      <c r="AD712" s="43">
        <f t="shared" si="46"/>
        <v>0</v>
      </c>
      <c r="AE712" s="43">
        <f t="shared" si="47"/>
        <v>0</v>
      </c>
      <c r="AF712" s="43"/>
    </row>
    <row r="713" spans="8:32" hidden="1" x14ac:dyDescent="0.25">
      <c r="H713">
        <v>10070003</v>
      </c>
      <c r="J713" t="s">
        <v>154</v>
      </c>
      <c r="K713" s="47">
        <v>0</v>
      </c>
      <c r="L713" s="42">
        <v>0</v>
      </c>
      <c r="M713" s="42">
        <v>0</v>
      </c>
      <c r="N713" s="48">
        <f t="shared" si="45"/>
        <v>0</v>
      </c>
      <c r="O713" s="42">
        <v>0</v>
      </c>
      <c r="P713" s="42">
        <v>0</v>
      </c>
      <c r="Q713" s="42">
        <v>0</v>
      </c>
      <c r="R713" s="42">
        <v>0</v>
      </c>
      <c r="S713" s="42">
        <v>0</v>
      </c>
      <c r="T713" s="42">
        <v>0</v>
      </c>
      <c r="U713" s="42">
        <v>0</v>
      </c>
      <c r="V713" s="42">
        <v>0</v>
      </c>
      <c r="W713" s="42">
        <v>0</v>
      </c>
      <c r="X713" s="42" t="s">
        <v>1163</v>
      </c>
      <c r="Y713" s="42">
        <v>0</v>
      </c>
      <c r="Z713" s="42">
        <v>0</v>
      </c>
      <c r="AA713" s="46">
        <f t="shared" si="44"/>
        <v>0</v>
      </c>
      <c r="AC713">
        <f>IFERROR(VLOOKUP(H713,'[1]Pending Recoveries'!$A:$D,4,0),0)</f>
        <v>0</v>
      </c>
      <c r="AD713" s="43">
        <f t="shared" si="46"/>
        <v>0</v>
      </c>
      <c r="AE713" s="43">
        <f t="shared" si="47"/>
        <v>0</v>
      </c>
      <c r="AF713" s="43"/>
    </row>
    <row r="714" spans="8:32" hidden="1" x14ac:dyDescent="0.25">
      <c r="H714">
        <v>10070044</v>
      </c>
      <c r="J714" t="s">
        <v>154</v>
      </c>
      <c r="K714" s="47">
        <v>0</v>
      </c>
      <c r="L714" s="42">
        <v>0</v>
      </c>
      <c r="M714" s="42">
        <v>0</v>
      </c>
      <c r="N714" s="48">
        <f t="shared" si="45"/>
        <v>0</v>
      </c>
      <c r="O714" s="42">
        <v>0</v>
      </c>
      <c r="P714" s="42">
        <v>0</v>
      </c>
      <c r="Q714" s="42">
        <v>0</v>
      </c>
      <c r="R714" s="42">
        <v>0</v>
      </c>
      <c r="S714" s="42">
        <v>0</v>
      </c>
      <c r="T714" s="42">
        <v>0</v>
      </c>
      <c r="U714" s="42">
        <v>0</v>
      </c>
      <c r="V714" s="42">
        <v>0</v>
      </c>
      <c r="W714" s="42">
        <v>0</v>
      </c>
      <c r="X714" s="42" t="s">
        <v>1163</v>
      </c>
      <c r="Y714" s="42">
        <v>0</v>
      </c>
      <c r="Z714" s="42">
        <v>0</v>
      </c>
      <c r="AA714" s="46">
        <f t="shared" si="44"/>
        <v>0</v>
      </c>
      <c r="AC714">
        <f>IFERROR(VLOOKUP(H714,'[1]Pending Recoveries'!$A:$D,4,0),0)</f>
        <v>0</v>
      </c>
      <c r="AD714" s="43">
        <f t="shared" si="46"/>
        <v>0</v>
      </c>
      <c r="AE714" s="43">
        <f t="shared" si="47"/>
        <v>0</v>
      </c>
      <c r="AF714" s="43"/>
    </row>
    <row r="715" spans="8:32" x14ac:dyDescent="0.25">
      <c r="H715">
        <v>10560007</v>
      </c>
      <c r="J715" t="s">
        <v>154</v>
      </c>
      <c r="K715" s="47">
        <v>0</v>
      </c>
      <c r="L715" s="42">
        <v>953.54</v>
      </c>
      <c r="M715" s="42">
        <v>0</v>
      </c>
      <c r="N715" s="48">
        <f t="shared" si="45"/>
        <v>953.54</v>
      </c>
      <c r="O715" s="42">
        <v>0</v>
      </c>
      <c r="P715" s="42">
        <v>0</v>
      </c>
      <c r="Q715" s="42">
        <v>0</v>
      </c>
      <c r="R715" s="42">
        <v>0</v>
      </c>
      <c r="S715" s="42">
        <v>0</v>
      </c>
      <c r="T715" s="42">
        <v>0</v>
      </c>
      <c r="U715" s="42">
        <v>0</v>
      </c>
      <c r="V715" s="42">
        <v>0</v>
      </c>
      <c r="W715" s="42">
        <v>0</v>
      </c>
      <c r="X715" s="42" t="s">
        <v>1163</v>
      </c>
      <c r="Y715" s="42">
        <v>0</v>
      </c>
      <c r="Z715" s="42">
        <v>0</v>
      </c>
      <c r="AA715" s="46">
        <f t="shared" si="44"/>
        <v>953.54</v>
      </c>
      <c r="AC715">
        <f>IFERROR(VLOOKUP(H715,'[1]Pending Recoveries'!$A:$D,4,0),0)</f>
        <v>0</v>
      </c>
      <c r="AD715" s="43">
        <f t="shared" si="46"/>
        <v>953.54</v>
      </c>
      <c r="AE715" s="43">
        <f t="shared" si="47"/>
        <v>0</v>
      </c>
      <c r="AF715" s="43"/>
    </row>
    <row r="716" spans="8:32" x14ac:dyDescent="0.25">
      <c r="H716">
        <v>10100056</v>
      </c>
      <c r="J716" t="s">
        <v>154</v>
      </c>
      <c r="K716" s="47">
        <v>0</v>
      </c>
      <c r="L716" s="42">
        <v>2071.56</v>
      </c>
      <c r="M716" s="42">
        <v>0</v>
      </c>
      <c r="N716" s="48">
        <f t="shared" si="45"/>
        <v>2071.56</v>
      </c>
      <c r="O716" s="42">
        <v>0</v>
      </c>
      <c r="P716" s="42">
        <v>0</v>
      </c>
      <c r="Q716" s="42">
        <v>0</v>
      </c>
      <c r="R716" s="42">
        <v>0</v>
      </c>
      <c r="S716" s="42">
        <v>0</v>
      </c>
      <c r="T716" s="42">
        <v>0</v>
      </c>
      <c r="U716" s="42">
        <v>0</v>
      </c>
      <c r="V716" s="42">
        <v>0</v>
      </c>
      <c r="W716" s="42">
        <v>0</v>
      </c>
      <c r="X716" s="42" t="s">
        <v>1163</v>
      </c>
      <c r="Y716" s="42">
        <v>0</v>
      </c>
      <c r="Z716" s="42">
        <v>0</v>
      </c>
      <c r="AA716" s="46">
        <f t="shared" si="44"/>
        <v>2071.56</v>
      </c>
      <c r="AC716">
        <f>IFERROR(VLOOKUP(H716,'[1]Pending Recoveries'!$A:$D,4,0),0)</f>
        <v>0</v>
      </c>
      <c r="AD716" s="43">
        <f t="shared" si="46"/>
        <v>2071.56</v>
      </c>
      <c r="AE716" s="43">
        <f t="shared" si="47"/>
        <v>0</v>
      </c>
      <c r="AF716" s="43"/>
    </row>
    <row r="717" spans="8:32" x14ac:dyDescent="0.25">
      <c r="H717">
        <v>10110119</v>
      </c>
      <c r="J717" t="s">
        <v>154</v>
      </c>
      <c r="K717" s="47">
        <v>0</v>
      </c>
      <c r="L717" s="42">
        <v>1138.1799999999998</v>
      </c>
      <c r="M717" s="42">
        <v>623.02</v>
      </c>
      <c r="N717" s="48">
        <f t="shared" si="45"/>
        <v>1761.1999999999998</v>
      </c>
      <c r="O717" s="42">
        <v>0</v>
      </c>
      <c r="P717" s="42">
        <v>0</v>
      </c>
      <c r="Q717" s="42">
        <v>0</v>
      </c>
      <c r="R717" s="42">
        <v>0</v>
      </c>
      <c r="S717" s="42">
        <v>0</v>
      </c>
      <c r="T717" s="42">
        <v>0</v>
      </c>
      <c r="U717" s="42">
        <v>0</v>
      </c>
      <c r="V717" s="42">
        <v>0</v>
      </c>
      <c r="W717" s="42">
        <v>0</v>
      </c>
      <c r="X717" s="42" t="s">
        <v>1163</v>
      </c>
      <c r="Y717" s="42">
        <v>0</v>
      </c>
      <c r="Z717" s="42">
        <v>0</v>
      </c>
      <c r="AA717" s="46">
        <f t="shared" si="44"/>
        <v>1761.1999999999998</v>
      </c>
      <c r="AC717">
        <f>IFERROR(VLOOKUP(H717,'[1]Pending Recoveries'!$A:$D,4,0),0)</f>
        <v>623.02</v>
      </c>
      <c r="AD717" s="43">
        <f t="shared" si="46"/>
        <v>1138.1799999999998</v>
      </c>
      <c r="AE717" s="43">
        <f t="shared" si="47"/>
        <v>0</v>
      </c>
      <c r="AF717" s="43"/>
    </row>
    <row r="718" spans="8:32" x14ac:dyDescent="0.25">
      <c r="H718">
        <v>10110101</v>
      </c>
      <c r="J718" t="s">
        <v>154</v>
      </c>
      <c r="K718" s="47">
        <v>0</v>
      </c>
      <c r="L718" s="42">
        <v>0</v>
      </c>
      <c r="M718" s="42">
        <v>531.52</v>
      </c>
      <c r="N718" s="48">
        <f t="shared" si="45"/>
        <v>531.52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0</v>
      </c>
      <c r="U718" s="42">
        <v>0</v>
      </c>
      <c r="V718" s="42">
        <v>0</v>
      </c>
      <c r="W718" s="42">
        <v>0</v>
      </c>
      <c r="X718" s="42" t="s">
        <v>1163</v>
      </c>
      <c r="Y718" s="42">
        <v>0</v>
      </c>
      <c r="Z718" s="42">
        <v>0</v>
      </c>
      <c r="AA718" s="46">
        <f t="shared" si="44"/>
        <v>531.52</v>
      </c>
      <c r="AC718">
        <f>IFERROR(VLOOKUP(H718,'[1]Pending Recoveries'!$A:$D,4,0),0)</f>
        <v>531.52</v>
      </c>
      <c r="AD718" s="43">
        <f t="shared" si="46"/>
        <v>0</v>
      </c>
      <c r="AE718" s="43">
        <f t="shared" si="47"/>
        <v>0</v>
      </c>
      <c r="AF718" s="43"/>
    </row>
    <row r="719" spans="8:32" x14ac:dyDescent="0.25">
      <c r="H719">
        <v>10540030</v>
      </c>
      <c r="J719" t="s">
        <v>154</v>
      </c>
      <c r="K719" s="47">
        <v>0</v>
      </c>
      <c r="L719" s="42">
        <v>1101.58</v>
      </c>
      <c r="M719" s="42">
        <v>0</v>
      </c>
      <c r="N719" s="48">
        <f t="shared" si="45"/>
        <v>1101.58</v>
      </c>
      <c r="O719" s="42">
        <v>0</v>
      </c>
      <c r="P719" s="42">
        <v>0</v>
      </c>
      <c r="Q719" s="42">
        <v>0</v>
      </c>
      <c r="R719" s="42">
        <v>0</v>
      </c>
      <c r="S719" s="42">
        <v>0</v>
      </c>
      <c r="T719" s="42">
        <v>0</v>
      </c>
      <c r="U719" s="42">
        <v>0</v>
      </c>
      <c r="V719" s="42">
        <v>0</v>
      </c>
      <c r="W719" s="42">
        <v>0</v>
      </c>
      <c r="X719" s="42" t="s">
        <v>1163</v>
      </c>
      <c r="Y719" s="42">
        <v>0</v>
      </c>
      <c r="Z719" s="42">
        <v>0</v>
      </c>
      <c r="AA719" s="46">
        <f t="shared" si="44"/>
        <v>1101.58</v>
      </c>
      <c r="AC719">
        <f>IFERROR(VLOOKUP(H719,'[1]Pending Recoveries'!$A:$D,4,0),0)</f>
        <v>0</v>
      </c>
      <c r="AD719" s="43">
        <f t="shared" si="46"/>
        <v>1101.58</v>
      </c>
      <c r="AE719" s="43">
        <f t="shared" si="47"/>
        <v>0</v>
      </c>
      <c r="AF719" s="43"/>
    </row>
    <row r="720" spans="8:32" x14ac:dyDescent="0.25">
      <c r="H720">
        <v>10540016</v>
      </c>
      <c r="J720" t="s">
        <v>154</v>
      </c>
      <c r="K720" s="47">
        <v>0</v>
      </c>
      <c r="L720" s="42">
        <v>0</v>
      </c>
      <c r="M720" s="42">
        <v>531.52</v>
      </c>
      <c r="N720" s="48">
        <f t="shared" si="45"/>
        <v>531.52</v>
      </c>
      <c r="O720" s="42">
        <v>0</v>
      </c>
      <c r="P720" s="42">
        <v>0</v>
      </c>
      <c r="Q720" s="42">
        <v>0</v>
      </c>
      <c r="R720" s="42">
        <v>0</v>
      </c>
      <c r="S720" s="42">
        <v>0</v>
      </c>
      <c r="T720" s="42">
        <v>0</v>
      </c>
      <c r="U720" s="42">
        <v>0</v>
      </c>
      <c r="V720" s="42">
        <v>0</v>
      </c>
      <c r="W720" s="42">
        <v>0</v>
      </c>
      <c r="X720" s="42" t="s">
        <v>1163</v>
      </c>
      <c r="Y720" s="42">
        <v>0</v>
      </c>
      <c r="Z720" s="42">
        <v>0</v>
      </c>
      <c r="AA720" s="46">
        <f t="shared" si="44"/>
        <v>531.52</v>
      </c>
      <c r="AC720">
        <f>IFERROR(VLOOKUP(H720,'[1]Pending Recoveries'!$A:$D,4,0),0)</f>
        <v>531.52</v>
      </c>
      <c r="AD720" s="43">
        <f t="shared" si="46"/>
        <v>0</v>
      </c>
      <c r="AE720" s="43">
        <f t="shared" si="47"/>
        <v>0</v>
      </c>
      <c r="AF720" s="43"/>
    </row>
    <row r="721" spans="8:32" x14ac:dyDescent="0.25">
      <c r="H721">
        <v>10540033</v>
      </c>
      <c r="J721" t="s">
        <v>154</v>
      </c>
      <c r="K721" s="47">
        <v>0</v>
      </c>
      <c r="L721" s="42">
        <v>1119.8799999999999</v>
      </c>
      <c r="M721" s="42">
        <v>0</v>
      </c>
      <c r="N721" s="48">
        <f t="shared" si="45"/>
        <v>1119.8799999999999</v>
      </c>
      <c r="O721" s="42">
        <v>0</v>
      </c>
      <c r="P721" s="42">
        <v>0</v>
      </c>
      <c r="Q721" s="42">
        <v>0</v>
      </c>
      <c r="R721" s="42">
        <v>0</v>
      </c>
      <c r="S721" s="42">
        <v>0</v>
      </c>
      <c r="T721" s="42">
        <v>0</v>
      </c>
      <c r="U721" s="42">
        <v>0</v>
      </c>
      <c r="V721" s="42">
        <v>0</v>
      </c>
      <c r="W721" s="42">
        <v>0</v>
      </c>
      <c r="X721" s="42" t="s">
        <v>1163</v>
      </c>
      <c r="Y721" s="42">
        <v>0</v>
      </c>
      <c r="Z721" s="42">
        <v>0</v>
      </c>
      <c r="AA721" s="46">
        <f t="shared" si="44"/>
        <v>1119.8799999999999</v>
      </c>
      <c r="AC721">
        <f>IFERROR(VLOOKUP(H721,'[1]Pending Recoveries'!$A:$D,4,0),0)</f>
        <v>0</v>
      </c>
      <c r="AD721" s="43">
        <f t="shared" si="46"/>
        <v>1119.8799999999999</v>
      </c>
      <c r="AE721" s="43">
        <f t="shared" si="47"/>
        <v>0</v>
      </c>
      <c r="AF721" s="43"/>
    </row>
    <row r="722" spans="8:32" x14ac:dyDescent="0.25">
      <c r="H722">
        <v>10110114</v>
      </c>
      <c r="J722" t="s">
        <v>154</v>
      </c>
      <c r="K722" s="47">
        <v>0</v>
      </c>
      <c r="L722" s="42">
        <v>0</v>
      </c>
      <c r="M722" s="42">
        <v>531.52</v>
      </c>
      <c r="N722" s="48">
        <f t="shared" si="45"/>
        <v>531.52</v>
      </c>
      <c r="O722" s="42">
        <v>0</v>
      </c>
      <c r="P722" s="42">
        <v>0</v>
      </c>
      <c r="Q722" s="42">
        <v>0</v>
      </c>
      <c r="R722" s="42">
        <v>0</v>
      </c>
      <c r="S722" s="42">
        <v>0</v>
      </c>
      <c r="T722" s="42">
        <v>0</v>
      </c>
      <c r="U722" s="42">
        <v>0</v>
      </c>
      <c r="V722" s="42">
        <v>0</v>
      </c>
      <c r="W722" s="42">
        <v>0</v>
      </c>
      <c r="X722" s="42" t="s">
        <v>1163</v>
      </c>
      <c r="Y722" s="42">
        <v>0</v>
      </c>
      <c r="Z722" s="42">
        <v>0</v>
      </c>
      <c r="AA722" s="46">
        <f t="shared" si="44"/>
        <v>531.52</v>
      </c>
      <c r="AC722">
        <f>IFERROR(VLOOKUP(H722,'[1]Pending Recoveries'!$A:$D,4,0),0)</f>
        <v>531.52</v>
      </c>
      <c r="AD722" s="43">
        <f t="shared" si="46"/>
        <v>0</v>
      </c>
      <c r="AE722" s="43">
        <f t="shared" si="47"/>
        <v>0</v>
      </c>
      <c r="AF722" s="43"/>
    </row>
    <row r="723" spans="8:32" hidden="1" x14ac:dyDescent="0.25">
      <c r="H723">
        <v>10540034</v>
      </c>
      <c r="J723" t="s">
        <v>154</v>
      </c>
      <c r="K723" s="47">
        <v>0</v>
      </c>
      <c r="L723" s="42">
        <v>0</v>
      </c>
      <c r="M723" s="42">
        <v>0</v>
      </c>
      <c r="N723" s="48">
        <f t="shared" si="45"/>
        <v>0</v>
      </c>
      <c r="O723" s="42">
        <v>0</v>
      </c>
      <c r="P723" s="42">
        <v>0</v>
      </c>
      <c r="Q723" s="42">
        <v>0</v>
      </c>
      <c r="R723" s="42">
        <v>0</v>
      </c>
      <c r="S723" s="42">
        <v>0</v>
      </c>
      <c r="T723" s="42">
        <v>0</v>
      </c>
      <c r="U723" s="42">
        <v>0</v>
      </c>
      <c r="V723" s="42">
        <v>0</v>
      </c>
      <c r="W723" s="42">
        <v>0</v>
      </c>
      <c r="X723" s="42" t="s">
        <v>1163</v>
      </c>
      <c r="Y723" s="42">
        <v>0</v>
      </c>
      <c r="Z723" s="42">
        <v>0</v>
      </c>
      <c r="AA723" s="46">
        <f t="shared" si="44"/>
        <v>0</v>
      </c>
      <c r="AC723">
        <f>IFERROR(VLOOKUP(H723,'[1]Pending Recoveries'!$A:$D,4,0),0)</f>
        <v>0</v>
      </c>
      <c r="AD723" s="43">
        <f t="shared" si="46"/>
        <v>0</v>
      </c>
      <c r="AE723" s="43">
        <f t="shared" si="47"/>
        <v>0</v>
      </c>
      <c r="AF723" s="43"/>
    </row>
    <row r="724" spans="8:32" x14ac:dyDescent="0.25">
      <c r="H724">
        <v>10540026</v>
      </c>
      <c r="J724" t="s">
        <v>154</v>
      </c>
      <c r="K724" s="47">
        <v>0</v>
      </c>
      <c r="L724" s="42">
        <v>0</v>
      </c>
      <c r="M724" s="42">
        <v>531.52</v>
      </c>
      <c r="N724" s="48">
        <f t="shared" si="45"/>
        <v>531.52</v>
      </c>
      <c r="O724" s="42">
        <v>0</v>
      </c>
      <c r="P724" s="42">
        <v>0</v>
      </c>
      <c r="Q724" s="42">
        <v>0</v>
      </c>
      <c r="R724" s="42">
        <v>0</v>
      </c>
      <c r="S724" s="42">
        <v>0</v>
      </c>
      <c r="T724" s="42">
        <v>0</v>
      </c>
      <c r="U724" s="42">
        <v>0</v>
      </c>
      <c r="V724" s="42">
        <v>0</v>
      </c>
      <c r="W724" s="42">
        <v>0</v>
      </c>
      <c r="X724" s="42" t="s">
        <v>1163</v>
      </c>
      <c r="Y724" s="42">
        <v>0</v>
      </c>
      <c r="Z724" s="42">
        <v>0</v>
      </c>
      <c r="AA724" s="46">
        <f t="shared" si="44"/>
        <v>531.52</v>
      </c>
      <c r="AC724">
        <f>IFERROR(VLOOKUP(H724,'[1]Pending Recoveries'!$A:$D,4,0),0)</f>
        <v>531.52</v>
      </c>
      <c r="AD724" s="43">
        <f t="shared" si="46"/>
        <v>0</v>
      </c>
      <c r="AE724" s="43">
        <f t="shared" si="47"/>
        <v>0</v>
      </c>
      <c r="AF724" s="43"/>
    </row>
    <row r="725" spans="8:32" hidden="1" x14ac:dyDescent="0.25">
      <c r="H725">
        <v>10540037</v>
      </c>
      <c r="J725" t="s">
        <v>154</v>
      </c>
      <c r="K725" s="47">
        <v>0</v>
      </c>
      <c r="L725" s="42">
        <v>0</v>
      </c>
      <c r="M725" s="42">
        <v>0</v>
      </c>
      <c r="N725" s="48">
        <f t="shared" si="45"/>
        <v>0</v>
      </c>
      <c r="O725" s="42">
        <v>0</v>
      </c>
      <c r="P725" s="42">
        <v>0</v>
      </c>
      <c r="Q725" s="42">
        <v>0</v>
      </c>
      <c r="R725" s="42">
        <v>0</v>
      </c>
      <c r="S725" s="42">
        <v>0</v>
      </c>
      <c r="T725" s="42">
        <v>0</v>
      </c>
      <c r="U725" s="42">
        <v>0</v>
      </c>
      <c r="V725" s="42">
        <v>0</v>
      </c>
      <c r="W725" s="42">
        <v>0</v>
      </c>
      <c r="X725" s="42" t="s">
        <v>1163</v>
      </c>
      <c r="Y725" s="42">
        <v>0</v>
      </c>
      <c r="Z725" s="42">
        <v>0</v>
      </c>
      <c r="AA725" s="46">
        <f t="shared" si="44"/>
        <v>0</v>
      </c>
      <c r="AC725">
        <f>IFERROR(VLOOKUP(H725,'[1]Pending Recoveries'!$A:$D,4,0),0)</f>
        <v>0</v>
      </c>
      <c r="AD725" s="43">
        <f t="shared" si="46"/>
        <v>0</v>
      </c>
      <c r="AE725" s="43">
        <f t="shared" si="47"/>
        <v>0</v>
      </c>
      <c r="AF725" s="43"/>
    </row>
    <row r="726" spans="8:32" x14ac:dyDescent="0.25">
      <c r="H726">
        <v>10540038</v>
      </c>
      <c r="J726" t="s">
        <v>154</v>
      </c>
      <c r="K726" s="47">
        <v>0</v>
      </c>
      <c r="L726" s="42">
        <v>1082.1599999999999</v>
      </c>
      <c r="M726" s="42">
        <v>0</v>
      </c>
      <c r="N726" s="48">
        <f t="shared" si="45"/>
        <v>1082.1599999999999</v>
      </c>
      <c r="O726" s="42">
        <v>0</v>
      </c>
      <c r="P726" s="42">
        <v>0</v>
      </c>
      <c r="Q726" s="42">
        <v>0</v>
      </c>
      <c r="R726" s="42">
        <v>0</v>
      </c>
      <c r="S726" s="42">
        <v>0</v>
      </c>
      <c r="T726" s="42">
        <v>0</v>
      </c>
      <c r="U726" s="42">
        <v>0</v>
      </c>
      <c r="V726" s="42">
        <v>0</v>
      </c>
      <c r="W726" s="42">
        <v>0</v>
      </c>
      <c r="X726" s="42" t="s">
        <v>1163</v>
      </c>
      <c r="Y726" s="42">
        <v>0</v>
      </c>
      <c r="Z726" s="42">
        <v>0</v>
      </c>
      <c r="AA726" s="46">
        <f t="shared" si="44"/>
        <v>1082.1599999999999</v>
      </c>
      <c r="AC726">
        <f>IFERROR(VLOOKUP(H726,'[1]Pending Recoveries'!$A:$D,4,0),0)</f>
        <v>0</v>
      </c>
      <c r="AD726" s="43">
        <f t="shared" si="46"/>
        <v>1082.1599999999999</v>
      </c>
      <c r="AE726" s="43">
        <f t="shared" si="47"/>
        <v>0</v>
      </c>
      <c r="AF726" s="43"/>
    </row>
    <row r="727" spans="8:32" x14ac:dyDescent="0.25">
      <c r="H727">
        <v>10110134</v>
      </c>
      <c r="J727" t="s">
        <v>154</v>
      </c>
      <c r="K727" s="47">
        <v>0</v>
      </c>
      <c r="L727" s="42">
        <v>209.15999999999985</v>
      </c>
      <c r="M727" s="42">
        <v>1154.54</v>
      </c>
      <c r="N727" s="48">
        <f t="shared" si="45"/>
        <v>1363.6999999999998</v>
      </c>
      <c r="O727" s="42">
        <v>0</v>
      </c>
      <c r="P727" s="42">
        <v>0</v>
      </c>
      <c r="Q727" s="42">
        <v>0</v>
      </c>
      <c r="R727" s="42">
        <v>0</v>
      </c>
      <c r="S727" s="42">
        <v>0</v>
      </c>
      <c r="T727" s="42">
        <v>0</v>
      </c>
      <c r="U727" s="42">
        <v>0</v>
      </c>
      <c r="V727" s="42">
        <v>0</v>
      </c>
      <c r="W727" s="42">
        <v>0</v>
      </c>
      <c r="X727" s="42" t="s">
        <v>1163</v>
      </c>
      <c r="Y727" s="42">
        <v>0</v>
      </c>
      <c r="Z727" s="42">
        <v>0</v>
      </c>
      <c r="AA727" s="46">
        <f t="shared" ref="AA727:AA790" si="48">N727-SUM(O727:Z727)</f>
        <v>1363.6999999999998</v>
      </c>
      <c r="AC727">
        <f>IFERROR(VLOOKUP(H727,'[1]Pending Recoveries'!$A:$D,4,0),0)</f>
        <v>1154.54</v>
      </c>
      <c r="AD727" s="43">
        <f t="shared" si="46"/>
        <v>209.15999999999985</v>
      </c>
      <c r="AE727" s="43">
        <f t="shared" si="47"/>
        <v>0</v>
      </c>
      <c r="AF727" s="43"/>
    </row>
    <row r="728" spans="8:32" hidden="1" x14ac:dyDescent="0.25">
      <c r="H728">
        <v>10120091</v>
      </c>
      <c r="I728" t="s">
        <v>1149</v>
      </c>
      <c r="J728" t="s">
        <v>154</v>
      </c>
      <c r="K728" s="47">
        <v>0</v>
      </c>
      <c r="L728" s="42">
        <v>0</v>
      </c>
      <c r="M728" s="42">
        <v>0</v>
      </c>
      <c r="N728" s="48">
        <f t="shared" si="45"/>
        <v>0</v>
      </c>
      <c r="O728" s="42">
        <v>0</v>
      </c>
      <c r="P728" s="42">
        <v>0</v>
      </c>
      <c r="Q728" s="42">
        <v>0</v>
      </c>
      <c r="R728" s="42">
        <v>0</v>
      </c>
      <c r="S728" s="42">
        <v>0</v>
      </c>
      <c r="T728" s="42">
        <v>0</v>
      </c>
      <c r="U728" s="42">
        <v>0</v>
      </c>
      <c r="V728" s="42">
        <v>0</v>
      </c>
      <c r="W728" s="42">
        <v>0</v>
      </c>
      <c r="X728" s="42" t="s">
        <v>1163</v>
      </c>
      <c r="Y728" s="42">
        <v>0</v>
      </c>
      <c r="Z728" s="42">
        <v>0</v>
      </c>
      <c r="AA728" s="46">
        <f t="shared" si="48"/>
        <v>0</v>
      </c>
      <c r="AC728">
        <f>IFERROR(VLOOKUP(H728,'[1]Pending Recoveries'!$A:$D,4,0),0)</f>
        <v>0</v>
      </c>
      <c r="AD728" s="43">
        <f t="shared" si="46"/>
        <v>0</v>
      </c>
      <c r="AE728" s="43">
        <f t="shared" si="47"/>
        <v>0</v>
      </c>
      <c r="AF728" s="43"/>
    </row>
    <row r="729" spans="8:32" hidden="1" x14ac:dyDescent="0.25">
      <c r="H729">
        <v>10120104</v>
      </c>
      <c r="I729" t="s">
        <v>1150</v>
      </c>
      <c r="J729" t="s">
        <v>154</v>
      </c>
      <c r="K729" s="47">
        <v>0</v>
      </c>
      <c r="L729" s="42">
        <v>0</v>
      </c>
      <c r="M729" s="42">
        <v>0</v>
      </c>
      <c r="N729" s="48">
        <f t="shared" si="45"/>
        <v>0</v>
      </c>
      <c r="O729" s="42">
        <v>0</v>
      </c>
      <c r="P729" s="42">
        <v>0</v>
      </c>
      <c r="Q729" s="42">
        <v>0</v>
      </c>
      <c r="R729" s="42">
        <v>0</v>
      </c>
      <c r="S729" s="42">
        <v>0</v>
      </c>
      <c r="T729" s="42">
        <v>0</v>
      </c>
      <c r="U729" s="42">
        <v>0</v>
      </c>
      <c r="V729" s="42">
        <v>0</v>
      </c>
      <c r="W729" s="42">
        <v>0</v>
      </c>
      <c r="X729" s="42" t="s">
        <v>1163</v>
      </c>
      <c r="Y729" s="42">
        <v>0</v>
      </c>
      <c r="Z729" s="42">
        <v>0</v>
      </c>
      <c r="AA729" s="46">
        <f t="shared" si="48"/>
        <v>0</v>
      </c>
      <c r="AC729">
        <f>IFERROR(VLOOKUP(H729,'[1]Pending Recoveries'!$A:$D,4,0),0)</f>
        <v>0</v>
      </c>
      <c r="AD729" s="43">
        <f t="shared" si="46"/>
        <v>0</v>
      </c>
      <c r="AE729" s="43">
        <f t="shared" si="47"/>
        <v>0</v>
      </c>
      <c r="AF729" s="43"/>
    </row>
    <row r="730" spans="8:32" hidden="1" x14ac:dyDescent="0.25">
      <c r="H730">
        <v>10120108</v>
      </c>
      <c r="I730" t="s">
        <v>1151</v>
      </c>
      <c r="J730" t="s">
        <v>154</v>
      </c>
      <c r="K730" s="47">
        <v>0</v>
      </c>
      <c r="L730" s="42">
        <v>0</v>
      </c>
      <c r="M730" s="42">
        <v>0</v>
      </c>
      <c r="N730" s="48">
        <f t="shared" si="45"/>
        <v>0</v>
      </c>
      <c r="O730" s="42">
        <v>0</v>
      </c>
      <c r="P730" s="42">
        <v>0</v>
      </c>
      <c r="Q730" s="42">
        <v>0</v>
      </c>
      <c r="R730" s="42">
        <v>0</v>
      </c>
      <c r="S730" s="42">
        <v>0</v>
      </c>
      <c r="T730" s="42">
        <v>0</v>
      </c>
      <c r="U730" s="42">
        <v>0</v>
      </c>
      <c r="V730" s="42">
        <v>0</v>
      </c>
      <c r="W730" s="42">
        <v>0</v>
      </c>
      <c r="X730" s="42" t="s">
        <v>1163</v>
      </c>
      <c r="Y730" s="42">
        <v>0</v>
      </c>
      <c r="Z730" s="42">
        <v>0</v>
      </c>
      <c r="AA730" s="46">
        <f t="shared" si="48"/>
        <v>0</v>
      </c>
      <c r="AC730">
        <f>IFERROR(VLOOKUP(H730,'[1]Pending Recoveries'!$A:$D,4,0),0)</f>
        <v>0</v>
      </c>
      <c r="AD730" s="43">
        <f t="shared" si="46"/>
        <v>0</v>
      </c>
      <c r="AE730" s="43">
        <f t="shared" si="47"/>
        <v>0</v>
      </c>
      <c r="AF730" s="43"/>
    </row>
    <row r="731" spans="8:32" hidden="1" x14ac:dyDescent="0.25">
      <c r="H731">
        <v>10120111</v>
      </c>
      <c r="I731" t="s">
        <v>1152</v>
      </c>
      <c r="J731" t="s">
        <v>154</v>
      </c>
      <c r="K731" s="47">
        <v>0</v>
      </c>
      <c r="L731" s="42">
        <v>0</v>
      </c>
      <c r="M731" s="42">
        <v>0</v>
      </c>
      <c r="N731" s="48">
        <f t="shared" si="45"/>
        <v>0</v>
      </c>
      <c r="O731" s="42">
        <v>0</v>
      </c>
      <c r="P731" s="42">
        <v>0</v>
      </c>
      <c r="Q731" s="42">
        <v>0</v>
      </c>
      <c r="R731" s="42">
        <v>0</v>
      </c>
      <c r="S731" s="42">
        <v>0</v>
      </c>
      <c r="T731" s="42">
        <v>0</v>
      </c>
      <c r="U731" s="42">
        <v>0</v>
      </c>
      <c r="V731" s="42">
        <v>0</v>
      </c>
      <c r="W731" s="42">
        <v>0</v>
      </c>
      <c r="X731" s="42" t="s">
        <v>1163</v>
      </c>
      <c r="Y731" s="42">
        <v>0</v>
      </c>
      <c r="Z731" s="42">
        <v>0</v>
      </c>
      <c r="AA731" s="46">
        <f t="shared" si="48"/>
        <v>0</v>
      </c>
      <c r="AC731">
        <f>IFERROR(VLOOKUP(H731,'[1]Pending Recoveries'!$A:$D,4,0),0)</f>
        <v>0</v>
      </c>
      <c r="AD731" s="43">
        <f t="shared" si="46"/>
        <v>0</v>
      </c>
      <c r="AE731" s="43">
        <f t="shared" si="47"/>
        <v>0</v>
      </c>
      <c r="AF731" s="43"/>
    </row>
    <row r="732" spans="8:32" x14ac:dyDescent="0.25">
      <c r="H732">
        <v>10120114</v>
      </c>
      <c r="I732" t="s">
        <v>1153</v>
      </c>
      <c r="J732" t="s">
        <v>154</v>
      </c>
      <c r="K732" s="47">
        <v>0</v>
      </c>
      <c r="L732" s="42">
        <v>458.32</v>
      </c>
      <c r="M732" s="42">
        <v>0</v>
      </c>
      <c r="N732" s="48">
        <f t="shared" si="45"/>
        <v>458.32</v>
      </c>
      <c r="O732" s="42">
        <v>0</v>
      </c>
      <c r="P732" s="42">
        <v>0</v>
      </c>
      <c r="Q732" s="42">
        <v>0</v>
      </c>
      <c r="R732" s="42">
        <v>0</v>
      </c>
      <c r="S732" s="42">
        <v>0</v>
      </c>
      <c r="T732" s="42">
        <v>0</v>
      </c>
      <c r="U732" s="42">
        <v>0</v>
      </c>
      <c r="V732" s="42">
        <v>0</v>
      </c>
      <c r="W732" s="42">
        <v>0</v>
      </c>
      <c r="X732" s="42" t="s">
        <v>1163</v>
      </c>
      <c r="Y732" s="42">
        <v>0</v>
      </c>
      <c r="Z732" s="42">
        <v>0</v>
      </c>
      <c r="AA732" s="46">
        <f t="shared" si="48"/>
        <v>458.32</v>
      </c>
      <c r="AC732">
        <f>IFERROR(VLOOKUP(H732,'[1]Pending Recoveries'!$A:$D,4,0),0)</f>
        <v>0</v>
      </c>
      <c r="AD732" s="43">
        <f t="shared" si="46"/>
        <v>458.32</v>
      </c>
      <c r="AE732" s="43">
        <f t="shared" si="47"/>
        <v>0</v>
      </c>
      <c r="AF732" s="43"/>
    </row>
    <row r="733" spans="8:32" hidden="1" x14ac:dyDescent="0.25">
      <c r="H733">
        <v>10130044</v>
      </c>
      <c r="I733" t="s">
        <v>709</v>
      </c>
      <c r="J733" t="s">
        <v>154</v>
      </c>
      <c r="K733" s="47">
        <v>0</v>
      </c>
      <c r="L733" s="42">
        <v>0</v>
      </c>
      <c r="M733" s="42">
        <v>0</v>
      </c>
      <c r="N733" s="48">
        <f t="shared" si="45"/>
        <v>0</v>
      </c>
      <c r="O733" s="42">
        <v>0</v>
      </c>
      <c r="P733" s="42">
        <v>0</v>
      </c>
      <c r="Q733" s="42">
        <v>0</v>
      </c>
      <c r="R733" s="42">
        <v>0</v>
      </c>
      <c r="S733" s="42">
        <v>0</v>
      </c>
      <c r="T733" s="42">
        <v>0</v>
      </c>
      <c r="U733" s="42">
        <v>0</v>
      </c>
      <c r="V733" s="42">
        <v>0</v>
      </c>
      <c r="W733" s="42">
        <v>0</v>
      </c>
      <c r="X733" s="42" t="s">
        <v>1163</v>
      </c>
      <c r="Y733" s="42">
        <v>0</v>
      </c>
      <c r="Z733" s="42">
        <v>0</v>
      </c>
      <c r="AA733" s="46">
        <f t="shared" si="48"/>
        <v>0</v>
      </c>
      <c r="AC733">
        <f>IFERROR(VLOOKUP(H733,'[1]Pending Recoveries'!$A:$D,4,0),0)</f>
        <v>0</v>
      </c>
      <c r="AD733" s="43">
        <f t="shared" si="46"/>
        <v>0</v>
      </c>
      <c r="AE733" s="43">
        <f t="shared" si="47"/>
        <v>0</v>
      </c>
      <c r="AF733" s="43"/>
    </row>
    <row r="734" spans="8:32" x14ac:dyDescent="0.25">
      <c r="H734">
        <v>10130073</v>
      </c>
      <c r="I734" t="s">
        <v>722</v>
      </c>
      <c r="J734" t="s">
        <v>154</v>
      </c>
      <c r="K734" s="47">
        <v>0</v>
      </c>
      <c r="L734" s="42">
        <v>109.80000000000001</v>
      </c>
      <c r="M734" s="42">
        <v>0</v>
      </c>
      <c r="N734" s="48">
        <f t="shared" si="45"/>
        <v>109.80000000000001</v>
      </c>
      <c r="O734" s="42">
        <v>0</v>
      </c>
      <c r="P734" s="42">
        <v>0</v>
      </c>
      <c r="Q734" s="42">
        <v>0</v>
      </c>
      <c r="R734" s="42">
        <v>0</v>
      </c>
      <c r="S734" s="42">
        <v>0</v>
      </c>
      <c r="T734" s="42">
        <v>0</v>
      </c>
      <c r="U734" s="42">
        <v>0</v>
      </c>
      <c r="V734" s="42">
        <v>0</v>
      </c>
      <c r="W734" s="42">
        <v>0</v>
      </c>
      <c r="X734" s="42" t="s">
        <v>1163</v>
      </c>
      <c r="Y734" s="42">
        <v>0</v>
      </c>
      <c r="Z734" s="42">
        <v>0</v>
      </c>
      <c r="AA734" s="46">
        <f t="shared" si="48"/>
        <v>109.80000000000001</v>
      </c>
      <c r="AC734">
        <f>IFERROR(VLOOKUP(H734,'[1]Pending Recoveries'!$A:$D,4,0),0)</f>
        <v>0</v>
      </c>
      <c r="AD734" s="43">
        <f t="shared" si="46"/>
        <v>109.80000000000001</v>
      </c>
      <c r="AE734" s="43">
        <f t="shared" si="47"/>
        <v>0</v>
      </c>
      <c r="AF734" s="43"/>
    </row>
    <row r="735" spans="8:32" hidden="1" x14ac:dyDescent="0.25">
      <c r="H735">
        <v>10130077</v>
      </c>
      <c r="I735" t="s">
        <v>725</v>
      </c>
      <c r="J735" t="s">
        <v>154</v>
      </c>
      <c r="K735" s="47">
        <v>0</v>
      </c>
      <c r="L735" s="42">
        <v>0</v>
      </c>
      <c r="M735" s="42">
        <v>0</v>
      </c>
      <c r="N735" s="48">
        <f t="shared" si="45"/>
        <v>0</v>
      </c>
      <c r="O735" s="42">
        <v>0</v>
      </c>
      <c r="P735" s="42">
        <v>0</v>
      </c>
      <c r="Q735" s="42">
        <v>0</v>
      </c>
      <c r="R735" s="42">
        <v>0</v>
      </c>
      <c r="S735" s="42">
        <v>0</v>
      </c>
      <c r="T735" s="42">
        <v>0</v>
      </c>
      <c r="U735" s="42">
        <v>0</v>
      </c>
      <c r="V735" s="42">
        <v>0</v>
      </c>
      <c r="W735" s="42">
        <v>0</v>
      </c>
      <c r="X735" s="42" t="s">
        <v>1163</v>
      </c>
      <c r="Y735" s="42">
        <v>0</v>
      </c>
      <c r="Z735" s="42">
        <v>0</v>
      </c>
      <c r="AA735" s="46">
        <f t="shared" si="48"/>
        <v>0</v>
      </c>
      <c r="AC735">
        <f>IFERROR(VLOOKUP(H735,'[1]Pending Recoveries'!$A:$D,4,0),0)</f>
        <v>0</v>
      </c>
      <c r="AD735" s="43">
        <f t="shared" si="46"/>
        <v>0</v>
      </c>
      <c r="AE735" s="43">
        <f t="shared" si="47"/>
        <v>0</v>
      </c>
      <c r="AF735" s="43"/>
    </row>
    <row r="736" spans="8:32" x14ac:dyDescent="0.25">
      <c r="H736">
        <v>10130085</v>
      </c>
      <c r="I736" t="s">
        <v>733</v>
      </c>
      <c r="J736" t="s">
        <v>154</v>
      </c>
      <c r="K736" s="47">
        <v>0</v>
      </c>
      <c r="L736" s="42">
        <v>15.519999999999982</v>
      </c>
      <c r="M736" s="42">
        <v>0</v>
      </c>
      <c r="N736" s="48">
        <f t="shared" si="45"/>
        <v>15.519999999999982</v>
      </c>
      <c r="O736" s="42">
        <v>0</v>
      </c>
      <c r="P736" s="42">
        <v>0</v>
      </c>
      <c r="Q736" s="42">
        <v>0</v>
      </c>
      <c r="R736" s="42">
        <v>0</v>
      </c>
      <c r="S736" s="42">
        <v>0</v>
      </c>
      <c r="T736" s="42">
        <v>0</v>
      </c>
      <c r="U736" s="42">
        <v>0</v>
      </c>
      <c r="V736" s="42">
        <v>0</v>
      </c>
      <c r="W736" s="42">
        <v>0</v>
      </c>
      <c r="X736" s="42" t="s">
        <v>1163</v>
      </c>
      <c r="Y736" s="42">
        <v>0</v>
      </c>
      <c r="Z736" s="42">
        <v>0</v>
      </c>
      <c r="AA736" s="46">
        <f t="shared" si="48"/>
        <v>15.519999999999982</v>
      </c>
      <c r="AC736">
        <f>IFERROR(VLOOKUP(H736,'[1]Pending Recoveries'!$A:$D,4,0),0)</f>
        <v>0</v>
      </c>
      <c r="AD736" s="43">
        <f t="shared" si="46"/>
        <v>15.519999999999982</v>
      </c>
      <c r="AE736" s="43">
        <f t="shared" si="47"/>
        <v>0</v>
      </c>
      <c r="AF736" s="43"/>
    </row>
    <row r="737" spans="8:32" hidden="1" x14ac:dyDescent="0.25">
      <c r="H737">
        <v>10130091</v>
      </c>
      <c r="I737" t="s">
        <v>737</v>
      </c>
      <c r="J737" t="s">
        <v>154</v>
      </c>
      <c r="K737" s="47">
        <v>0</v>
      </c>
      <c r="L737" s="42">
        <v>0</v>
      </c>
      <c r="M737" s="42">
        <v>0</v>
      </c>
      <c r="N737" s="48">
        <f t="shared" si="45"/>
        <v>0</v>
      </c>
      <c r="O737" s="42">
        <v>0</v>
      </c>
      <c r="P737" s="42">
        <v>0</v>
      </c>
      <c r="Q737" s="42">
        <v>0</v>
      </c>
      <c r="R737" s="42">
        <v>0</v>
      </c>
      <c r="S737" s="42">
        <v>0</v>
      </c>
      <c r="T737" s="42">
        <v>0</v>
      </c>
      <c r="U737" s="42">
        <v>0</v>
      </c>
      <c r="V737" s="42">
        <v>0</v>
      </c>
      <c r="W737" s="42">
        <v>0</v>
      </c>
      <c r="X737" s="42" t="s">
        <v>1163</v>
      </c>
      <c r="Y737" s="42">
        <v>0</v>
      </c>
      <c r="Z737" s="42">
        <v>0</v>
      </c>
      <c r="AA737" s="46">
        <f t="shared" si="48"/>
        <v>0</v>
      </c>
      <c r="AC737">
        <f>IFERROR(VLOOKUP(H737,'[1]Pending Recoveries'!$A:$D,4,0),0)</f>
        <v>0</v>
      </c>
      <c r="AD737" s="43">
        <f t="shared" si="46"/>
        <v>0</v>
      </c>
      <c r="AE737" s="43">
        <f t="shared" si="47"/>
        <v>0</v>
      </c>
      <c r="AF737" s="43"/>
    </row>
    <row r="738" spans="8:32" x14ac:dyDescent="0.25">
      <c r="H738">
        <v>10130093</v>
      </c>
      <c r="I738" t="s">
        <v>739</v>
      </c>
      <c r="J738" t="s">
        <v>154</v>
      </c>
      <c r="K738" s="47">
        <v>0</v>
      </c>
      <c r="L738" s="42">
        <v>45.800000000000011</v>
      </c>
      <c r="M738" s="42">
        <v>0</v>
      </c>
      <c r="N738" s="48">
        <f t="shared" si="45"/>
        <v>45.800000000000011</v>
      </c>
      <c r="O738" s="42">
        <v>0</v>
      </c>
      <c r="P738" s="42">
        <v>0</v>
      </c>
      <c r="Q738" s="42">
        <v>0</v>
      </c>
      <c r="R738" s="42">
        <v>0</v>
      </c>
      <c r="S738" s="42">
        <v>0</v>
      </c>
      <c r="T738" s="42">
        <v>0</v>
      </c>
      <c r="U738" s="42">
        <v>0</v>
      </c>
      <c r="V738" s="42">
        <v>0</v>
      </c>
      <c r="W738" s="42">
        <v>0</v>
      </c>
      <c r="X738" s="42" t="s">
        <v>1163</v>
      </c>
      <c r="Y738" s="42">
        <v>0</v>
      </c>
      <c r="Z738" s="42">
        <v>0</v>
      </c>
      <c r="AA738" s="46">
        <f t="shared" si="48"/>
        <v>45.800000000000011</v>
      </c>
      <c r="AC738">
        <f>IFERROR(VLOOKUP(H738,'[1]Pending Recoveries'!$A:$D,4,0),0)</f>
        <v>0</v>
      </c>
      <c r="AD738" s="43">
        <f t="shared" si="46"/>
        <v>45.800000000000011</v>
      </c>
      <c r="AE738" s="43">
        <f t="shared" si="47"/>
        <v>0</v>
      </c>
      <c r="AF738" s="43"/>
    </row>
    <row r="739" spans="8:32" x14ac:dyDescent="0.25">
      <c r="H739">
        <v>10130097</v>
      </c>
      <c r="I739" t="s">
        <v>1154</v>
      </c>
      <c r="J739" t="s">
        <v>154</v>
      </c>
      <c r="K739" s="47">
        <v>0</v>
      </c>
      <c r="L739" s="42">
        <v>348.52</v>
      </c>
      <c r="M739" s="42">
        <v>0</v>
      </c>
      <c r="N739" s="48">
        <f t="shared" si="45"/>
        <v>348.52</v>
      </c>
      <c r="O739" s="42">
        <v>0</v>
      </c>
      <c r="P739" s="42">
        <v>0</v>
      </c>
      <c r="Q739" s="42">
        <v>0</v>
      </c>
      <c r="R739" s="42">
        <v>0</v>
      </c>
      <c r="S739" s="42">
        <v>0</v>
      </c>
      <c r="T739" s="42">
        <v>0</v>
      </c>
      <c r="U739" s="42">
        <v>0</v>
      </c>
      <c r="V739" s="42">
        <v>0</v>
      </c>
      <c r="W739" s="42">
        <v>0</v>
      </c>
      <c r="X739" s="42" t="s">
        <v>1163</v>
      </c>
      <c r="Y739" s="42">
        <v>0</v>
      </c>
      <c r="Z739" s="42">
        <v>0</v>
      </c>
      <c r="AA739" s="46">
        <f t="shared" si="48"/>
        <v>348.52</v>
      </c>
      <c r="AC739">
        <f>IFERROR(VLOOKUP(H739,'[1]Pending Recoveries'!$A:$D,4,0),0)</f>
        <v>0</v>
      </c>
      <c r="AD739" s="43">
        <f t="shared" si="46"/>
        <v>348.52</v>
      </c>
      <c r="AE739" s="43">
        <f t="shared" si="47"/>
        <v>0</v>
      </c>
      <c r="AF739" s="43"/>
    </row>
    <row r="740" spans="8:32" hidden="1" x14ac:dyDescent="0.25">
      <c r="H740">
        <v>10130098</v>
      </c>
      <c r="I740" t="s">
        <v>743</v>
      </c>
      <c r="J740" t="s">
        <v>154</v>
      </c>
      <c r="K740" s="47">
        <v>0</v>
      </c>
      <c r="L740" s="42">
        <v>0</v>
      </c>
      <c r="M740" s="42">
        <v>0</v>
      </c>
      <c r="N740" s="48">
        <f t="shared" si="45"/>
        <v>0</v>
      </c>
      <c r="O740" s="42">
        <v>0</v>
      </c>
      <c r="P740" s="42">
        <v>0</v>
      </c>
      <c r="Q740" s="42">
        <v>0</v>
      </c>
      <c r="R740" s="42">
        <v>0</v>
      </c>
      <c r="S740" s="42">
        <v>0</v>
      </c>
      <c r="T740" s="42">
        <v>0</v>
      </c>
      <c r="U740" s="42">
        <v>0</v>
      </c>
      <c r="V740" s="42">
        <v>0</v>
      </c>
      <c r="W740" s="42">
        <v>0</v>
      </c>
      <c r="X740" s="42" t="s">
        <v>1163</v>
      </c>
      <c r="Y740" s="42">
        <v>0</v>
      </c>
      <c r="Z740" s="42">
        <v>0</v>
      </c>
      <c r="AA740" s="46">
        <f t="shared" si="48"/>
        <v>0</v>
      </c>
      <c r="AC740">
        <f>IFERROR(VLOOKUP(H740,'[1]Pending Recoveries'!$A:$D,4,0),0)</f>
        <v>0</v>
      </c>
      <c r="AD740" s="43">
        <f t="shared" si="46"/>
        <v>0</v>
      </c>
      <c r="AE740" s="43">
        <f t="shared" si="47"/>
        <v>0</v>
      </c>
      <c r="AF740" s="43"/>
    </row>
    <row r="741" spans="8:32" x14ac:dyDescent="0.25">
      <c r="H741">
        <v>10130090</v>
      </c>
      <c r="I741" t="s">
        <v>736</v>
      </c>
      <c r="J741" t="s">
        <v>154</v>
      </c>
      <c r="K741" s="47">
        <v>0</v>
      </c>
      <c r="L741" s="42">
        <v>348.52</v>
      </c>
      <c r="M741" s="42">
        <v>0</v>
      </c>
      <c r="N741" s="48">
        <f t="shared" si="45"/>
        <v>348.52</v>
      </c>
      <c r="O741" s="42">
        <v>0</v>
      </c>
      <c r="P741" s="42">
        <v>0</v>
      </c>
      <c r="Q741" s="42">
        <v>0</v>
      </c>
      <c r="R741" s="42">
        <v>0</v>
      </c>
      <c r="S741" s="42">
        <v>0</v>
      </c>
      <c r="T741" s="42">
        <v>0</v>
      </c>
      <c r="U741" s="42">
        <v>0</v>
      </c>
      <c r="V741" s="42">
        <v>0</v>
      </c>
      <c r="W741" s="42">
        <v>0</v>
      </c>
      <c r="X741" s="42" t="s">
        <v>1163</v>
      </c>
      <c r="Y741" s="42">
        <v>0</v>
      </c>
      <c r="Z741" s="42">
        <v>0</v>
      </c>
      <c r="AA741" s="46">
        <f t="shared" si="48"/>
        <v>348.52</v>
      </c>
      <c r="AC741">
        <f>IFERROR(VLOOKUP(H741,'[1]Pending Recoveries'!$A:$D,4,0),0)</f>
        <v>0</v>
      </c>
      <c r="AD741" s="43">
        <f t="shared" si="46"/>
        <v>348.52</v>
      </c>
      <c r="AE741" s="43">
        <f t="shared" si="47"/>
        <v>0</v>
      </c>
      <c r="AF741" s="43"/>
    </row>
    <row r="742" spans="8:32" x14ac:dyDescent="0.25">
      <c r="H742">
        <v>10130094</v>
      </c>
      <c r="I742" t="s">
        <v>740</v>
      </c>
      <c r="J742" t="s">
        <v>154</v>
      </c>
      <c r="K742" s="47">
        <v>0</v>
      </c>
      <c r="L742" s="42">
        <v>184.70000000000002</v>
      </c>
      <c r="M742" s="42">
        <v>0</v>
      </c>
      <c r="N742" s="48">
        <f t="shared" si="45"/>
        <v>184.70000000000002</v>
      </c>
      <c r="O742" s="42">
        <v>0</v>
      </c>
      <c r="P742" s="42">
        <v>0</v>
      </c>
      <c r="Q742" s="42">
        <v>0</v>
      </c>
      <c r="R742" s="42">
        <v>0</v>
      </c>
      <c r="S742" s="42">
        <v>0</v>
      </c>
      <c r="T742" s="42">
        <v>0</v>
      </c>
      <c r="U742" s="42">
        <v>0</v>
      </c>
      <c r="V742" s="42">
        <v>0</v>
      </c>
      <c r="W742" s="42">
        <v>0</v>
      </c>
      <c r="X742" s="42" t="s">
        <v>1163</v>
      </c>
      <c r="Y742" s="42">
        <v>0</v>
      </c>
      <c r="Z742" s="42">
        <v>0</v>
      </c>
      <c r="AA742" s="46">
        <f t="shared" si="48"/>
        <v>184.70000000000002</v>
      </c>
      <c r="AC742">
        <f>IFERROR(VLOOKUP(H742,'[1]Pending Recoveries'!$A:$D,4,0),0)</f>
        <v>0</v>
      </c>
      <c r="AD742" s="43">
        <f t="shared" si="46"/>
        <v>184.70000000000002</v>
      </c>
      <c r="AE742" s="43">
        <f t="shared" si="47"/>
        <v>0</v>
      </c>
      <c r="AF742" s="43"/>
    </row>
    <row r="743" spans="8:32" hidden="1" x14ac:dyDescent="0.25">
      <c r="H743">
        <v>10130107</v>
      </c>
      <c r="I743" t="s">
        <v>734</v>
      </c>
      <c r="J743" t="s">
        <v>154</v>
      </c>
      <c r="K743" s="47">
        <v>0</v>
      </c>
      <c r="L743" s="42">
        <v>0</v>
      </c>
      <c r="M743" s="42">
        <v>0</v>
      </c>
      <c r="N743" s="48">
        <f t="shared" si="45"/>
        <v>0</v>
      </c>
      <c r="O743" s="42">
        <v>0</v>
      </c>
      <c r="P743" s="42">
        <v>0</v>
      </c>
      <c r="Q743" s="42">
        <v>0</v>
      </c>
      <c r="R743" s="42">
        <v>0</v>
      </c>
      <c r="S743" s="42">
        <v>0</v>
      </c>
      <c r="T743" s="42">
        <v>0</v>
      </c>
      <c r="U743" s="42">
        <v>0</v>
      </c>
      <c r="V743" s="42">
        <v>0</v>
      </c>
      <c r="W743" s="42">
        <v>0</v>
      </c>
      <c r="X743" s="42" t="s">
        <v>1163</v>
      </c>
      <c r="Y743" s="42">
        <v>0</v>
      </c>
      <c r="Z743" s="42">
        <v>0</v>
      </c>
      <c r="AA743" s="46">
        <f t="shared" si="48"/>
        <v>0</v>
      </c>
      <c r="AC743">
        <f>IFERROR(VLOOKUP(H743,'[1]Pending Recoveries'!$A:$D,4,0),0)</f>
        <v>0</v>
      </c>
      <c r="AD743" s="43">
        <f t="shared" si="46"/>
        <v>0</v>
      </c>
      <c r="AE743" s="43">
        <f t="shared" si="47"/>
        <v>0</v>
      </c>
      <c r="AF743" s="43"/>
    </row>
    <row r="744" spans="8:32" x14ac:dyDescent="0.25">
      <c r="H744">
        <v>10530083</v>
      </c>
      <c r="I744" t="s">
        <v>1155</v>
      </c>
      <c r="J744" t="s">
        <v>154</v>
      </c>
      <c r="K744" s="47">
        <v>0</v>
      </c>
      <c r="L744" s="42">
        <v>274.5</v>
      </c>
      <c r="M744" s="42">
        <v>0</v>
      </c>
      <c r="N744" s="48">
        <f t="shared" si="45"/>
        <v>274.5</v>
      </c>
      <c r="O744" s="42">
        <v>0</v>
      </c>
      <c r="P744" s="42">
        <v>0</v>
      </c>
      <c r="Q744" s="42">
        <v>0</v>
      </c>
      <c r="R744" s="42">
        <v>0</v>
      </c>
      <c r="S744" s="42">
        <v>0</v>
      </c>
      <c r="T744" s="42">
        <v>0</v>
      </c>
      <c r="U744" s="42">
        <v>0</v>
      </c>
      <c r="V744" s="42">
        <v>0</v>
      </c>
      <c r="W744" s="42">
        <v>0</v>
      </c>
      <c r="X744" s="42" t="s">
        <v>1163</v>
      </c>
      <c r="Y744" s="42">
        <v>0</v>
      </c>
      <c r="Z744" s="42">
        <v>0</v>
      </c>
      <c r="AA744" s="46">
        <f t="shared" si="48"/>
        <v>274.5</v>
      </c>
      <c r="AC744">
        <f>IFERROR(VLOOKUP(H744,'[1]Pending Recoveries'!$A:$D,4,0),0)</f>
        <v>0</v>
      </c>
      <c r="AD744" s="43">
        <f t="shared" si="46"/>
        <v>274.5</v>
      </c>
      <c r="AE744" s="43">
        <f t="shared" si="47"/>
        <v>0</v>
      </c>
      <c r="AF744" s="43"/>
    </row>
    <row r="745" spans="8:32" x14ac:dyDescent="0.25">
      <c r="H745">
        <v>1010</v>
      </c>
      <c r="I745" t="s">
        <v>1156</v>
      </c>
      <c r="J745" t="s">
        <v>154</v>
      </c>
      <c r="K745" s="47">
        <v>0</v>
      </c>
      <c r="L745" s="42">
        <v>1298</v>
      </c>
      <c r="M745" s="42">
        <v>9218.9866666666676</v>
      </c>
      <c r="N745" s="48">
        <f t="shared" si="45"/>
        <v>10516.986666666668</v>
      </c>
      <c r="O745" s="42">
        <v>0</v>
      </c>
      <c r="P745" s="42">
        <v>0</v>
      </c>
      <c r="Q745" s="42">
        <v>0</v>
      </c>
      <c r="R745" s="42">
        <v>0</v>
      </c>
      <c r="S745" s="42">
        <v>0</v>
      </c>
      <c r="T745" s="42">
        <v>0</v>
      </c>
      <c r="U745" s="42">
        <v>0</v>
      </c>
      <c r="V745" s="42">
        <v>0</v>
      </c>
      <c r="W745" s="42">
        <v>0</v>
      </c>
      <c r="X745" s="42" t="s">
        <v>1163</v>
      </c>
      <c r="Y745" s="42">
        <v>0</v>
      </c>
      <c r="Z745" s="42">
        <v>0</v>
      </c>
      <c r="AA745" s="46">
        <f t="shared" si="48"/>
        <v>10516.986666666668</v>
      </c>
      <c r="AC745">
        <f>IFERROR(VLOOKUP(H745,'[1]Pending Recoveries'!$A:$D,4,0),0)</f>
        <v>9218.9866666666676</v>
      </c>
      <c r="AD745" s="43">
        <f t="shared" si="46"/>
        <v>1298</v>
      </c>
      <c r="AE745" s="43">
        <f t="shared" si="47"/>
        <v>0</v>
      </c>
      <c r="AF745" s="43"/>
    </row>
    <row r="746" spans="8:32" x14ac:dyDescent="0.25">
      <c r="H746">
        <v>1059</v>
      </c>
      <c r="I746" t="s">
        <v>1157</v>
      </c>
      <c r="J746" t="s">
        <v>154</v>
      </c>
      <c r="K746" s="47">
        <v>0</v>
      </c>
      <c r="L746" s="42">
        <v>2507.2999999999993</v>
      </c>
      <c r="M746" s="42">
        <v>0</v>
      </c>
      <c r="N746" s="48">
        <f t="shared" si="45"/>
        <v>2507.2999999999993</v>
      </c>
      <c r="O746" s="42">
        <v>0</v>
      </c>
      <c r="P746" s="42">
        <v>0</v>
      </c>
      <c r="Q746" s="42">
        <v>0</v>
      </c>
      <c r="R746" s="42">
        <v>0</v>
      </c>
      <c r="S746" s="42">
        <v>0</v>
      </c>
      <c r="T746" s="42">
        <v>0</v>
      </c>
      <c r="U746" s="42">
        <v>0</v>
      </c>
      <c r="V746" s="42">
        <v>0</v>
      </c>
      <c r="W746" s="42">
        <v>0</v>
      </c>
      <c r="X746" s="42" t="s">
        <v>1163</v>
      </c>
      <c r="Y746" s="42">
        <v>0</v>
      </c>
      <c r="Z746" s="42">
        <v>0</v>
      </c>
      <c r="AA746" s="46">
        <f t="shared" si="48"/>
        <v>2507.2999999999993</v>
      </c>
      <c r="AC746">
        <f>IFERROR(VLOOKUP(H746,'[1]Pending Recoveries'!$A:$D,4,0),0)</f>
        <v>0</v>
      </c>
      <c r="AD746" s="43">
        <f t="shared" si="46"/>
        <v>2507.2999999999993</v>
      </c>
      <c r="AE746" s="43">
        <f t="shared" si="47"/>
        <v>0</v>
      </c>
      <c r="AF746" s="43"/>
    </row>
    <row r="747" spans="8:32" hidden="1" x14ac:dyDescent="0.25">
      <c r="H747">
        <v>10020076</v>
      </c>
      <c r="I747" t="s">
        <v>1158</v>
      </c>
      <c r="J747" t="s">
        <v>154</v>
      </c>
      <c r="K747" s="47">
        <v>0</v>
      </c>
      <c r="L747" s="42">
        <v>0</v>
      </c>
      <c r="M747" s="42">
        <v>0</v>
      </c>
      <c r="N747" s="48">
        <f t="shared" si="45"/>
        <v>0</v>
      </c>
      <c r="O747" s="42">
        <v>0</v>
      </c>
      <c r="P747" s="42">
        <v>0</v>
      </c>
      <c r="Q747" s="42">
        <v>0</v>
      </c>
      <c r="R747" s="42">
        <v>0</v>
      </c>
      <c r="S747" s="42">
        <v>0</v>
      </c>
      <c r="T747" s="42">
        <v>0</v>
      </c>
      <c r="U747" s="42">
        <v>0</v>
      </c>
      <c r="V747" s="42">
        <v>0</v>
      </c>
      <c r="W747" s="42">
        <v>0</v>
      </c>
      <c r="X747" s="42" t="s">
        <v>1163</v>
      </c>
      <c r="Y747" s="42">
        <v>0</v>
      </c>
      <c r="Z747" s="42">
        <v>0</v>
      </c>
      <c r="AA747" s="46">
        <f t="shared" si="48"/>
        <v>0</v>
      </c>
      <c r="AC747">
        <f>IFERROR(VLOOKUP(H747,'[1]Pending Recoveries'!$A:$D,4,0),0)</f>
        <v>0</v>
      </c>
      <c r="AD747" s="43">
        <f t="shared" si="46"/>
        <v>0</v>
      </c>
      <c r="AE747" s="43">
        <f t="shared" si="47"/>
        <v>0</v>
      </c>
      <c r="AF747" s="43"/>
    </row>
    <row r="748" spans="8:32" x14ac:dyDescent="0.25">
      <c r="H748">
        <v>10020079</v>
      </c>
      <c r="I748" t="s">
        <v>1159</v>
      </c>
      <c r="J748" t="s">
        <v>154</v>
      </c>
      <c r="K748" s="47">
        <v>0</v>
      </c>
      <c r="L748" s="42">
        <v>348.52</v>
      </c>
      <c r="M748" s="42">
        <v>0</v>
      </c>
      <c r="N748" s="48">
        <f t="shared" si="45"/>
        <v>348.52</v>
      </c>
      <c r="O748" s="42">
        <v>0</v>
      </c>
      <c r="P748" s="42">
        <v>0</v>
      </c>
      <c r="Q748" s="42">
        <v>0</v>
      </c>
      <c r="R748" s="42">
        <v>0</v>
      </c>
      <c r="S748" s="42">
        <v>0</v>
      </c>
      <c r="T748" s="42">
        <v>0</v>
      </c>
      <c r="U748" s="42">
        <v>0</v>
      </c>
      <c r="V748" s="42">
        <v>0</v>
      </c>
      <c r="W748" s="42">
        <v>0</v>
      </c>
      <c r="X748" s="42" t="s">
        <v>1163</v>
      </c>
      <c r="Y748" s="42">
        <v>0</v>
      </c>
      <c r="Z748" s="42">
        <v>0</v>
      </c>
      <c r="AA748" s="46">
        <f t="shared" si="48"/>
        <v>348.52</v>
      </c>
      <c r="AC748">
        <f>IFERROR(VLOOKUP(H748,'[1]Pending Recoveries'!$A:$D,4,0),0)</f>
        <v>0</v>
      </c>
      <c r="AD748" s="43">
        <f t="shared" si="46"/>
        <v>348.52</v>
      </c>
      <c r="AE748" s="43">
        <f t="shared" si="47"/>
        <v>0</v>
      </c>
      <c r="AF748" s="43"/>
    </row>
    <row r="749" spans="8:32" x14ac:dyDescent="0.25">
      <c r="H749">
        <v>10020075</v>
      </c>
      <c r="I749" t="s">
        <v>485</v>
      </c>
      <c r="J749" t="s">
        <v>154</v>
      </c>
      <c r="K749" s="47">
        <v>0</v>
      </c>
      <c r="L749" s="42">
        <v>348.52</v>
      </c>
      <c r="M749" s="42">
        <v>0</v>
      </c>
      <c r="N749" s="48">
        <f t="shared" si="45"/>
        <v>348.52</v>
      </c>
      <c r="O749" s="42">
        <v>0</v>
      </c>
      <c r="P749" s="42">
        <v>0</v>
      </c>
      <c r="Q749" s="42">
        <v>0</v>
      </c>
      <c r="R749" s="42">
        <v>0</v>
      </c>
      <c r="S749" s="42">
        <v>0</v>
      </c>
      <c r="T749" s="42">
        <v>0</v>
      </c>
      <c r="U749" s="42">
        <v>0</v>
      </c>
      <c r="V749" s="42">
        <v>0</v>
      </c>
      <c r="W749" s="42">
        <v>0</v>
      </c>
      <c r="X749" s="42" t="s">
        <v>1163</v>
      </c>
      <c r="Y749" s="42">
        <v>0</v>
      </c>
      <c r="Z749" s="42">
        <v>0</v>
      </c>
      <c r="AA749" s="46">
        <f t="shared" si="48"/>
        <v>348.52</v>
      </c>
      <c r="AC749">
        <f>IFERROR(VLOOKUP(H749,'[1]Pending Recoveries'!$A:$D,4,0),0)</f>
        <v>0</v>
      </c>
      <c r="AD749" s="43">
        <f t="shared" si="46"/>
        <v>348.52</v>
      </c>
      <c r="AE749" s="43">
        <f t="shared" si="47"/>
        <v>0</v>
      </c>
      <c r="AF749" s="43"/>
    </row>
    <row r="750" spans="8:32" hidden="1" x14ac:dyDescent="0.25">
      <c r="H750">
        <v>10090065</v>
      </c>
      <c r="I750" t="s">
        <v>1103</v>
      </c>
      <c r="J750" t="s">
        <v>154</v>
      </c>
      <c r="K750" s="47">
        <v>0</v>
      </c>
      <c r="L750" s="42">
        <v>0</v>
      </c>
      <c r="M750" s="42">
        <v>0</v>
      </c>
      <c r="N750" s="48">
        <f t="shared" si="45"/>
        <v>0</v>
      </c>
      <c r="O750" s="42">
        <v>0</v>
      </c>
      <c r="P750" s="42">
        <v>0</v>
      </c>
      <c r="Q750" s="42">
        <v>0</v>
      </c>
      <c r="R750" s="42">
        <v>0</v>
      </c>
      <c r="S750" s="42">
        <v>0</v>
      </c>
      <c r="T750" s="42">
        <v>0</v>
      </c>
      <c r="U750" s="42">
        <v>0</v>
      </c>
      <c r="V750" s="42">
        <v>0</v>
      </c>
      <c r="W750" s="42">
        <v>0</v>
      </c>
      <c r="X750" s="42" t="s">
        <v>1163</v>
      </c>
      <c r="Y750" s="42">
        <v>0</v>
      </c>
      <c r="Z750" s="42">
        <v>0</v>
      </c>
      <c r="AA750" s="46">
        <f t="shared" si="48"/>
        <v>0</v>
      </c>
      <c r="AC750">
        <f>IFERROR(VLOOKUP(H750,'[1]Pending Recoveries'!$A:$D,4,0),0)</f>
        <v>0</v>
      </c>
      <c r="AD750" s="43">
        <f t="shared" si="46"/>
        <v>0</v>
      </c>
      <c r="AE750" s="43">
        <f t="shared" si="47"/>
        <v>0</v>
      </c>
      <c r="AF750" s="43"/>
    </row>
    <row r="751" spans="8:32" x14ac:dyDescent="0.25">
      <c r="H751">
        <v>1054</v>
      </c>
      <c r="I751" t="s">
        <v>1002</v>
      </c>
      <c r="J751" t="s">
        <v>154</v>
      </c>
      <c r="K751" s="47">
        <v>0</v>
      </c>
      <c r="L751" s="42">
        <v>2542</v>
      </c>
      <c r="M751" s="42">
        <v>0</v>
      </c>
      <c r="N751" s="48">
        <f t="shared" si="45"/>
        <v>2542</v>
      </c>
      <c r="O751" s="42">
        <v>0</v>
      </c>
      <c r="P751" s="42">
        <v>0</v>
      </c>
      <c r="Q751" s="42">
        <v>0</v>
      </c>
      <c r="R751" s="42">
        <v>0</v>
      </c>
      <c r="S751" s="42">
        <v>0</v>
      </c>
      <c r="T751" s="42">
        <v>0</v>
      </c>
      <c r="U751" s="42">
        <v>0</v>
      </c>
      <c r="V751" s="42">
        <v>0</v>
      </c>
      <c r="W751" s="42">
        <v>0</v>
      </c>
      <c r="X751" s="42" t="s">
        <v>1163</v>
      </c>
      <c r="Y751" s="42">
        <v>0</v>
      </c>
      <c r="Z751" s="42">
        <v>0</v>
      </c>
      <c r="AA751" s="46">
        <f t="shared" ref="AA751:AA758" si="49">N751-SUM(O751:Z751)</f>
        <v>2542</v>
      </c>
      <c r="AC751">
        <f>IFERROR(VLOOKUP(H751,'[1]Pending Recoveries'!$A:$D,4,0),0)</f>
        <v>0</v>
      </c>
      <c r="AD751" s="43">
        <f t="shared" si="46"/>
        <v>2542</v>
      </c>
      <c r="AE751" s="43">
        <f t="shared" si="47"/>
        <v>0</v>
      </c>
      <c r="AF751" s="43"/>
    </row>
    <row r="752" spans="8:32" x14ac:dyDescent="0.25">
      <c r="H752">
        <v>10540019</v>
      </c>
      <c r="I752" t="s">
        <v>1087</v>
      </c>
      <c r="J752" t="s">
        <v>154</v>
      </c>
      <c r="K752" s="47">
        <v>0</v>
      </c>
      <c r="L752" s="42">
        <v>366</v>
      </c>
      <c r="M752" s="42">
        <v>531.52</v>
      </c>
      <c r="N752" s="48">
        <f t="shared" si="45"/>
        <v>897.52</v>
      </c>
      <c r="O752" s="42">
        <v>0</v>
      </c>
      <c r="P752" s="42">
        <v>0</v>
      </c>
      <c r="Q752" s="42">
        <v>0</v>
      </c>
      <c r="R752" s="42">
        <v>0</v>
      </c>
      <c r="S752" s="42">
        <v>0</v>
      </c>
      <c r="T752" s="42">
        <v>0</v>
      </c>
      <c r="U752" s="42">
        <v>0</v>
      </c>
      <c r="V752" s="42">
        <v>0</v>
      </c>
      <c r="W752" s="42">
        <v>0</v>
      </c>
      <c r="X752" s="42" t="s">
        <v>1163</v>
      </c>
      <c r="Y752" s="42">
        <v>0</v>
      </c>
      <c r="Z752" s="42">
        <v>0</v>
      </c>
      <c r="AA752" s="46">
        <f t="shared" si="49"/>
        <v>897.52</v>
      </c>
      <c r="AC752">
        <f>IFERROR(VLOOKUP(H752,'[1]Pending Recoveries'!$A:$D,4,0),0)</f>
        <v>531.52</v>
      </c>
      <c r="AD752" s="43">
        <f t="shared" si="46"/>
        <v>366</v>
      </c>
      <c r="AE752" s="43">
        <f t="shared" si="47"/>
        <v>0</v>
      </c>
      <c r="AF752" s="43"/>
    </row>
    <row r="753" spans="8:32" x14ac:dyDescent="0.25">
      <c r="H753">
        <v>10540032</v>
      </c>
      <c r="I753" t="s">
        <v>1160</v>
      </c>
      <c r="J753" t="s">
        <v>154</v>
      </c>
      <c r="K753" s="47">
        <v>0</v>
      </c>
      <c r="L753" s="42">
        <v>183</v>
      </c>
      <c r="M753" s="42">
        <v>531.52</v>
      </c>
      <c r="N753" s="48">
        <f t="shared" si="45"/>
        <v>714.52</v>
      </c>
      <c r="O753" s="42">
        <v>0</v>
      </c>
      <c r="P753" s="42">
        <v>0</v>
      </c>
      <c r="Q753" s="42">
        <v>0</v>
      </c>
      <c r="R753" s="42">
        <v>0</v>
      </c>
      <c r="S753" s="42">
        <v>0</v>
      </c>
      <c r="T753" s="42">
        <v>0</v>
      </c>
      <c r="U753" s="42">
        <v>0</v>
      </c>
      <c r="V753" s="42">
        <v>0</v>
      </c>
      <c r="W753" s="42">
        <v>0</v>
      </c>
      <c r="X753" s="42" t="s">
        <v>1163</v>
      </c>
      <c r="Y753" s="42">
        <v>0</v>
      </c>
      <c r="Z753" s="42">
        <v>0</v>
      </c>
      <c r="AA753" s="46">
        <f t="shared" si="49"/>
        <v>714.52</v>
      </c>
      <c r="AC753">
        <f>IFERROR(VLOOKUP(H753,'[1]Pending Recoveries'!$A:$D,4,0),0)</f>
        <v>531.52</v>
      </c>
      <c r="AD753" s="43">
        <f t="shared" si="46"/>
        <v>183</v>
      </c>
      <c r="AE753" s="43">
        <f t="shared" si="47"/>
        <v>0</v>
      </c>
      <c r="AF753" s="43"/>
    </row>
    <row r="754" spans="8:32" x14ac:dyDescent="0.25">
      <c r="H754">
        <v>10540018</v>
      </c>
      <c r="I754" t="s">
        <v>1086</v>
      </c>
      <c r="J754" t="s">
        <v>154</v>
      </c>
      <c r="K754" s="47">
        <v>0</v>
      </c>
      <c r="L754" s="42">
        <v>183</v>
      </c>
      <c r="M754" s="42">
        <v>531.52</v>
      </c>
      <c r="N754" s="48">
        <f t="shared" si="45"/>
        <v>714.52</v>
      </c>
      <c r="O754" s="42">
        <v>0</v>
      </c>
      <c r="P754" s="42">
        <v>0</v>
      </c>
      <c r="Q754" s="42">
        <v>0</v>
      </c>
      <c r="R754" s="42">
        <v>0</v>
      </c>
      <c r="S754" s="42">
        <v>0</v>
      </c>
      <c r="T754" s="42">
        <v>0</v>
      </c>
      <c r="U754" s="42">
        <v>0</v>
      </c>
      <c r="V754" s="42">
        <v>0</v>
      </c>
      <c r="W754" s="42">
        <v>0</v>
      </c>
      <c r="X754" s="42" t="s">
        <v>1163</v>
      </c>
      <c r="Y754" s="42">
        <v>0</v>
      </c>
      <c r="Z754" s="42">
        <v>0</v>
      </c>
      <c r="AA754" s="46">
        <f t="shared" si="49"/>
        <v>714.52</v>
      </c>
      <c r="AC754">
        <f>IFERROR(VLOOKUP(H754,'[1]Pending Recoveries'!$A:$D,4,0),0)</f>
        <v>531.52</v>
      </c>
      <c r="AD754" s="43">
        <f t="shared" si="46"/>
        <v>183</v>
      </c>
      <c r="AE754" s="43">
        <f t="shared" si="47"/>
        <v>0</v>
      </c>
      <c r="AF754" s="43"/>
    </row>
    <row r="755" spans="8:32" hidden="1" x14ac:dyDescent="0.25">
      <c r="H755">
        <v>10110093</v>
      </c>
      <c r="I755" t="s">
        <v>786</v>
      </c>
      <c r="J755" t="s">
        <v>154</v>
      </c>
      <c r="K755" s="47">
        <v>0</v>
      </c>
      <c r="L755" s="42">
        <v>0</v>
      </c>
      <c r="M755" s="42">
        <v>0</v>
      </c>
      <c r="N755" s="48">
        <f t="shared" si="45"/>
        <v>0</v>
      </c>
      <c r="O755" s="42">
        <v>0</v>
      </c>
      <c r="P755" s="42">
        <v>0</v>
      </c>
      <c r="Q755" s="42">
        <v>0</v>
      </c>
      <c r="R755" s="42">
        <v>0</v>
      </c>
      <c r="S755" s="42">
        <v>0</v>
      </c>
      <c r="T755" s="42">
        <v>0</v>
      </c>
      <c r="U755" s="42">
        <v>0</v>
      </c>
      <c r="V755" s="42">
        <v>0</v>
      </c>
      <c r="W755" s="42">
        <v>0</v>
      </c>
      <c r="X755" s="42" t="s">
        <v>1163</v>
      </c>
      <c r="Y755" s="42">
        <v>0</v>
      </c>
      <c r="Z755" s="42">
        <v>0</v>
      </c>
      <c r="AA755" s="46">
        <f t="shared" si="49"/>
        <v>0</v>
      </c>
      <c r="AC755">
        <f>IFERROR(VLOOKUP(H755,'[1]Pending Recoveries'!$A:$D,4,0),0)</f>
        <v>0</v>
      </c>
      <c r="AD755" s="43">
        <f t="shared" si="46"/>
        <v>0</v>
      </c>
      <c r="AE755" s="43">
        <f t="shared" si="47"/>
        <v>0</v>
      </c>
      <c r="AF755" s="43"/>
    </row>
    <row r="756" spans="8:32" x14ac:dyDescent="0.25">
      <c r="H756">
        <v>10110112</v>
      </c>
      <c r="I756" t="s">
        <v>1161</v>
      </c>
      <c r="J756" t="s">
        <v>154</v>
      </c>
      <c r="K756" s="47">
        <v>0</v>
      </c>
      <c r="L756" s="42">
        <v>274.5</v>
      </c>
      <c r="M756" s="42">
        <v>0</v>
      </c>
      <c r="N756" s="48">
        <f t="shared" si="45"/>
        <v>274.5</v>
      </c>
      <c r="O756" s="42">
        <v>0</v>
      </c>
      <c r="P756" s="42">
        <v>0</v>
      </c>
      <c r="Q756" s="42">
        <v>0</v>
      </c>
      <c r="R756" s="42">
        <v>0</v>
      </c>
      <c r="S756" s="42">
        <v>0</v>
      </c>
      <c r="T756" s="42">
        <v>0</v>
      </c>
      <c r="U756" s="42">
        <v>0</v>
      </c>
      <c r="V756" s="42">
        <v>0</v>
      </c>
      <c r="W756" s="42">
        <v>0</v>
      </c>
      <c r="X756" s="42" t="s">
        <v>1163</v>
      </c>
      <c r="Y756" s="42">
        <v>0</v>
      </c>
      <c r="Z756" s="42">
        <v>0</v>
      </c>
      <c r="AA756" s="46">
        <f t="shared" si="49"/>
        <v>274.5</v>
      </c>
      <c r="AC756">
        <f>IFERROR(VLOOKUP(H756,'[1]Pending Recoveries'!$A:$D,4,0),0)</f>
        <v>0</v>
      </c>
      <c r="AD756" s="43">
        <f t="shared" si="46"/>
        <v>274.5</v>
      </c>
      <c r="AE756" s="43">
        <f t="shared" si="47"/>
        <v>0</v>
      </c>
      <c r="AF756" s="43"/>
    </row>
    <row r="757" spans="8:32" x14ac:dyDescent="0.25">
      <c r="H757">
        <v>10110129</v>
      </c>
      <c r="I757" t="s">
        <v>1076</v>
      </c>
      <c r="J757" t="s">
        <v>154</v>
      </c>
      <c r="K757" s="47">
        <v>0</v>
      </c>
      <c r="L757" s="42">
        <v>0</v>
      </c>
      <c r="M757" s="42">
        <v>531.52</v>
      </c>
      <c r="N757" s="48">
        <f t="shared" si="45"/>
        <v>531.52</v>
      </c>
      <c r="O757" s="42">
        <v>0</v>
      </c>
      <c r="P757" s="42">
        <v>0</v>
      </c>
      <c r="Q757" s="42">
        <v>0</v>
      </c>
      <c r="R757" s="42">
        <v>0</v>
      </c>
      <c r="S757" s="42">
        <v>0</v>
      </c>
      <c r="T757" s="42">
        <v>0</v>
      </c>
      <c r="U757" s="42">
        <v>0</v>
      </c>
      <c r="V757" s="42">
        <v>0</v>
      </c>
      <c r="W757" s="42">
        <v>0</v>
      </c>
      <c r="X757" s="42" t="s">
        <v>1163</v>
      </c>
      <c r="Y757" s="42">
        <v>0</v>
      </c>
      <c r="Z757" s="42">
        <v>0</v>
      </c>
      <c r="AA757" s="46">
        <f t="shared" si="49"/>
        <v>531.52</v>
      </c>
      <c r="AC757">
        <f>IFERROR(VLOOKUP(H757,'[1]Pending Recoveries'!$A:$D,4,0),0)</f>
        <v>531.52</v>
      </c>
      <c r="AD757" s="43">
        <f t="shared" si="46"/>
        <v>0</v>
      </c>
      <c r="AE757" s="43">
        <f t="shared" si="47"/>
        <v>0</v>
      </c>
      <c r="AF757" s="43"/>
    </row>
    <row r="758" spans="8:32" x14ac:dyDescent="0.25">
      <c r="H758">
        <v>10540044</v>
      </c>
      <c r="I758" t="s">
        <v>1162</v>
      </c>
      <c r="J758" t="s">
        <v>154</v>
      </c>
      <c r="K758" s="47">
        <v>0</v>
      </c>
      <c r="L758" s="42">
        <v>0</v>
      </c>
      <c r="M758" s="42">
        <v>531.52</v>
      </c>
      <c r="N758" s="48">
        <f t="shared" si="45"/>
        <v>531.52</v>
      </c>
      <c r="O758" s="42">
        <v>0</v>
      </c>
      <c r="P758" s="42">
        <v>0</v>
      </c>
      <c r="Q758" s="42">
        <v>0</v>
      </c>
      <c r="R758" s="42">
        <v>0</v>
      </c>
      <c r="S758" s="42">
        <v>0</v>
      </c>
      <c r="T758" s="42">
        <v>0</v>
      </c>
      <c r="U758" s="42">
        <v>0</v>
      </c>
      <c r="V758" s="42">
        <v>0</v>
      </c>
      <c r="W758" s="42">
        <v>0</v>
      </c>
      <c r="X758" s="42" t="s">
        <v>1163</v>
      </c>
      <c r="Y758" s="42">
        <v>0</v>
      </c>
      <c r="Z758" s="42">
        <v>0</v>
      </c>
      <c r="AA758" s="46">
        <f t="shared" si="49"/>
        <v>531.52</v>
      </c>
      <c r="AC758">
        <f>IFERROR(VLOOKUP(H758,'[1]Pending Recoveries'!$A:$D,4,0),0)</f>
        <v>531.52</v>
      </c>
      <c r="AD758" s="43">
        <f t="shared" si="46"/>
        <v>0</v>
      </c>
      <c r="AE758" s="43">
        <f t="shared" si="47"/>
        <v>0</v>
      </c>
      <c r="AF758" s="43"/>
    </row>
    <row r="759" spans="8:32" hidden="1" x14ac:dyDescent="0.25">
      <c r="H759">
        <v>10090058</v>
      </c>
      <c r="I759" t="s">
        <v>506</v>
      </c>
      <c r="J759" t="s">
        <v>154</v>
      </c>
      <c r="K759" s="47">
        <v>0</v>
      </c>
      <c r="L759" s="42">
        <v>635.04</v>
      </c>
      <c r="M759" s="42">
        <v>0</v>
      </c>
      <c r="N759" s="48">
        <f t="shared" si="45"/>
        <v>635.04</v>
      </c>
      <c r="O759" s="42">
        <v>635.04</v>
      </c>
      <c r="P759" s="42">
        <v>0</v>
      </c>
      <c r="Q759" s="42">
        <v>0</v>
      </c>
      <c r="R759" s="42">
        <v>0</v>
      </c>
      <c r="S759" s="42">
        <v>0</v>
      </c>
      <c r="T759" s="42">
        <v>0</v>
      </c>
      <c r="U759" s="42">
        <v>0</v>
      </c>
      <c r="V759" s="42">
        <v>0</v>
      </c>
      <c r="W759" s="42">
        <v>0</v>
      </c>
      <c r="X759" s="42" t="s">
        <v>1163</v>
      </c>
      <c r="Y759" s="42">
        <v>0</v>
      </c>
      <c r="Z759" s="42">
        <v>0</v>
      </c>
      <c r="AA759" s="46">
        <f t="shared" si="48"/>
        <v>0</v>
      </c>
      <c r="AC759">
        <f>IFERROR(VLOOKUP(H759,'[1]Pending Recoveries'!$A:$D,4,0),0)</f>
        <v>0</v>
      </c>
      <c r="AD759" s="43">
        <f t="shared" si="46"/>
        <v>0</v>
      </c>
      <c r="AE759" s="43">
        <f t="shared" si="47"/>
        <v>0</v>
      </c>
      <c r="AF759" s="43"/>
    </row>
    <row r="760" spans="8:32" hidden="1" x14ac:dyDescent="0.25">
      <c r="H760">
        <v>10120116</v>
      </c>
      <c r="J760" t="s">
        <v>154</v>
      </c>
      <c r="K760" s="47">
        <v>0</v>
      </c>
      <c r="L760" s="42">
        <v>0</v>
      </c>
      <c r="M760" s="42">
        <v>0</v>
      </c>
      <c r="N760" s="48">
        <f t="shared" si="45"/>
        <v>0</v>
      </c>
      <c r="O760" s="42">
        <v>0</v>
      </c>
      <c r="P760" s="42">
        <v>0</v>
      </c>
      <c r="Q760" s="42">
        <v>0</v>
      </c>
      <c r="R760" s="42">
        <v>0</v>
      </c>
      <c r="S760" s="42">
        <v>0</v>
      </c>
      <c r="T760" s="42">
        <v>0</v>
      </c>
      <c r="U760" s="42">
        <v>0</v>
      </c>
      <c r="V760" s="42">
        <v>0</v>
      </c>
      <c r="W760" s="42">
        <v>0</v>
      </c>
      <c r="X760" s="42" t="s">
        <v>1163</v>
      </c>
      <c r="Y760" s="42">
        <v>0</v>
      </c>
      <c r="Z760" s="42">
        <v>0</v>
      </c>
      <c r="AA760" s="46">
        <f t="shared" si="48"/>
        <v>0</v>
      </c>
      <c r="AC760">
        <f>IFERROR(VLOOKUP(H760,'[1]Pending Recoveries'!$A:$D,4,0),0)</f>
        <v>0</v>
      </c>
      <c r="AD760" s="43">
        <f t="shared" si="46"/>
        <v>0</v>
      </c>
      <c r="AE760" s="43">
        <f t="shared" si="47"/>
        <v>0</v>
      </c>
      <c r="AF760" s="43"/>
    </row>
    <row r="761" spans="8:32" x14ac:dyDescent="0.25">
      <c r="H761">
        <v>10130100</v>
      </c>
      <c r="J761" t="s">
        <v>154</v>
      </c>
      <c r="K761" s="47">
        <v>0</v>
      </c>
      <c r="L761" s="42">
        <v>109.80000000000001</v>
      </c>
      <c r="M761" s="42">
        <v>0</v>
      </c>
      <c r="N761" s="48">
        <f t="shared" si="45"/>
        <v>109.80000000000001</v>
      </c>
      <c r="O761" s="42">
        <v>0</v>
      </c>
      <c r="P761" s="42">
        <v>0</v>
      </c>
      <c r="Q761" s="42">
        <v>0</v>
      </c>
      <c r="R761" s="42">
        <v>0</v>
      </c>
      <c r="S761" s="42">
        <v>0</v>
      </c>
      <c r="T761" s="42">
        <v>0</v>
      </c>
      <c r="U761" s="42">
        <v>0</v>
      </c>
      <c r="V761" s="42">
        <v>0</v>
      </c>
      <c r="W761" s="42">
        <v>0</v>
      </c>
      <c r="X761" s="42" t="s">
        <v>1163</v>
      </c>
      <c r="Y761" s="42">
        <v>0</v>
      </c>
      <c r="Z761" s="42">
        <v>0</v>
      </c>
      <c r="AA761" s="46">
        <f t="shared" si="48"/>
        <v>109.80000000000001</v>
      </c>
      <c r="AC761">
        <f>IFERROR(VLOOKUP(H761,'[1]Pending Recoveries'!$A:$D,4,0),0)</f>
        <v>0</v>
      </c>
      <c r="AD761" s="43">
        <f t="shared" si="46"/>
        <v>109.80000000000001</v>
      </c>
      <c r="AE761" s="43">
        <f t="shared" si="47"/>
        <v>0</v>
      </c>
      <c r="AF761" s="43"/>
    </row>
    <row r="762" spans="8:32" hidden="1" x14ac:dyDescent="0.25">
      <c r="H762">
        <v>10530084</v>
      </c>
      <c r="J762" t="s">
        <v>154</v>
      </c>
      <c r="K762" s="47">
        <v>0</v>
      </c>
      <c r="L762" s="42">
        <v>0</v>
      </c>
      <c r="M762" s="42">
        <v>0</v>
      </c>
      <c r="N762" s="48">
        <f t="shared" si="45"/>
        <v>0</v>
      </c>
      <c r="O762" s="42">
        <v>0</v>
      </c>
      <c r="P762" s="42">
        <v>0</v>
      </c>
      <c r="Q762" s="42">
        <v>0</v>
      </c>
      <c r="R762" s="42">
        <v>0</v>
      </c>
      <c r="S762" s="42">
        <v>0</v>
      </c>
      <c r="T762" s="42">
        <v>0</v>
      </c>
      <c r="U762" s="42">
        <v>0</v>
      </c>
      <c r="V762" s="42">
        <v>0</v>
      </c>
      <c r="W762" s="42">
        <v>0</v>
      </c>
      <c r="X762" s="42" t="s">
        <v>1163</v>
      </c>
      <c r="Y762" s="42">
        <v>0</v>
      </c>
      <c r="Z762" s="42">
        <v>0</v>
      </c>
      <c r="AA762" s="46">
        <f t="shared" si="48"/>
        <v>0</v>
      </c>
      <c r="AC762">
        <f>IFERROR(VLOOKUP(H762,'[1]Pending Recoveries'!$A:$D,4,0),0)</f>
        <v>0</v>
      </c>
      <c r="AD762" s="43">
        <f t="shared" si="46"/>
        <v>0</v>
      </c>
      <c r="AE762" s="43">
        <f t="shared" si="47"/>
        <v>0</v>
      </c>
      <c r="AF762" s="43"/>
    </row>
    <row r="763" spans="8:32" hidden="1" x14ac:dyDescent="0.25">
      <c r="H763">
        <v>10530091</v>
      </c>
      <c r="J763" t="s">
        <v>154</v>
      </c>
      <c r="K763" s="47">
        <v>0</v>
      </c>
      <c r="L763" s="42">
        <v>0</v>
      </c>
      <c r="M763" s="42">
        <v>0</v>
      </c>
      <c r="N763" s="48">
        <f t="shared" si="45"/>
        <v>0</v>
      </c>
      <c r="O763" s="42">
        <v>0</v>
      </c>
      <c r="P763" s="42">
        <v>0</v>
      </c>
      <c r="Q763" s="42">
        <v>0</v>
      </c>
      <c r="R763" s="42">
        <v>0</v>
      </c>
      <c r="S763" s="42">
        <v>0</v>
      </c>
      <c r="T763" s="42">
        <v>0</v>
      </c>
      <c r="U763" s="42">
        <v>0</v>
      </c>
      <c r="V763" s="42">
        <v>0</v>
      </c>
      <c r="W763" s="42">
        <v>0</v>
      </c>
      <c r="X763" s="42" t="s">
        <v>1163</v>
      </c>
      <c r="Y763" s="42">
        <v>0</v>
      </c>
      <c r="Z763" s="42">
        <v>0</v>
      </c>
      <c r="AA763" s="46">
        <f t="shared" si="48"/>
        <v>0</v>
      </c>
      <c r="AC763">
        <f>IFERROR(VLOOKUP(H763,'[1]Pending Recoveries'!$A:$D,4,0),0)</f>
        <v>0</v>
      </c>
      <c r="AD763" s="43">
        <f t="shared" si="46"/>
        <v>0</v>
      </c>
      <c r="AE763" s="43">
        <f t="shared" si="47"/>
        <v>0</v>
      </c>
      <c r="AF763" s="43"/>
    </row>
    <row r="764" spans="8:32" hidden="1" x14ac:dyDescent="0.25">
      <c r="H764">
        <v>10530092</v>
      </c>
      <c r="J764" t="s">
        <v>154</v>
      </c>
      <c r="K764" s="47">
        <v>0</v>
      </c>
      <c r="L764" s="42">
        <v>0</v>
      </c>
      <c r="M764" s="42">
        <v>0</v>
      </c>
      <c r="N764" s="48">
        <f t="shared" si="45"/>
        <v>0</v>
      </c>
      <c r="O764" s="42">
        <v>0</v>
      </c>
      <c r="P764" s="42">
        <v>0</v>
      </c>
      <c r="Q764" s="42">
        <v>0</v>
      </c>
      <c r="R764" s="42">
        <v>0</v>
      </c>
      <c r="S764" s="42">
        <v>0</v>
      </c>
      <c r="T764" s="42">
        <v>0</v>
      </c>
      <c r="U764" s="42">
        <v>0</v>
      </c>
      <c r="V764" s="42">
        <v>0</v>
      </c>
      <c r="W764" s="42">
        <v>0</v>
      </c>
      <c r="X764" s="42" t="s">
        <v>1163</v>
      </c>
      <c r="Y764" s="42">
        <v>0</v>
      </c>
      <c r="Z764" s="42">
        <v>0</v>
      </c>
      <c r="AA764" s="46">
        <f t="shared" si="48"/>
        <v>0</v>
      </c>
      <c r="AC764">
        <f>IFERROR(VLOOKUP(H764,'[1]Pending Recoveries'!$A:$D,4,0),0)</f>
        <v>0</v>
      </c>
      <c r="AD764" s="43">
        <f t="shared" si="46"/>
        <v>0</v>
      </c>
      <c r="AE764" s="43">
        <f t="shared" si="47"/>
        <v>0</v>
      </c>
      <c r="AF764" s="43"/>
    </row>
    <row r="765" spans="8:32" hidden="1" x14ac:dyDescent="0.25">
      <c r="H765">
        <v>10530097</v>
      </c>
      <c r="J765" t="s">
        <v>154</v>
      </c>
      <c r="K765" s="47">
        <v>0</v>
      </c>
      <c r="L765" s="42">
        <v>0</v>
      </c>
      <c r="M765" s="42">
        <v>0</v>
      </c>
      <c r="N765" s="48">
        <f t="shared" si="45"/>
        <v>0</v>
      </c>
      <c r="O765" s="42">
        <v>0</v>
      </c>
      <c r="P765" s="42">
        <v>0</v>
      </c>
      <c r="Q765" s="42">
        <v>0</v>
      </c>
      <c r="R765" s="42">
        <v>0</v>
      </c>
      <c r="S765" s="42">
        <v>0</v>
      </c>
      <c r="T765" s="42">
        <v>0</v>
      </c>
      <c r="U765" s="42">
        <v>0</v>
      </c>
      <c r="V765" s="42">
        <v>0</v>
      </c>
      <c r="W765" s="42">
        <v>0</v>
      </c>
      <c r="X765" s="42" t="s">
        <v>1163</v>
      </c>
      <c r="Y765" s="42">
        <v>0</v>
      </c>
      <c r="Z765" s="42">
        <v>0</v>
      </c>
      <c r="AA765" s="46">
        <f t="shared" si="48"/>
        <v>0</v>
      </c>
      <c r="AC765">
        <f>IFERROR(VLOOKUP(H765,'[1]Pending Recoveries'!$A:$D,4,0),0)</f>
        <v>0</v>
      </c>
      <c r="AD765" s="43">
        <f t="shared" si="46"/>
        <v>0</v>
      </c>
      <c r="AE765" s="43">
        <f t="shared" si="47"/>
        <v>0</v>
      </c>
      <c r="AF765" s="43"/>
    </row>
    <row r="766" spans="8:32" hidden="1" x14ac:dyDescent="0.25">
      <c r="H766">
        <v>10560012</v>
      </c>
      <c r="I766" t="s">
        <v>1165</v>
      </c>
      <c r="J766" t="s">
        <v>154</v>
      </c>
      <c r="K766" s="47">
        <v>0</v>
      </c>
      <c r="L766" s="42">
        <v>0</v>
      </c>
      <c r="M766" s="42">
        <v>458.32</v>
      </c>
      <c r="N766" s="48">
        <f t="shared" si="45"/>
        <v>458.32</v>
      </c>
      <c r="O766" s="42">
        <v>458.32</v>
      </c>
      <c r="P766" s="42">
        <v>0</v>
      </c>
      <c r="Q766" s="42">
        <v>0</v>
      </c>
      <c r="R766" s="42">
        <v>0</v>
      </c>
      <c r="S766" s="42">
        <v>0</v>
      </c>
      <c r="T766" s="42">
        <v>0</v>
      </c>
      <c r="U766" s="42">
        <v>0</v>
      </c>
      <c r="V766" s="42">
        <v>0</v>
      </c>
      <c r="W766" s="42">
        <v>0</v>
      </c>
      <c r="X766" s="42" t="s">
        <v>1163</v>
      </c>
      <c r="Y766" s="42">
        <v>0</v>
      </c>
      <c r="Z766" s="42">
        <v>0</v>
      </c>
      <c r="AA766" s="46">
        <f t="shared" ref="AA766:AA787" si="50">N766-SUM(O766:Z766)</f>
        <v>0</v>
      </c>
      <c r="AC766">
        <f>IFERROR(VLOOKUP(H766,'[1]Pending Recoveries'!$A:$D,4,0),0)</f>
        <v>458.32</v>
      </c>
      <c r="AD766" s="43">
        <f t="shared" si="46"/>
        <v>-458.32</v>
      </c>
      <c r="AE766" s="43">
        <f t="shared" si="47"/>
        <v>0</v>
      </c>
      <c r="AF766" s="43"/>
    </row>
    <row r="767" spans="8:32" hidden="1" x14ac:dyDescent="0.25">
      <c r="H767">
        <v>10560004</v>
      </c>
      <c r="I767" t="s">
        <v>1109</v>
      </c>
      <c r="J767" t="s">
        <v>154</v>
      </c>
      <c r="K767" s="47">
        <v>0</v>
      </c>
      <c r="L767" s="42">
        <v>0</v>
      </c>
      <c r="M767" s="42">
        <v>697.04</v>
      </c>
      <c r="N767" s="48">
        <f t="shared" si="45"/>
        <v>697.04</v>
      </c>
      <c r="O767" s="42">
        <v>697.04</v>
      </c>
      <c r="P767" s="42">
        <v>0</v>
      </c>
      <c r="Q767" s="42">
        <v>0</v>
      </c>
      <c r="R767" s="42">
        <v>0</v>
      </c>
      <c r="S767" s="42">
        <v>0</v>
      </c>
      <c r="T767" s="42">
        <v>0</v>
      </c>
      <c r="U767" s="42">
        <v>0</v>
      </c>
      <c r="V767" s="42">
        <v>0</v>
      </c>
      <c r="W767" s="42">
        <v>0</v>
      </c>
      <c r="X767" s="42" t="s">
        <v>1163</v>
      </c>
      <c r="Y767" s="42">
        <v>0</v>
      </c>
      <c r="Z767" s="42">
        <v>0</v>
      </c>
      <c r="AA767" s="46">
        <f t="shared" si="50"/>
        <v>0</v>
      </c>
      <c r="AC767">
        <f>IFERROR(VLOOKUP(H767,'[1]Pending Recoveries'!$A:$D,4,0),0)</f>
        <v>697.04</v>
      </c>
      <c r="AD767" s="43">
        <f t="shared" si="46"/>
        <v>-697.04</v>
      </c>
      <c r="AE767" s="43">
        <f t="shared" si="47"/>
        <v>0</v>
      </c>
      <c r="AF767" s="43"/>
    </row>
    <row r="768" spans="8:32" hidden="1" x14ac:dyDescent="0.25">
      <c r="H768">
        <v>10560017</v>
      </c>
      <c r="I768" t="s">
        <v>1166</v>
      </c>
      <c r="J768" t="s">
        <v>154</v>
      </c>
      <c r="K768" s="47">
        <v>0</v>
      </c>
      <c r="L768" s="42">
        <v>0</v>
      </c>
      <c r="M768" s="42">
        <v>219.60000000000002</v>
      </c>
      <c r="N768" s="48">
        <f t="shared" si="45"/>
        <v>219.60000000000002</v>
      </c>
      <c r="O768" s="42">
        <v>219.60000000000002</v>
      </c>
      <c r="P768" s="42">
        <v>0</v>
      </c>
      <c r="Q768" s="42">
        <v>0</v>
      </c>
      <c r="R768" s="42">
        <v>0</v>
      </c>
      <c r="S768" s="42">
        <v>0</v>
      </c>
      <c r="T768" s="42">
        <v>0</v>
      </c>
      <c r="U768" s="42">
        <v>0</v>
      </c>
      <c r="V768" s="42">
        <v>0</v>
      </c>
      <c r="W768" s="42">
        <v>0</v>
      </c>
      <c r="X768" s="42" t="s">
        <v>1163</v>
      </c>
      <c r="Y768" s="42">
        <v>0</v>
      </c>
      <c r="Z768" s="42">
        <v>0</v>
      </c>
      <c r="AA768" s="46">
        <f t="shared" si="50"/>
        <v>0</v>
      </c>
      <c r="AC768">
        <f>IFERROR(VLOOKUP(H768,'[1]Pending Recoveries'!$A:$D,4,0),0)</f>
        <v>219.60000000000002</v>
      </c>
      <c r="AD768" s="43">
        <f t="shared" si="46"/>
        <v>-219.60000000000002</v>
      </c>
      <c r="AE768" s="43">
        <f t="shared" si="47"/>
        <v>0</v>
      </c>
      <c r="AF768" s="43"/>
    </row>
    <row r="769" spans="8:32" x14ac:dyDescent="0.25">
      <c r="H769">
        <v>10520005</v>
      </c>
      <c r="I769" t="s">
        <v>1167</v>
      </c>
      <c r="J769" t="s">
        <v>154</v>
      </c>
      <c r="K769" s="47">
        <v>0</v>
      </c>
      <c r="L769" s="42">
        <v>0</v>
      </c>
      <c r="M769" s="42">
        <v>3486</v>
      </c>
      <c r="N769" s="48">
        <f t="shared" si="45"/>
        <v>3486</v>
      </c>
      <c r="O769" s="42">
        <v>0</v>
      </c>
      <c r="P769" s="42">
        <v>0</v>
      </c>
      <c r="Q769" s="42">
        <v>0</v>
      </c>
      <c r="R769" s="42">
        <v>0</v>
      </c>
      <c r="S769" s="42">
        <v>0</v>
      </c>
      <c r="T769" s="42">
        <v>0</v>
      </c>
      <c r="U769" s="42">
        <v>0</v>
      </c>
      <c r="V769" s="42">
        <v>0</v>
      </c>
      <c r="W769" s="42">
        <v>0</v>
      </c>
      <c r="X769" s="42" t="s">
        <v>1163</v>
      </c>
      <c r="Y769" s="42">
        <v>0</v>
      </c>
      <c r="Z769" s="42">
        <v>0</v>
      </c>
      <c r="AA769" s="46">
        <f t="shared" si="50"/>
        <v>3486</v>
      </c>
      <c r="AC769">
        <f>IFERROR(VLOOKUP(H769,'[1]Pending Recoveries'!$A:$D,4,0),0)</f>
        <v>3486</v>
      </c>
      <c r="AD769" s="43">
        <f t="shared" si="46"/>
        <v>0</v>
      </c>
      <c r="AE769" s="43">
        <f t="shared" si="47"/>
        <v>0</v>
      </c>
      <c r="AF769" s="43"/>
    </row>
    <row r="770" spans="8:32" x14ac:dyDescent="0.25">
      <c r="H770">
        <v>10570001</v>
      </c>
      <c r="I770" t="s">
        <v>1168</v>
      </c>
      <c r="J770" t="s">
        <v>154</v>
      </c>
      <c r="K770" s="47">
        <v>0</v>
      </c>
      <c r="L770" s="42">
        <v>0</v>
      </c>
      <c r="M770" s="42">
        <v>159.9</v>
      </c>
      <c r="N770" s="48">
        <f t="shared" si="45"/>
        <v>159.9</v>
      </c>
      <c r="O770" s="42">
        <v>0</v>
      </c>
      <c r="P770" s="42">
        <v>0</v>
      </c>
      <c r="Q770" s="42">
        <v>0</v>
      </c>
      <c r="R770" s="42">
        <v>0</v>
      </c>
      <c r="S770" s="42">
        <v>0</v>
      </c>
      <c r="T770" s="42">
        <v>0</v>
      </c>
      <c r="U770" s="42">
        <v>0</v>
      </c>
      <c r="V770" s="42">
        <v>0</v>
      </c>
      <c r="W770" s="42">
        <v>0</v>
      </c>
      <c r="X770" s="42" t="s">
        <v>1163</v>
      </c>
      <c r="Y770" s="42">
        <v>0</v>
      </c>
      <c r="Z770" s="42">
        <v>0</v>
      </c>
      <c r="AA770" s="46">
        <f t="shared" si="50"/>
        <v>159.9</v>
      </c>
      <c r="AC770">
        <f>IFERROR(VLOOKUP(H770,'[1]Pending Recoveries'!$A:$D,4,0),0)</f>
        <v>159.9</v>
      </c>
      <c r="AD770" s="43">
        <f t="shared" si="46"/>
        <v>0</v>
      </c>
      <c r="AE770" s="43">
        <f t="shared" si="47"/>
        <v>0</v>
      </c>
      <c r="AF770" s="43"/>
    </row>
    <row r="771" spans="8:32" x14ac:dyDescent="0.25">
      <c r="H771">
        <v>10570003</v>
      </c>
      <c r="I771" t="s">
        <v>1169</v>
      </c>
      <c r="J771" t="s">
        <v>154</v>
      </c>
      <c r="K771" s="47">
        <v>0</v>
      </c>
      <c r="L771" s="42">
        <v>0</v>
      </c>
      <c r="M771" s="42">
        <v>178.2</v>
      </c>
      <c r="N771" s="48">
        <f t="shared" si="45"/>
        <v>178.2</v>
      </c>
      <c r="O771" s="42">
        <v>0</v>
      </c>
      <c r="P771" s="42">
        <v>0</v>
      </c>
      <c r="Q771" s="42">
        <v>0</v>
      </c>
      <c r="R771" s="42">
        <v>0</v>
      </c>
      <c r="S771" s="42">
        <v>0</v>
      </c>
      <c r="T771" s="42">
        <v>0</v>
      </c>
      <c r="U771" s="42">
        <v>0</v>
      </c>
      <c r="V771" s="42">
        <v>0</v>
      </c>
      <c r="W771" s="42">
        <v>0</v>
      </c>
      <c r="X771" s="42" t="s">
        <v>1163</v>
      </c>
      <c r="Y771" s="42">
        <v>0</v>
      </c>
      <c r="Z771" s="42">
        <v>0</v>
      </c>
      <c r="AA771" s="46">
        <f t="shared" si="50"/>
        <v>178.2</v>
      </c>
      <c r="AC771">
        <f>IFERROR(VLOOKUP(H771,'[1]Pending Recoveries'!$A:$D,4,0),0)</f>
        <v>178.2</v>
      </c>
      <c r="AD771" s="43">
        <f t="shared" si="46"/>
        <v>0</v>
      </c>
      <c r="AE771" s="43">
        <f t="shared" si="47"/>
        <v>0</v>
      </c>
      <c r="AF771" s="43"/>
    </row>
    <row r="772" spans="8:32" x14ac:dyDescent="0.25">
      <c r="H772">
        <v>10570007</v>
      </c>
      <c r="I772" t="s">
        <v>1170</v>
      </c>
      <c r="J772" t="s">
        <v>154</v>
      </c>
      <c r="K772" s="47">
        <v>0</v>
      </c>
      <c r="L772" s="42">
        <v>0</v>
      </c>
      <c r="M772" s="42">
        <v>141.6</v>
      </c>
      <c r="N772" s="48">
        <f t="shared" si="45"/>
        <v>141.6</v>
      </c>
      <c r="O772" s="42">
        <v>129.80000000000001</v>
      </c>
      <c r="P772" s="42">
        <v>0</v>
      </c>
      <c r="Q772" s="42">
        <v>0</v>
      </c>
      <c r="R772" s="42">
        <v>0</v>
      </c>
      <c r="S772" s="42">
        <v>0</v>
      </c>
      <c r="T772" s="42">
        <v>0</v>
      </c>
      <c r="U772" s="42">
        <v>0</v>
      </c>
      <c r="V772" s="42">
        <v>0</v>
      </c>
      <c r="W772" s="42">
        <v>0</v>
      </c>
      <c r="X772" s="42" t="s">
        <v>1163</v>
      </c>
      <c r="Y772" s="42">
        <v>0</v>
      </c>
      <c r="Z772" s="42">
        <v>0</v>
      </c>
      <c r="AA772" s="46">
        <f t="shared" si="50"/>
        <v>11.799999999999983</v>
      </c>
      <c r="AC772">
        <f>IFERROR(VLOOKUP(H772,'[1]Pending Recoveries'!$A:$D,4,0),0)</f>
        <v>141.6</v>
      </c>
      <c r="AD772" s="43">
        <f t="shared" si="46"/>
        <v>-129.80000000000001</v>
      </c>
      <c r="AE772" s="43">
        <f t="shared" si="47"/>
        <v>0</v>
      </c>
      <c r="AF772" s="43"/>
    </row>
    <row r="773" spans="8:32" x14ac:dyDescent="0.25">
      <c r="H773">
        <v>10570008</v>
      </c>
      <c r="I773" t="s">
        <v>1171</v>
      </c>
      <c r="J773" t="s">
        <v>154</v>
      </c>
      <c r="K773" s="47">
        <v>0</v>
      </c>
      <c r="L773" s="42">
        <v>0</v>
      </c>
      <c r="M773" s="42">
        <v>187.35</v>
      </c>
      <c r="N773" s="48">
        <f t="shared" ref="N773:N832" si="51">K773+M773+L773</f>
        <v>187.35</v>
      </c>
      <c r="O773" s="42">
        <v>129.80000000000001</v>
      </c>
      <c r="P773" s="42">
        <v>0</v>
      </c>
      <c r="Q773" s="42">
        <v>0</v>
      </c>
      <c r="R773" s="42">
        <v>0</v>
      </c>
      <c r="S773" s="42">
        <v>0</v>
      </c>
      <c r="T773" s="42">
        <v>0</v>
      </c>
      <c r="U773" s="42">
        <v>0</v>
      </c>
      <c r="V773" s="42">
        <v>0</v>
      </c>
      <c r="W773" s="42">
        <v>0</v>
      </c>
      <c r="X773" s="42" t="s">
        <v>1163</v>
      </c>
      <c r="Y773" s="42">
        <v>0</v>
      </c>
      <c r="Z773" s="42">
        <v>0</v>
      </c>
      <c r="AA773" s="46">
        <f t="shared" si="50"/>
        <v>57.549999999999983</v>
      </c>
      <c r="AC773">
        <f>IFERROR(VLOOKUP(H773,'[1]Pending Recoveries'!$A:$D,4,0),0)</f>
        <v>187.35</v>
      </c>
      <c r="AD773" s="43">
        <f t="shared" ref="AD773:AD809" si="52">AA773-AC773</f>
        <v>-129.80000000000001</v>
      </c>
      <c r="AE773" s="43">
        <f t="shared" ref="AE773:AE810" si="53">AC773-M773</f>
        <v>0</v>
      </c>
      <c r="AF773" s="43"/>
    </row>
    <row r="774" spans="8:32" x14ac:dyDescent="0.25">
      <c r="H774">
        <v>10570009</v>
      </c>
      <c r="I774" t="s">
        <v>1172</v>
      </c>
      <c r="J774" t="s">
        <v>154</v>
      </c>
      <c r="K774" s="47">
        <v>0</v>
      </c>
      <c r="L774" s="42">
        <v>0</v>
      </c>
      <c r="M774" s="42">
        <v>233.1</v>
      </c>
      <c r="N774" s="48">
        <f t="shared" si="51"/>
        <v>233.1</v>
      </c>
      <c r="O774" s="42">
        <v>129.80000000000001</v>
      </c>
      <c r="P774" s="42">
        <v>0</v>
      </c>
      <c r="Q774" s="42">
        <v>0</v>
      </c>
      <c r="R774" s="42">
        <v>0</v>
      </c>
      <c r="S774" s="42">
        <v>0</v>
      </c>
      <c r="T774" s="42">
        <v>0</v>
      </c>
      <c r="U774" s="42">
        <v>0</v>
      </c>
      <c r="V774" s="42">
        <v>0</v>
      </c>
      <c r="W774" s="42">
        <v>0</v>
      </c>
      <c r="X774" s="42" t="s">
        <v>1163</v>
      </c>
      <c r="Y774" s="42">
        <v>0</v>
      </c>
      <c r="Z774" s="42">
        <v>0</v>
      </c>
      <c r="AA774" s="46">
        <f t="shared" si="50"/>
        <v>103.29999999999998</v>
      </c>
      <c r="AC774">
        <f>IFERROR(VLOOKUP(H774,'[1]Pending Recoveries'!$A:$D,4,0),0)</f>
        <v>233.1</v>
      </c>
      <c r="AD774" s="43">
        <f t="shared" si="52"/>
        <v>-129.80000000000001</v>
      </c>
      <c r="AE774" s="43">
        <f t="shared" si="53"/>
        <v>0</v>
      </c>
      <c r="AF774" s="43"/>
    </row>
    <row r="775" spans="8:32" x14ac:dyDescent="0.25">
      <c r="H775">
        <v>10570017</v>
      </c>
      <c r="I775" t="s">
        <v>1173</v>
      </c>
      <c r="J775" t="s">
        <v>154</v>
      </c>
      <c r="K775" s="47">
        <v>0</v>
      </c>
      <c r="L775" s="42">
        <v>0</v>
      </c>
      <c r="M775" s="42">
        <v>187.35</v>
      </c>
      <c r="N775" s="48">
        <f t="shared" si="51"/>
        <v>187.35</v>
      </c>
      <c r="O775" s="42">
        <v>0</v>
      </c>
      <c r="P775" s="42">
        <v>0</v>
      </c>
      <c r="Q775" s="42">
        <v>0</v>
      </c>
      <c r="R775" s="42">
        <v>0</v>
      </c>
      <c r="S775" s="42">
        <v>0</v>
      </c>
      <c r="T775" s="42">
        <v>0</v>
      </c>
      <c r="U775" s="42">
        <v>0</v>
      </c>
      <c r="V775" s="42">
        <v>0</v>
      </c>
      <c r="W775" s="42">
        <v>0</v>
      </c>
      <c r="X775" s="42" t="s">
        <v>1163</v>
      </c>
      <c r="Y775" s="42">
        <v>0</v>
      </c>
      <c r="Z775" s="42">
        <v>0</v>
      </c>
      <c r="AA775" s="46">
        <f t="shared" si="50"/>
        <v>187.35</v>
      </c>
      <c r="AC775">
        <f>IFERROR(VLOOKUP(H775,'[1]Pending Recoveries'!$A:$D,4,0),0)</f>
        <v>187.35</v>
      </c>
      <c r="AD775" s="43">
        <f t="shared" si="52"/>
        <v>0</v>
      </c>
      <c r="AE775" s="43">
        <f t="shared" si="53"/>
        <v>0</v>
      </c>
      <c r="AF775" s="43"/>
    </row>
    <row r="776" spans="8:32" x14ac:dyDescent="0.25">
      <c r="H776">
        <v>10570018</v>
      </c>
      <c r="I776" t="s">
        <v>1174</v>
      </c>
      <c r="J776" t="s">
        <v>154</v>
      </c>
      <c r="K776" s="47">
        <v>0</v>
      </c>
      <c r="L776" s="42">
        <v>0</v>
      </c>
      <c r="M776" s="42">
        <v>169.05</v>
      </c>
      <c r="N776" s="48">
        <f t="shared" si="51"/>
        <v>169.05</v>
      </c>
      <c r="O776" s="42">
        <v>129.80000000000001</v>
      </c>
      <c r="P776" s="42">
        <v>0</v>
      </c>
      <c r="Q776" s="42">
        <v>0</v>
      </c>
      <c r="R776" s="42">
        <v>0</v>
      </c>
      <c r="S776" s="42">
        <v>0</v>
      </c>
      <c r="T776" s="42">
        <v>0</v>
      </c>
      <c r="U776" s="42">
        <v>0</v>
      </c>
      <c r="V776" s="42">
        <v>0</v>
      </c>
      <c r="W776" s="42">
        <v>0</v>
      </c>
      <c r="X776" s="42" t="s">
        <v>1163</v>
      </c>
      <c r="Y776" s="42">
        <v>0</v>
      </c>
      <c r="Z776" s="42">
        <v>0</v>
      </c>
      <c r="AA776" s="46">
        <f t="shared" si="50"/>
        <v>39.25</v>
      </c>
      <c r="AC776">
        <f>IFERROR(VLOOKUP(H776,'[1]Pending Recoveries'!$A:$D,4,0),0)</f>
        <v>169.05</v>
      </c>
      <c r="AD776" s="43">
        <f t="shared" si="52"/>
        <v>-129.80000000000001</v>
      </c>
      <c r="AE776" s="43">
        <f t="shared" si="53"/>
        <v>0</v>
      </c>
      <c r="AF776" s="43"/>
    </row>
    <row r="777" spans="8:32" x14ac:dyDescent="0.25">
      <c r="H777">
        <v>10570019</v>
      </c>
      <c r="I777" t="s">
        <v>1175</v>
      </c>
      <c r="J777" t="s">
        <v>154</v>
      </c>
      <c r="K777" s="47">
        <v>0</v>
      </c>
      <c r="L777" s="42">
        <v>0</v>
      </c>
      <c r="M777" s="42">
        <v>187.35</v>
      </c>
      <c r="N777" s="48">
        <f t="shared" si="51"/>
        <v>187.35</v>
      </c>
      <c r="O777" s="42">
        <v>129.80000000000001</v>
      </c>
      <c r="P777" s="42">
        <v>0</v>
      </c>
      <c r="Q777" s="42">
        <v>0</v>
      </c>
      <c r="R777" s="42">
        <v>0</v>
      </c>
      <c r="S777" s="42">
        <v>0</v>
      </c>
      <c r="T777" s="42">
        <v>0</v>
      </c>
      <c r="U777" s="42">
        <v>0</v>
      </c>
      <c r="V777" s="42">
        <v>0</v>
      </c>
      <c r="W777" s="42">
        <v>0</v>
      </c>
      <c r="X777" s="42" t="s">
        <v>1163</v>
      </c>
      <c r="Y777" s="42">
        <v>0</v>
      </c>
      <c r="Z777" s="42">
        <v>0</v>
      </c>
      <c r="AA777" s="46">
        <f t="shared" si="50"/>
        <v>57.549999999999983</v>
      </c>
      <c r="AC777">
        <f>IFERROR(VLOOKUP(H777,'[1]Pending Recoveries'!$A:$D,4,0),0)</f>
        <v>187.35</v>
      </c>
      <c r="AD777" s="43">
        <f t="shared" si="52"/>
        <v>-129.80000000000001</v>
      </c>
      <c r="AE777" s="43">
        <f t="shared" si="53"/>
        <v>0</v>
      </c>
      <c r="AF777" s="43"/>
    </row>
    <row r="778" spans="8:32" x14ac:dyDescent="0.25">
      <c r="H778">
        <v>10570020</v>
      </c>
      <c r="I778" t="s">
        <v>1176</v>
      </c>
      <c r="J778" t="s">
        <v>154</v>
      </c>
      <c r="K778" s="47">
        <v>0</v>
      </c>
      <c r="L778" s="42">
        <v>0</v>
      </c>
      <c r="M778" s="42">
        <v>269.7</v>
      </c>
      <c r="N778" s="48">
        <f t="shared" si="51"/>
        <v>269.7</v>
      </c>
      <c r="O778" s="42">
        <v>129.80000000000001</v>
      </c>
      <c r="P778" s="42">
        <v>0</v>
      </c>
      <c r="Q778" s="42">
        <v>0</v>
      </c>
      <c r="R778" s="42">
        <v>0</v>
      </c>
      <c r="S778" s="42">
        <v>0</v>
      </c>
      <c r="T778" s="42">
        <v>0</v>
      </c>
      <c r="U778" s="42">
        <v>0</v>
      </c>
      <c r="V778" s="42">
        <v>0</v>
      </c>
      <c r="W778" s="42">
        <v>0</v>
      </c>
      <c r="X778" s="42" t="s">
        <v>1163</v>
      </c>
      <c r="Y778" s="42">
        <v>0</v>
      </c>
      <c r="Z778" s="42">
        <v>0</v>
      </c>
      <c r="AA778" s="46">
        <f t="shared" si="50"/>
        <v>139.89999999999998</v>
      </c>
      <c r="AC778">
        <f>IFERROR(VLOOKUP(H778,'[1]Pending Recoveries'!$A:$D,4,0),0)</f>
        <v>269.7</v>
      </c>
      <c r="AD778" s="43">
        <f t="shared" si="52"/>
        <v>-129.80000000000001</v>
      </c>
      <c r="AE778" s="43">
        <f t="shared" si="53"/>
        <v>0</v>
      </c>
      <c r="AF778" s="43"/>
    </row>
    <row r="779" spans="8:32" x14ac:dyDescent="0.25">
      <c r="H779">
        <v>10570021</v>
      </c>
      <c r="I779" t="s">
        <v>1177</v>
      </c>
      <c r="J779" t="s">
        <v>154</v>
      </c>
      <c r="K779" s="47">
        <v>0</v>
      </c>
      <c r="L779" s="42">
        <v>0</v>
      </c>
      <c r="M779" s="42">
        <v>159.9</v>
      </c>
      <c r="N779" s="48">
        <f t="shared" si="51"/>
        <v>159.9</v>
      </c>
      <c r="O779" s="42">
        <v>129.80000000000001</v>
      </c>
      <c r="P779" s="42">
        <v>0</v>
      </c>
      <c r="Q779" s="42">
        <v>0</v>
      </c>
      <c r="R779" s="42">
        <v>0</v>
      </c>
      <c r="S779" s="42">
        <v>0</v>
      </c>
      <c r="T779" s="42">
        <v>0</v>
      </c>
      <c r="U779" s="42">
        <v>0</v>
      </c>
      <c r="V779" s="42">
        <v>0</v>
      </c>
      <c r="W779" s="42">
        <v>0</v>
      </c>
      <c r="X779" s="42" t="s">
        <v>1163</v>
      </c>
      <c r="Y779" s="42">
        <v>0</v>
      </c>
      <c r="Z779" s="42">
        <v>0</v>
      </c>
      <c r="AA779" s="46">
        <f t="shared" si="50"/>
        <v>30.099999999999994</v>
      </c>
      <c r="AC779">
        <f>IFERROR(VLOOKUP(H779,'[1]Pending Recoveries'!$A:$D,4,0),0)</f>
        <v>159.9</v>
      </c>
      <c r="AD779" s="43">
        <f t="shared" si="52"/>
        <v>-129.80000000000001</v>
      </c>
      <c r="AE779" s="43">
        <f t="shared" si="53"/>
        <v>0</v>
      </c>
      <c r="AF779" s="43"/>
    </row>
    <row r="780" spans="8:32" x14ac:dyDescent="0.25">
      <c r="H780">
        <v>10570028</v>
      </c>
      <c r="I780" t="s">
        <v>1178</v>
      </c>
      <c r="J780" t="s">
        <v>154</v>
      </c>
      <c r="K780" s="47">
        <v>0</v>
      </c>
      <c r="L780" s="42">
        <v>0</v>
      </c>
      <c r="M780" s="42">
        <v>178.2</v>
      </c>
      <c r="N780" s="48">
        <f t="shared" si="51"/>
        <v>178.2</v>
      </c>
      <c r="O780" s="42">
        <v>0</v>
      </c>
      <c r="P780" s="42">
        <v>0</v>
      </c>
      <c r="Q780" s="42">
        <v>0</v>
      </c>
      <c r="R780" s="42">
        <v>0</v>
      </c>
      <c r="S780" s="42">
        <v>0</v>
      </c>
      <c r="T780" s="42">
        <v>0</v>
      </c>
      <c r="U780" s="42">
        <v>0</v>
      </c>
      <c r="V780" s="42">
        <v>0</v>
      </c>
      <c r="W780" s="42">
        <v>0</v>
      </c>
      <c r="X780" s="42" t="s">
        <v>1163</v>
      </c>
      <c r="Y780" s="42">
        <v>0</v>
      </c>
      <c r="Z780" s="42">
        <v>0</v>
      </c>
      <c r="AA780" s="46">
        <f t="shared" si="50"/>
        <v>178.2</v>
      </c>
      <c r="AC780">
        <f>IFERROR(VLOOKUP(H780,'[1]Pending Recoveries'!$A:$D,4,0),0)</f>
        <v>178.2</v>
      </c>
      <c r="AD780" s="43">
        <f t="shared" si="52"/>
        <v>0</v>
      </c>
      <c r="AE780" s="43">
        <f t="shared" si="53"/>
        <v>0</v>
      </c>
      <c r="AF780" s="43"/>
    </row>
    <row r="781" spans="8:32" x14ac:dyDescent="0.25">
      <c r="H781">
        <v>10570029</v>
      </c>
      <c r="I781" t="s">
        <v>1179</v>
      </c>
      <c r="J781" t="s">
        <v>154</v>
      </c>
      <c r="K781" s="47">
        <v>0</v>
      </c>
      <c r="L781" s="42">
        <v>0</v>
      </c>
      <c r="M781" s="42">
        <v>141.6</v>
      </c>
      <c r="N781" s="48">
        <f t="shared" si="51"/>
        <v>141.6</v>
      </c>
      <c r="O781" s="42">
        <v>0</v>
      </c>
      <c r="P781" s="42">
        <v>0</v>
      </c>
      <c r="Q781" s="42">
        <v>0</v>
      </c>
      <c r="R781" s="42">
        <v>0</v>
      </c>
      <c r="S781" s="42">
        <v>0</v>
      </c>
      <c r="T781" s="42">
        <v>0</v>
      </c>
      <c r="U781" s="42">
        <v>0</v>
      </c>
      <c r="V781" s="42">
        <v>0</v>
      </c>
      <c r="W781" s="42">
        <v>0</v>
      </c>
      <c r="X781" s="42" t="s">
        <v>1163</v>
      </c>
      <c r="Y781" s="42">
        <v>0</v>
      </c>
      <c r="Z781" s="42">
        <v>0</v>
      </c>
      <c r="AA781" s="46">
        <f t="shared" si="50"/>
        <v>141.6</v>
      </c>
      <c r="AC781">
        <f>IFERROR(VLOOKUP(H781,'[1]Pending Recoveries'!$A:$D,4,0),0)</f>
        <v>141.6</v>
      </c>
      <c r="AD781" s="43">
        <f t="shared" si="52"/>
        <v>0</v>
      </c>
      <c r="AE781" s="43">
        <f t="shared" si="53"/>
        <v>0</v>
      </c>
      <c r="AF781" s="43"/>
    </row>
    <row r="782" spans="8:32" x14ac:dyDescent="0.25">
      <c r="H782">
        <v>10570030</v>
      </c>
      <c r="I782" t="s">
        <v>1180</v>
      </c>
      <c r="J782" t="s">
        <v>154</v>
      </c>
      <c r="K782" s="47">
        <v>0</v>
      </c>
      <c r="L782" s="42">
        <v>0</v>
      </c>
      <c r="M782" s="42">
        <v>150.75</v>
      </c>
      <c r="N782" s="48">
        <f t="shared" si="51"/>
        <v>150.75</v>
      </c>
      <c r="O782" s="42">
        <v>0</v>
      </c>
      <c r="P782" s="42">
        <v>0</v>
      </c>
      <c r="Q782" s="42">
        <v>0</v>
      </c>
      <c r="R782" s="42">
        <v>0</v>
      </c>
      <c r="S782" s="42">
        <v>0</v>
      </c>
      <c r="T782" s="42">
        <v>0</v>
      </c>
      <c r="U782" s="42">
        <v>0</v>
      </c>
      <c r="V782" s="42">
        <v>0</v>
      </c>
      <c r="W782" s="42">
        <v>0</v>
      </c>
      <c r="X782" s="42" t="s">
        <v>1163</v>
      </c>
      <c r="Y782" s="42">
        <v>0</v>
      </c>
      <c r="Z782" s="42">
        <v>0</v>
      </c>
      <c r="AA782" s="46">
        <f t="shared" si="50"/>
        <v>150.75</v>
      </c>
      <c r="AC782">
        <f>IFERROR(VLOOKUP(H782,'[1]Pending Recoveries'!$A:$D,4,0),0)</f>
        <v>150.75</v>
      </c>
      <c r="AD782" s="43">
        <f t="shared" si="52"/>
        <v>0</v>
      </c>
      <c r="AE782" s="43">
        <f t="shared" si="53"/>
        <v>0</v>
      </c>
      <c r="AF782" s="43"/>
    </row>
    <row r="783" spans="8:32" x14ac:dyDescent="0.25">
      <c r="H783">
        <v>10570031</v>
      </c>
      <c r="I783" t="s">
        <v>1181</v>
      </c>
      <c r="J783" t="s">
        <v>154</v>
      </c>
      <c r="K783" s="47">
        <v>0</v>
      </c>
      <c r="L783" s="42">
        <v>0</v>
      </c>
      <c r="M783" s="42">
        <v>187.35</v>
      </c>
      <c r="N783" s="48">
        <f t="shared" si="51"/>
        <v>187.35</v>
      </c>
      <c r="O783" s="42">
        <v>0</v>
      </c>
      <c r="P783" s="42">
        <v>0</v>
      </c>
      <c r="Q783" s="42">
        <v>0</v>
      </c>
      <c r="R783" s="42">
        <v>0</v>
      </c>
      <c r="S783" s="42">
        <v>0</v>
      </c>
      <c r="T783" s="42">
        <v>0</v>
      </c>
      <c r="U783" s="42">
        <v>0</v>
      </c>
      <c r="V783" s="42">
        <v>0</v>
      </c>
      <c r="W783" s="42">
        <v>0</v>
      </c>
      <c r="X783" s="42" t="s">
        <v>1163</v>
      </c>
      <c r="Y783" s="42">
        <v>0</v>
      </c>
      <c r="Z783" s="42">
        <v>0</v>
      </c>
      <c r="AA783" s="46">
        <f t="shared" si="50"/>
        <v>187.35</v>
      </c>
      <c r="AC783">
        <f>IFERROR(VLOOKUP(H783,'[1]Pending Recoveries'!$A:$D,4,0),0)</f>
        <v>187.35</v>
      </c>
      <c r="AD783" s="43">
        <f t="shared" si="52"/>
        <v>0</v>
      </c>
      <c r="AE783" s="43">
        <f t="shared" si="53"/>
        <v>0</v>
      </c>
      <c r="AF783" s="43"/>
    </row>
    <row r="784" spans="8:32" x14ac:dyDescent="0.25">
      <c r="H784">
        <v>10570036</v>
      </c>
      <c r="I784" t="s">
        <v>1182</v>
      </c>
      <c r="J784" t="s">
        <v>154</v>
      </c>
      <c r="K784" s="47">
        <v>0</v>
      </c>
      <c r="L784" s="42">
        <v>0</v>
      </c>
      <c r="M784" s="42">
        <v>159.9</v>
      </c>
      <c r="N784" s="48">
        <f t="shared" si="51"/>
        <v>159.9</v>
      </c>
      <c r="O784" s="42">
        <v>129.80000000000001</v>
      </c>
      <c r="P784" s="42">
        <v>0</v>
      </c>
      <c r="Q784" s="42">
        <v>0</v>
      </c>
      <c r="R784" s="42">
        <v>0</v>
      </c>
      <c r="S784" s="42">
        <v>0</v>
      </c>
      <c r="T784" s="42">
        <v>0</v>
      </c>
      <c r="U784" s="42">
        <v>0</v>
      </c>
      <c r="V784" s="42">
        <v>0</v>
      </c>
      <c r="W784" s="42">
        <v>0</v>
      </c>
      <c r="X784" s="42" t="s">
        <v>1163</v>
      </c>
      <c r="Y784" s="42">
        <v>0</v>
      </c>
      <c r="Z784" s="42">
        <v>0</v>
      </c>
      <c r="AA784" s="46">
        <f t="shared" si="50"/>
        <v>30.099999999999994</v>
      </c>
      <c r="AC784">
        <f>IFERROR(VLOOKUP(H784,'[1]Pending Recoveries'!$A:$D,4,0),0)</f>
        <v>159.9</v>
      </c>
      <c r="AD784" s="43">
        <f t="shared" si="52"/>
        <v>-129.80000000000001</v>
      </c>
      <c r="AE784" s="43">
        <f t="shared" si="53"/>
        <v>0</v>
      </c>
      <c r="AF784" s="43"/>
    </row>
    <row r="785" spans="8:32" x14ac:dyDescent="0.25">
      <c r="H785">
        <v>10570042</v>
      </c>
      <c r="I785" t="s">
        <v>1183</v>
      </c>
      <c r="J785" t="s">
        <v>154</v>
      </c>
      <c r="K785" s="47">
        <v>0</v>
      </c>
      <c r="L785" s="42">
        <v>0</v>
      </c>
      <c r="M785" s="42">
        <v>141.6</v>
      </c>
      <c r="N785" s="48">
        <f t="shared" si="51"/>
        <v>141.6</v>
      </c>
      <c r="O785" s="42">
        <v>129.80000000000001</v>
      </c>
      <c r="P785" s="42">
        <v>0</v>
      </c>
      <c r="Q785" s="42">
        <v>0</v>
      </c>
      <c r="R785" s="42">
        <v>0</v>
      </c>
      <c r="S785" s="42">
        <v>0</v>
      </c>
      <c r="T785" s="42">
        <v>0</v>
      </c>
      <c r="U785" s="42">
        <v>0</v>
      </c>
      <c r="V785" s="42">
        <v>0</v>
      </c>
      <c r="W785" s="42">
        <v>0</v>
      </c>
      <c r="X785" s="42" t="s">
        <v>1163</v>
      </c>
      <c r="Y785" s="42">
        <v>0</v>
      </c>
      <c r="Z785" s="42">
        <v>0</v>
      </c>
      <c r="AA785" s="46">
        <f t="shared" si="50"/>
        <v>11.799999999999983</v>
      </c>
      <c r="AC785">
        <f>IFERROR(VLOOKUP(H785,'[1]Pending Recoveries'!$A:$D,4,0),0)</f>
        <v>141.6</v>
      </c>
      <c r="AD785" s="43">
        <f t="shared" si="52"/>
        <v>-129.80000000000001</v>
      </c>
      <c r="AE785" s="43">
        <f t="shared" si="53"/>
        <v>0</v>
      </c>
      <c r="AF785" s="43"/>
    </row>
    <row r="786" spans="8:32" x14ac:dyDescent="0.25">
      <c r="H786">
        <v>10570044</v>
      </c>
      <c r="I786" t="s">
        <v>1184</v>
      </c>
      <c r="J786" t="s">
        <v>154</v>
      </c>
      <c r="K786" s="47">
        <v>0</v>
      </c>
      <c r="L786" s="42">
        <v>0</v>
      </c>
      <c r="M786" s="42">
        <v>141.6</v>
      </c>
      <c r="N786" s="48">
        <f t="shared" si="51"/>
        <v>141.6</v>
      </c>
      <c r="O786" s="42">
        <v>129.80000000000001</v>
      </c>
      <c r="P786" s="42">
        <v>0</v>
      </c>
      <c r="Q786" s="42">
        <v>0</v>
      </c>
      <c r="R786" s="42">
        <v>0</v>
      </c>
      <c r="S786" s="42">
        <v>0</v>
      </c>
      <c r="T786" s="42">
        <v>0</v>
      </c>
      <c r="U786" s="42">
        <v>0</v>
      </c>
      <c r="V786" s="42">
        <v>0</v>
      </c>
      <c r="W786" s="42">
        <v>0</v>
      </c>
      <c r="X786" s="42" t="s">
        <v>1163</v>
      </c>
      <c r="Y786" s="42">
        <v>0</v>
      </c>
      <c r="Z786" s="42">
        <v>0</v>
      </c>
      <c r="AA786" s="46">
        <f t="shared" si="50"/>
        <v>11.799999999999983</v>
      </c>
      <c r="AC786">
        <f>IFERROR(VLOOKUP(H786,'[1]Pending Recoveries'!$A:$D,4,0),0)</f>
        <v>141.6</v>
      </c>
      <c r="AD786" s="43">
        <f t="shared" si="52"/>
        <v>-129.80000000000001</v>
      </c>
      <c r="AE786" s="43">
        <f t="shared" si="53"/>
        <v>0</v>
      </c>
      <c r="AF786" s="43"/>
    </row>
    <row r="787" spans="8:32" x14ac:dyDescent="0.25">
      <c r="H787">
        <v>10570045</v>
      </c>
      <c r="I787" t="s">
        <v>1185</v>
      </c>
      <c r="J787" t="s">
        <v>154</v>
      </c>
      <c r="K787" s="47">
        <v>0</v>
      </c>
      <c r="L787" s="42">
        <v>0</v>
      </c>
      <c r="M787" s="42">
        <v>233.1</v>
      </c>
      <c r="N787" s="48">
        <f t="shared" si="51"/>
        <v>233.1</v>
      </c>
      <c r="O787" s="42">
        <v>129.80000000000001</v>
      </c>
      <c r="P787" s="42">
        <v>0</v>
      </c>
      <c r="Q787" s="42">
        <v>0</v>
      </c>
      <c r="R787" s="42">
        <v>0</v>
      </c>
      <c r="S787" s="42">
        <v>0</v>
      </c>
      <c r="T787" s="42">
        <v>0</v>
      </c>
      <c r="U787" s="42">
        <v>0</v>
      </c>
      <c r="V787" s="42">
        <v>0</v>
      </c>
      <c r="W787" s="42">
        <v>0</v>
      </c>
      <c r="X787" s="42" t="s">
        <v>1163</v>
      </c>
      <c r="Y787" s="42">
        <v>0</v>
      </c>
      <c r="Z787" s="42">
        <v>0</v>
      </c>
      <c r="AA787" s="46">
        <f t="shared" si="50"/>
        <v>103.29999999999998</v>
      </c>
      <c r="AC787">
        <f>IFERROR(VLOOKUP(H787,'[1]Pending Recoveries'!$A:$D,4,0),0)</f>
        <v>233.1</v>
      </c>
      <c r="AD787" s="43">
        <f t="shared" si="52"/>
        <v>-129.80000000000001</v>
      </c>
      <c r="AE787" s="43">
        <f t="shared" si="53"/>
        <v>0</v>
      </c>
      <c r="AF787" s="43"/>
    </row>
    <row r="788" spans="8:32" x14ac:dyDescent="0.25">
      <c r="H788">
        <v>10530099</v>
      </c>
      <c r="J788" t="s">
        <v>154</v>
      </c>
      <c r="K788" s="47">
        <v>0</v>
      </c>
      <c r="L788" s="42">
        <v>329.40000000000003</v>
      </c>
      <c r="M788" s="42">
        <v>0</v>
      </c>
      <c r="N788" s="48">
        <f t="shared" si="51"/>
        <v>329.40000000000003</v>
      </c>
      <c r="O788" s="42">
        <v>0</v>
      </c>
      <c r="P788" s="42">
        <v>0</v>
      </c>
      <c r="Q788" s="42">
        <v>0</v>
      </c>
      <c r="R788" s="42">
        <v>0</v>
      </c>
      <c r="S788" s="42">
        <v>0</v>
      </c>
      <c r="T788" s="42">
        <v>0</v>
      </c>
      <c r="U788" s="42">
        <v>0</v>
      </c>
      <c r="V788" s="42">
        <v>0</v>
      </c>
      <c r="W788" s="42">
        <v>0</v>
      </c>
      <c r="X788" s="42" t="s">
        <v>1163</v>
      </c>
      <c r="Y788" s="42">
        <v>0</v>
      </c>
      <c r="Z788" s="42">
        <v>0</v>
      </c>
      <c r="AA788" s="46">
        <f t="shared" si="48"/>
        <v>329.40000000000003</v>
      </c>
      <c r="AC788">
        <f>IFERROR(VLOOKUP(H788,'[1]Pending Recoveries'!$A:$D,4,0),0)</f>
        <v>0</v>
      </c>
      <c r="AD788" s="43">
        <f t="shared" si="52"/>
        <v>329.40000000000003</v>
      </c>
      <c r="AE788" s="43">
        <f t="shared" si="53"/>
        <v>0</v>
      </c>
      <c r="AF788" s="43"/>
    </row>
    <row r="789" spans="8:32" x14ac:dyDescent="0.25">
      <c r="H789">
        <v>10520011</v>
      </c>
      <c r="I789" t="s">
        <v>1187</v>
      </c>
      <c r="J789" t="s">
        <v>154</v>
      </c>
      <c r="K789" s="47">
        <v>0</v>
      </c>
      <c r="L789" s="42">
        <v>0</v>
      </c>
      <c r="M789" s="42">
        <v>2787.5599999999995</v>
      </c>
      <c r="N789" s="48">
        <f t="shared" si="51"/>
        <v>2787.5599999999995</v>
      </c>
      <c r="O789" s="42">
        <v>0</v>
      </c>
      <c r="P789" s="42">
        <v>2781.8999999999996</v>
      </c>
      <c r="Q789" s="42">
        <v>0</v>
      </c>
      <c r="R789" s="42">
        <v>0</v>
      </c>
      <c r="S789" s="42">
        <v>0</v>
      </c>
      <c r="T789" s="42">
        <v>0</v>
      </c>
      <c r="U789" s="42">
        <v>0</v>
      </c>
      <c r="V789" s="42">
        <v>0</v>
      </c>
      <c r="W789" s="42">
        <v>0</v>
      </c>
      <c r="X789" s="42" t="s">
        <v>1163</v>
      </c>
      <c r="Y789" s="42">
        <v>0</v>
      </c>
      <c r="Z789" s="42">
        <v>0</v>
      </c>
      <c r="AA789" s="46">
        <f t="shared" si="48"/>
        <v>5.6599999999998545</v>
      </c>
      <c r="AC789">
        <f>IFERROR(VLOOKUP(H789,'[1]Pending Recoveries'!$A:$D,4,0),0)</f>
        <v>2787.5599999999995</v>
      </c>
      <c r="AD789" s="43">
        <f>AA789-AC789</f>
        <v>-2781.8999999999996</v>
      </c>
      <c r="AE789" s="43">
        <f t="shared" si="53"/>
        <v>0</v>
      </c>
      <c r="AF789" s="43"/>
    </row>
    <row r="790" spans="8:32" hidden="1" x14ac:dyDescent="0.25">
      <c r="H790">
        <v>10140201</v>
      </c>
      <c r="I790" t="s">
        <v>1188</v>
      </c>
      <c r="J790" t="s">
        <v>154</v>
      </c>
      <c r="K790" s="47">
        <v>0</v>
      </c>
      <c r="L790" s="42">
        <v>0</v>
      </c>
      <c r="M790" s="42">
        <v>54.900000000000006</v>
      </c>
      <c r="N790" s="48">
        <f t="shared" si="51"/>
        <v>54.900000000000006</v>
      </c>
      <c r="O790" s="42">
        <v>0</v>
      </c>
      <c r="P790" s="42">
        <v>54.900000000000006</v>
      </c>
      <c r="Q790" s="42">
        <v>0</v>
      </c>
      <c r="R790" s="42">
        <v>0</v>
      </c>
      <c r="S790" s="42">
        <v>0</v>
      </c>
      <c r="T790" s="42">
        <v>0</v>
      </c>
      <c r="U790" s="42">
        <v>0</v>
      </c>
      <c r="V790" s="42">
        <v>0</v>
      </c>
      <c r="W790" s="42">
        <v>0</v>
      </c>
      <c r="X790" s="42" t="s">
        <v>1163</v>
      </c>
      <c r="Y790" s="42">
        <v>0</v>
      </c>
      <c r="Z790" s="42">
        <v>0</v>
      </c>
      <c r="AA790" s="46">
        <f t="shared" si="48"/>
        <v>0</v>
      </c>
      <c r="AC790">
        <f>IFERROR(VLOOKUP(H790,'[1]Pending Recoveries'!$A:$D,4,0),0)</f>
        <v>54.900000000000006</v>
      </c>
      <c r="AD790" s="43">
        <f t="shared" si="52"/>
        <v>-54.900000000000006</v>
      </c>
      <c r="AE790" s="43">
        <f t="shared" si="53"/>
        <v>0</v>
      </c>
      <c r="AF790" s="43"/>
    </row>
    <row r="791" spans="8:32" x14ac:dyDescent="0.25">
      <c r="H791">
        <v>10140176</v>
      </c>
      <c r="I791" t="s">
        <v>1049</v>
      </c>
      <c r="J791" t="s">
        <v>154</v>
      </c>
      <c r="K791" s="47">
        <v>0</v>
      </c>
      <c r="L791" s="42">
        <v>0</v>
      </c>
      <c r="M791" s="42">
        <v>54.900000000000006</v>
      </c>
      <c r="N791" s="48">
        <f t="shared" si="51"/>
        <v>54.900000000000006</v>
      </c>
      <c r="O791" s="42">
        <v>0</v>
      </c>
      <c r="P791" s="42">
        <v>0</v>
      </c>
      <c r="Q791" s="42">
        <v>0</v>
      </c>
      <c r="R791" s="42">
        <v>0</v>
      </c>
      <c r="S791" s="42">
        <v>0</v>
      </c>
      <c r="T791" s="42">
        <v>0</v>
      </c>
      <c r="U791" s="42">
        <v>0</v>
      </c>
      <c r="V791" s="42">
        <v>0</v>
      </c>
      <c r="W791" s="42">
        <v>0</v>
      </c>
      <c r="X791" s="42" t="s">
        <v>1163</v>
      </c>
      <c r="Y791" s="42">
        <v>0</v>
      </c>
      <c r="Z791" s="42">
        <v>0</v>
      </c>
      <c r="AA791" s="46">
        <f t="shared" ref="AA791:AA810" si="54">N791-SUM(O791:Z791)</f>
        <v>54.900000000000006</v>
      </c>
      <c r="AC791">
        <f>IFERROR(VLOOKUP(H791,'[1]Pending Recoveries'!$A:$D,4,0),0)</f>
        <v>54.900000000000006</v>
      </c>
      <c r="AD791" s="43">
        <f t="shared" si="52"/>
        <v>0</v>
      </c>
      <c r="AE791" s="43">
        <f t="shared" si="53"/>
        <v>0</v>
      </c>
      <c r="AF791" s="43"/>
    </row>
    <row r="792" spans="8:32" x14ac:dyDescent="0.25">
      <c r="H792">
        <v>10140197</v>
      </c>
      <c r="I792" t="s">
        <v>1189</v>
      </c>
      <c r="J792" t="s">
        <v>154</v>
      </c>
      <c r="K792" s="47">
        <v>0</v>
      </c>
      <c r="L792" s="42">
        <v>0</v>
      </c>
      <c r="M792" s="42">
        <v>961.12</v>
      </c>
      <c r="N792" s="48">
        <f t="shared" si="51"/>
        <v>961.12</v>
      </c>
      <c r="O792" s="42">
        <v>0</v>
      </c>
      <c r="P792" s="42">
        <v>0</v>
      </c>
      <c r="Q792" s="42">
        <v>0</v>
      </c>
      <c r="R792" s="42">
        <v>0</v>
      </c>
      <c r="S792" s="42">
        <v>0</v>
      </c>
      <c r="T792" s="42">
        <v>0</v>
      </c>
      <c r="U792" s="42">
        <v>0</v>
      </c>
      <c r="V792" s="42">
        <v>0</v>
      </c>
      <c r="W792" s="42">
        <v>0</v>
      </c>
      <c r="X792" s="42" t="s">
        <v>1163</v>
      </c>
      <c r="Y792" s="42">
        <v>0</v>
      </c>
      <c r="Z792" s="42">
        <v>0</v>
      </c>
      <c r="AA792" s="46">
        <f t="shared" si="54"/>
        <v>961.12</v>
      </c>
      <c r="AC792">
        <f>IFERROR(VLOOKUP(H792,'[1]Pending Recoveries'!$A:$D,4,0),0)</f>
        <v>961.12</v>
      </c>
      <c r="AD792" s="43">
        <f t="shared" si="52"/>
        <v>0</v>
      </c>
      <c r="AE792" s="43">
        <f t="shared" si="53"/>
        <v>0</v>
      </c>
      <c r="AF792" s="43"/>
    </row>
    <row r="793" spans="8:32" x14ac:dyDescent="0.25">
      <c r="H793">
        <v>10140194</v>
      </c>
      <c r="I793" t="s">
        <v>1190</v>
      </c>
      <c r="J793" t="s">
        <v>154</v>
      </c>
      <c r="K793" s="47">
        <v>0</v>
      </c>
      <c r="L793" s="42">
        <v>0</v>
      </c>
      <c r="M793" s="42">
        <v>567.65086160312217</v>
      </c>
      <c r="N793" s="48">
        <f t="shared" si="51"/>
        <v>567.65086160312217</v>
      </c>
      <c r="O793" s="42">
        <v>0</v>
      </c>
      <c r="P793" s="42">
        <v>459</v>
      </c>
      <c r="Q793" s="42">
        <v>0</v>
      </c>
      <c r="R793" s="42">
        <v>0</v>
      </c>
      <c r="S793" s="42">
        <v>0</v>
      </c>
      <c r="T793" s="42">
        <v>0</v>
      </c>
      <c r="U793" s="42">
        <v>0</v>
      </c>
      <c r="V793" s="42">
        <v>0</v>
      </c>
      <c r="W793" s="42">
        <v>0</v>
      </c>
      <c r="X793" s="42" t="s">
        <v>1163</v>
      </c>
      <c r="Y793" s="42">
        <v>0</v>
      </c>
      <c r="Z793" s="42">
        <v>0</v>
      </c>
      <c r="AA793" s="46">
        <f t="shared" si="54"/>
        <v>108.65086160312217</v>
      </c>
      <c r="AC793">
        <f>IFERROR(VLOOKUP(H793,'[1]Pending Recoveries'!$A:$D,4,0),0)</f>
        <v>567.65086160312217</v>
      </c>
      <c r="AD793" s="43">
        <f t="shared" si="52"/>
        <v>-459</v>
      </c>
      <c r="AE793" s="43">
        <f t="shared" si="53"/>
        <v>0</v>
      </c>
      <c r="AF793" s="43"/>
    </row>
    <row r="794" spans="8:32" x14ac:dyDescent="0.25">
      <c r="H794">
        <v>10140205</v>
      </c>
      <c r="I794" t="s">
        <v>1191</v>
      </c>
      <c r="J794" t="s">
        <v>154</v>
      </c>
      <c r="K794" s="47">
        <v>0</v>
      </c>
      <c r="L794" s="42">
        <v>0</v>
      </c>
      <c r="M794" s="42">
        <v>602.16</v>
      </c>
      <c r="N794" s="48">
        <f t="shared" si="51"/>
        <v>602.16</v>
      </c>
      <c r="O794" s="42">
        <v>0</v>
      </c>
      <c r="P794" s="42">
        <v>590.36</v>
      </c>
      <c r="Q794" s="42">
        <v>0</v>
      </c>
      <c r="R794" s="42">
        <v>0</v>
      </c>
      <c r="S794" s="42">
        <v>0</v>
      </c>
      <c r="T794" s="42">
        <v>0</v>
      </c>
      <c r="U794" s="42">
        <v>0</v>
      </c>
      <c r="V794" s="42">
        <v>0</v>
      </c>
      <c r="W794" s="42">
        <v>0</v>
      </c>
      <c r="X794" s="42" t="s">
        <v>1163</v>
      </c>
      <c r="Y794" s="42">
        <v>0</v>
      </c>
      <c r="Z794" s="42">
        <v>0</v>
      </c>
      <c r="AA794" s="46">
        <f t="shared" si="54"/>
        <v>11.799999999999955</v>
      </c>
      <c r="AC794">
        <f>IFERROR(VLOOKUP(H794,'[1]Pending Recoveries'!$A:$D,4,0),0)</f>
        <v>602.16</v>
      </c>
      <c r="AD794" s="43">
        <f t="shared" si="52"/>
        <v>-590.36</v>
      </c>
      <c r="AE794" s="43">
        <f t="shared" si="53"/>
        <v>0</v>
      </c>
      <c r="AF794" s="43"/>
    </row>
    <row r="795" spans="8:32" x14ac:dyDescent="0.25">
      <c r="H795">
        <v>10140181</v>
      </c>
      <c r="I795" t="s">
        <v>1054</v>
      </c>
      <c r="J795" t="s">
        <v>154</v>
      </c>
      <c r="K795" s="47">
        <v>0</v>
      </c>
      <c r="L795" s="42">
        <v>0</v>
      </c>
      <c r="M795" s="42">
        <v>838.64</v>
      </c>
      <c r="N795" s="48">
        <f t="shared" si="51"/>
        <v>838.64</v>
      </c>
      <c r="O795" s="42">
        <v>0</v>
      </c>
      <c r="P795" s="42">
        <v>0</v>
      </c>
      <c r="Q795" s="42">
        <v>0</v>
      </c>
      <c r="R795" s="42">
        <v>0</v>
      </c>
      <c r="S795" s="42">
        <v>0</v>
      </c>
      <c r="T795" s="42">
        <v>0</v>
      </c>
      <c r="U795" s="42">
        <v>0</v>
      </c>
      <c r="V795" s="42">
        <v>0</v>
      </c>
      <c r="W795" s="42">
        <v>0</v>
      </c>
      <c r="X795" s="42" t="s">
        <v>1163</v>
      </c>
      <c r="Y795" s="42">
        <v>0</v>
      </c>
      <c r="Z795" s="42">
        <v>0</v>
      </c>
      <c r="AA795" s="46">
        <f t="shared" si="54"/>
        <v>838.64</v>
      </c>
      <c r="AC795">
        <f>IFERROR(VLOOKUP(H795,'[1]Pending Recoveries'!$A:$D,4,0),0)</f>
        <v>838.64</v>
      </c>
      <c r="AD795" s="43">
        <f t="shared" si="52"/>
        <v>0</v>
      </c>
      <c r="AE795" s="43">
        <f t="shared" si="53"/>
        <v>0</v>
      </c>
      <c r="AF795" s="43"/>
    </row>
    <row r="796" spans="8:32" x14ac:dyDescent="0.25">
      <c r="H796">
        <v>10140141</v>
      </c>
      <c r="I796" t="s">
        <v>1192</v>
      </c>
      <c r="J796" t="s">
        <v>154</v>
      </c>
      <c r="K796" s="47">
        <v>0</v>
      </c>
      <c r="L796" s="42">
        <v>0</v>
      </c>
      <c r="M796" s="42">
        <v>141.6</v>
      </c>
      <c r="N796" s="48">
        <f t="shared" si="51"/>
        <v>141.6</v>
      </c>
      <c r="O796" s="42">
        <v>0</v>
      </c>
      <c r="P796" s="42">
        <v>129.80000000000001</v>
      </c>
      <c r="Q796" s="42">
        <v>0</v>
      </c>
      <c r="R796" s="42">
        <v>0</v>
      </c>
      <c r="S796" s="42">
        <v>0</v>
      </c>
      <c r="T796" s="42">
        <v>0</v>
      </c>
      <c r="U796" s="42">
        <v>0</v>
      </c>
      <c r="V796" s="42">
        <v>0</v>
      </c>
      <c r="W796" s="42">
        <v>0</v>
      </c>
      <c r="X796" s="42" t="s">
        <v>1163</v>
      </c>
      <c r="Y796" s="42">
        <v>0</v>
      </c>
      <c r="Z796" s="42">
        <v>0</v>
      </c>
      <c r="AA796" s="46">
        <f t="shared" si="54"/>
        <v>11.799999999999983</v>
      </c>
      <c r="AC796">
        <f>IFERROR(VLOOKUP(H796,'[1]Pending Recoveries'!$A:$D,4,0),0)</f>
        <v>141.6</v>
      </c>
      <c r="AD796" s="43">
        <f t="shared" si="52"/>
        <v>-129.80000000000001</v>
      </c>
      <c r="AE796" s="43">
        <f t="shared" si="53"/>
        <v>0</v>
      </c>
      <c r="AF796" s="43"/>
    </row>
    <row r="797" spans="8:32" hidden="1" x14ac:dyDescent="0.25">
      <c r="H797">
        <v>10140198</v>
      </c>
      <c r="I797" t="s">
        <v>1193</v>
      </c>
      <c r="J797" t="s">
        <v>154</v>
      </c>
      <c r="K797" s="47">
        <v>0</v>
      </c>
      <c r="L797" s="42">
        <v>0</v>
      </c>
      <c r="M797" s="42">
        <v>102.6</v>
      </c>
      <c r="N797" s="48">
        <f t="shared" si="51"/>
        <v>102.6</v>
      </c>
      <c r="O797" s="42">
        <v>0</v>
      </c>
      <c r="P797" s="42">
        <v>102.6</v>
      </c>
      <c r="Q797" s="42">
        <v>0</v>
      </c>
      <c r="R797" s="42">
        <v>0</v>
      </c>
      <c r="S797" s="42">
        <v>0</v>
      </c>
      <c r="T797" s="42">
        <v>0</v>
      </c>
      <c r="U797" s="42">
        <v>0</v>
      </c>
      <c r="V797" s="42">
        <v>0</v>
      </c>
      <c r="W797" s="42">
        <v>0</v>
      </c>
      <c r="X797" s="42" t="s">
        <v>1163</v>
      </c>
      <c r="Y797" s="42">
        <v>0</v>
      </c>
      <c r="Z797" s="42">
        <v>0</v>
      </c>
      <c r="AA797" s="46">
        <f t="shared" si="54"/>
        <v>0</v>
      </c>
      <c r="AC797">
        <f>IFERROR(VLOOKUP(H797,'[1]Pending Recoveries'!$A:$D,4,0),0)</f>
        <v>102.6</v>
      </c>
      <c r="AD797" s="43">
        <f t="shared" si="52"/>
        <v>-102.6</v>
      </c>
      <c r="AE797" s="43">
        <f t="shared" si="53"/>
        <v>0</v>
      </c>
      <c r="AF797" s="43"/>
    </row>
    <row r="798" spans="8:32" x14ac:dyDescent="0.25">
      <c r="H798">
        <v>10140175</v>
      </c>
      <c r="I798" t="s">
        <v>1048</v>
      </c>
      <c r="J798" t="s">
        <v>154</v>
      </c>
      <c r="K798" s="47">
        <v>0</v>
      </c>
      <c r="L798" s="42">
        <v>0</v>
      </c>
      <c r="M798" s="42">
        <v>513</v>
      </c>
      <c r="N798" s="48">
        <f t="shared" si="51"/>
        <v>513</v>
      </c>
      <c r="O798" s="42">
        <v>0</v>
      </c>
      <c r="P798" s="42">
        <v>0</v>
      </c>
      <c r="Q798" s="42">
        <v>0</v>
      </c>
      <c r="R798" s="42">
        <v>0</v>
      </c>
      <c r="S798" s="42">
        <v>0</v>
      </c>
      <c r="T798" s="42">
        <v>0</v>
      </c>
      <c r="U798" s="42">
        <v>0</v>
      </c>
      <c r="V798" s="42">
        <v>0</v>
      </c>
      <c r="W798" s="42">
        <v>0</v>
      </c>
      <c r="X798" s="42" t="s">
        <v>1163</v>
      </c>
      <c r="Y798" s="42">
        <v>0</v>
      </c>
      <c r="Z798" s="42">
        <v>0</v>
      </c>
      <c r="AA798" s="46">
        <f t="shared" si="54"/>
        <v>513</v>
      </c>
      <c r="AC798">
        <f>IFERROR(VLOOKUP(H798,'[1]Pending Recoveries'!$A:$D,4,0),0)</f>
        <v>513</v>
      </c>
      <c r="AD798" s="43">
        <f t="shared" si="52"/>
        <v>0</v>
      </c>
      <c r="AE798" s="43">
        <f t="shared" si="53"/>
        <v>0</v>
      </c>
      <c r="AF798" s="43"/>
    </row>
    <row r="799" spans="8:32" x14ac:dyDescent="0.25">
      <c r="H799">
        <v>10140191</v>
      </c>
      <c r="I799" t="s">
        <v>1194</v>
      </c>
      <c r="J799" t="s">
        <v>154</v>
      </c>
      <c r="K799" s="47">
        <v>0</v>
      </c>
      <c r="L799" s="42">
        <v>0</v>
      </c>
      <c r="M799" s="42">
        <v>451.12</v>
      </c>
      <c r="N799" s="48">
        <f t="shared" si="51"/>
        <v>451.12</v>
      </c>
      <c r="O799" s="42">
        <v>0</v>
      </c>
      <c r="P799" s="42">
        <v>0</v>
      </c>
      <c r="Q799" s="42">
        <v>0</v>
      </c>
      <c r="R799" s="42">
        <v>0</v>
      </c>
      <c r="S799" s="42">
        <v>0</v>
      </c>
      <c r="T799" s="42">
        <v>0</v>
      </c>
      <c r="U799" s="42">
        <v>0</v>
      </c>
      <c r="V799" s="42">
        <v>0</v>
      </c>
      <c r="W799" s="42">
        <v>0</v>
      </c>
      <c r="X799" s="42" t="s">
        <v>1163</v>
      </c>
      <c r="Y799" s="42">
        <v>0</v>
      </c>
      <c r="Z799" s="42">
        <v>0</v>
      </c>
      <c r="AA799" s="46">
        <f t="shared" si="54"/>
        <v>451.12</v>
      </c>
      <c r="AC799">
        <f>IFERROR(VLOOKUP(H799,'[1]Pending Recoveries'!$A:$D,4,0),0)</f>
        <v>451.12</v>
      </c>
      <c r="AD799" s="43">
        <f t="shared" si="52"/>
        <v>0</v>
      </c>
      <c r="AE799" s="43">
        <f t="shared" si="53"/>
        <v>0</v>
      </c>
      <c r="AF799" s="43"/>
    </row>
    <row r="800" spans="8:32" x14ac:dyDescent="0.25">
      <c r="H800">
        <v>10140206</v>
      </c>
      <c r="I800" t="s">
        <v>1195</v>
      </c>
      <c r="J800" t="s">
        <v>154</v>
      </c>
      <c r="K800" s="47">
        <v>0</v>
      </c>
      <c r="L800" s="42">
        <v>0</v>
      </c>
      <c r="M800" s="42">
        <v>206.45086160312218</v>
      </c>
      <c r="N800" s="48">
        <f t="shared" si="51"/>
        <v>206.45086160312218</v>
      </c>
      <c r="O800" s="42">
        <v>0</v>
      </c>
      <c r="P800" s="42">
        <v>115.02000000000001</v>
      </c>
      <c r="Q800" s="42">
        <v>0</v>
      </c>
      <c r="R800" s="42">
        <v>0</v>
      </c>
      <c r="S800" s="42">
        <v>0</v>
      </c>
      <c r="T800" s="42">
        <v>0</v>
      </c>
      <c r="U800" s="42">
        <v>0</v>
      </c>
      <c r="V800" s="42">
        <v>0</v>
      </c>
      <c r="W800" s="42">
        <v>0</v>
      </c>
      <c r="X800" s="42" t="s">
        <v>1163</v>
      </c>
      <c r="Y800" s="42">
        <v>0</v>
      </c>
      <c r="Z800" s="42">
        <v>0</v>
      </c>
      <c r="AA800" s="46">
        <f t="shared" si="54"/>
        <v>91.430861603122167</v>
      </c>
      <c r="AC800">
        <f>IFERROR(VLOOKUP(H800,'[1]Pending Recoveries'!$A:$D,4,0),0)</f>
        <v>206.45086160312218</v>
      </c>
      <c r="AD800" s="43">
        <f>AA800-AC800</f>
        <v>-115.02000000000001</v>
      </c>
      <c r="AE800" s="43">
        <f t="shared" si="53"/>
        <v>0</v>
      </c>
      <c r="AF800" s="43"/>
    </row>
    <row r="801" spans="8:32" x14ac:dyDescent="0.25">
      <c r="H801">
        <v>10600001</v>
      </c>
      <c r="I801" t="s">
        <v>1196</v>
      </c>
      <c r="J801" t="s">
        <v>154</v>
      </c>
      <c r="K801" s="47">
        <v>0</v>
      </c>
      <c r="L801" s="42">
        <v>0</v>
      </c>
      <c r="M801" s="42">
        <v>283.2</v>
      </c>
      <c r="N801" s="48">
        <f t="shared" si="51"/>
        <v>283.2</v>
      </c>
      <c r="O801" s="42">
        <v>0</v>
      </c>
      <c r="P801" s="42">
        <v>0</v>
      </c>
      <c r="Q801" s="42">
        <v>0</v>
      </c>
      <c r="R801" s="42">
        <v>0</v>
      </c>
      <c r="S801" s="42">
        <v>0</v>
      </c>
      <c r="T801" s="42">
        <v>0</v>
      </c>
      <c r="U801" s="42">
        <v>0</v>
      </c>
      <c r="V801" s="42">
        <v>0</v>
      </c>
      <c r="W801" s="42">
        <v>0</v>
      </c>
      <c r="X801" s="42" t="s">
        <v>1163</v>
      </c>
      <c r="Y801" s="42">
        <v>0</v>
      </c>
      <c r="Z801" s="42">
        <v>0</v>
      </c>
      <c r="AA801" s="46">
        <f t="shared" si="54"/>
        <v>283.2</v>
      </c>
      <c r="AC801">
        <f>IFERROR(VLOOKUP(H801,'[1]Pending Recoveries'!$A:$D,4,0),0)</f>
        <v>283.2</v>
      </c>
      <c r="AD801" s="43">
        <f t="shared" si="52"/>
        <v>0</v>
      </c>
      <c r="AE801" s="43">
        <f t="shared" si="53"/>
        <v>0</v>
      </c>
      <c r="AF801" s="43"/>
    </row>
    <row r="802" spans="8:32" x14ac:dyDescent="0.25">
      <c r="H802">
        <v>10600002</v>
      </c>
      <c r="I802" t="s">
        <v>1197</v>
      </c>
      <c r="J802" t="s">
        <v>154</v>
      </c>
      <c r="K802" s="47">
        <v>0</v>
      </c>
      <c r="L802" s="42">
        <v>0</v>
      </c>
      <c r="M802" s="42">
        <v>334.5</v>
      </c>
      <c r="N802" s="48">
        <f t="shared" si="51"/>
        <v>334.5</v>
      </c>
      <c r="O802" s="42">
        <v>0</v>
      </c>
      <c r="P802" s="42">
        <v>310.90000000000003</v>
      </c>
      <c r="Q802" s="42">
        <v>0</v>
      </c>
      <c r="R802" s="42">
        <v>0</v>
      </c>
      <c r="S802" s="42">
        <v>0</v>
      </c>
      <c r="T802" s="42">
        <v>0</v>
      </c>
      <c r="U802" s="42">
        <v>0</v>
      </c>
      <c r="V802" s="42">
        <v>0</v>
      </c>
      <c r="W802" s="42">
        <v>0</v>
      </c>
      <c r="X802" s="42" t="s">
        <v>1163</v>
      </c>
      <c r="Y802" s="42">
        <v>0</v>
      </c>
      <c r="Z802" s="42">
        <v>0</v>
      </c>
      <c r="AA802" s="46">
        <f t="shared" si="54"/>
        <v>23.599999999999966</v>
      </c>
      <c r="AC802">
        <f>IFERROR(VLOOKUP(H802,'[1]Pending Recoveries'!$A:$D,4,0),0)</f>
        <v>334.5</v>
      </c>
      <c r="AD802" s="43">
        <f t="shared" si="52"/>
        <v>-310.90000000000003</v>
      </c>
      <c r="AE802" s="43">
        <f t="shared" si="53"/>
        <v>0</v>
      </c>
      <c r="AF802" s="43"/>
    </row>
    <row r="803" spans="8:32" x14ac:dyDescent="0.25">
      <c r="H803">
        <v>10600004</v>
      </c>
      <c r="I803" t="s">
        <v>1198</v>
      </c>
      <c r="J803" t="s">
        <v>154</v>
      </c>
      <c r="K803" s="47">
        <v>0</v>
      </c>
      <c r="L803" s="42">
        <v>0</v>
      </c>
      <c r="M803" s="42">
        <v>283.2</v>
      </c>
      <c r="N803" s="48">
        <f t="shared" si="51"/>
        <v>283.2</v>
      </c>
      <c r="O803" s="42">
        <v>0</v>
      </c>
      <c r="P803" s="42">
        <v>259.60000000000002</v>
      </c>
      <c r="Q803" s="42">
        <v>0</v>
      </c>
      <c r="R803" s="42">
        <v>0</v>
      </c>
      <c r="S803" s="42">
        <v>0</v>
      </c>
      <c r="T803" s="42">
        <v>0</v>
      </c>
      <c r="U803" s="42">
        <v>0</v>
      </c>
      <c r="V803" s="42">
        <v>0</v>
      </c>
      <c r="W803" s="42">
        <v>0</v>
      </c>
      <c r="X803" s="42" t="s">
        <v>1163</v>
      </c>
      <c r="Y803" s="42">
        <v>0</v>
      </c>
      <c r="Z803" s="42">
        <v>0</v>
      </c>
      <c r="AA803" s="46">
        <f t="shared" si="54"/>
        <v>23.599999999999966</v>
      </c>
      <c r="AC803">
        <f>IFERROR(VLOOKUP(H803,'[1]Pending Recoveries'!$A:$D,4,0),0)</f>
        <v>283.2</v>
      </c>
      <c r="AD803" s="43">
        <f t="shared" si="52"/>
        <v>-259.60000000000002</v>
      </c>
      <c r="AE803" s="43">
        <f t="shared" si="53"/>
        <v>0</v>
      </c>
      <c r="AF803" s="43"/>
    </row>
    <row r="804" spans="8:32" x14ac:dyDescent="0.25">
      <c r="H804">
        <v>10600005</v>
      </c>
      <c r="I804" t="s">
        <v>1199</v>
      </c>
      <c r="J804" t="s">
        <v>154</v>
      </c>
      <c r="K804" s="47">
        <v>0</v>
      </c>
      <c r="L804" s="42">
        <v>0</v>
      </c>
      <c r="M804" s="42">
        <v>308.84999999999997</v>
      </c>
      <c r="N804" s="48">
        <f t="shared" si="51"/>
        <v>308.84999999999997</v>
      </c>
      <c r="O804" s="42">
        <v>0</v>
      </c>
      <c r="P804" s="42">
        <v>0</v>
      </c>
      <c r="Q804" s="42">
        <v>0</v>
      </c>
      <c r="R804" s="42">
        <v>0</v>
      </c>
      <c r="S804" s="42">
        <v>0</v>
      </c>
      <c r="T804" s="42">
        <v>0</v>
      </c>
      <c r="U804" s="42">
        <v>0</v>
      </c>
      <c r="V804" s="42">
        <v>0</v>
      </c>
      <c r="W804" s="42">
        <v>0</v>
      </c>
      <c r="X804" s="42" t="s">
        <v>1163</v>
      </c>
      <c r="Y804" s="42">
        <v>0</v>
      </c>
      <c r="Z804" s="42">
        <v>0</v>
      </c>
      <c r="AA804" s="46">
        <f t="shared" si="54"/>
        <v>308.84999999999997</v>
      </c>
      <c r="AC804">
        <f>IFERROR(VLOOKUP(H804,'[1]Pending Recoveries'!$A:$D,4,0),0)</f>
        <v>308.84999999999997</v>
      </c>
      <c r="AD804" s="43">
        <f t="shared" si="52"/>
        <v>0</v>
      </c>
      <c r="AE804" s="43">
        <f t="shared" si="53"/>
        <v>0</v>
      </c>
      <c r="AF804" s="43"/>
    </row>
    <row r="805" spans="8:32" x14ac:dyDescent="0.25">
      <c r="H805">
        <v>10600006</v>
      </c>
      <c r="I805" t="s">
        <v>1200</v>
      </c>
      <c r="J805" t="s">
        <v>154</v>
      </c>
      <c r="K805" s="47">
        <v>0</v>
      </c>
      <c r="L805" s="42">
        <v>0</v>
      </c>
      <c r="M805" s="42">
        <v>669</v>
      </c>
      <c r="N805" s="48">
        <f t="shared" si="51"/>
        <v>669</v>
      </c>
      <c r="O805" s="42">
        <v>0</v>
      </c>
      <c r="P805" s="42">
        <v>0</v>
      </c>
      <c r="Q805" s="42">
        <v>0</v>
      </c>
      <c r="R805" s="42">
        <v>0</v>
      </c>
      <c r="S805" s="42">
        <v>0</v>
      </c>
      <c r="T805" s="42">
        <v>0</v>
      </c>
      <c r="U805" s="42">
        <v>0</v>
      </c>
      <c r="V805" s="42">
        <v>0</v>
      </c>
      <c r="W805" s="42">
        <v>0</v>
      </c>
      <c r="X805" s="42" t="s">
        <v>1163</v>
      </c>
      <c r="Y805" s="42">
        <v>0</v>
      </c>
      <c r="Z805" s="42">
        <v>0</v>
      </c>
      <c r="AA805" s="46">
        <f t="shared" si="54"/>
        <v>669</v>
      </c>
      <c r="AC805">
        <f>IFERROR(VLOOKUP(H805,'[1]Pending Recoveries'!$A:$D,4,0),0)</f>
        <v>669</v>
      </c>
      <c r="AD805" s="43">
        <f t="shared" si="52"/>
        <v>0</v>
      </c>
      <c r="AE805" s="43">
        <f t="shared" si="53"/>
        <v>0</v>
      </c>
      <c r="AF805" s="43"/>
    </row>
    <row r="806" spans="8:32" x14ac:dyDescent="0.25">
      <c r="H806">
        <v>10600008</v>
      </c>
      <c r="I806" t="s">
        <v>1201</v>
      </c>
      <c r="J806" t="s">
        <v>154</v>
      </c>
      <c r="K806" s="47">
        <v>0</v>
      </c>
      <c r="L806" s="42">
        <v>0</v>
      </c>
      <c r="M806" s="42">
        <v>283.2</v>
      </c>
      <c r="N806" s="48">
        <f t="shared" si="51"/>
        <v>283.2</v>
      </c>
      <c r="O806" s="42">
        <v>0</v>
      </c>
      <c r="P806" s="42">
        <v>0</v>
      </c>
      <c r="Q806" s="42">
        <v>0</v>
      </c>
      <c r="R806" s="42">
        <v>0</v>
      </c>
      <c r="S806" s="42">
        <v>0</v>
      </c>
      <c r="T806" s="42">
        <v>0</v>
      </c>
      <c r="U806" s="42">
        <v>0</v>
      </c>
      <c r="V806" s="42">
        <v>0</v>
      </c>
      <c r="W806" s="42">
        <v>0</v>
      </c>
      <c r="X806" s="42" t="s">
        <v>1163</v>
      </c>
      <c r="Y806" s="42">
        <v>0</v>
      </c>
      <c r="Z806" s="42">
        <v>0</v>
      </c>
      <c r="AA806" s="46">
        <f t="shared" si="54"/>
        <v>283.2</v>
      </c>
      <c r="AC806">
        <f>IFERROR(VLOOKUP(H806,'[1]Pending Recoveries'!$A:$D,4,0),0)</f>
        <v>283.2</v>
      </c>
      <c r="AD806" s="43">
        <f t="shared" si="52"/>
        <v>0</v>
      </c>
      <c r="AE806" s="43">
        <f t="shared" si="53"/>
        <v>0</v>
      </c>
      <c r="AF806" s="43"/>
    </row>
    <row r="807" spans="8:32" x14ac:dyDescent="0.25">
      <c r="H807">
        <v>10600009</v>
      </c>
      <c r="I807" t="s">
        <v>1202</v>
      </c>
      <c r="J807" t="s">
        <v>154</v>
      </c>
      <c r="K807" s="47">
        <v>0</v>
      </c>
      <c r="L807" s="42">
        <v>0</v>
      </c>
      <c r="M807" s="42">
        <v>424.79999999999995</v>
      </c>
      <c r="N807" s="48">
        <f t="shared" si="51"/>
        <v>424.79999999999995</v>
      </c>
      <c r="O807" s="42">
        <v>0</v>
      </c>
      <c r="P807" s="42">
        <v>0</v>
      </c>
      <c r="Q807" s="42">
        <v>0</v>
      </c>
      <c r="R807" s="42">
        <v>0</v>
      </c>
      <c r="S807" s="42">
        <v>0</v>
      </c>
      <c r="T807" s="42">
        <v>0</v>
      </c>
      <c r="U807" s="42">
        <v>0</v>
      </c>
      <c r="V807" s="42">
        <v>0</v>
      </c>
      <c r="W807" s="42">
        <v>0</v>
      </c>
      <c r="X807" s="42" t="s">
        <v>1163</v>
      </c>
      <c r="Y807" s="42">
        <v>0</v>
      </c>
      <c r="Z807" s="42">
        <v>0</v>
      </c>
      <c r="AA807" s="46">
        <f t="shared" si="54"/>
        <v>424.79999999999995</v>
      </c>
      <c r="AC807">
        <f>IFERROR(VLOOKUP(H807,'[1]Pending Recoveries'!$A:$D,4,0),0)</f>
        <v>424.79999999999995</v>
      </c>
      <c r="AD807" s="43">
        <f t="shared" si="52"/>
        <v>0</v>
      </c>
      <c r="AE807" s="43">
        <f t="shared" si="53"/>
        <v>0</v>
      </c>
      <c r="AF807" s="43"/>
    </row>
    <row r="808" spans="8:32" x14ac:dyDescent="0.25">
      <c r="H808">
        <v>10600010</v>
      </c>
      <c r="I808" t="s">
        <v>1203</v>
      </c>
      <c r="J808" t="s">
        <v>154</v>
      </c>
      <c r="K808" s="47">
        <v>0</v>
      </c>
      <c r="L808" s="42">
        <v>0</v>
      </c>
      <c r="M808" s="42">
        <v>617.69999999999993</v>
      </c>
      <c r="N808" s="48">
        <f t="shared" si="51"/>
        <v>617.69999999999993</v>
      </c>
      <c r="O808" s="42">
        <v>0</v>
      </c>
      <c r="P808" s="42">
        <v>0</v>
      </c>
      <c r="Q808" s="42">
        <v>0</v>
      </c>
      <c r="R808" s="42">
        <v>0</v>
      </c>
      <c r="S808" s="42">
        <v>0</v>
      </c>
      <c r="T808" s="42">
        <v>0</v>
      </c>
      <c r="U808" s="42">
        <v>0</v>
      </c>
      <c r="V808" s="42">
        <v>0</v>
      </c>
      <c r="W808" s="42">
        <v>0</v>
      </c>
      <c r="X808" s="42" t="s">
        <v>1163</v>
      </c>
      <c r="Y808" s="42">
        <v>0</v>
      </c>
      <c r="Z808" s="42">
        <v>0</v>
      </c>
      <c r="AA808" s="46">
        <f t="shared" si="54"/>
        <v>617.69999999999993</v>
      </c>
      <c r="AC808">
        <f>IFERROR(VLOOKUP(H808,'[1]Pending Recoveries'!$A:$D,4,0),0)</f>
        <v>617.69999999999993</v>
      </c>
      <c r="AD808" s="43">
        <f t="shared" si="52"/>
        <v>0</v>
      </c>
      <c r="AE808" s="43">
        <f t="shared" si="53"/>
        <v>0</v>
      </c>
      <c r="AF808" s="43"/>
    </row>
    <row r="809" spans="8:32" x14ac:dyDescent="0.25">
      <c r="H809">
        <v>10600012</v>
      </c>
      <c r="I809" t="s">
        <v>1204</v>
      </c>
      <c r="J809" t="s">
        <v>154</v>
      </c>
      <c r="K809" s="47">
        <v>0</v>
      </c>
      <c r="L809" s="42">
        <v>0</v>
      </c>
      <c r="M809" s="42">
        <v>308.84999999999997</v>
      </c>
      <c r="N809" s="48">
        <f t="shared" si="51"/>
        <v>308.84999999999997</v>
      </c>
      <c r="O809" s="42">
        <v>0</v>
      </c>
      <c r="P809" s="42">
        <v>285.25</v>
      </c>
      <c r="Q809" s="42">
        <v>0</v>
      </c>
      <c r="R809" s="42">
        <v>0</v>
      </c>
      <c r="S809" s="42">
        <v>0</v>
      </c>
      <c r="T809" s="42">
        <v>0</v>
      </c>
      <c r="U809" s="42">
        <v>0</v>
      </c>
      <c r="V809" s="42">
        <v>0</v>
      </c>
      <c r="W809" s="42">
        <v>0</v>
      </c>
      <c r="X809" s="42" t="s">
        <v>1163</v>
      </c>
      <c r="Y809" s="42">
        <v>0</v>
      </c>
      <c r="Z809" s="42">
        <v>0</v>
      </c>
      <c r="AA809" s="46">
        <f t="shared" si="54"/>
        <v>23.599999999999966</v>
      </c>
      <c r="AC809">
        <f>IFERROR(VLOOKUP(H809,'[1]Pending Recoveries'!$A:$D,4,0),0)</f>
        <v>308.84999999999997</v>
      </c>
      <c r="AD809" s="43">
        <f t="shared" si="52"/>
        <v>-285.25</v>
      </c>
      <c r="AE809" s="43">
        <f t="shared" si="53"/>
        <v>0</v>
      </c>
      <c r="AF809" s="43"/>
    </row>
    <row r="810" spans="8:32" x14ac:dyDescent="0.25">
      <c r="H810">
        <v>10600013</v>
      </c>
      <c r="I810" t="s">
        <v>1205</v>
      </c>
      <c r="J810" t="s">
        <v>154</v>
      </c>
      <c r="K810" s="47">
        <v>0</v>
      </c>
      <c r="L810" s="42">
        <v>0</v>
      </c>
      <c r="M810" s="42">
        <v>283.2</v>
      </c>
      <c r="N810" s="48">
        <f t="shared" si="51"/>
        <v>283.2</v>
      </c>
      <c r="O810" s="42">
        <v>0</v>
      </c>
      <c r="P810" s="42">
        <v>259.60000000000002</v>
      </c>
      <c r="Q810" s="42">
        <v>0</v>
      </c>
      <c r="R810" s="42">
        <v>0</v>
      </c>
      <c r="S810" s="42">
        <v>0</v>
      </c>
      <c r="T810" s="42">
        <v>0</v>
      </c>
      <c r="U810" s="42">
        <v>0</v>
      </c>
      <c r="V810" s="42">
        <v>0</v>
      </c>
      <c r="W810" s="42">
        <v>0</v>
      </c>
      <c r="X810" s="42" t="s">
        <v>1163</v>
      </c>
      <c r="Y810" s="42">
        <v>0</v>
      </c>
      <c r="Z810" s="42">
        <v>0</v>
      </c>
      <c r="AA810" s="46">
        <f t="shared" si="54"/>
        <v>23.599999999999966</v>
      </c>
      <c r="AC810">
        <f>IFERROR(VLOOKUP(H810,'[1]Pending Recoveries'!$A:$D,4,0),0)</f>
        <v>283.2</v>
      </c>
      <c r="AD810" s="43">
        <f>AA810-AC810</f>
        <v>-259.60000000000002</v>
      </c>
      <c r="AE810" s="43">
        <f t="shared" si="53"/>
        <v>0</v>
      </c>
      <c r="AF810" s="43"/>
    </row>
    <row r="811" spans="8:32" x14ac:dyDescent="0.25">
      <c r="H811">
        <v>10540042</v>
      </c>
      <c r="I811" t="s">
        <v>1206</v>
      </c>
      <c r="J811" t="s">
        <v>154</v>
      </c>
      <c r="K811" s="47"/>
      <c r="L811" s="42"/>
      <c r="M811" s="42">
        <v>531.52</v>
      </c>
      <c r="N811" s="48">
        <f t="shared" si="51"/>
        <v>531.52</v>
      </c>
      <c r="O811" s="42">
        <v>0</v>
      </c>
      <c r="P811" s="42">
        <v>0</v>
      </c>
      <c r="Q811" s="42">
        <v>0</v>
      </c>
      <c r="R811" s="42">
        <v>0</v>
      </c>
      <c r="S811" s="42">
        <v>0</v>
      </c>
      <c r="T811" s="42">
        <v>0</v>
      </c>
      <c r="U811" s="42">
        <v>0</v>
      </c>
      <c r="V811" s="42">
        <v>0</v>
      </c>
      <c r="W811" s="42">
        <v>0</v>
      </c>
      <c r="X811" s="42" t="s">
        <v>1163</v>
      </c>
      <c r="Y811" s="42">
        <v>0</v>
      </c>
      <c r="Z811" s="42">
        <v>0</v>
      </c>
      <c r="AA811" s="46">
        <f t="shared" ref="AA811:AA832" si="55">N811-SUM(O811:Z811)</f>
        <v>531.52</v>
      </c>
      <c r="AC811">
        <f>IFERROR(VLOOKUP(H811,'[1]Pending Recoveries'!$A:$D,4,0),0)</f>
        <v>531.52</v>
      </c>
      <c r="AD811" s="43">
        <f t="shared" ref="AD811:AD832" si="56">AA811-AC811</f>
        <v>0</v>
      </c>
      <c r="AE811" s="43">
        <f t="shared" ref="AE811:AE832" si="57">AC811-M811</f>
        <v>0</v>
      </c>
      <c r="AF811" s="43"/>
    </row>
    <row r="812" spans="8:32" x14ac:dyDescent="0.25">
      <c r="H812">
        <v>10540046</v>
      </c>
      <c r="I812" t="s">
        <v>1207</v>
      </c>
      <c r="J812" t="s">
        <v>154</v>
      </c>
      <c r="K812" s="47"/>
      <c r="L812" s="42"/>
      <c r="M812" s="42">
        <v>531.52</v>
      </c>
      <c r="N812" s="48">
        <f t="shared" si="51"/>
        <v>531.52</v>
      </c>
      <c r="O812" s="42">
        <v>0</v>
      </c>
      <c r="P812" s="42">
        <v>0</v>
      </c>
      <c r="Q812" s="42">
        <v>0</v>
      </c>
      <c r="R812" s="42">
        <v>0</v>
      </c>
      <c r="S812" s="42">
        <v>0</v>
      </c>
      <c r="T812" s="42">
        <v>0</v>
      </c>
      <c r="U812" s="42">
        <v>0</v>
      </c>
      <c r="V812" s="42">
        <v>0</v>
      </c>
      <c r="W812" s="42">
        <v>0</v>
      </c>
      <c r="X812" s="42" t="s">
        <v>1163</v>
      </c>
      <c r="Y812" s="42">
        <v>0</v>
      </c>
      <c r="Z812" s="42">
        <v>0</v>
      </c>
      <c r="AA812" s="46">
        <f t="shared" si="55"/>
        <v>531.52</v>
      </c>
      <c r="AC812">
        <f>IFERROR(VLOOKUP(H812,'[1]Pending Recoveries'!$A:$D,4,0),0)</f>
        <v>531.52</v>
      </c>
      <c r="AD812" s="43">
        <f t="shared" si="56"/>
        <v>0</v>
      </c>
      <c r="AE812" s="43">
        <f t="shared" si="57"/>
        <v>0</v>
      </c>
      <c r="AF812" s="43"/>
    </row>
    <row r="813" spans="8:32" x14ac:dyDescent="0.25">
      <c r="H813">
        <v>10070024</v>
      </c>
      <c r="I813" t="s">
        <v>172</v>
      </c>
      <c r="J813" t="s">
        <v>154</v>
      </c>
      <c r="K813" s="47"/>
      <c r="L813" s="42"/>
      <c r="M813" s="42">
        <v>348.52</v>
      </c>
      <c r="N813" s="48">
        <f t="shared" si="51"/>
        <v>348.52</v>
      </c>
      <c r="O813" s="42">
        <v>0</v>
      </c>
      <c r="P813" s="42">
        <v>0</v>
      </c>
      <c r="Q813" s="42">
        <v>0</v>
      </c>
      <c r="R813" s="42">
        <v>0</v>
      </c>
      <c r="S813" s="42">
        <v>0</v>
      </c>
      <c r="T813" s="42">
        <v>0</v>
      </c>
      <c r="U813" s="42">
        <v>0</v>
      </c>
      <c r="V813" s="42">
        <v>0</v>
      </c>
      <c r="W813" s="42">
        <v>0</v>
      </c>
      <c r="X813" s="42" t="s">
        <v>1163</v>
      </c>
      <c r="Y813" s="42">
        <v>0</v>
      </c>
      <c r="Z813" s="42">
        <v>0</v>
      </c>
      <c r="AA813" s="46">
        <f t="shared" si="55"/>
        <v>348.52</v>
      </c>
      <c r="AC813">
        <f>IFERROR(VLOOKUP(H813,'[1]Pending Recoveries'!$A:$D,4,0),0)</f>
        <v>348.52</v>
      </c>
      <c r="AD813" s="43">
        <f t="shared" si="56"/>
        <v>0</v>
      </c>
      <c r="AE813" s="43">
        <f t="shared" si="57"/>
        <v>0</v>
      </c>
      <c r="AF813" s="43"/>
    </row>
    <row r="814" spans="8:32" x14ac:dyDescent="0.25">
      <c r="H814">
        <v>10070077</v>
      </c>
      <c r="I814" t="s">
        <v>1208</v>
      </c>
      <c r="J814" t="s">
        <v>154</v>
      </c>
      <c r="K814" s="47"/>
      <c r="L814" s="42"/>
      <c r="M814" s="42">
        <v>348.52</v>
      </c>
      <c r="N814" s="48">
        <f t="shared" si="51"/>
        <v>348.52</v>
      </c>
      <c r="O814" s="42">
        <v>0</v>
      </c>
      <c r="P814" s="42">
        <v>0</v>
      </c>
      <c r="Q814" s="42">
        <v>0</v>
      </c>
      <c r="R814" s="42">
        <v>0</v>
      </c>
      <c r="S814" s="42">
        <v>0</v>
      </c>
      <c r="T814" s="42">
        <v>0</v>
      </c>
      <c r="U814" s="42">
        <v>0</v>
      </c>
      <c r="V814" s="42">
        <v>0</v>
      </c>
      <c r="W814" s="42">
        <v>0</v>
      </c>
      <c r="X814" s="42" t="s">
        <v>1163</v>
      </c>
      <c r="Y814" s="42">
        <v>0</v>
      </c>
      <c r="Z814" s="42">
        <v>0</v>
      </c>
      <c r="AA814" s="46">
        <f t="shared" si="55"/>
        <v>348.52</v>
      </c>
      <c r="AC814">
        <f>IFERROR(VLOOKUP(H814,'[1]Pending Recoveries'!$A:$D,4,0),0)</f>
        <v>348.52</v>
      </c>
      <c r="AD814" s="43">
        <f t="shared" si="56"/>
        <v>0</v>
      </c>
      <c r="AE814" s="43">
        <f t="shared" si="57"/>
        <v>0</v>
      </c>
      <c r="AF814" s="43"/>
    </row>
    <row r="815" spans="8:32" x14ac:dyDescent="0.25">
      <c r="H815">
        <v>10070018</v>
      </c>
      <c r="I815" t="s">
        <v>168</v>
      </c>
      <c r="J815" t="s">
        <v>154</v>
      </c>
      <c r="K815" s="47"/>
      <c r="L815" s="42"/>
      <c r="M815" s="42">
        <v>348.52</v>
      </c>
      <c r="N815" s="48">
        <f t="shared" si="51"/>
        <v>348.52</v>
      </c>
      <c r="O815" s="42">
        <v>0</v>
      </c>
      <c r="P815" s="42">
        <v>0</v>
      </c>
      <c r="Q815" s="42">
        <v>0</v>
      </c>
      <c r="R815" s="42">
        <v>0</v>
      </c>
      <c r="S815" s="42">
        <v>0</v>
      </c>
      <c r="T815" s="42">
        <v>0</v>
      </c>
      <c r="U815" s="42">
        <v>0</v>
      </c>
      <c r="V815" s="42">
        <v>0</v>
      </c>
      <c r="W815" s="42">
        <v>0</v>
      </c>
      <c r="X815" s="42" t="s">
        <v>1163</v>
      </c>
      <c r="Y815" s="42">
        <v>0</v>
      </c>
      <c r="Z815" s="42">
        <v>0</v>
      </c>
      <c r="AA815" s="46">
        <f t="shared" si="55"/>
        <v>348.52</v>
      </c>
      <c r="AC815">
        <f>IFERROR(VLOOKUP(H815,'[1]Pending Recoveries'!$A:$D,4,0),0)</f>
        <v>348.52</v>
      </c>
      <c r="AD815" s="43">
        <f t="shared" si="56"/>
        <v>0</v>
      </c>
      <c r="AE815" s="43">
        <f t="shared" si="57"/>
        <v>0</v>
      </c>
      <c r="AF815" s="43"/>
    </row>
    <row r="816" spans="8:32" x14ac:dyDescent="0.25">
      <c r="H816">
        <v>10070043</v>
      </c>
      <c r="I816" t="s">
        <v>159</v>
      </c>
      <c r="J816" t="s">
        <v>154</v>
      </c>
      <c r="K816" s="47"/>
      <c r="L816" s="42"/>
      <c r="M816" s="42">
        <v>348.52</v>
      </c>
      <c r="N816" s="48">
        <f t="shared" si="51"/>
        <v>348.52</v>
      </c>
      <c r="O816" s="42">
        <v>0</v>
      </c>
      <c r="P816" s="42">
        <v>0</v>
      </c>
      <c r="Q816" s="42">
        <v>0</v>
      </c>
      <c r="R816" s="42">
        <v>0</v>
      </c>
      <c r="S816" s="42">
        <v>0</v>
      </c>
      <c r="T816" s="42">
        <v>0</v>
      </c>
      <c r="U816" s="42">
        <v>0</v>
      </c>
      <c r="V816" s="42">
        <v>0</v>
      </c>
      <c r="W816" s="42">
        <v>0</v>
      </c>
      <c r="X816" s="42" t="s">
        <v>1163</v>
      </c>
      <c r="Y816" s="42">
        <v>0</v>
      </c>
      <c r="Z816" s="42">
        <v>0</v>
      </c>
      <c r="AA816" s="46">
        <f t="shared" si="55"/>
        <v>348.52</v>
      </c>
      <c r="AC816">
        <f>IFERROR(VLOOKUP(H816,'[1]Pending Recoveries'!$A:$D,4,0),0)</f>
        <v>348.52</v>
      </c>
      <c r="AD816" s="43">
        <f t="shared" si="56"/>
        <v>0</v>
      </c>
      <c r="AE816" s="43">
        <f t="shared" si="57"/>
        <v>0</v>
      </c>
      <c r="AF816" s="43"/>
    </row>
    <row r="817" spans="8:32" x14ac:dyDescent="0.25">
      <c r="H817">
        <v>10070019</v>
      </c>
      <c r="I817" t="s">
        <v>169</v>
      </c>
      <c r="J817" t="s">
        <v>154</v>
      </c>
      <c r="K817" s="47"/>
      <c r="L817" s="42"/>
      <c r="M817" s="42">
        <v>348.52</v>
      </c>
      <c r="N817" s="48">
        <f t="shared" si="51"/>
        <v>348.52</v>
      </c>
      <c r="O817" s="42">
        <v>0</v>
      </c>
      <c r="P817" s="42">
        <v>0</v>
      </c>
      <c r="Q817" s="42">
        <v>0</v>
      </c>
      <c r="R817" s="42">
        <v>0</v>
      </c>
      <c r="S817" s="42">
        <v>0</v>
      </c>
      <c r="T817" s="42">
        <v>0</v>
      </c>
      <c r="U817" s="42">
        <v>0</v>
      </c>
      <c r="V817" s="42">
        <v>0</v>
      </c>
      <c r="W817" s="42">
        <v>0</v>
      </c>
      <c r="X817" s="42" t="s">
        <v>1163</v>
      </c>
      <c r="Y817" s="42">
        <v>0</v>
      </c>
      <c r="Z817" s="42">
        <v>0</v>
      </c>
      <c r="AA817" s="46">
        <f t="shared" si="55"/>
        <v>348.52</v>
      </c>
      <c r="AC817">
        <f>IFERROR(VLOOKUP(H817,'[1]Pending Recoveries'!$A:$D,4,0),0)</f>
        <v>348.52</v>
      </c>
      <c r="AD817" s="43">
        <f t="shared" si="56"/>
        <v>0</v>
      </c>
      <c r="AE817" s="43">
        <f t="shared" si="57"/>
        <v>0</v>
      </c>
      <c r="AF817" s="43"/>
    </row>
    <row r="818" spans="8:32" x14ac:dyDescent="0.25">
      <c r="H818">
        <v>10070020</v>
      </c>
      <c r="I818" t="s">
        <v>170</v>
      </c>
      <c r="J818" t="s">
        <v>154</v>
      </c>
      <c r="K818" s="47"/>
      <c r="L818" s="42"/>
      <c r="M818" s="42">
        <v>348.52</v>
      </c>
      <c r="N818" s="48">
        <f t="shared" si="51"/>
        <v>348.52</v>
      </c>
      <c r="O818" s="42">
        <v>0</v>
      </c>
      <c r="P818" s="42">
        <v>0</v>
      </c>
      <c r="Q818" s="42">
        <v>0</v>
      </c>
      <c r="R818" s="42">
        <v>0</v>
      </c>
      <c r="S818" s="42">
        <v>0</v>
      </c>
      <c r="T818" s="42">
        <v>0</v>
      </c>
      <c r="U818" s="42">
        <v>0</v>
      </c>
      <c r="V818" s="42">
        <v>0</v>
      </c>
      <c r="W818" s="42">
        <v>0</v>
      </c>
      <c r="X818" s="42" t="s">
        <v>1163</v>
      </c>
      <c r="Y818" s="42">
        <v>0</v>
      </c>
      <c r="Z818" s="42">
        <v>0</v>
      </c>
      <c r="AA818" s="46">
        <f t="shared" si="55"/>
        <v>348.52</v>
      </c>
      <c r="AC818">
        <f>IFERROR(VLOOKUP(H818,'[1]Pending Recoveries'!$A:$D,4,0),0)</f>
        <v>348.52</v>
      </c>
      <c r="AD818" s="43">
        <f t="shared" si="56"/>
        <v>0</v>
      </c>
      <c r="AE818" s="43">
        <f t="shared" si="57"/>
        <v>0</v>
      </c>
      <c r="AF818" s="43"/>
    </row>
    <row r="819" spans="8:32" x14ac:dyDescent="0.25">
      <c r="H819">
        <v>10070026</v>
      </c>
      <c r="I819" t="s">
        <v>173</v>
      </c>
      <c r="J819" t="s">
        <v>154</v>
      </c>
      <c r="K819" s="47"/>
      <c r="L819" s="42"/>
      <c r="M819" s="42">
        <v>697.04</v>
      </c>
      <c r="N819" s="48">
        <f t="shared" si="51"/>
        <v>697.04</v>
      </c>
      <c r="O819" s="42">
        <v>0</v>
      </c>
      <c r="P819" s="42">
        <v>0</v>
      </c>
      <c r="Q819" s="42">
        <v>0</v>
      </c>
      <c r="R819" s="42">
        <v>0</v>
      </c>
      <c r="S819" s="42">
        <v>0</v>
      </c>
      <c r="T819" s="42">
        <v>0</v>
      </c>
      <c r="U819" s="42">
        <v>0</v>
      </c>
      <c r="V819" s="42">
        <v>0</v>
      </c>
      <c r="W819" s="42">
        <v>0</v>
      </c>
      <c r="X819" s="42" t="s">
        <v>1163</v>
      </c>
      <c r="Y819" s="42">
        <v>0</v>
      </c>
      <c r="Z819" s="42">
        <v>0</v>
      </c>
      <c r="AA819" s="46">
        <f t="shared" si="55"/>
        <v>697.04</v>
      </c>
      <c r="AC819">
        <f>IFERROR(VLOOKUP(H819,'[1]Pending Recoveries'!$A:$D,4,0),0)</f>
        <v>697.04</v>
      </c>
      <c r="AD819" s="43">
        <f t="shared" si="56"/>
        <v>0</v>
      </c>
      <c r="AE819" s="43">
        <f t="shared" si="57"/>
        <v>0</v>
      </c>
      <c r="AF819" s="43"/>
    </row>
    <row r="820" spans="8:32" x14ac:dyDescent="0.25">
      <c r="H820">
        <v>10410001</v>
      </c>
      <c r="I820" t="s">
        <v>230</v>
      </c>
      <c r="J820" t="s">
        <v>154</v>
      </c>
      <c r="K820" s="47"/>
      <c r="L820" s="42"/>
      <c r="M820" s="42">
        <v>697.04</v>
      </c>
      <c r="N820" s="48">
        <f t="shared" si="51"/>
        <v>697.04</v>
      </c>
      <c r="O820" s="42">
        <v>0</v>
      </c>
      <c r="P820" s="42">
        <v>0</v>
      </c>
      <c r="Q820" s="42">
        <v>0</v>
      </c>
      <c r="R820" s="42">
        <v>0</v>
      </c>
      <c r="S820" s="42">
        <v>0</v>
      </c>
      <c r="T820" s="42">
        <v>0</v>
      </c>
      <c r="U820" s="42">
        <v>0</v>
      </c>
      <c r="V820" s="42">
        <v>0</v>
      </c>
      <c r="W820" s="42">
        <v>0</v>
      </c>
      <c r="X820" s="42" t="s">
        <v>1163</v>
      </c>
      <c r="Y820" s="42">
        <v>0</v>
      </c>
      <c r="Z820" s="42">
        <v>0</v>
      </c>
      <c r="AA820" s="46">
        <f t="shared" si="55"/>
        <v>697.04</v>
      </c>
      <c r="AC820">
        <f>IFERROR(VLOOKUP(H820,'[1]Pending Recoveries'!$A:$D,4,0),0)</f>
        <v>697.04</v>
      </c>
      <c r="AD820" s="43">
        <f t="shared" si="56"/>
        <v>0</v>
      </c>
      <c r="AE820" s="43">
        <f t="shared" si="57"/>
        <v>0</v>
      </c>
      <c r="AF820" s="43"/>
    </row>
    <row r="821" spans="8:32" x14ac:dyDescent="0.25">
      <c r="H821">
        <v>10480003</v>
      </c>
      <c r="I821" t="s">
        <v>231</v>
      </c>
      <c r="J821" t="s">
        <v>154</v>
      </c>
      <c r="K821" s="47"/>
      <c r="L821" s="42"/>
      <c r="M821" s="42">
        <v>697.04</v>
      </c>
      <c r="N821" s="48">
        <f t="shared" si="51"/>
        <v>697.04</v>
      </c>
      <c r="O821" s="42">
        <v>0</v>
      </c>
      <c r="P821" s="42">
        <v>0</v>
      </c>
      <c r="Q821" s="42">
        <v>0</v>
      </c>
      <c r="R821" s="42">
        <v>0</v>
      </c>
      <c r="S821" s="42">
        <v>0</v>
      </c>
      <c r="T821" s="42">
        <v>0</v>
      </c>
      <c r="U821" s="42">
        <v>0</v>
      </c>
      <c r="V821" s="42">
        <v>0</v>
      </c>
      <c r="W821" s="42">
        <v>0</v>
      </c>
      <c r="X821" s="42" t="s">
        <v>1163</v>
      </c>
      <c r="Y821" s="42">
        <v>0</v>
      </c>
      <c r="Z821" s="42">
        <v>0</v>
      </c>
      <c r="AA821" s="46">
        <f t="shared" si="55"/>
        <v>697.04</v>
      </c>
      <c r="AC821">
        <f>IFERROR(VLOOKUP(H821,'[1]Pending Recoveries'!$A:$D,4,0),0)</f>
        <v>697.04</v>
      </c>
      <c r="AD821" s="43">
        <f t="shared" si="56"/>
        <v>0</v>
      </c>
      <c r="AE821" s="43">
        <f t="shared" si="57"/>
        <v>0</v>
      </c>
      <c r="AF821" s="43"/>
    </row>
    <row r="822" spans="8:32" x14ac:dyDescent="0.25">
      <c r="H822">
        <v>10380001</v>
      </c>
      <c r="I822" t="s">
        <v>227</v>
      </c>
      <c r="J822" t="s">
        <v>154</v>
      </c>
      <c r="K822" s="47"/>
      <c r="L822" s="42"/>
      <c r="M822" s="42">
        <v>697.04</v>
      </c>
      <c r="N822" s="48">
        <f t="shared" si="51"/>
        <v>697.04</v>
      </c>
      <c r="O822" s="42">
        <v>0</v>
      </c>
      <c r="P822" s="42">
        <v>0</v>
      </c>
      <c r="Q822" s="42">
        <v>0</v>
      </c>
      <c r="R822" s="42">
        <v>0</v>
      </c>
      <c r="S822" s="42">
        <v>0</v>
      </c>
      <c r="T822" s="42">
        <v>0</v>
      </c>
      <c r="U822" s="42">
        <v>0</v>
      </c>
      <c r="V822" s="42">
        <v>0</v>
      </c>
      <c r="W822" s="42">
        <v>0</v>
      </c>
      <c r="X822" s="42" t="s">
        <v>1163</v>
      </c>
      <c r="Y822" s="42">
        <v>0</v>
      </c>
      <c r="Z822" s="42">
        <v>0</v>
      </c>
      <c r="AA822" s="46">
        <f t="shared" si="55"/>
        <v>697.04</v>
      </c>
      <c r="AC822">
        <f>IFERROR(VLOOKUP(H822,'[1]Pending Recoveries'!$A:$D,4,0),0)</f>
        <v>697.04</v>
      </c>
      <c r="AD822" s="43">
        <f t="shared" si="56"/>
        <v>0</v>
      </c>
      <c r="AE822" s="43">
        <f t="shared" si="57"/>
        <v>0</v>
      </c>
      <c r="AF822" s="43"/>
    </row>
    <row r="823" spans="8:32" x14ac:dyDescent="0.25">
      <c r="H823">
        <v>10100070</v>
      </c>
      <c r="I823" t="s">
        <v>1209</v>
      </c>
      <c r="J823" t="s">
        <v>154</v>
      </c>
      <c r="K823" s="47"/>
      <c r="L823" s="42"/>
      <c r="M823" s="42">
        <v>5.66</v>
      </c>
      <c r="N823" s="48">
        <f t="shared" si="51"/>
        <v>5.66</v>
      </c>
      <c r="O823" s="42">
        <v>0</v>
      </c>
      <c r="P823" s="42">
        <v>0</v>
      </c>
      <c r="Q823" s="42">
        <v>0</v>
      </c>
      <c r="R823" s="42">
        <v>0</v>
      </c>
      <c r="S823" s="42">
        <v>0</v>
      </c>
      <c r="T823" s="42">
        <v>0</v>
      </c>
      <c r="U823" s="42">
        <v>0</v>
      </c>
      <c r="V823" s="42">
        <v>0</v>
      </c>
      <c r="W823" s="42">
        <v>0</v>
      </c>
      <c r="X823" s="42" t="s">
        <v>1163</v>
      </c>
      <c r="Y823" s="42">
        <v>0</v>
      </c>
      <c r="Z823" s="42">
        <v>0</v>
      </c>
      <c r="AA823" s="46">
        <f t="shared" si="55"/>
        <v>5.66</v>
      </c>
      <c r="AC823">
        <f>IFERROR(VLOOKUP(H823,'[1]Pending Recoveries'!$A:$D,4,0),0)</f>
        <v>5.66</v>
      </c>
      <c r="AD823" s="43">
        <f t="shared" si="56"/>
        <v>0</v>
      </c>
      <c r="AE823" s="43">
        <f t="shared" si="57"/>
        <v>0</v>
      </c>
      <c r="AF823" s="43"/>
    </row>
    <row r="824" spans="8:32" x14ac:dyDescent="0.25">
      <c r="H824">
        <v>10100071</v>
      </c>
      <c r="I824" t="s">
        <v>1210</v>
      </c>
      <c r="J824" t="s">
        <v>154</v>
      </c>
      <c r="K824" s="47"/>
      <c r="L824" s="42"/>
      <c r="M824" s="42">
        <v>5.66</v>
      </c>
      <c r="N824" s="48">
        <f t="shared" si="51"/>
        <v>5.66</v>
      </c>
      <c r="O824" s="42">
        <v>0</v>
      </c>
      <c r="P824" s="42">
        <v>0</v>
      </c>
      <c r="Q824" s="42">
        <v>0</v>
      </c>
      <c r="R824" s="42">
        <v>0</v>
      </c>
      <c r="S824" s="42">
        <v>0</v>
      </c>
      <c r="T824" s="42">
        <v>0</v>
      </c>
      <c r="U824" s="42">
        <v>0</v>
      </c>
      <c r="V824" s="42">
        <v>0</v>
      </c>
      <c r="W824" s="42">
        <v>0</v>
      </c>
      <c r="X824" s="42" t="s">
        <v>1163</v>
      </c>
      <c r="Y824" s="42">
        <v>0</v>
      </c>
      <c r="Z824" s="42">
        <v>0</v>
      </c>
      <c r="AA824" s="46">
        <f t="shared" si="55"/>
        <v>5.66</v>
      </c>
      <c r="AC824">
        <f>IFERROR(VLOOKUP(H824,'[1]Pending Recoveries'!$A:$D,4,0),0)</f>
        <v>5.66</v>
      </c>
      <c r="AD824" s="43">
        <f t="shared" si="56"/>
        <v>0</v>
      </c>
      <c r="AE824" s="43">
        <f t="shared" si="57"/>
        <v>0</v>
      </c>
      <c r="AF824" s="43"/>
    </row>
    <row r="825" spans="8:32" x14ac:dyDescent="0.25">
      <c r="H825">
        <v>10100062</v>
      </c>
      <c r="I825" t="s">
        <v>1211</v>
      </c>
      <c r="J825" t="s">
        <v>154</v>
      </c>
      <c r="K825" s="47"/>
      <c r="L825" s="42"/>
      <c r="M825" s="42">
        <v>5.66</v>
      </c>
      <c r="N825" s="48">
        <f t="shared" si="51"/>
        <v>5.66</v>
      </c>
      <c r="O825" s="42">
        <v>0</v>
      </c>
      <c r="P825" s="42">
        <v>0</v>
      </c>
      <c r="Q825" s="42">
        <v>0</v>
      </c>
      <c r="R825" s="42">
        <v>0</v>
      </c>
      <c r="S825" s="42">
        <v>0</v>
      </c>
      <c r="T825" s="42">
        <v>0</v>
      </c>
      <c r="U825" s="42">
        <v>0</v>
      </c>
      <c r="V825" s="42">
        <v>0</v>
      </c>
      <c r="W825" s="42">
        <v>0</v>
      </c>
      <c r="X825" s="42" t="s">
        <v>1163</v>
      </c>
      <c r="Y825" s="42">
        <v>0</v>
      </c>
      <c r="Z825" s="42">
        <v>0</v>
      </c>
      <c r="AA825" s="46">
        <f t="shared" si="55"/>
        <v>5.66</v>
      </c>
      <c r="AC825">
        <f>IFERROR(VLOOKUP(H825,'[1]Pending Recoveries'!$A:$D,4,0),0)</f>
        <v>5.66</v>
      </c>
      <c r="AD825" s="43">
        <f t="shared" si="56"/>
        <v>0</v>
      </c>
      <c r="AE825" s="43">
        <f t="shared" si="57"/>
        <v>0</v>
      </c>
      <c r="AF825" s="43"/>
    </row>
    <row r="826" spans="8:32" x14ac:dyDescent="0.25">
      <c r="H826">
        <v>10140208</v>
      </c>
      <c r="I826" t="s">
        <v>1212</v>
      </c>
      <c r="J826" t="s">
        <v>154</v>
      </c>
      <c r="K826" s="47"/>
      <c r="L826" s="42"/>
      <c r="M826" s="42">
        <v>141.6</v>
      </c>
      <c r="N826" s="48">
        <f t="shared" si="51"/>
        <v>141.6</v>
      </c>
      <c r="O826" s="42">
        <v>0</v>
      </c>
      <c r="P826" s="42">
        <v>0</v>
      </c>
      <c r="Q826" s="42">
        <v>0</v>
      </c>
      <c r="R826" s="42">
        <v>0</v>
      </c>
      <c r="S826" s="42">
        <v>0</v>
      </c>
      <c r="T826" s="42">
        <v>0</v>
      </c>
      <c r="U826" s="42">
        <v>0</v>
      </c>
      <c r="V826" s="42">
        <v>0</v>
      </c>
      <c r="W826" s="42">
        <v>0</v>
      </c>
      <c r="X826" s="42" t="s">
        <v>1163</v>
      </c>
      <c r="Y826" s="42">
        <v>0</v>
      </c>
      <c r="Z826" s="42">
        <v>0</v>
      </c>
      <c r="AA826" s="46">
        <f t="shared" si="55"/>
        <v>141.6</v>
      </c>
      <c r="AC826">
        <f>IFERROR(VLOOKUP(H826,'[1]Pending Recoveries'!$A:$D,4,0),0)</f>
        <v>141.6</v>
      </c>
      <c r="AD826" s="43">
        <f t="shared" si="56"/>
        <v>0</v>
      </c>
      <c r="AE826" s="43">
        <f t="shared" si="57"/>
        <v>0</v>
      </c>
      <c r="AF826" s="43"/>
    </row>
    <row r="827" spans="8:32" x14ac:dyDescent="0.25">
      <c r="H827">
        <v>10140204</v>
      </c>
      <c r="I827" t="s">
        <v>1213</v>
      </c>
      <c r="J827" t="s">
        <v>154</v>
      </c>
      <c r="K827" s="47"/>
      <c r="L827" s="42"/>
      <c r="M827" s="42">
        <v>112.04</v>
      </c>
      <c r="N827" s="48">
        <f t="shared" si="51"/>
        <v>112.04</v>
      </c>
      <c r="O827" s="42">
        <v>0</v>
      </c>
      <c r="P827" s="42">
        <v>0</v>
      </c>
      <c r="Q827" s="42">
        <v>0</v>
      </c>
      <c r="R827" s="42">
        <v>0</v>
      </c>
      <c r="S827" s="42">
        <v>0</v>
      </c>
      <c r="T827" s="42">
        <v>0</v>
      </c>
      <c r="U827" s="42">
        <v>0</v>
      </c>
      <c r="V827" s="42">
        <v>0</v>
      </c>
      <c r="W827" s="42">
        <v>0</v>
      </c>
      <c r="X827" s="42" t="s">
        <v>1163</v>
      </c>
      <c r="Y827" s="42">
        <v>0</v>
      </c>
      <c r="Z827" s="42">
        <v>0</v>
      </c>
      <c r="AA827" s="46">
        <f t="shared" si="55"/>
        <v>112.04</v>
      </c>
      <c r="AC827">
        <f>IFERROR(VLOOKUP(H827,'[1]Pending Recoveries'!$A:$D,4,0),0)</f>
        <v>112.04</v>
      </c>
      <c r="AD827" s="43">
        <f t="shared" si="56"/>
        <v>0</v>
      </c>
      <c r="AE827" s="43">
        <f t="shared" si="57"/>
        <v>0</v>
      </c>
      <c r="AF827" s="43"/>
    </row>
    <row r="828" spans="8:32" x14ac:dyDescent="0.25">
      <c r="H828">
        <v>10570055</v>
      </c>
      <c r="I828" t="s">
        <v>1214</v>
      </c>
      <c r="J828" t="s">
        <v>154</v>
      </c>
      <c r="K828" s="47"/>
      <c r="L828" s="42"/>
      <c r="M828" s="42">
        <v>9.15</v>
      </c>
      <c r="N828" s="48">
        <f t="shared" si="51"/>
        <v>9.15</v>
      </c>
      <c r="O828" s="42">
        <v>0</v>
      </c>
      <c r="P828" s="42">
        <v>0</v>
      </c>
      <c r="Q828" s="42">
        <v>0</v>
      </c>
      <c r="R828" s="42">
        <v>0</v>
      </c>
      <c r="S828" s="42">
        <v>0</v>
      </c>
      <c r="T828" s="42">
        <v>0</v>
      </c>
      <c r="U828" s="42">
        <v>0</v>
      </c>
      <c r="V828" s="42">
        <v>0</v>
      </c>
      <c r="W828" s="42">
        <v>0</v>
      </c>
      <c r="X828" s="42" t="s">
        <v>1163</v>
      </c>
      <c r="Y828" s="42">
        <v>0</v>
      </c>
      <c r="Z828" s="42">
        <v>0</v>
      </c>
      <c r="AA828" s="46">
        <f t="shared" si="55"/>
        <v>9.15</v>
      </c>
      <c r="AC828">
        <f>IFERROR(VLOOKUP(H828,'[1]Pending Recoveries'!$A:$D,4,0),0)</f>
        <v>9.15</v>
      </c>
      <c r="AD828" s="43">
        <f t="shared" si="56"/>
        <v>0</v>
      </c>
      <c r="AE828" s="43">
        <f t="shared" si="57"/>
        <v>0</v>
      </c>
      <c r="AF828" s="43"/>
    </row>
    <row r="829" spans="8:32" x14ac:dyDescent="0.25">
      <c r="H829">
        <v>10570047</v>
      </c>
      <c r="I829" t="s">
        <v>1215</v>
      </c>
      <c r="J829" t="s">
        <v>154</v>
      </c>
      <c r="K829" s="47"/>
      <c r="L829" s="42"/>
      <c r="M829" s="42">
        <v>18.3</v>
      </c>
      <c r="N829" s="48">
        <f t="shared" si="51"/>
        <v>18.3</v>
      </c>
      <c r="O829" s="42">
        <v>0</v>
      </c>
      <c r="P829" s="42">
        <v>0</v>
      </c>
      <c r="Q829" s="42">
        <v>0</v>
      </c>
      <c r="R829" s="42">
        <v>0</v>
      </c>
      <c r="S829" s="42">
        <v>0</v>
      </c>
      <c r="T829" s="42">
        <v>0</v>
      </c>
      <c r="U829" s="42">
        <v>0</v>
      </c>
      <c r="V829" s="42">
        <v>0</v>
      </c>
      <c r="W829" s="42">
        <v>0</v>
      </c>
      <c r="X829" s="42" t="s">
        <v>1163</v>
      </c>
      <c r="Y829" s="42">
        <v>0</v>
      </c>
      <c r="Z829" s="42">
        <v>0</v>
      </c>
      <c r="AA829" s="46">
        <f t="shared" si="55"/>
        <v>18.3</v>
      </c>
      <c r="AC829">
        <f>IFERROR(VLOOKUP(H829,'[1]Pending Recoveries'!$A:$D,4,0),0)</f>
        <v>18.3</v>
      </c>
      <c r="AD829" s="43">
        <f t="shared" si="56"/>
        <v>0</v>
      </c>
      <c r="AE829" s="43">
        <f t="shared" si="57"/>
        <v>0</v>
      </c>
      <c r="AF829" s="43"/>
    </row>
    <row r="830" spans="8:32" x14ac:dyDescent="0.25">
      <c r="H830">
        <v>10570002</v>
      </c>
      <c r="I830" t="s">
        <v>751</v>
      </c>
      <c r="J830" t="s">
        <v>154</v>
      </c>
      <c r="K830" s="47"/>
      <c r="L830" s="42"/>
      <c r="M830" s="42">
        <v>18.3</v>
      </c>
      <c r="N830" s="48">
        <f t="shared" si="51"/>
        <v>18.3</v>
      </c>
      <c r="O830" s="42">
        <v>0</v>
      </c>
      <c r="P830" s="42">
        <v>0</v>
      </c>
      <c r="Q830" s="42">
        <v>0</v>
      </c>
      <c r="R830" s="42">
        <v>0</v>
      </c>
      <c r="S830" s="42">
        <v>0</v>
      </c>
      <c r="T830" s="42">
        <v>0</v>
      </c>
      <c r="U830" s="42">
        <v>0</v>
      </c>
      <c r="V830" s="42">
        <v>0</v>
      </c>
      <c r="W830" s="42">
        <v>0</v>
      </c>
      <c r="X830" s="42" t="s">
        <v>1163</v>
      </c>
      <c r="Y830" s="42">
        <v>0</v>
      </c>
      <c r="Z830" s="42">
        <v>0</v>
      </c>
      <c r="AA830" s="46">
        <f t="shared" si="55"/>
        <v>18.3</v>
      </c>
      <c r="AC830">
        <f>IFERROR(VLOOKUP(H830,'[1]Pending Recoveries'!$A:$D,4,0),0)</f>
        <v>18.3</v>
      </c>
      <c r="AD830" s="43">
        <f t="shared" si="56"/>
        <v>0</v>
      </c>
      <c r="AE830" s="43">
        <f t="shared" si="57"/>
        <v>0</v>
      </c>
      <c r="AF830" s="43"/>
    </row>
    <row r="831" spans="8:32" x14ac:dyDescent="0.25">
      <c r="H831">
        <v>10570049</v>
      </c>
      <c r="I831" t="s">
        <v>1216</v>
      </c>
      <c r="J831" t="s">
        <v>154</v>
      </c>
      <c r="K831" s="47"/>
      <c r="L831" s="42"/>
      <c r="M831" s="42">
        <v>36.6</v>
      </c>
      <c r="N831" s="48">
        <f t="shared" si="51"/>
        <v>36.6</v>
      </c>
      <c r="O831" s="42">
        <v>0</v>
      </c>
      <c r="P831" s="42">
        <v>0</v>
      </c>
      <c r="Q831" s="42">
        <v>0</v>
      </c>
      <c r="R831" s="42">
        <v>0</v>
      </c>
      <c r="S831" s="42">
        <v>0</v>
      </c>
      <c r="T831" s="42">
        <v>0</v>
      </c>
      <c r="U831" s="42">
        <v>0</v>
      </c>
      <c r="V831" s="42">
        <v>0</v>
      </c>
      <c r="W831" s="42">
        <v>0</v>
      </c>
      <c r="X831" s="42" t="s">
        <v>1163</v>
      </c>
      <c r="Y831" s="42">
        <v>0</v>
      </c>
      <c r="Z831" s="42">
        <v>0</v>
      </c>
      <c r="AA831" s="46">
        <f t="shared" si="55"/>
        <v>36.6</v>
      </c>
      <c r="AC831">
        <f>IFERROR(VLOOKUP(H831,'[1]Pending Recoveries'!$A:$D,4,0),0)</f>
        <v>36.6</v>
      </c>
      <c r="AD831" s="43">
        <f t="shared" si="56"/>
        <v>0</v>
      </c>
      <c r="AE831" s="43">
        <f t="shared" si="57"/>
        <v>0</v>
      </c>
      <c r="AF831" s="43"/>
    </row>
    <row r="832" spans="8:32" ht="15.75" thickBot="1" x14ac:dyDescent="0.3">
      <c r="H832">
        <v>10570051</v>
      </c>
      <c r="I832" t="s">
        <v>1217</v>
      </c>
      <c r="J832" t="s">
        <v>154</v>
      </c>
      <c r="K832" s="47"/>
      <c r="L832" s="42"/>
      <c r="M832" s="42">
        <v>9.15</v>
      </c>
      <c r="N832" s="48">
        <f t="shared" si="51"/>
        <v>9.15</v>
      </c>
      <c r="O832" s="42">
        <v>0</v>
      </c>
      <c r="P832" s="42">
        <v>0</v>
      </c>
      <c r="Q832" s="42">
        <v>0</v>
      </c>
      <c r="R832" s="42">
        <v>0</v>
      </c>
      <c r="S832" s="42">
        <v>0</v>
      </c>
      <c r="T832" s="42">
        <v>0</v>
      </c>
      <c r="U832" s="42">
        <v>0</v>
      </c>
      <c r="V832" s="42">
        <v>0</v>
      </c>
      <c r="W832" s="42">
        <v>0</v>
      </c>
      <c r="X832" s="42" t="s">
        <v>1163</v>
      </c>
      <c r="Y832" s="42">
        <v>0</v>
      </c>
      <c r="Z832" s="42">
        <v>0</v>
      </c>
      <c r="AA832" s="46">
        <f t="shared" si="55"/>
        <v>9.15</v>
      </c>
      <c r="AC832">
        <f>IFERROR(VLOOKUP(H832,'[1]Pending Recoveries'!$A:$D,4,0),0)</f>
        <v>9.15</v>
      </c>
      <c r="AD832" s="43">
        <f t="shared" si="56"/>
        <v>0</v>
      </c>
      <c r="AE832" s="43">
        <f t="shared" si="57"/>
        <v>0</v>
      </c>
      <c r="AF832" s="43"/>
    </row>
    <row r="833" spans="8:32" ht="15.75" thickBot="1" x14ac:dyDescent="0.3">
      <c r="H833" s="44" t="s">
        <v>972</v>
      </c>
      <c r="I833" s="44"/>
      <c r="J833" s="44"/>
      <c r="K833" s="45">
        <f>SUM(K4:K832)</f>
        <v>68293</v>
      </c>
      <c r="L833" s="45">
        <f>SUM(L4:L832)</f>
        <v>143064.82000000004</v>
      </c>
      <c r="M833" s="45">
        <f>SUM(M4:M832)</f>
        <v>189878.13434039123</v>
      </c>
      <c r="N833" s="45">
        <f>SUM(N4:N832)</f>
        <v>401235.95434039138</v>
      </c>
      <c r="O833" s="45">
        <f>SUM(O4:O832)</f>
        <v>14675.059999999992</v>
      </c>
      <c r="P833" s="45">
        <f t="shared" ref="P833:AE833" si="58">SUM(P4:P832)</f>
        <v>27705.299999999996</v>
      </c>
      <c r="Q833" s="45">
        <f t="shared" si="58"/>
        <v>0</v>
      </c>
      <c r="R833" s="45">
        <f t="shared" si="58"/>
        <v>0</v>
      </c>
      <c r="S833" s="45">
        <f t="shared" si="58"/>
        <v>0</v>
      </c>
      <c r="T833" s="45">
        <f t="shared" si="58"/>
        <v>0</v>
      </c>
      <c r="U833" s="45">
        <f t="shared" si="58"/>
        <v>0</v>
      </c>
      <c r="V833" s="45">
        <f t="shared" si="58"/>
        <v>0</v>
      </c>
      <c r="W833" s="45">
        <f t="shared" si="58"/>
        <v>0</v>
      </c>
      <c r="X833" s="45">
        <f t="shared" si="58"/>
        <v>0</v>
      </c>
      <c r="Y833" s="45">
        <f t="shared" si="58"/>
        <v>0</v>
      </c>
      <c r="Z833" s="45">
        <f t="shared" si="58"/>
        <v>0</v>
      </c>
      <c r="AA833" s="45">
        <f t="shared" si="58"/>
        <v>358855.5943403914</v>
      </c>
      <c r="AB833" s="45">
        <f t="shared" si="58"/>
        <v>0</v>
      </c>
      <c r="AC833" s="45">
        <f t="shared" si="58"/>
        <v>189878.13434039123</v>
      </c>
      <c r="AD833" s="45">
        <f t="shared" si="58"/>
        <v>168977.46000000011</v>
      </c>
      <c r="AE833" s="45">
        <f t="shared" si="58"/>
        <v>0</v>
      </c>
      <c r="AF833" s="43"/>
    </row>
    <row r="834" spans="8:32" ht="15.75" thickTop="1" x14ac:dyDescent="0.25">
      <c r="AC834" s="43"/>
      <c r="AD834" s="43"/>
    </row>
    <row r="836" spans="8:32" x14ac:dyDescent="0.25">
      <c r="L836" s="62" t="s">
        <v>1186</v>
      </c>
      <c r="M836" s="62"/>
    </row>
    <row r="837" spans="8:32" x14ac:dyDescent="0.25">
      <c r="L837" s="52">
        <v>46113</v>
      </c>
      <c r="M837" s="53">
        <v>49058</v>
      </c>
    </row>
    <row r="838" spans="8:32" x14ac:dyDescent="0.25">
      <c r="L838" s="52">
        <v>46143</v>
      </c>
      <c r="M838" s="60">
        <f>M833-M837</f>
        <v>140820.13434039123</v>
      </c>
    </row>
    <row r="839" spans="8:32" x14ac:dyDescent="0.25">
      <c r="L839" s="52">
        <v>46174</v>
      </c>
      <c r="M839" s="60">
        <v>63252</v>
      </c>
    </row>
    <row r="840" spans="8:32" x14ac:dyDescent="0.25">
      <c r="L840" s="52">
        <v>46204</v>
      </c>
      <c r="M840" s="54"/>
    </row>
    <row r="841" spans="8:32" x14ac:dyDescent="0.25">
      <c r="L841" s="52">
        <v>46235</v>
      </c>
      <c r="M841" s="54"/>
    </row>
    <row r="842" spans="8:32" x14ac:dyDescent="0.25">
      <c r="L842" s="52">
        <v>46266</v>
      </c>
      <c r="M842" s="54"/>
    </row>
    <row r="843" spans="8:32" x14ac:dyDescent="0.25">
      <c r="L843" s="52">
        <v>46296</v>
      </c>
      <c r="M843" s="54"/>
    </row>
    <row r="844" spans="8:32" x14ac:dyDescent="0.25">
      <c r="L844" s="52">
        <v>46327</v>
      </c>
      <c r="M844" s="54"/>
    </row>
    <row r="845" spans="8:32" x14ac:dyDescent="0.25">
      <c r="L845" s="52">
        <v>46357</v>
      </c>
      <c r="M845" s="54"/>
    </row>
    <row r="846" spans="8:32" x14ac:dyDescent="0.25">
      <c r="L846" s="52">
        <v>46388</v>
      </c>
      <c r="M846" s="54"/>
    </row>
    <row r="847" spans="8:32" x14ac:dyDescent="0.25">
      <c r="L847" s="52">
        <v>46419</v>
      </c>
      <c r="M847" s="54"/>
    </row>
    <row r="848" spans="8:32" ht="15.75" thickBot="1" x14ac:dyDescent="0.3">
      <c r="L848" s="55">
        <v>46447</v>
      </c>
      <c r="M848" s="56"/>
    </row>
    <row r="849" spans="12:14" ht="16.5" thickTop="1" thickBot="1" x14ac:dyDescent="0.3">
      <c r="L849" s="57" t="s">
        <v>1143</v>
      </c>
      <c r="M849" s="58">
        <f>SUM(M837:M848)</f>
        <v>253130.13434039123</v>
      </c>
      <c r="N849" s="59">
        <f>M849-M833</f>
        <v>63252</v>
      </c>
    </row>
    <row r="850" spans="12:14" x14ac:dyDescent="0.25">
      <c r="L850" s="51"/>
    </row>
  </sheetData>
  <autoFilter ref="H3:AD833" xr:uid="{00000000-0001-0000-0100-000000000000}">
    <filterColumn colId="19">
      <filters>
        <filter val="1,008"/>
        <filter val="1,012"/>
        <filter val="1,046"/>
        <filter val="1,051"/>
        <filter val="1,058"/>
        <filter val="1,060"/>
        <filter val="1,063"/>
        <filter val="1,082"/>
        <filter val="1,090"/>
        <filter val="1,102"/>
        <filter val="1,108"/>
        <filter val="1,120"/>
        <filter val="1,128"/>
        <filter val="1,136"/>
        <filter val="1,164"/>
        <filter val="1,188"/>
        <filter val="1,276"/>
        <filter val="1,283"/>
        <filter val="1,295"/>
        <filter val="1,297"/>
        <filter val="1,361"/>
        <filter val="1,364"/>
        <filter val="1,383"/>
        <filter val="1,397"/>
        <filter val="1,442"/>
        <filter val="1,444"/>
        <filter val="1,477"/>
        <filter val="1,568"/>
        <filter val="1,644"/>
        <filter val="1,673"/>
        <filter val="1,696"/>
        <filter val="1,708"/>
        <filter val="1,761"/>
        <filter val="1,805"/>
        <filter val="1,811"/>
        <filter val="1,859"/>
        <filter val="1,869"/>
        <filter val="1,883"/>
        <filter val="1,904"/>
        <filter val="1,908"/>
        <filter val="1,988"/>
        <filter val="10,517"/>
        <filter val="103"/>
        <filter val="104"/>
        <filter val="108"/>
        <filter val="109"/>
        <filter val="110"/>
        <filter val="112"/>
        <filter val="114"/>
        <filter val="12"/>
        <filter val="124"/>
        <filter val="128"/>
        <filter val="130"/>
        <filter val="140"/>
        <filter val="142"/>
        <filter val="145"/>
        <filter val="151"/>
        <filter val="156"/>
        <filter val="16"/>
        <filter val="160"/>
        <filter val="161"/>
        <filter val="178"/>
        <filter val="18"/>
        <filter val="181"/>
        <filter val="185"/>
        <filter val="187"/>
        <filter val="19,176"/>
        <filter val="19,212"/>
        <filter val="190"/>
        <filter val="192"/>
        <filter val="2,016"/>
        <filter val="2,020"/>
        <filter val="2,030"/>
        <filter val="2,042"/>
        <filter val="2,054"/>
        <filter val="2,066"/>
        <filter val="2,072"/>
        <filter val="2,100"/>
        <filter val="2,155"/>
        <filter val="2,157"/>
        <filter val="2,279"/>
        <filter val="2,397"/>
        <filter val="2,413"/>
        <filter val="2,498"/>
        <filter val="2,507"/>
        <filter val="2,542"/>
        <filter val="2,563"/>
        <filter val="2,608"/>
        <filter val="2,683"/>
        <filter val="2,934"/>
        <filter val="20"/>
        <filter val="20,104"/>
        <filter val="201"/>
        <filter val="212"/>
        <filter val="214"/>
        <filter val="216"/>
        <filter val="222"/>
        <filter val="24"/>
        <filter val="250"/>
        <filter val="256"/>
        <filter val="257"/>
        <filter val="274"/>
        <filter val="275"/>
        <filter val="280"/>
        <filter val="283"/>
        <filter val="3,156"/>
        <filter val="3,486"/>
        <filter val="3,58,856"/>
        <filter val="3,730"/>
        <filter val="3,888"/>
        <filter val="30"/>
        <filter val="303"/>
        <filter val="309"/>
        <filter val="312"/>
        <filter val="328"/>
        <filter val="329"/>
        <filter val="332"/>
        <filter val="341"/>
        <filter val="349"/>
        <filter val="35"/>
        <filter val="359"/>
        <filter val="37"/>
        <filter val="377"/>
        <filter val="39"/>
        <filter val="4,058"/>
        <filter val="4,095"/>
        <filter val="4,116"/>
        <filter val="4,142"/>
        <filter val="400"/>
        <filter val="405"/>
        <filter val="408"/>
        <filter val="425"/>
        <filter val="429"/>
        <filter val="439"/>
        <filter val="451"/>
        <filter val="458"/>
        <filter val="46"/>
        <filter val="460"/>
        <filter val="461"/>
        <filter val="469"/>
        <filter val="478"/>
        <filter val="486"/>
        <filter val="492"/>
        <filter val="503"/>
        <filter val="505"/>
        <filter val="507"/>
        <filter val="508"/>
        <filter val="51"/>
        <filter val="513"/>
        <filter val="516"/>
        <filter val="517"/>
        <filter val="52"/>
        <filter val="523"/>
        <filter val="532"/>
        <filter val="533"/>
        <filter val="535"/>
        <filter val="55"/>
        <filter val="56"/>
        <filter val="560"/>
        <filter val="570"/>
        <filter val="58"/>
        <filter val="583"/>
        <filter val="585"/>
        <filter val="594"/>
        <filter val="597"/>
        <filter val="6"/>
        <filter val="60"/>
        <filter val="600"/>
        <filter val="608"/>
        <filter val="612"/>
        <filter val="618"/>
        <filter val="623"/>
        <filter val="631"/>
        <filter val="64"/>
        <filter val="643"/>
        <filter val="655"/>
        <filter val="660"/>
        <filter val="663"/>
        <filter val="669"/>
        <filter val="687"/>
        <filter val="688"/>
        <filter val="697"/>
        <filter val="700"/>
        <filter val="711"/>
        <filter val="715"/>
        <filter val="748"/>
        <filter val="749"/>
        <filter val="753"/>
        <filter val="77"/>
        <filter val="774"/>
        <filter val="781"/>
        <filter val="783"/>
        <filter val="8,310"/>
        <filter val="8,349"/>
        <filter val="8,713"/>
        <filter val="800"/>
        <filter val="804"/>
        <filter val="817"/>
        <filter val="820"/>
        <filter val="823"/>
        <filter val="839"/>
        <filter val="856"/>
        <filter val="859"/>
        <filter val="861"/>
        <filter val="895"/>
        <filter val="898"/>
        <filter val="9"/>
        <filter val="91"/>
        <filter val="948"/>
        <filter val="952"/>
        <filter val="954"/>
        <filter val="96"/>
        <filter val="961"/>
        <filter val="981"/>
        <filter val="986"/>
        <filter val="990"/>
      </filters>
    </filterColumn>
  </autoFilter>
  <mergeCells count="2">
    <mergeCell ref="H2:Z2"/>
    <mergeCell ref="L836:M836"/>
  </mergeCells>
  <phoneticPr fontId="4" type="noConversion"/>
  <conditionalFormatting sqref="AF4:AF832 AA4:AA832 AD4:AD832">
    <cfRule type="cellIs" dxfId="1" priority="2" operator="lessThan">
      <formula>-1</formula>
    </cfRule>
  </conditionalFormatting>
  <conditionalFormatting sqref="H4:H832">
    <cfRule type="duplicateValues" dxfId="0" priority="1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80"/>
  <sheetViews>
    <sheetView topLeftCell="A1453" workbookViewId="0">
      <selection activeCell="A1472" sqref="A1472"/>
    </sheetView>
  </sheetViews>
  <sheetFormatPr defaultRowHeight="15" x14ac:dyDescent="0.25"/>
  <cols>
    <col min="2" max="2" width="10.42578125" bestFit="1" customWidth="1"/>
    <col min="3" max="3" width="12.28515625" bestFit="1" customWidth="1"/>
    <col min="4" max="4" width="15.28515625" bestFit="1" customWidth="1"/>
    <col min="5" max="5" width="20.85546875" bestFit="1" customWidth="1"/>
    <col min="6" max="6" width="20.85546875" hidden="1" customWidth="1"/>
    <col min="7" max="7" width="16.7109375" customWidth="1"/>
    <col min="8" max="8" width="33.5703125" customWidth="1"/>
    <col min="9" max="9" width="16.85546875" customWidth="1"/>
    <col min="10" max="10" width="35.7109375" bestFit="1" customWidth="1"/>
    <col min="12" max="12" width="11.7109375" customWidth="1"/>
    <col min="13" max="13" width="9" bestFit="1" customWidth="1"/>
    <col min="14" max="14" width="9.85546875" bestFit="1" customWidth="1"/>
    <col min="15" max="15" width="13.28515625" customWidth="1"/>
    <col min="16" max="16" width="15.5703125" customWidth="1"/>
  </cols>
  <sheetData>
    <row r="1" spans="1:17" x14ac:dyDescent="0.25">
      <c r="A1" s="1" t="s">
        <v>0</v>
      </c>
      <c r="B1" s="2" t="s">
        <v>18</v>
      </c>
      <c r="C1" s="2" t="s">
        <v>142</v>
      </c>
      <c r="D1" s="2" t="s">
        <v>35</v>
      </c>
      <c r="E1" s="2" t="s">
        <v>149</v>
      </c>
      <c r="F1" s="2" t="s">
        <v>156</v>
      </c>
      <c r="G1" s="2" t="s">
        <v>34</v>
      </c>
      <c r="H1" s="2" t="s">
        <v>16</v>
      </c>
      <c r="I1" s="2" t="s">
        <v>157</v>
      </c>
      <c r="J1" s="2" t="s">
        <v>6</v>
      </c>
      <c r="K1" s="2" t="s">
        <v>7</v>
      </c>
      <c r="L1" s="2" t="s">
        <v>17</v>
      </c>
      <c r="M1" s="2" t="s">
        <v>9</v>
      </c>
      <c r="N1" s="2" t="s">
        <v>10</v>
      </c>
      <c r="O1" s="2" t="s">
        <v>20</v>
      </c>
      <c r="P1" s="3" t="s">
        <v>21</v>
      </c>
      <c r="Q1" s="32" t="s">
        <v>1033</v>
      </c>
    </row>
    <row r="2" spans="1:17" x14ac:dyDescent="0.25">
      <c r="A2" s="14">
        <v>45748</v>
      </c>
      <c r="B2" s="9" t="s">
        <v>19</v>
      </c>
      <c r="C2" s="9">
        <v>120</v>
      </c>
      <c r="D2" s="9">
        <v>1</v>
      </c>
      <c r="E2" s="35" t="str">
        <f>IFERROR(VLOOKUP(Table4[[#This Row],[From Location Code]],Table5[#All],3,0),"")</f>
        <v>Munger</v>
      </c>
      <c r="F2" s="35" t="str">
        <f>IFERROR(VLOOKUP(Table4[[#This Row],[From Location Code]],Table5[#All],2,0),"")</f>
        <v>Main Godown</v>
      </c>
      <c r="G2" s="36">
        <v>1014</v>
      </c>
      <c r="H2" s="35" t="str">
        <f>IFERROR(VLOOKUP(Table4[[#This Row],[To BMC/MPG Code]],Table5[#All],3,0),"")</f>
        <v>Dumraon</v>
      </c>
      <c r="I2" s="35" t="str">
        <f>IFERROR(VLOOKUP(Table4[[#This Row],[To BMC/MPG Code]],Table5[#All],2,0),"")</f>
        <v>BMC</v>
      </c>
      <c r="J2" s="9" t="s">
        <v>116</v>
      </c>
      <c r="K2" s="35" t="str">
        <f>IFERROR(VLOOKUP(Table4[[#This Row],[Item Name]],Table2[[Item Name]:[UoM]],2,0),"")</f>
        <v>Nos</v>
      </c>
      <c r="L2" s="36">
        <v>68</v>
      </c>
      <c r="M2" s="37">
        <f>IFERROR(VLOOKUP(Table4[[#This Row],[Item Name]],Table2[[#All],[Item Name]:[Open Rate]],8,0),"")</f>
        <v>2.83</v>
      </c>
      <c r="N2" s="37">
        <f>IFERROR(+Table4[[#This Row],[Qty Issued]]*Table4[[#This Row],[Rate]],"")</f>
        <v>192.44</v>
      </c>
      <c r="O2" s="36" t="s">
        <v>153</v>
      </c>
      <c r="P2" s="38" t="s">
        <v>38</v>
      </c>
      <c r="Q2" s="34"/>
    </row>
    <row r="3" spans="1:17" x14ac:dyDescent="0.25">
      <c r="A3" s="14">
        <v>45748</v>
      </c>
      <c r="B3" s="9" t="s">
        <v>19</v>
      </c>
      <c r="C3" s="9">
        <v>120</v>
      </c>
      <c r="D3" s="9">
        <v>1</v>
      </c>
      <c r="E3" s="35" t="str">
        <f>IFERROR(VLOOKUP(Table4[[#This Row],[From Location Code]],Table5[#All],3,0),"")</f>
        <v>Munger</v>
      </c>
      <c r="F3" s="35" t="str">
        <f>IFERROR(VLOOKUP(Table4[[#This Row],[From Location Code]],Table5[#All],2,0),"")</f>
        <v>Main Godown</v>
      </c>
      <c r="G3" s="36">
        <v>1014</v>
      </c>
      <c r="H3" s="35" t="str">
        <f>IFERROR(VLOOKUP(Table4[[#This Row],[To BMC/MPG Code]],Table5[#All],3,0),"")</f>
        <v>Dumraon</v>
      </c>
      <c r="I3" s="35" t="str">
        <f>IFERROR(VLOOKUP(Table4[[#This Row],[To BMC/MPG Code]],Table5[#All],2,0),"")</f>
        <v>BMC</v>
      </c>
      <c r="J3" s="28" t="s">
        <v>95</v>
      </c>
      <c r="K3" s="35" t="str">
        <f>IFERROR(VLOOKUP(Table4[[#This Row],[Item Name]],Table2[[Item Name]:[UoM]],2,0),"")</f>
        <v>Nos</v>
      </c>
      <c r="L3" s="36">
        <v>51</v>
      </c>
      <c r="M3" s="37">
        <f>IFERROR(VLOOKUP(Table4[[#This Row],[Item Name]],Table2[[#All],[Item Name]:[Open Rate]],8,0),"")</f>
        <v>129.80000000000001</v>
      </c>
      <c r="N3" s="37">
        <f>IFERROR(+Table4[[#This Row],[Qty Issued]]*Table4[[#This Row],[Rate]],"")</f>
        <v>6619.8</v>
      </c>
      <c r="O3" s="36" t="s">
        <v>153</v>
      </c>
      <c r="P3" s="38" t="s">
        <v>38</v>
      </c>
      <c r="Q3" s="34"/>
    </row>
    <row r="4" spans="1:17" x14ac:dyDescent="0.25">
      <c r="A4" s="14">
        <v>45748</v>
      </c>
      <c r="B4" s="9" t="s">
        <v>19</v>
      </c>
      <c r="C4" s="9">
        <v>120</v>
      </c>
      <c r="D4" s="9">
        <v>1</v>
      </c>
      <c r="E4" s="35" t="str">
        <f>IFERROR(VLOOKUP(Table4[[#This Row],[From Location Code]],Table5[#All],3,0),"")</f>
        <v>Munger</v>
      </c>
      <c r="F4" s="35" t="str">
        <f>IFERROR(VLOOKUP(Table4[[#This Row],[From Location Code]],Table5[#All],2,0),"")</f>
        <v>Main Godown</v>
      </c>
      <c r="G4" s="36">
        <v>1014</v>
      </c>
      <c r="H4" s="35" t="str">
        <f>IFERROR(VLOOKUP(Table4[[#This Row],[To BMC/MPG Code]],Table5[#All],3,0),"")</f>
        <v>Dumraon</v>
      </c>
      <c r="I4" s="35" t="str">
        <f>IFERROR(VLOOKUP(Table4[[#This Row],[To BMC/MPG Code]],Table5[#All],2,0),"")</f>
        <v>BMC</v>
      </c>
      <c r="J4" s="9" t="s">
        <v>91</v>
      </c>
      <c r="K4" s="35" t="str">
        <f>IFERROR(VLOOKUP(Table4[[#This Row],[Item Name]],Table2[[Item Name]:[UoM]],2,0),"")</f>
        <v>Nos</v>
      </c>
      <c r="L4" s="36">
        <v>13</v>
      </c>
      <c r="M4" s="37">
        <f>IFERROR(VLOOKUP(Table4[[#This Row],[Item Name]],Table2[[#All],[Item Name]:[Open Rate]],8,0),"")</f>
        <v>112.1</v>
      </c>
      <c r="N4" s="37">
        <f>IFERROR(+Table4[[#This Row],[Qty Issued]]*Table4[[#This Row],[Rate]],"")</f>
        <v>1457.3</v>
      </c>
      <c r="O4" s="36" t="s">
        <v>153</v>
      </c>
      <c r="P4" s="38" t="s">
        <v>38</v>
      </c>
      <c r="Q4" s="34"/>
    </row>
    <row r="5" spans="1:17" x14ac:dyDescent="0.25">
      <c r="A5" s="14">
        <v>45748</v>
      </c>
      <c r="B5" s="9" t="s">
        <v>19</v>
      </c>
      <c r="C5" s="9">
        <v>120</v>
      </c>
      <c r="D5" s="9">
        <v>1</v>
      </c>
      <c r="E5" s="35" t="str">
        <f>IFERROR(VLOOKUP(Table4[[#This Row],[From Location Code]],Table5[#All],3,0),"")</f>
        <v>Munger</v>
      </c>
      <c r="F5" s="35" t="str">
        <f>IFERROR(VLOOKUP(Table4[[#This Row],[From Location Code]],Table5[#All],2,0),"")</f>
        <v>Main Godown</v>
      </c>
      <c r="G5" s="36">
        <v>1014</v>
      </c>
      <c r="H5" s="35" t="str">
        <f>IFERROR(VLOOKUP(Table4[[#This Row],[To BMC/MPG Code]],Table5[#All],3,0),"")</f>
        <v>Dumraon</v>
      </c>
      <c r="I5" s="35" t="str">
        <f>IFERROR(VLOOKUP(Table4[[#This Row],[To BMC/MPG Code]],Table5[#All],2,0),"")</f>
        <v>BMC</v>
      </c>
      <c r="J5" s="28" t="s">
        <v>108</v>
      </c>
      <c r="K5" s="35" t="str">
        <f>IFERROR(VLOOKUP(Table4[[#This Row],[Item Name]],Table2[[Item Name]:[UoM]],2,0),"")</f>
        <v>Nos</v>
      </c>
      <c r="L5" s="36">
        <v>14</v>
      </c>
      <c r="M5" s="37">
        <f>IFERROR(VLOOKUP(Table4[[#This Row],[Item Name]],Table2[[#All],[Item Name]:[Open Rate]],8,0),"")</f>
        <v>29.5</v>
      </c>
      <c r="N5" s="37">
        <f>IFERROR(+Table4[[#This Row],[Qty Issued]]*Table4[[#This Row],[Rate]],"")</f>
        <v>413</v>
      </c>
      <c r="O5" s="36" t="s">
        <v>153</v>
      </c>
      <c r="P5" s="38" t="s">
        <v>38</v>
      </c>
      <c r="Q5" s="34"/>
    </row>
    <row r="6" spans="1:17" x14ac:dyDescent="0.25">
      <c r="A6" s="14">
        <v>45748</v>
      </c>
      <c r="B6" s="9" t="s">
        <v>19</v>
      </c>
      <c r="C6" s="9">
        <v>120</v>
      </c>
      <c r="D6" s="9">
        <v>1</v>
      </c>
      <c r="E6" s="35" t="str">
        <f>IFERROR(VLOOKUP(Table4[[#This Row],[From Location Code]],Table5[#All],3,0),"")</f>
        <v>Munger</v>
      </c>
      <c r="F6" s="35" t="str">
        <f>IFERROR(VLOOKUP(Table4[[#This Row],[From Location Code]],Table5[#All],2,0),"")</f>
        <v>Main Godown</v>
      </c>
      <c r="G6" s="36">
        <v>1014</v>
      </c>
      <c r="H6" s="35" t="str">
        <f>IFERROR(VLOOKUP(Table4[[#This Row],[To BMC/MPG Code]],Table5[#All],3,0),"")</f>
        <v>Dumraon</v>
      </c>
      <c r="I6" s="35" t="str">
        <f>IFERROR(VLOOKUP(Table4[[#This Row],[To BMC/MPG Code]],Table5[#All],2,0),"")</f>
        <v>BMC</v>
      </c>
      <c r="J6" s="28" t="s">
        <v>64</v>
      </c>
      <c r="K6" s="35" t="str">
        <f>IFERROR(VLOOKUP(Table4[[#This Row],[Item Name]],Table2[[Item Name]:[UoM]],2,0),"")</f>
        <v>Nos</v>
      </c>
      <c r="L6" s="36">
        <v>61</v>
      </c>
      <c r="M6" s="37">
        <f>IFERROR(VLOOKUP(Table4[[#This Row],[Item Name]],Table2[[#All],[Item Name]:[Open Rate]],8,0),"")</f>
        <v>348.52</v>
      </c>
      <c r="N6" s="37">
        <f>IFERROR(+Table4[[#This Row],[Qty Issued]]*Table4[[#This Row],[Rate]],"")</f>
        <v>21259.719999999998</v>
      </c>
      <c r="O6" s="36" t="s">
        <v>153</v>
      </c>
      <c r="P6" s="38" t="s">
        <v>38</v>
      </c>
      <c r="Q6" s="34"/>
    </row>
    <row r="7" spans="1:17" x14ac:dyDescent="0.25">
      <c r="A7" s="14">
        <v>45748</v>
      </c>
      <c r="B7" s="9" t="s">
        <v>19</v>
      </c>
      <c r="C7" s="9">
        <v>156</v>
      </c>
      <c r="D7" s="9">
        <v>1</v>
      </c>
      <c r="E7" s="35" t="str">
        <f>IFERROR(VLOOKUP(Table4[[#This Row],[From Location Code]],Table5[#All],3,0),"")</f>
        <v>Munger</v>
      </c>
      <c r="F7" s="35" t="str">
        <f>IFERROR(VLOOKUP(Table4[[#This Row],[From Location Code]],Table5[#All],2,0),"")</f>
        <v>Main Godown</v>
      </c>
      <c r="G7" s="36">
        <v>1014</v>
      </c>
      <c r="H7" s="35" t="str">
        <f>IFERROR(VLOOKUP(Table4[[#This Row],[To BMC/MPG Code]],Table5[#All],3,0),"")</f>
        <v>Dumraon</v>
      </c>
      <c r="I7" s="35" t="str">
        <f>IFERROR(VLOOKUP(Table4[[#This Row],[To BMC/MPG Code]],Table5[#All],2,0),"")</f>
        <v>BMC</v>
      </c>
      <c r="J7" s="9" t="s">
        <v>70</v>
      </c>
      <c r="K7" s="35" t="str">
        <f>IFERROR(VLOOKUP(Table4[[#This Row],[Item Name]],Table2[[Item Name]:[UoM]],2,0),"")</f>
        <v>Nos</v>
      </c>
      <c r="L7" s="36">
        <v>39</v>
      </c>
      <c r="M7" s="37">
        <f>IFERROR(VLOOKUP(Table4[[#This Row],[Item Name]],Table2[[#All],[Item Name]:[Open Rate]],8,0),"")</f>
        <v>348.52</v>
      </c>
      <c r="N7" s="37">
        <f>IFERROR(+Table4[[#This Row],[Qty Issued]]*Table4[[#This Row],[Rate]],"")</f>
        <v>13592.279999999999</v>
      </c>
      <c r="O7" s="36" t="s">
        <v>153</v>
      </c>
      <c r="P7" s="38" t="s">
        <v>38</v>
      </c>
      <c r="Q7" s="34"/>
    </row>
    <row r="8" spans="1:17" x14ac:dyDescent="0.25">
      <c r="A8" s="14">
        <v>45748</v>
      </c>
      <c r="B8" s="9" t="s">
        <v>19</v>
      </c>
      <c r="C8" s="9">
        <v>156</v>
      </c>
      <c r="D8" s="9">
        <v>1</v>
      </c>
      <c r="E8" s="35" t="str">
        <f>IFERROR(VLOOKUP(Table4[[#This Row],[From Location Code]],Table5[#All],3,0),"")</f>
        <v>Munger</v>
      </c>
      <c r="F8" s="35" t="str">
        <f>IFERROR(VLOOKUP(Table4[[#This Row],[From Location Code]],Table5[#All],2,0),"")</f>
        <v>Main Godown</v>
      </c>
      <c r="G8" s="36">
        <v>1014</v>
      </c>
      <c r="H8" s="35" t="str">
        <f>IFERROR(VLOOKUP(Table4[[#This Row],[To BMC/MPG Code]],Table5[#All],3,0),"")</f>
        <v>Dumraon</v>
      </c>
      <c r="I8" s="35" t="str">
        <f>IFERROR(VLOOKUP(Table4[[#This Row],[To BMC/MPG Code]],Table5[#All],2,0),"")</f>
        <v>BMC</v>
      </c>
      <c r="J8" s="9" t="s">
        <v>62</v>
      </c>
      <c r="K8" s="35" t="str">
        <f>IFERROR(VLOOKUP(Table4[[#This Row],[Item Name]],Table2[[Item Name]:[UoM]],2,0),"")</f>
        <v>Nos</v>
      </c>
      <c r="L8" s="36">
        <v>3</v>
      </c>
      <c r="M8" s="37">
        <f>IFERROR(VLOOKUP(Table4[[#This Row],[Item Name]],Table2[[#All],[Item Name]:[Open Rate]],8,0),"")</f>
        <v>348.52</v>
      </c>
      <c r="N8" s="37">
        <f>IFERROR(+Table4[[#This Row],[Qty Issued]]*Table4[[#This Row],[Rate]],"")</f>
        <v>1045.56</v>
      </c>
      <c r="O8" s="36" t="s">
        <v>153</v>
      </c>
      <c r="P8" s="38" t="s">
        <v>38</v>
      </c>
      <c r="Q8" s="34"/>
    </row>
    <row r="9" spans="1:17" x14ac:dyDescent="0.25">
      <c r="A9" s="14">
        <v>45748</v>
      </c>
      <c r="B9" s="9" t="s">
        <v>19</v>
      </c>
      <c r="C9" s="9">
        <v>156</v>
      </c>
      <c r="D9" s="9">
        <v>1</v>
      </c>
      <c r="E9" s="35" t="str">
        <f>IFERROR(VLOOKUP(Table4[[#This Row],[From Location Code]],Table5[#All],3,0),"")</f>
        <v>Munger</v>
      </c>
      <c r="F9" s="35" t="str">
        <f>IFERROR(VLOOKUP(Table4[[#This Row],[From Location Code]],Table5[#All],2,0),"")</f>
        <v>Main Godown</v>
      </c>
      <c r="G9" s="36">
        <v>1014</v>
      </c>
      <c r="H9" s="35" t="str">
        <f>IFERROR(VLOOKUP(Table4[[#This Row],[To BMC/MPG Code]],Table5[#All],3,0),"")</f>
        <v>Dumraon</v>
      </c>
      <c r="I9" s="35" t="str">
        <f>IFERROR(VLOOKUP(Table4[[#This Row],[To BMC/MPG Code]],Table5[#All],2,0),"")</f>
        <v>BMC</v>
      </c>
      <c r="J9" s="9" t="s">
        <v>66</v>
      </c>
      <c r="K9" s="35" t="str">
        <f>IFERROR(VLOOKUP(Table4[[#This Row],[Item Name]],Table2[[Item Name]:[UoM]],2,0),"")</f>
        <v>Nos</v>
      </c>
      <c r="L9" s="36">
        <v>6</v>
      </c>
      <c r="M9" s="37">
        <f>IFERROR(VLOOKUP(Table4[[#This Row],[Item Name]],Table2[[#All],[Item Name]:[Open Rate]],8,0),"")</f>
        <v>56.02</v>
      </c>
      <c r="N9" s="37">
        <f>IFERROR(+Table4[[#This Row],[Qty Issued]]*Table4[[#This Row],[Rate]],"")</f>
        <v>336.12</v>
      </c>
      <c r="O9" s="36" t="s">
        <v>153</v>
      </c>
      <c r="P9" s="38" t="s">
        <v>38</v>
      </c>
      <c r="Q9" s="34"/>
    </row>
    <row r="10" spans="1:17" x14ac:dyDescent="0.25">
      <c r="A10" s="14">
        <v>45748</v>
      </c>
      <c r="B10" s="9" t="s">
        <v>155</v>
      </c>
      <c r="C10" s="9">
        <v>169</v>
      </c>
      <c r="D10" s="9">
        <v>1</v>
      </c>
      <c r="E10" s="7" t="str">
        <f>IFERROR(VLOOKUP(Table4[[#This Row],[From Location Code]],Table5[#All],3,0),"")</f>
        <v>Munger</v>
      </c>
      <c r="F10" s="7" t="str">
        <f>IFERROR(VLOOKUP(Table4[[#This Row],[From Location Code]],Table5[#All],2,0),"")</f>
        <v>Main Godown</v>
      </c>
      <c r="G10" s="9">
        <v>10090042</v>
      </c>
      <c r="H10" s="7" t="str">
        <f>IFERROR(VLOOKUP(Table4[[#This Row],[To BMC/MPG Code]],Table5[#All],3,0),"")</f>
        <v>REWAI</v>
      </c>
      <c r="I10" s="7" t="str">
        <f>IFERROR(VLOOKUP(Table4[[#This Row],[To BMC/MPG Code]],Table5[#All],2,0),"")</f>
        <v>MPG</v>
      </c>
      <c r="J10" s="9" t="s">
        <v>64</v>
      </c>
      <c r="K10" s="7" t="str">
        <f>IFERROR(VLOOKUP(Table4[[#This Row],[Item Name]],Table2[[Item Name]:[UoM]],2,0),"")</f>
        <v>Nos</v>
      </c>
      <c r="L10" s="9">
        <v>2</v>
      </c>
      <c r="M10" s="17">
        <f>IFERROR(VLOOKUP(Table4[[#This Row],[Item Name]],Table2[[#All],[Item Name]:[Open Rate]],8,0),"")</f>
        <v>348.52</v>
      </c>
      <c r="N10" s="17">
        <f>IFERROR(+Table4[[#This Row],[Qty Issued]]*Table4[[#This Row],[Rate]],"")</f>
        <v>697.04</v>
      </c>
      <c r="O10" s="10" t="s">
        <v>152</v>
      </c>
      <c r="P10" s="13" t="s">
        <v>154</v>
      </c>
    </row>
    <row r="11" spans="1:17" x14ac:dyDescent="0.25">
      <c r="A11" s="14">
        <v>45748</v>
      </c>
      <c r="B11" s="9" t="s">
        <v>155</v>
      </c>
      <c r="C11" s="9">
        <v>169</v>
      </c>
      <c r="D11" s="9">
        <v>1</v>
      </c>
      <c r="E11" s="7" t="str">
        <f>IFERROR(VLOOKUP(Table4[[#This Row],[From Location Code]],Table5[#All],3,0),"")</f>
        <v>Munger</v>
      </c>
      <c r="F11" s="7" t="str">
        <f>IFERROR(VLOOKUP(Table4[[#This Row],[From Location Code]],Table5[#All],2,0),"")</f>
        <v>Main Godown</v>
      </c>
      <c r="G11" s="9">
        <v>10090056</v>
      </c>
      <c r="H11" s="7" t="str">
        <f>IFERROR(VLOOKUP(Table4[[#This Row],[To BMC/MPG Code]],Table5[#All],3,0),"")</f>
        <v>NARAYANPUR</v>
      </c>
      <c r="I11" s="7" t="str">
        <f>IFERROR(VLOOKUP(Table4[[#This Row],[To BMC/MPG Code]],Table5[#All],2,0),"")</f>
        <v>MPG</v>
      </c>
      <c r="J11" s="9" t="s">
        <v>64</v>
      </c>
      <c r="K11" s="8" t="str">
        <f>IFERROR(VLOOKUP(Table4[[#This Row],[Item Name]],Table2[[Item Name]:[UoM]],2,0),"")</f>
        <v>Nos</v>
      </c>
      <c r="L11" s="10">
        <v>1</v>
      </c>
      <c r="M11" s="18">
        <f>IFERROR(VLOOKUP(Table4[[#This Row],[Item Name]],Table2[[#All],[Item Name]:[Open Rate]],8,0),"")</f>
        <v>348.52</v>
      </c>
      <c r="N11" s="18">
        <f>IFERROR(+Table4[[#This Row],[Qty Issued]]*Table4[[#This Row],[Rate]],"")</f>
        <v>348.52</v>
      </c>
      <c r="O11" s="10" t="s">
        <v>152</v>
      </c>
      <c r="P11" s="13" t="s">
        <v>154</v>
      </c>
    </row>
    <row r="12" spans="1:17" x14ac:dyDescent="0.25">
      <c r="A12" s="14">
        <v>45748</v>
      </c>
      <c r="B12" s="9" t="s">
        <v>155</v>
      </c>
      <c r="C12" s="9">
        <v>169</v>
      </c>
      <c r="D12" s="9">
        <v>1</v>
      </c>
      <c r="E12" s="7" t="str">
        <f>IFERROR(VLOOKUP(Table4[[#This Row],[From Location Code]],Table5[#All],3,0),"")</f>
        <v>Munger</v>
      </c>
      <c r="F12" s="7" t="str">
        <f>IFERROR(VLOOKUP(Table4[[#This Row],[From Location Code]],Table5[#All],2,0),"")</f>
        <v>Main Godown</v>
      </c>
      <c r="G12" s="9">
        <v>10090029</v>
      </c>
      <c r="H12" s="7" t="str">
        <f>IFERROR(VLOOKUP(Table4[[#This Row],[To BMC/MPG Code]],Table5[#All],3,0),"")</f>
        <v>RAMNAGAR</v>
      </c>
      <c r="I12" s="7" t="str">
        <f>IFERROR(VLOOKUP(Table4[[#This Row],[To BMC/MPG Code]],Table5[#All],2,0),"")</f>
        <v>MPG</v>
      </c>
      <c r="J12" s="9" t="s">
        <v>64</v>
      </c>
      <c r="K12" s="8" t="str">
        <f>IFERROR(VLOOKUP(Table4[[#This Row],[Item Name]],Table2[[Item Name]:[UoM]],2,0),"")</f>
        <v>Nos</v>
      </c>
      <c r="L12" s="10">
        <v>1</v>
      </c>
      <c r="M12" s="18">
        <f>IFERROR(VLOOKUP(Table4[[#This Row],[Item Name]],Table2[[#All],[Item Name]:[Open Rate]],8,0),"")</f>
        <v>348.52</v>
      </c>
      <c r="N12" s="18">
        <f>IFERROR(+Table4[[#This Row],[Qty Issued]]*Table4[[#This Row],[Rate]],"")</f>
        <v>348.52</v>
      </c>
      <c r="O12" s="10" t="s">
        <v>152</v>
      </c>
      <c r="P12" s="13" t="s">
        <v>154</v>
      </c>
    </row>
    <row r="13" spans="1:17" x14ac:dyDescent="0.25">
      <c r="A13" s="14">
        <v>45748</v>
      </c>
      <c r="B13" s="9" t="s">
        <v>155</v>
      </c>
      <c r="C13" s="9">
        <v>169</v>
      </c>
      <c r="D13" s="9">
        <v>1</v>
      </c>
      <c r="E13" s="7" t="str">
        <f>IFERROR(VLOOKUP(Table4[[#This Row],[From Location Code]],Table5[#All],3,0),"")</f>
        <v>Munger</v>
      </c>
      <c r="F13" s="7" t="str">
        <f>IFERROR(VLOOKUP(Table4[[#This Row],[From Location Code]],Table5[#All],2,0),"")</f>
        <v>Main Godown</v>
      </c>
      <c r="G13" s="9">
        <v>10090009</v>
      </c>
      <c r="H13" s="7" t="str">
        <f>IFERROR(VLOOKUP(Table4[[#This Row],[To BMC/MPG Code]],Table5[#All],3,0),"")</f>
        <v>SONDHI</v>
      </c>
      <c r="I13" s="7" t="str">
        <f>IFERROR(VLOOKUP(Table4[[#This Row],[To BMC/MPG Code]],Table5[#All],2,0),"")</f>
        <v>MPG</v>
      </c>
      <c r="J13" s="9" t="s">
        <v>64</v>
      </c>
      <c r="K13" s="8" t="str">
        <f>IFERROR(VLOOKUP(Table4[[#This Row],[Item Name]],Table2[[Item Name]:[UoM]],2,0),"")</f>
        <v>Nos</v>
      </c>
      <c r="L13" s="10">
        <v>1</v>
      </c>
      <c r="M13" s="18">
        <f>IFERROR(VLOOKUP(Table4[[#This Row],[Item Name]],Table2[[#All],[Item Name]:[Open Rate]],8,0),"")</f>
        <v>348.52</v>
      </c>
      <c r="N13" s="18">
        <f>IFERROR(+Table4[[#This Row],[Qty Issued]]*Table4[[#This Row],[Rate]],"")</f>
        <v>348.52</v>
      </c>
      <c r="O13" s="10" t="s">
        <v>152</v>
      </c>
      <c r="P13" s="13" t="s">
        <v>154</v>
      </c>
    </row>
    <row r="14" spans="1:17" x14ac:dyDescent="0.25">
      <c r="A14" s="14">
        <v>45748</v>
      </c>
      <c r="B14" s="9" t="s">
        <v>155</v>
      </c>
      <c r="C14" s="9">
        <v>169</v>
      </c>
      <c r="D14" s="9">
        <v>1</v>
      </c>
      <c r="E14" s="7" t="str">
        <f>IFERROR(VLOOKUP(Table4[[#This Row],[From Location Code]],Table5[#All],3,0),"")</f>
        <v>Munger</v>
      </c>
      <c r="F14" s="7" t="str">
        <f>IFERROR(VLOOKUP(Table4[[#This Row],[From Location Code]],Table5[#All],2,0),"")</f>
        <v>Main Godown</v>
      </c>
      <c r="G14" s="9">
        <v>10090049</v>
      </c>
      <c r="H14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14" s="7" t="str">
        <f>IFERROR(VLOOKUP(Table4[[#This Row],[To BMC/MPG Code]],Table5[#All],2,0),"")</f>
        <v>MPG</v>
      </c>
      <c r="J14" s="9" t="s">
        <v>64</v>
      </c>
      <c r="K14" s="8" t="str">
        <f>IFERROR(VLOOKUP(Table4[[#This Row],[Item Name]],Table2[[Item Name]:[UoM]],2,0),"")</f>
        <v>Nos</v>
      </c>
      <c r="L14" s="10">
        <v>1</v>
      </c>
      <c r="M14" s="18">
        <f>IFERROR(VLOOKUP(Table4[[#This Row],[Item Name]],Table2[[#All],[Item Name]:[Open Rate]],8,0),"")</f>
        <v>348.52</v>
      </c>
      <c r="N14" s="18">
        <f>IFERROR(+Table4[[#This Row],[Qty Issued]]*Table4[[#This Row],[Rate]],"")</f>
        <v>348.52</v>
      </c>
      <c r="O14" s="10" t="s">
        <v>152</v>
      </c>
      <c r="P14" s="13" t="s">
        <v>154</v>
      </c>
    </row>
    <row r="15" spans="1:17" x14ac:dyDescent="0.25">
      <c r="A15" s="14">
        <v>45748</v>
      </c>
      <c r="B15" s="9" t="s">
        <v>155</v>
      </c>
      <c r="C15" s="9">
        <v>169</v>
      </c>
      <c r="D15" s="9">
        <v>1</v>
      </c>
      <c r="E15" s="7" t="str">
        <f>IFERROR(VLOOKUP(Table4[[#This Row],[From Location Code]],Table5[#All],3,0),"")</f>
        <v>Munger</v>
      </c>
      <c r="F15" s="7" t="str">
        <f>IFERROR(VLOOKUP(Table4[[#This Row],[From Location Code]],Table5[#All],2,0),"")</f>
        <v>Main Godown</v>
      </c>
      <c r="G15" s="9">
        <v>10090030</v>
      </c>
      <c r="H15" s="7" t="str">
        <f>IFERROR(VLOOKUP(Table4[[#This Row],[To BMC/MPG Code]],Table5[#All],3,0),"")</f>
        <v>GUNSAGAR 1</v>
      </c>
      <c r="I15" s="7" t="str">
        <f>IFERROR(VLOOKUP(Table4[[#This Row],[To BMC/MPG Code]],Table5[#All],2,0),"")</f>
        <v>MPG</v>
      </c>
      <c r="J15" s="9" t="s">
        <v>64</v>
      </c>
      <c r="K15" s="8" t="str">
        <f>IFERROR(VLOOKUP(Table4[[#This Row],[Item Name]],Table2[[Item Name]:[UoM]],2,0),"")</f>
        <v>Nos</v>
      </c>
      <c r="L15" s="10">
        <v>1</v>
      </c>
      <c r="M15" s="18">
        <f>IFERROR(VLOOKUP(Table4[[#This Row],[Item Name]],Table2[[#All],[Item Name]:[Open Rate]],8,0),"")</f>
        <v>348.52</v>
      </c>
      <c r="N15" s="18">
        <f>IFERROR(+Table4[[#This Row],[Qty Issued]]*Table4[[#This Row],[Rate]],"")</f>
        <v>348.52</v>
      </c>
      <c r="O15" s="10" t="s">
        <v>152</v>
      </c>
      <c r="P15" s="13" t="s">
        <v>154</v>
      </c>
    </row>
    <row r="16" spans="1:17" x14ac:dyDescent="0.25">
      <c r="A16" s="14">
        <v>45748</v>
      </c>
      <c r="B16" s="9" t="s">
        <v>155</v>
      </c>
      <c r="C16" s="9">
        <v>169</v>
      </c>
      <c r="D16" s="9">
        <v>1</v>
      </c>
      <c r="E16" s="7" t="str">
        <f>IFERROR(VLOOKUP(Table4[[#This Row],[From Location Code]],Table5[#All],3,0),"")</f>
        <v>Munger</v>
      </c>
      <c r="F16" s="7" t="str">
        <f>IFERROR(VLOOKUP(Table4[[#This Row],[From Location Code]],Table5[#All],2,0),"")</f>
        <v>Main Godown</v>
      </c>
      <c r="G16" s="10">
        <v>10090063</v>
      </c>
      <c r="H16" s="7" t="str">
        <f>IFERROR(VLOOKUP(Table4[[#This Row],[To BMC/MPG Code]],Table5[#All],3,0),"")</f>
        <v>BIHRAURA</v>
      </c>
      <c r="I16" s="7" t="str">
        <f>IFERROR(VLOOKUP(Table4[[#This Row],[To BMC/MPG Code]],Table5[#All],2,0),"")</f>
        <v>MPG</v>
      </c>
      <c r="J16" s="9" t="s">
        <v>64</v>
      </c>
      <c r="K16" s="8" t="str">
        <f>IFERROR(VLOOKUP(Table4[[#This Row],[Item Name]],Table2[[Item Name]:[UoM]],2,0),"")</f>
        <v>Nos</v>
      </c>
      <c r="L16" s="10">
        <v>1</v>
      </c>
      <c r="M16" s="18">
        <f>IFERROR(VLOOKUP(Table4[[#This Row],[Item Name]],Table2[[#All],[Item Name]:[Open Rate]],8,0),"")</f>
        <v>348.52</v>
      </c>
      <c r="N16" s="18">
        <f>IFERROR(+Table4[[#This Row],[Qty Issued]]*Table4[[#This Row],[Rate]],"")</f>
        <v>348.52</v>
      </c>
      <c r="O16" s="9" t="s">
        <v>153</v>
      </c>
      <c r="P16" s="13" t="s">
        <v>38</v>
      </c>
    </row>
    <row r="17" spans="1:16" x14ac:dyDescent="0.25">
      <c r="A17" s="14">
        <v>45748</v>
      </c>
      <c r="B17" s="9" t="s">
        <v>155</v>
      </c>
      <c r="C17" s="9">
        <v>169</v>
      </c>
      <c r="D17" s="9">
        <v>1</v>
      </c>
      <c r="E17" s="7" t="str">
        <f>IFERROR(VLOOKUP(Table4[[#This Row],[From Location Code]],Table5[#All],3,0),"")</f>
        <v>Munger</v>
      </c>
      <c r="F17" s="7" t="str">
        <f>IFERROR(VLOOKUP(Table4[[#This Row],[From Location Code]],Table5[#All],2,0),"")</f>
        <v>Main Godown</v>
      </c>
      <c r="G17" s="10">
        <v>10090059</v>
      </c>
      <c r="H17" s="7" t="str">
        <f>IFERROR(VLOOKUP(Table4[[#This Row],[To BMC/MPG Code]],Table5[#All],3,0),"")</f>
        <v>CHOTAHA</v>
      </c>
      <c r="I17" s="7" t="str">
        <f>IFERROR(VLOOKUP(Table4[[#This Row],[To BMC/MPG Code]],Table5[#All],2,0),"")</f>
        <v>MPG</v>
      </c>
      <c r="J17" s="9" t="s">
        <v>64</v>
      </c>
      <c r="K17" s="8" t="str">
        <f>IFERROR(VLOOKUP(Table4[[#This Row],[Item Name]],Table2[[Item Name]:[UoM]],2,0),"")</f>
        <v>Nos</v>
      </c>
      <c r="L17" s="10">
        <v>1</v>
      </c>
      <c r="M17" s="18">
        <f>IFERROR(VLOOKUP(Table4[[#This Row],[Item Name]],Table2[[#All],[Item Name]:[Open Rate]],8,0),"")</f>
        <v>348.52</v>
      </c>
      <c r="N17" s="18">
        <f>IFERROR(+Table4[[#This Row],[Qty Issued]]*Table4[[#This Row],[Rate]],"")</f>
        <v>348.52</v>
      </c>
      <c r="O17" s="9" t="s">
        <v>153</v>
      </c>
      <c r="P17" s="13" t="s">
        <v>38</v>
      </c>
    </row>
    <row r="18" spans="1:16" x14ac:dyDescent="0.25">
      <c r="A18" s="14">
        <v>45748</v>
      </c>
      <c r="B18" s="9" t="s">
        <v>155</v>
      </c>
      <c r="C18" s="9">
        <v>169</v>
      </c>
      <c r="D18" s="9">
        <v>1</v>
      </c>
      <c r="E18" s="7" t="str">
        <f>IFERROR(VLOOKUP(Table4[[#This Row],[From Location Code]],Table5[#All],3,0),"")</f>
        <v>Munger</v>
      </c>
      <c r="F18" s="7" t="str">
        <f>IFERROR(VLOOKUP(Table4[[#This Row],[From Location Code]],Table5[#All],2,0),"")</f>
        <v>Main Godown</v>
      </c>
      <c r="G18" s="10">
        <v>10090062</v>
      </c>
      <c r="H18" s="7" t="str">
        <f>IFERROR(VLOOKUP(Table4[[#This Row],[To BMC/MPG Code]],Table5[#All],3,0),"")</f>
        <v>SAITHNAN</v>
      </c>
      <c r="I18" s="7" t="str">
        <f>IFERROR(VLOOKUP(Table4[[#This Row],[To BMC/MPG Code]],Table5[#All],2,0),"")</f>
        <v>MPG</v>
      </c>
      <c r="J18" s="9" t="s">
        <v>64</v>
      </c>
      <c r="K18" s="8" t="str">
        <f>IFERROR(VLOOKUP(Table4[[#This Row],[Item Name]],Table2[[Item Name]:[UoM]],2,0),"")</f>
        <v>Nos</v>
      </c>
      <c r="L18" s="10">
        <v>1</v>
      </c>
      <c r="M18" s="18">
        <f>IFERROR(VLOOKUP(Table4[[#This Row],[Item Name]],Table2[[#All],[Item Name]:[Open Rate]],8,0),"")</f>
        <v>348.52</v>
      </c>
      <c r="N18" s="18">
        <f>IFERROR(+Table4[[#This Row],[Qty Issued]]*Table4[[#This Row],[Rate]],"")</f>
        <v>348.52</v>
      </c>
      <c r="O18" s="9" t="s">
        <v>153</v>
      </c>
      <c r="P18" s="13" t="s">
        <v>38</v>
      </c>
    </row>
    <row r="19" spans="1:16" x14ac:dyDescent="0.25">
      <c r="A19" s="14">
        <v>45748</v>
      </c>
      <c r="B19" s="9" t="s">
        <v>155</v>
      </c>
      <c r="C19" s="9">
        <v>169</v>
      </c>
      <c r="D19" s="9">
        <v>1</v>
      </c>
      <c r="E19" s="7" t="str">
        <f>IFERROR(VLOOKUP(Table4[[#This Row],[From Location Code]],Table5[#All],3,0),"")</f>
        <v>Munger</v>
      </c>
      <c r="F19" s="7" t="str">
        <f>IFERROR(VLOOKUP(Table4[[#This Row],[From Location Code]],Table5[#All],2,0),"")</f>
        <v>Main Godown</v>
      </c>
      <c r="G19" s="10">
        <v>10090061</v>
      </c>
      <c r="H19" s="7" t="str">
        <f>IFERROR(VLOOKUP(Table4[[#This Row],[To BMC/MPG Code]],Table5[#All],3,0),"")</f>
        <v>UFFAPUR</v>
      </c>
      <c r="I19" s="7" t="str">
        <f>IFERROR(VLOOKUP(Table4[[#This Row],[To BMC/MPG Code]],Table5[#All],2,0),"")</f>
        <v>MPG</v>
      </c>
      <c r="J19" s="9" t="s">
        <v>64</v>
      </c>
      <c r="K19" s="8" t="str">
        <f>IFERROR(VLOOKUP(Table4[[#This Row],[Item Name]],Table2[[Item Name]:[UoM]],2,0),"")</f>
        <v>Nos</v>
      </c>
      <c r="L19" s="10">
        <v>1</v>
      </c>
      <c r="M19" s="18">
        <f>IFERROR(VLOOKUP(Table4[[#This Row],[Item Name]],Table2[[#All],[Item Name]:[Open Rate]],8,0),"")</f>
        <v>348.52</v>
      </c>
      <c r="N19" s="18">
        <f>IFERROR(+Table4[[#This Row],[Qty Issued]]*Table4[[#This Row],[Rate]],"")</f>
        <v>348.52</v>
      </c>
      <c r="O19" s="9" t="s">
        <v>153</v>
      </c>
      <c r="P19" s="13" t="s">
        <v>38</v>
      </c>
    </row>
    <row r="20" spans="1:16" x14ac:dyDescent="0.25">
      <c r="A20" s="14">
        <v>45748</v>
      </c>
      <c r="B20" s="9" t="s">
        <v>155</v>
      </c>
      <c r="C20" s="9">
        <v>169</v>
      </c>
      <c r="D20" s="9">
        <v>1</v>
      </c>
      <c r="E20" s="7" t="str">
        <f>IFERROR(VLOOKUP(Table4[[#This Row],[From Location Code]],Table5[#All],3,0),"")</f>
        <v>Munger</v>
      </c>
      <c r="F20" s="7" t="str">
        <f>IFERROR(VLOOKUP(Table4[[#This Row],[From Location Code]],Table5[#All],2,0),"")</f>
        <v>Main Godown</v>
      </c>
      <c r="G20" s="10">
        <v>10060100</v>
      </c>
      <c r="H20" s="7" t="str">
        <f>IFERROR(VLOOKUP(Table4[[#This Row],[To BMC/MPG Code]],Table5[#All],3,0),"")</f>
        <v>KHAIRA</v>
      </c>
      <c r="I20" s="7" t="str">
        <f>IFERROR(VLOOKUP(Table4[[#This Row],[To BMC/MPG Code]],Table5[#All],2,0),"")</f>
        <v>MPG</v>
      </c>
      <c r="J20" s="9" t="s">
        <v>64</v>
      </c>
      <c r="K20" s="8" t="str">
        <f>IFERROR(VLOOKUP(Table4[[#This Row],[Item Name]],Table2[[Item Name]:[UoM]],2,0),"")</f>
        <v>Nos</v>
      </c>
      <c r="L20" s="10">
        <v>1</v>
      </c>
      <c r="M20" s="18">
        <f>IFERROR(VLOOKUP(Table4[[#This Row],[Item Name]],Table2[[#All],[Item Name]:[Open Rate]],8,0),"")</f>
        <v>348.52</v>
      </c>
      <c r="N20" s="18">
        <f>IFERROR(+Table4[[#This Row],[Qty Issued]]*Table4[[#This Row],[Rate]],"")</f>
        <v>348.52</v>
      </c>
      <c r="O20" s="9" t="s">
        <v>153</v>
      </c>
      <c r="P20" s="13" t="s">
        <v>38</v>
      </c>
    </row>
    <row r="21" spans="1:16" x14ac:dyDescent="0.25">
      <c r="A21" s="14">
        <v>45748</v>
      </c>
      <c r="B21" s="9" t="s">
        <v>155</v>
      </c>
      <c r="C21" s="9">
        <v>169</v>
      </c>
      <c r="D21" s="9">
        <v>1</v>
      </c>
      <c r="E21" s="8" t="str">
        <f>IFERROR(VLOOKUP(Table4[[#This Row],[From Location Code]],Table5[#All],3,0),"")</f>
        <v>Munger</v>
      </c>
      <c r="F21" s="8" t="str">
        <f>IFERROR(VLOOKUP(Table4[[#This Row],[From Location Code]],Table5[#All],2,0),"")</f>
        <v>Main Godown</v>
      </c>
      <c r="G21" s="10">
        <v>10060098</v>
      </c>
      <c r="H21" s="7" t="str">
        <f>IFERROR(VLOOKUP(Table4[[#This Row],[To BMC/MPG Code]],Table5[#All],3,0),"")</f>
        <v>RAMDEV TOLA</v>
      </c>
      <c r="I21" s="7" t="str">
        <f>IFERROR(VLOOKUP(Table4[[#This Row],[To BMC/MPG Code]],Table5[#All],2,0),"")</f>
        <v>MPG</v>
      </c>
      <c r="J21" s="9" t="s">
        <v>64</v>
      </c>
      <c r="K21" s="8" t="str">
        <f>IFERROR(VLOOKUP(Table4[[#This Row],[Item Name]],Table2[[Item Name]:[UoM]],2,0),"")</f>
        <v>Nos</v>
      </c>
      <c r="L21" s="10">
        <v>1</v>
      </c>
      <c r="M21" s="18">
        <f>IFERROR(VLOOKUP(Table4[[#This Row],[Item Name]],Table2[[#All],[Item Name]:[Open Rate]],8,0),"")</f>
        <v>348.52</v>
      </c>
      <c r="N21" s="18">
        <f>IFERROR(+Table4[[#This Row],[Qty Issued]]*Table4[[#This Row],[Rate]],"")</f>
        <v>348.52</v>
      </c>
      <c r="O21" s="9" t="s">
        <v>153</v>
      </c>
      <c r="P21" s="13" t="s">
        <v>38</v>
      </c>
    </row>
    <row r="22" spans="1:16" x14ac:dyDescent="0.25">
      <c r="A22" s="14">
        <v>45748</v>
      </c>
      <c r="B22" s="9" t="s">
        <v>155</v>
      </c>
      <c r="C22" s="9">
        <v>169</v>
      </c>
      <c r="D22" s="9">
        <v>1</v>
      </c>
      <c r="E22" s="8" t="str">
        <f>IFERROR(VLOOKUP(Table4[[#This Row],[From Location Code]],Table5[#All],3,0),"")</f>
        <v>Munger</v>
      </c>
      <c r="F22" s="8" t="str">
        <f>IFERROR(VLOOKUP(Table4[[#This Row],[From Location Code]],Table5[#All],2,0),"")</f>
        <v>Main Godown</v>
      </c>
      <c r="G22" s="10">
        <v>10060103</v>
      </c>
      <c r="H22" s="8" t="str">
        <f>IFERROR(VLOOKUP(Table4[[#This Row],[To BMC/MPG Code]],Table5[#All],3,0),"")</f>
        <v>LADHAUNA</v>
      </c>
      <c r="I22" s="8" t="str">
        <f>IFERROR(VLOOKUP(Table4[[#This Row],[To BMC/MPG Code]],Table5[#All],2,0),"")</f>
        <v>MPG</v>
      </c>
      <c r="J22" s="9" t="s">
        <v>64</v>
      </c>
      <c r="K22" s="8" t="str">
        <f>IFERROR(VLOOKUP(Table4[[#This Row],[Item Name]],Table2[[Item Name]:[UoM]],2,0),"")</f>
        <v>Nos</v>
      </c>
      <c r="L22" s="10">
        <v>1</v>
      </c>
      <c r="M22" s="18">
        <f>IFERROR(VLOOKUP(Table4[[#This Row],[Item Name]],Table2[[#All],[Item Name]:[Open Rate]],8,0),"")</f>
        <v>348.52</v>
      </c>
      <c r="N22" s="18">
        <f>IFERROR(+Table4[[#This Row],[Qty Issued]]*Table4[[#This Row],[Rate]],"")</f>
        <v>348.52</v>
      </c>
      <c r="O22" s="9" t="s">
        <v>153</v>
      </c>
      <c r="P22" s="13" t="s">
        <v>38</v>
      </c>
    </row>
    <row r="23" spans="1:16" x14ac:dyDescent="0.25">
      <c r="A23" s="14">
        <v>45748</v>
      </c>
      <c r="B23" s="9" t="s">
        <v>155</v>
      </c>
      <c r="C23" s="9">
        <v>169</v>
      </c>
      <c r="D23" s="9">
        <v>1</v>
      </c>
      <c r="E23" s="7" t="str">
        <f>IFERROR(VLOOKUP(Table4[[#This Row],[From Location Code]],Table5[#All],3,0),"")</f>
        <v>Munger</v>
      </c>
      <c r="F23" s="7" t="str">
        <f>IFERROR(VLOOKUP(Table4[[#This Row],[From Location Code]],Table5[#All],2,0),"")</f>
        <v>Main Godown</v>
      </c>
      <c r="G23" s="10">
        <v>10020059</v>
      </c>
      <c r="H23" s="7" t="str">
        <f>IFERROR(VLOOKUP(Table4[[#This Row],[To BMC/MPG Code]],Table5[#All],3,0),"")</f>
        <v>GANGA-SARAI</v>
      </c>
      <c r="I23" s="7" t="str">
        <f>IFERROR(VLOOKUP(Table4[[#This Row],[To BMC/MPG Code]],Table5[#All],2,0),"")</f>
        <v>MPG</v>
      </c>
      <c r="J23" s="9" t="s">
        <v>64</v>
      </c>
      <c r="K23" s="7" t="str">
        <f>IFERROR(VLOOKUP(Table4[[#This Row],[Item Name]],Table2[[Item Name]:[UoM]],2,0),"")</f>
        <v>Nos</v>
      </c>
      <c r="L23" s="10">
        <v>1</v>
      </c>
      <c r="M23" s="17">
        <f>IFERROR(VLOOKUP(Table4[[#This Row],[Item Name]],Table2[[#All],[Item Name]:[Open Rate]],8,0),"")</f>
        <v>348.52</v>
      </c>
      <c r="N23" s="17">
        <f>IFERROR(+Table4[[#This Row],[Qty Issued]]*Table4[[#This Row],[Rate]],"")</f>
        <v>348.52</v>
      </c>
      <c r="O23" s="10" t="s">
        <v>152</v>
      </c>
      <c r="P23" s="13" t="s">
        <v>154</v>
      </c>
    </row>
    <row r="24" spans="1:16" x14ac:dyDescent="0.25">
      <c r="A24" s="14">
        <v>45748</v>
      </c>
      <c r="B24" s="9" t="s">
        <v>155</v>
      </c>
      <c r="C24" s="9">
        <v>169</v>
      </c>
      <c r="D24" s="9">
        <v>1</v>
      </c>
      <c r="E24" s="7" t="str">
        <f>IFERROR(VLOOKUP(Table4[[#This Row],[From Location Code]],Table5[#All],3,0),"")</f>
        <v>Munger</v>
      </c>
      <c r="F24" s="7" t="str">
        <f>IFERROR(VLOOKUP(Table4[[#This Row],[From Location Code]],Table5[#All],2,0),"")</f>
        <v>Main Godown</v>
      </c>
      <c r="G24" s="10">
        <v>10020026</v>
      </c>
      <c r="H24" s="7" t="str">
        <f>IFERROR(VLOOKUP(Table4[[#This Row],[To BMC/MPG Code]],Table5[#All],3,0),"")</f>
        <v>Gomukh Jhakhaur</v>
      </c>
      <c r="I24" s="7" t="str">
        <f>IFERROR(VLOOKUP(Table4[[#This Row],[To BMC/MPG Code]],Table5[#All],2,0),"")</f>
        <v>MPG</v>
      </c>
      <c r="J24" s="9" t="s">
        <v>64</v>
      </c>
      <c r="K24" s="7" t="str">
        <f>IFERROR(VLOOKUP(Table4[[#This Row],[Item Name]],Table2[[Item Name]:[UoM]],2,0),"")</f>
        <v>Nos</v>
      </c>
      <c r="L24" s="10">
        <v>1</v>
      </c>
      <c r="M24" s="17">
        <f>IFERROR(VLOOKUP(Table4[[#This Row],[Item Name]],Table2[[#All],[Item Name]:[Open Rate]],8,0),"")</f>
        <v>348.52</v>
      </c>
      <c r="N24" s="17">
        <f>IFERROR(+Table4[[#This Row],[Qty Issued]]*Table4[[#This Row],[Rate]],"")</f>
        <v>348.52</v>
      </c>
      <c r="O24" s="10" t="s">
        <v>152</v>
      </c>
      <c r="P24" s="13" t="s">
        <v>154</v>
      </c>
    </row>
    <row r="25" spans="1:16" x14ac:dyDescent="0.25">
      <c r="A25" s="14">
        <v>45748</v>
      </c>
      <c r="B25" s="9" t="s">
        <v>155</v>
      </c>
      <c r="C25" s="9">
        <v>169</v>
      </c>
      <c r="D25" s="9">
        <v>1</v>
      </c>
      <c r="E25" s="7" t="str">
        <f>IFERROR(VLOOKUP(Table4[[#This Row],[From Location Code]],Table5[#All],3,0),"")</f>
        <v>Munger</v>
      </c>
      <c r="F25" s="7" t="str">
        <f>IFERROR(VLOOKUP(Table4[[#This Row],[From Location Code]],Table5[#All],2,0),"")</f>
        <v>Main Godown</v>
      </c>
      <c r="G25" s="10">
        <v>10020025</v>
      </c>
      <c r="H25" s="7" t="str">
        <f>IFERROR(VLOOKUP(Table4[[#This Row],[To BMC/MPG Code]],Table5[#All],3,0),"")</f>
        <v>Dumri 2</v>
      </c>
      <c r="I25" s="7" t="str">
        <f>IFERROR(VLOOKUP(Table4[[#This Row],[To BMC/MPG Code]],Table5[#All],2,0),"")</f>
        <v>MPG</v>
      </c>
      <c r="J25" s="9" t="s">
        <v>64</v>
      </c>
      <c r="K25" s="7" t="str">
        <f>IFERROR(VLOOKUP(Table4[[#This Row],[Item Name]],Table2[[Item Name]:[UoM]],2,0),"")</f>
        <v>Nos</v>
      </c>
      <c r="L25" s="10">
        <v>1</v>
      </c>
      <c r="M25" s="17">
        <f>IFERROR(VLOOKUP(Table4[[#This Row],[Item Name]],Table2[[#All],[Item Name]:[Open Rate]],8,0),"")</f>
        <v>348.52</v>
      </c>
      <c r="N25" s="17">
        <f>IFERROR(+Table4[[#This Row],[Qty Issued]]*Table4[[#This Row],[Rate]],"")</f>
        <v>348.52</v>
      </c>
      <c r="O25" s="10" t="s">
        <v>152</v>
      </c>
      <c r="P25" s="13" t="s">
        <v>154</v>
      </c>
    </row>
    <row r="26" spans="1:16" x14ac:dyDescent="0.25">
      <c r="A26" s="14">
        <v>45748</v>
      </c>
      <c r="B26" s="9" t="s">
        <v>155</v>
      </c>
      <c r="C26" s="9">
        <v>169</v>
      </c>
      <c r="D26" s="9">
        <v>1</v>
      </c>
      <c r="E26" s="7" t="str">
        <f>IFERROR(VLOOKUP(Table4[[#This Row],[From Location Code]],Table5[#All],3,0),"")</f>
        <v>Munger</v>
      </c>
      <c r="F26" s="7" t="str">
        <f>IFERROR(VLOOKUP(Table4[[#This Row],[From Location Code]],Table5[#All],2,0),"")</f>
        <v>Main Godown</v>
      </c>
      <c r="G26" s="10">
        <v>10020050</v>
      </c>
      <c r="H26" s="7" t="str">
        <f>IFERROR(VLOOKUP(Table4[[#This Row],[To BMC/MPG Code]],Table5[#All],3,0),"")</f>
        <v>GADHTOLA</v>
      </c>
      <c r="I26" s="7" t="str">
        <f>IFERROR(VLOOKUP(Table4[[#This Row],[To BMC/MPG Code]],Table5[#All],2,0),"")</f>
        <v>MPG</v>
      </c>
      <c r="J26" s="9" t="s">
        <v>64</v>
      </c>
      <c r="K26" s="7" t="str">
        <f>IFERROR(VLOOKUP(Table4[[#This Row],[Item Name]],Table2[[Item Name]:[UoM]],2,0),"")</f>
        <v>Nos</v>
      </c>
      <c r="L26" s="10">
        <v>1</v>
      </c>
      <c r="M26" s="17">
        <f>IFERROR(VLOOKUP(Table4[[#This Row],[Item Name]],Table2[[#All],[Item Name]:[Open Rate]],8,0),"")</f>
        <v>348.52</v>
      </c>
      <c r="N26" s="17">
        <f>IFERROR(+Table4[[#This Row],[Qty Issued]]*Table4[[#This Row],[Rate]],"")</f>
        <v>348.52</v>
      </c>
      <c r="O26" s="10" t="s">
        <v>152</v>
      </c>
      <c r="P26" s="13" t="s">
        <v>154</v>
      </c>
    </row>
    <row r="27" spans="1:16" x14ac:dyDescent="0.25">
      <c r="A27" s="14">
        <v>45748</v>
      </c>
      <c r="B27" s="9" t="s">
        <v>155</v>
      </c>
      <c r="C27" s="9">
        <v>169</v>
      </c>
      <c r="D27" s="9">
        <v>1</v>
      </c>
      <c r="E27" s="7" t="str">
        <f>IFERROR(VLOOKUP(Table4[[#This Row],[From Location Code]],Table5[#All],3,0),"")</f>
        <v>Munger</v>
      </c>
      <c r="F27" s="7" t="str">
        <f>IFERROR(VLOOKUP(Table4[[#This Row],[From Location Code]],Table5[#All],2,0),"")</f>
        <v>Main Godown</v>
      </c>
      <c r="G27" s="10">
        <v>10020057</v>
      </c>
      <c r="H27" s="7" t="str">
        <f>IFERROR(VLOOKUP(Table4[[#This Row],[To BMC/MPG Code]],Table5[#All],3,0),"")</f>
        <v>KANHARPUR-2</v>
      </c>
      <c r="I27" s="7" t="str">
        <f>IFERROR(VLOOKUP(Table4[[#This Row],[To BMC/MPG Code]],Table5[#All],2,0),"")</f>
        <v>MPG</v>
      </c>
      <c r="J27" s="9" t="s">
        <v>64</v>
      </c>
      <c r="K27" s="7" t="str">
        <f>IFERROR(VLOOKUP(Table4[[#This Row],[Item Name]],Table2[[Item Name]:[UoM]],2,0),"")</f>
        <v>Nos</v>
      </c>
      <c r="L27" s="10">
        <v>1</v>
      </c>
      <c r="M27" s="17">
        <f>IFERROR(VLOOKUP(Table4[[#This Row],[Item Name]],Table2[[#All],[Item Name]:[Open Rate]],8,0),"")</f>
        <v>348.52</v>
      </c>
      <c r="N27" s="17">
        <f>IFERROR(+Table4[[#This Row],[Qty Issued]]*Table4[[#This Row],[Rate]],"")</f>
        <v>348.52</v>
      </c>
      <c r="O27" s="10" t="s">
        <v>152</v>
      </c>
      <c r="P27" s="13" t="s">
        <v>154</v>
      </c>
    </row>
    <row r="28" spans="1:16" x14ac:dyDescent="0.25">
      <c r="A28" s="14">
        <v>45748</v>
      </c>
      <c r="B28" s="9" t="s">
        <v>155</v>
      </c>
      <c r="C28" s="9">
        <v>169</v>
      </c>
      <c r="D28" s="9">
        <v>1</v>
      </c>
      <c r="E28" s="7" t="str">
        <f>IFERROR(VLOOKUP(Table4[[#This Row],[From Location Code]],Table5[#All],3,0),"")</f>
        <v>Munger</v>
      </c>
      <c r="F28" s="7" t="str">
        <f>IFERROR(VLOOKUP(Table4[[#This Row],[From Location Code]],Table5[#All],2,0),"")</f>
        <v>Main Godown</v>
      </c>
      <c r="G28" s="10">
        <v>10020063</v>
      </c>
      <c r="H28" s="7" t="str">
        <f>IFERROR(VLOOKUP(Table4[[#This Row],[To BMC/MPG Code]],Table5[#All],3,0),"")</f>
        <v>MALPUR                                                                                              </v>
      </c>
      <c r="I28" s="7" t="str">
        <f>IFERROR(VLOOKUP(Table4[[#This Row],[To BMC/MPG Code]],Table5[#All],2,0),"")</f>
        <v>MPG</v>
      </c>
      <c r="J28" s="9" t="s">
        <v>64</v>
      </c>
      <c r="K28" s="7" t="str">
        <f>IFERROR(VLOOKUP(Table4[[#This Row],[Item Name]],Table2[[Item Name]:[UoM]],2,0),"")</f>
        <v>Nos</v>
      </c>
      <c r="L28" s="10">
        <v>1</v>
      </c>
      <c r="M28" s="17">
        <f>IFERROR(VLOOKUP(Table4[[#This Row],[Item Name]],Table2[[#All],[Item Name]:[Open Rate]],8,0),"")</f>
        <v>348.52</v>
      </c>
      <c r="N28" s="17">
        <f>IFERROR(+Table4[[#This Row],[Qty Issued]]*Table4[[#This Row],[Rate]],"")</f>
        <v>348.52</v>
      </c>
      <c r="O28" s="10" t="s">
        <v>152</v>
      </c>
      <c r="P28" s="13" t="s">
        <v>154</v>
      </c>
    </row>
    <row r="29" spans="1:16" x14ac:dyDescent="0.25">
      <c r="A29" s="14">
        <v>45748</v>
      </c>
      <c r="B29" s="9" t="s">
        <v>155</v>
      </c>
      <c r="C29" s="9">
        <v>169</v>
      </c>
      <c r="D29" s="9">
        <v>1</v>
      </c>
      <c r="E29" s="7" t="str">
        <f>IFERROR(VLOOKUP(Table4[[#This Row],[From Location Code]],Table5[#All],3,0),"")</f>
        <v>Munger</v>
      </c>
      <c r="F29" s="7" t="str">
        <f>IFERROR(VLOOKUP(Table4[[#This Row],[From Location Code]],Table5[#All],2,0),"")</f>
        <v>Main Godown</v>
      </c>
      <c r="G29" s="10">
        <v>10020002</v>
      </c>
      <c r="H29" s="7" t="str">
        <f>IFERROR(VLOOKUP(Table4[[#This Row],[To BMC/MPG Code]],Table5[#All],3,0),"")</f>
        <v>PIPARIYA DIH -2</v>
      </c>
      <c r="I29" s="7" t="str">
        <f>IFERROR(VLOOKUP(Table4[[#This Row],[To BMC/MPG Code]],Table5[#All],2,0),"")</f>
        <v>MPG</v>
      </c>
      <c r="J29" s="9" t="s">
        <v>64</v>
      </c>
      <c r="K29" s="7" t="str">
        <f>IFERROR(VLOOKUP(Table4[[#This Row],[Item Name]],Table2[[Item Name]:[UoM]],2,0),"")</f>
        <v>Nos</v>
      </c>
      <c r="L29" s="10">
        <v>1</v>
      </c>
      <c r="M29" s="17">
        <f>IFERROR(VLOOKUP(Table4[[#This Row],[Item Name]],Table2[[#All],[Item Name]:[Open Rate]],8,0),"")</f>
        <v>348.52</v>
      </c>
      <c r="N29" s="17">
        <f>IFERROR(+Table4[[#This Row],[Qty Issued]]*Table4[[#This Row],[Rate]],"")</f>
        <v>348.52</v>
      </c>
      <c r="O29" s="10" t="s">
        <v>152</v>
      </c>
      <c r="P29" s="13" t="s">
        <v>154</v>
      </c>
    </row>
    <row r="30" spans="1:16" x14ac:dyDescent="0.25">
      <c r="A30" s="14">
        <v>45748</v>
      </c>
      <c r="B30" s="9" t="s">
        <v>155</v>
      </c>
      <c r="C30" s="9">
        <v>169</v>
      </c>
      <c r="D30" s="9">
        <v>1</v>
      </c>
      <c r="E30" s="7" t="str">
        <f>IFERROR(VLOOKUP(Table4[[#This Row],[From Location Code]],Table5[#All],3,0),"")</f>
        <v>Munger</v>
      </c>
      <c r="F30" s="7" t="str">
        <f>IFERROR(VLOOKUP(Table4[[#This Row],[From Location Code]],Table5[#All],2,0),"")</f>
        <v>Main Godown</v>
      </c>
      <c r="G30" s="10">
        <v>10020074</v>
      </c>
      <c r="H30" s="7" t="str">
        <f>IFERROR(VLOOKUP(Table4[[#This Row],[To BMC/MPG Code]],Table5[#All],3,0),"")</f>
        <v>NEW KARARI PIPARIYA</v>
      </c>
      <c r="I30" s="7" t="str">
        <f>IFERROR(VLOOKUP(Table4[[#This Row],[To BMC/MPG Code]],Table5[#All],2,0),"")</f>
        <v>MPG</v>
      </c>
      <c r="J30" s="9" t="s">
        <v>64</v>
      </c>
      <c r="K30" s="7" t="str">
        <f>IFERROR(VLOOKUP(Table4[[#This Row],[Item Name]],Table2[[Item Name]:[UoM]],2,0),"")</f>
        <v>Nos</v>
      </c>
      <c r="L30" s="10">
        <v>1</v>
      </c>
      <c r="M30" s="17">
        <f>IFERROR(VLOOKUP(Table4[[#This Row],[Item Name]],Table2[[#All],[Item Name]:[Open Rate]],8,0),"")</f>
        <v>348.52</v>
      </c>
      <c r="N30" s="17">
        <f>IFERROR(+Table4[[#This Row],[Qty Issued]]*Table4[[#This Row],[Rate]],"")</f>
        <v>348.52</v>
      </c>
      <c r="O30" s="9" t="s">
        <v>153</v>
      </c>
      <c r="P30" s="13" t="s">
        <v>38</v>
      </c>
    </row>
    <row r="31" spans="1:16" x14ac:dyDescent="0.25">
      <c r="A31" s="14">
        <v>45748</v>
      </c>
      <c r="B31" s="9" t="s">
        <v>19</v>
      </c>
      <c r="C31" s="9">
        <v>169</v>
      </c>
      <c r="D31" s="9">
        <v>1</v>
      </c>
      <c r="E31" s="7" t="str">
        <f>IFERROR(VLOOKUP(Table4[[#This Row],[From Location Code]],Table5[#All],3,0),"")</f>
        <v>Munger</v>
      </c>
      <c r="F31" s="7" t="str">
        <f>IFERROR(VLOOKUP(Table4[[#This Row],[From Location Code]],Table5[#All],2,0),"")</f>
        <v>Main Godown</v>
      </c>
      <c r="G31" s="10">
        <v>1002</v>
      </c>
      <c r="H31" s="7" t="str">
        <f>IFERROR(VLOOKUP(Table4[[#This Row],[To BMC/MPG Code]],Table5[#All],3,0),"")</f>
        <v>Laldiyara</v>
      </c>
      <c r="I31" s="7" t="str">
        <f>IFERROR(VLOOKUP(Table4[[#This Row],[To BMC/MPG Code]],Table5[#All],2,0),"")</f>
        <v>BMC</v>
      </c>
      <c r="J31" s="9" t="s">
        <v>64</v>
      </c>
      <c r="K31" s="7" t="str">
        <f>IFERROR(VLOOKUP(Table4[[#This Row],[Item Name]],Table2[[Item Name]:[UoM]],2,0),"")</f>
        <v>Nos</v>
      </c>
      <c r="L31" s="10">
        <v>5</v>
      </c>
      <c r="M31" s="17">
        <f>IFERROR(VLOOKUP(Table4[[#This Row],[Item Name]],Table2[[#All],[Item Name]:[Open Rate]],8,0),"")</f>
        <v>348.52</v>
      </c>
      <c r="N31" s="17">
        <f>IFERROR(+Table4[[#This Row],[Qty Issued]]*Table4[[#This Row],[Rate]],"")</f>
        <v>1742.6</v>
      </c>
      <c r="O31" s="9" t="s">
        <v>153</v>
      </c>
      <c r="P31" s="13" t="s">
        <v>38</v>
      </c>
    </row>
    <row r="32" spans="1:16" x14ac:dyDescent="0.25">
      <c r="A32" s="14">
        <v>45748</v>
      </c>
      <c r="B32" s="9" t="s">
        <v>19</v>
      </c>
      <c r="C32" s="9">
        <v>169</v>
      </c>
      <c r="D32" s="9">
        <v>1</v>
      </c>
      <c r="E32" s="7" t="str">
        <f>IFERROR(VLOOKUP(Table4[[#This Row],[From Location Code]],Table5[#All],3,0),"")</f>
        <v>Munger</v>
      </c>
      <c r="F32" s="7" t="str">
        <f>IFERROR(VLOOKUP(Table4[[#This Row],[From Location Code]],Table5[#All],2,0),"")</f>
        <v>Main Godown</v>
      </c>
      <c r="G32" s="10">
        <v>1002</v>
      </c>
      <c r="H32" s="7" t="str">
        <f>IFERROR(VLOOKUP(Table4[[#This Row],[To BMC/MPG Code]],Table5[#All],3,0),"")</f>
        <v>Laldiyara</v>
      </c>
      <c r="I32" s="7" t="str">
        <f>IFERROR(VLOOKUP(Table4[[#This Row],[To BMC/MPG Code]],Table5[#All],2,0),"")</f>
        <v>BMC</v>
      </c>
      <c r="J32" s="9" t="s">
        <v>70</v>
      </c>
      <c r="K32" s="7" t="str">
        <f>IFERROR(VLOOKUP(Table4[[#This Row],[Item Name]],Table2[[Item Name]:[UoM]],2,0),"")</f>
        <v>Nos</v>
      </c>
      <c r="L32" s="10">
        <v>5</v>
      </c>
      <c r="M32" s="17">
        <f>IFERROR(VLOOKUP(Table4[[#This Row],[Item Name]],Table2[[#All],[Item Name]:[Open Rate]],8,0),"")</f>
        <v>348.52</v>
      </c>
      <c r="N32" s="17">
        <f>IFERROR(+Table4[[#This Row],[Qty Issued]]*Table4[[#This Row],[Rate]],"")</f>
        <v>1742.6</v>
      </c>
      <c r="O32" s="9" t="s">
        <v>153</v>
      </c>
      <c r="P32" s="13" t="s">
        <v>38</v>
      </c>
    </row>
    <row r="33" spans="1:16" x14ac:dyDescent="0.25">
      <c r="A33" s="14">
        <v>45748</v>
      </c>
      <c r="B33" s="9" t="s">
        <v>19</v>
      </c>
      <c r="C33" s="9">
        <v>169</v>
      </c>
      <c r="D33" s="9">
        <v>1</v>
      </c>
      <c r="E33" s="7" t="str">
        <f>IFERROR(VLOOKUP(Table4[[#This Row],[From Location Code]],Table5[#All],3,0),"")</f>
        <v>Munger</v>
      </c>
      <c r="F33" s="7" t="str">
        <f>IFERROR(VLOOKUP(Table4[[#This Row],[From Location Code]],Table5[#All],2,0),"")</f>
        <v>Main Godown</v>
      </c>
      <c r="G33" s="10">
        <v>1002</v>
      </c>
      <c r="H33" s="7" t="str">
        <f>IFERROR(VLOOKUP(Table4[[#This Row],[To BMC/MPG Code]],Table5[#All],3,0),"")</f>
        <v>Laldiyara</v>
      </c>
      <c r="I33" s="7" t="str">
        <f>IFERROR(VLOOKUP(Table4[[#This Row],[To BMC/MPG Code]],Table5[#All],2,0),"")</f>
        <v>BMC</v>
      </c>
      <c r="J33" s="9" t="s">
        <v>62</v>
      </c>
      <c r="K33" s="7" t="str">
        <f>IFERROR(VLOOKUP(Table4[[#This Row],[Item Name]],Table2[[Item Name]:[UoM]],2,0),"")</f>
        <v>Nos</v>
      </c>
      <c r="L33" s="10">
        <v>5</v>
      </c>
      <c r="M33" s="17">
        <f>IFERROR(VLOOKUP(Table4[[#This Row],[Item Name]],Table2[[#All],[Item Name]:[Open Rate]],8,0),"")</f>
        <v>348.52</v>
      </c>
      <c r="N33" s="17">
        <f>IFERROR(+Table4[[#This Row],[Qty Issued]]*Table4[[#This Row],[Rate]],"")</f>
        <v>1742.6</v>
      </c>
      <c r="O33" s="9" t="s">
        <v>153</v>
      </c>
      <c r="P33" s="13" t="s">
        <v>38</v>
      </c>
    </row>
    <row r="34" spans="1:16" x14ac:dyDescent="0.25">
      <c r="A34" s="14">
        <v>45748</v>
      </c>
      <c r="B34" s="9" t="s">
        <v>155</v>
      </c>
      <c r="C34" s="9">
        <v>169</v>
      </c>
      <c r="D34" s="9">
        <v>1</v>
      </c>
      <c r="E34" s="7" t="str">
        <f>IFERROR(VLOOKUP(Table4[[#This Row],[From Location Code]],Table5[#All],3,0),"")</f>
        <v>Munger</v>
      </c>
      <c r="F34" s="7" t="str">
        <f>IFERROR(VLOOKUP(Table4[[#This Row],[From Location Code]],Table5[#All],2,0),"")</f>
        <v>Main Godown</v>
      </c>
      <c r="G34" s="10">
        <v>10090063</v>
      </c>
      <c r="H34" s="7" t="str">
        <f>IFERROR(VLOOKUP(Table4[[#This Row],[To BMC/MPG Code]],Table5[#All],3,0),"")</f>
        <v>BIHRAURA</v>
      </c>
      <c r="I34" s="7" t="str">
        <f>IFERROR(VLOOKUP(Table4[[#This Row],[To BMC/MPG Code]],Table5[#All],2,0),"")</f>
        <v>MPG</v>
      </c>
      <c r="J34" s="9" t="s">
        <v>70</v>
      </c>
      <c r="K34" s="7" t="str">
        <f>IFERROR(VLOOKUP(Table4[[#This Row],[Item Name]],Table2[[Item Name]:[UoM]],2,0),"")</f>
        <v>Nos</v>
      </c>
      <c r="L34" s="10">
        <v>1</v>
      </c>
      <c r="M34" s="17">
        <f>IFERROR(VLOOKUP(Table4[[#This Row],[Item Name]],Table2[[#All],[Item Name]:[Open Rate]],8,0),"")</f>
        <v>348.52</v>
      </c>
      <c r="N34" s="17">
        <f>IFERROR(+Table4[[#This Row],[Qty Issued]]*Table4[[#This Row],[Rate]],"")</f>
        <v>348.52</v>
      </c>
      <c r="O34" s="9" t="s">
        <v>153</v>
      </c>
      <c r="P34" s="13" t="s">
        <v>38</v>
      </c>
    </row>
    <row r="35" spans="1:16" x14ac:dyDescent="0.25">
      <c r="A35" s="14">
        <v>45748</v>
      </c>
      <c r="B35" s="9" t="s">
        <v>155</v>
      </c>
      <c r="C35" s="9">
        <v>169</v>
      </c>
      <c r="D35" s="9">
        <v>1</v>
      </c>
      <c r="E35" s="7" t="str">
        <f>IFERROR(VLOOKUP(Table4[[#This Row],[From Location Code]],Table5[#All],3,0),"")</f>
        <v>Munger</v>
      </c>
      <c r="F35" s="7" t="str">
        <f>IFERROR(VLOOKUP(Table4[[#This Row],[From Location Code]],Table5[#All],2,0),"")</f>
        <v>Main Godown</v>
      </c>
      <c r="G35" s="10">
        <v>10090059</v>
      </c>
      <c r="H35" s="7" t="str">
        <f>IFERROR(VLOOKUP(Table4[[#This Row],[To BMC/MPG Code]],Table5[#All],3,0),"")</f>
        <v>CHOTAHA</v>
      </c>
      <c r="I35" s="7" t="str">
        <f>IFERROR(VLOOKUP(Table4[[#This Row],[To BMC/MPG Code]],Table5[#All],2,0),"")</f>
        <v>MPG</v>
      </c>
      <c r="J35" s="9" t="s">
        <v>70</v>
      </c>
      <c r="K35" s="7" t="str">
        <f>IFERROR(VLOOKUP(Table4[[#This Row],[Item Name]],Table2[[Item Name]:[UoM]],2,0),"")</f>
        <v>Nos</v>
      </c>
      <c r="L35" s="10">
        <v>1</v>
      </c>
      <c r="M35" s="17">
        <f>IFERROR(VLOOKUP(Table4[[#This Row],[Item Name]],Table2[[#All],[Item Name]:[Open Rate]],8,0),"")</f>
        <v>348.52</v>
      </c>
      <c r="N35" s="17">
        <f>IFERROR(+Table4[[#This Row],[Qty Issued]]*Table4[[#This Row],[Rate]],"")</f>
        <v>348.52</v>
      </c>
      <c r="O35" s="9" t="s">
        <v>153</v>
      </c>
      <c r="P35" s="13" t="s">
        <v>38</v>
      </c>
    </row>
    <row r="36" spans="1:16" x14ac:dyDescent="0.25">
      <c r="A36" s="14">
        <v>45748</v>
      </c>
      <c r="B36" s="9" t="s">
        <v>155</v>
      </c>
      <c r="C36" s="9">
        <v>169</v>
      </c>
      <c r="D36" s="9">
        <v>1</v>
      </c>
      <c r="E36" s="7" t="str">
        <f>IFERROR(VLOOKUP(Table4[[#This Row],[From Location Code]],Table5[#All],3,0),"")</f>
        <v>Munger</v>
      </c>
      <c r="F36" s="7" t="str">
        <f>IFERROR(VLOOKUP(Table4[[#This Row],[From Location Code]],Table5[#All],2,0),"")</f>
        <v>Main Godown</v>
      </c>
      <c r="G36" s="10">
        <v>10090062</v>
      </c>
      <c r="H36" s="7" t="str">
        <f>IFERROR(VLOOKUP(Table4[[#This Row],[To BMC/MPG Code]],Table5[#All],3,0),"")</f>
        <v>SAITHNAN</v>
      </c>
      <c r="I36" s="7" t="str">
        <f>IFERROR(VLOOKUP(Table4[[#This Row],[To BMC/MPG Code]],Table5[#All],2,0),"")</f>
        <v>MPG</v>
      </c>
      <c r="J36" s="9" t="s">
        <v>70</v>
      </c>
      <c r="K36" s="7" t="str">
        <f>IFERROR(VLOOKUP(Table4[[#This Row],[Item Name]],Table2[[Item Name]:[UoM]],2,0),"")</f>
        <v>Nos</v>
      </c>
      <c r="L36" s="10">
        <v>1</v>
      </c>
      <c r="M36" s="17">
        <f>IFERROR(VLOOKUP(Table4[[#This Row],[Item Name]],Table2[[#All],[Item Name]:[Open Rate]],8,0),"")</f>
        <v>348.52</v>
      </c>
      <c r="N36" s="17">
        <f>IFERROR(+Table4[[#This Row],[Qty Issued]]*Table4[[#This Row],[Rate]],"")</f>
        <v>348.52</v>
      </c>
      <c r="O36" s="9" t="s">
        <v>153</v>
      </c>
      <c r="P36" s="13" t="s">
        <v>38</v>
      </c>
    </row>
    <row r="37" spans="1:16" x14ac:dyDescent="0.25">
      <c r="A37" s="14">
        <v>45748</v>
      </c>
      <c r="B37" s="9" t="s">
        <v>155</v>
      </c>
      <c r="C37" s="9">
        <v>169</v>
      </c>
      <c r="D37" s="9">
        <v>1</v>
      </c>
      <c r="E37" s="7" t="str">
        <f>IFERROR(VLOOKUP(Table4[[#This Row],[From Location Code]],Table5[#All],3,0),"")</f>
        <v>Munger</v>
      </c>
      <c r="F37" s="7" t="str">
        <f>IFERROR(VLOOKUP(Table4[[#This Row],[From Location Code]],Table5[#All],2,0),"")</f>
        <v>Main Godown</v>
      </c>
      <c r="G37" s="10">
        <v>10090061</v>
      </c>
      <c r="H37" s="7" t="str">
        <f>IFERROR(VLOOKUP(Table4[[#This Row],[To BMC/MPG Code]],Table5[#All],3,0),"")</f>
        <v>UFFAPUR</v>
      </c>
      <c r="I37" s="7" t="str">
        <f>IFERROR(VLOOKUP(Table4[[#This Row],[To BMC/MPG Code]],Table5[#All],2,0),"")</f>
        <v>MPG</v>
      </c>
      <c r="J37" s="9" t="s">
        <v>70</v>
      </c>
      <c r="K37" s="7" t="str">
        <f>IFERROR(VLOOKUP(Table4[[#This Row],[Item Name]],Table2[[Item Name]:[UoM]],2,0),"")</f>
        <v>Nos</v>
      </c>
      <c r="L37" s="10">
        <v>1</v>
      </c>
      <c r="M37" s="17">
        <f>IFERROR(VLOOKUP(Table4[[#This Row],[Item Name]],Table2[[#All],[Item Name]:[Open Rate]],8,0),"")</f>
        <v>348.52</v>
      </c>
      <c r="N37" s="17">
        <f>IFERROR(+Table4[[#This Row],[Qty Issued]]*Table4[[#This Row],[Rate]],"")</f>
        <v>348.52</v>
      </c>
      <c r="O37" s="9" t="s">
        <v>153</v>
      </c>
      <c r="P37" s="13" t="s">
        <v>38</v>
      </c>
    </row>
    <row r="38" spans="1:16" x14ac:dyDescent="0.25">
      <c r="A38" s="14">
        <v>45748</v>
      </c>
      <c r="B38" s="9" t="s">
        <v>155</v>
      </c>
      <c r="C38" s="9">
        <v>169</v>
      </c>
      <c r="D38" s="9">
        <v>1</v>
      </c>
      <c r="E38" s="7" t="str">
        <f>IFERROR(VLOOKUP(Table4[[#This Row],[From Location Code]],Table5[#All],3,0),"")</f>
        <v>Munger</v>
      </c>
      <c r="F38" s="7" t="str">
        <f>IFERROR(VLOOKUP(Table4[[#This Row],[From Location Code]],Table5[#All],2,0),"")</f>
        <v>Main Godown</v>
      </c>
      <c r="G38" s="10">
        <v>10060100</v>
      </c>
      <c r="H38" s="7" t="str">
        <f>IFERROR(VLOOKUP(Table4[[#This Row],[To BMC/MPG Code]],Table5[#All],3,0),"")</f>
        <v>KHAIRA</v>
      </c>
      <c r="I38" s="7" t="str">
        <f>IFERROR(VLOOKUP(Table4[[#This Row],[To BMC/MPG Code]],Table5[#All],2,0),"")</f>
        <v>MPG</v>
      </c>
      <c r="J38" s="9" t="s">
        <v>70</v>
      </c>
      <c r="K38" s="7" t="str">
        <f>IFERROR(VLOOKUP(Table4[[#This Row],[Item Name]],Table2[[Item Name]:[UoM]],2,0),"")</f>
        <v>Nos</v>
      </c>
      <c r="L38" s="10">
        <v>1</v>
      </c>
      <c r="M38" s="17">
        <f>IFERROR(VLOOKUP(Table4[[#This Row],[Item Name]],Table2[[#All],[Item Name]:[Open Rate]],8,0),"")</f>
        <v>348.52</v>
      </c>
      <c r="N38" s="17">
        <f>IFERROR(+Table4[[#This Row],[Qty Issued]]*Table4[[#This Row],[Rate]],"")</f>
        <v>348.52</v>
      </c>
      <c r="O38" s="9" t="s">
        <v>153</v>
      </c>
      <c r="P38" s="13" t="s">
        <v>38</v>
      </c>
    </row>
    <row r="39" spans="1:16" x14ac:dyDescent="0.25">
      <c r="A39" s="14">
        <v>45748</v>
      </c>
      <c r="B39" s="9" t="s">
        <v>155</v>
      </c>
      <c r="C39" s="9">
        <v>169</v>
      </c>
      <c r="D39" s="9">
        <v>1</v>
      </c>
      <c r="E39" s="7" t="str">
        <f>IFERROR(VLOOKUP(Table4[[#This Row],[From Location Code]],Table5[#All],3,0),"")</f>
        <v>Munger</v>
      </c>
      <c r="F39" s="7" t="str">
        <f>IFERROR(VLOOKUP(Table4[[#This Row],[From Location Code]],Table5[#All],2,0),"")</f>
        <v>Main Godown</v>
      </c>
      <c r="G39" s="10">
        <v>10060098</v>
      </c>
      <c r="H39" s="7" t="str">
        <f>IFERROR(VLOOKUP(Table4[[#This Row],[To BMC/MPG Code]],Table5[#All],3,0),"")</f>
        <v>RAMDEV TOLA</v>
      </c>
      <c r="I39" s="7" t="str">
        <f>IFERROR(VLOOKUP(Table4[[#This Row],[To BMC/MPG Code]],Table5[#All],2,0),"")</f>
        <v>MPG</v>
      </c>
      <c r="J39" s="9" t="s">
        <v>70</v>
      </c>
      <c r="K39" s="7" t="str">
        <f>IFERROR(VLOOKUP(Table4[[#This Row],[Item Name]],Table2[[Item Name]:[UoM]],2,0),"")</f>
        <v>Nos</v>
      </c>
      <c r="L39" s="10">
        <v>1</v>
      </c>
      <c r="M39" s="17">
        <f>IFERROR(VLOOKUP(Table4[[#This Row],[Item Name]],Table2[[#All],[Item Name]:[Open Rate]],8,0),"")</f>
        <v>348.52</v>
      </c>
      <c r="N39" s="17">
        <f>IFERROR(+Table4[[#This Row],[Qty Issued]]*Table4[[#This Row],[Rate]],"")</f>
        <v>348.52</v>
      </c>
      <c r="O39" s="9" t="s">
        <v>153</v>
      </c>
      <c r="P39" s="13" t="s">
        <v>38</v>
      </c>
    </row>
    <row r="40" spans="1:16" x14ac:dyDescent="0.25">
      <c r="A40" s="14">
        <v>45748</v>
      </c>
      <c r="B40" s="9" t="s">
        <v>155</v>
      </c>
      <c r="C40" s="9">
        <v>169</v>
      </c>
      <c r="D40" s="9">
        <v>1</v>
      </c>
      <c r="E40" s="7" t="str">
        <f>IFERROR(VLOOKUP(Table4[[#This Row],[From Location Code]],Table5[#All],3,0),"")</f>
        <v>Munger</v>
      </c>
      <c r="F40" s="7" t="str">
        <f>IFERROR(VLOOKUP(Table4[[#This Row],[From Location Code]],Table5[#All],2,0),"")</f>
        <v>Main Godown</v>
      </c>
      <c r="G40" s="10">
        <v>10060103</v>
      </c>
      <c r="H40" s="7" t="str">
        <f>IFERROR(VLOOKUP(Table4[[#This Row],[To BMC/MPG Code]],Table5[#All],3,0),"")</f>
        <v>LADHAUNA</v>
      </c>
      <c r="I40" s="7" t="str">
        <f>IFERROR(VLOOKUP(Table4[[#This Row],[To BMC/MPG Code]],Table5[#All],2,0),"")</f>
        <v>MPG</v>
      </c>
      <c r="J40" s="9" t="s">
        <v>70</v>
      </c>
      <c r="K40" s="7" t="str">
        <f>IFERROR(VLOOKUP(Table4[[#This Row],[Item Name]],Table2[[Item Name]:[UoM]],2,0),"")</f>
        <v>Nos</v>
      </c>
      <c r="L40" s="10">
        <v>1</v>
      </c>
      <c r="M40" s="17">
        <f>IFERROR(VLOOKUP(Table4[[#This Row],[Item Name]],Table2[[#All],[Item Name]:[Open Rate]],8,0),"")</f>
        <v>348.52</v>
      </c>
      <c r="N40" s="17">
        <f>IFERROR(+Table4[[#This Row],[Qty Issued]]*Table4[[#This Row],[Rate]],"")</f>
        <v>348.52</v>
      </c>
      <c r="O40" s="9" t="s">
        <v>153</v>
      </c>
      <c r="P40" s="13" t="s">
        <v>38</v>
      </c>
    </row>
    <row r="41" spans="1:16" x14ac:dyDescent="0.25">
      <c r="A41" s="14">
        <v>45748</v>
      </c>
      <c r="B41" s="9" t="s">
        <v>155</v>
      </c>
      <c r="C41" s="9">
        <v>169</v>
      </c>
      <c r="D41" s="9">
        <v>1</v>
      </c>
      <c r="E41" s="7" t="str">
        <f>IFERROR(VLOOKUP(Table4[[#This Row],[From Location Code]],Table5[#All],3,0),"")</f>
        <v>Munger</v>
      </c>
      <c r="F41" s="7" t="str">
        <f>IFERROR(VLOOKUP(Table4[[#This Row],[From Location Code]],Table5[#All],2,0),"")</f>
        <v>Main Godown</v>
      </c>
      <c r="G41" s="10">
        <v>10020074</v>
      </c>
      <c r="H41" s="7" t="str">
        <f>IFERROR(VLOOKUP(Table4[[#This Row],[To BMC/MPG Code]],Table5[#All],3,0),"")</f>
        <v>NEW KARARI PIPARIYA</v>
      </c>
      <c r="I41" s="7" t="str">
        <f>IFERROR(VLOOKUP(Table4[[#This Row],[To BMC/MPG Code]],Table5[#All],2,0),"")</f>
        <v>MPG</v>
      </c>
      <c r="J41" s="9" t="s">
        <v>70</v>
      </c>
      <c r="K41" s="7" t="str">
        <f>IFERROR(VLOOKUP(Table4[[#This Row],[Item Name]],Table2[[Item Name]:[UoM]],2,0),"")</f>
        <v>Nos</v>
      </c>
      <c r="L41" s="10">
        <v>1</v>
      </c>
      <c r="M41" s="17">
        <f>IFERROR(VLOOKUP(Table4[[#This Row],[Item Name]],Table2[[#All],[Item Name]:[Open Rate]],8,0),"")</f>
        <v>348.52</v>
      </c>
      <c r="N41" s="17">
        <f>IFERROR(+Table4[[#This Row],[Qty Issued]]*Table4[[#This Row],[Rate]],"")</f>
        <v>348.52</v>
      </c>
      <c r="O41" s="9" t="s">
        <v>153</v>
      </c>
      <c r="P41" s="13" t="s">
        <v>38</v>
      </c>
    </row>
    <row r="42" spans="1:16" x14ac:dyDescent="0.25">
      <c r="A42" s="14">
        <v>45748</v>
      </c>
      <c r="B42" s="9" t="s">
        <v>155</v>
      </c>
      <c r="C42" s="9">
        <v>169</v>
      </c>
      <c r="D42" s="9">
        <v>1</v>
      </c>
      <c r="E42" s="7" t="str">
        <f>IFERROR(VLOOKUP(Table4[[#This Row],[From Location Code]],Table5[#All],3,0),"")</f>
        <v>Munger</v>
      </c>
      <c r="F42" s="7" t="str">
        <f>IFERROR(VLOOKUP(Table4[[#This Row],[From Location Code]],Table5[#All],2,0),"")</f>
        <v>Main Godown</v>
      </c>
      <c r="G42" s="10">
        <v>10090001</v>
      </c>
      <c r="H42" s="7" t="str">
        <f>IFERROR(VLOOKUP(Table4[[#This Row],[To BMC/MPG Code]],Table5[#All],3,0),"")</f>
        <v>POHE</v>
      </c>
      <c r="I42" s="7" t="str">
        <f>IFERROR(VLOOKUP(Table4[[#This Row],[To BMC/MPG Code]],Table5[#All],2,0),"")</f>
        <v>MPG</v>
      </c>
      <c r="J42" s="9" t="s">
        <v>62</v>
      </c>
      <c r="K42" s="7" t="str">
        <f>IFERROR(VLOOKUP(Table4[[#This Row],[Item Name]],Table2[[Item Name]:[UoM]],2,0),"")</f>
        <v>Nos</v>
      </c>
      <c r="L42" s="10">
        <v>1</v>
      </c>
      <c r="M42" s="17">
        <f>IFERROR(VLOOKUP(Table4[[#This Row],[Item Name]],Table2[[#All],[Item Name]:[Open Rate]],8,0),"")</f>
        <v>348.52</v>
      </c>
      <c r="N42" s="17">
        <f>IFERROR(+Table4[[#This Row],[Qty Issued]]*Table4[[#This Row],[Rate]],"")</f>
        <v>348.52</v>
      </c>
      <c r="O42" s="10" t="s">
        <v>152</v>
      </c>
      <c r="P42" s="13" t="s">
        <v>154</v>
      </c>
    </row>
    <row r="43" spans="1:16" x14ac:dyDescent="0.25">
      <c r="A43" s="14">
        <v>45748</v>
      </c>
      <c r="B43" s="9" t="s">
        <v>155</v>
      </c>
      <c r="C43" s="9">
        <v>169</v>
      </c>
      <c r="D43" s="9">
        <v>1</v>
      </c>
      <c r="E43" s="7" t="str">
        <f>IFERROR(VLOOKUP(Table4[[#This Row],[From Location Code]],Table5[#All],3,0),"")</f>
        <v>Munger</v>
      </c>
      <c r="F43" s="7" t="str">
        <f>IFERROR(VLOOKUP(Table4[[#This Row],[From Location Code]],Table5[#All],2,0),"")</f>
        <v>Main Godown</v>
      </c>
      <c r="G43" s="10">
        <v>10090037</v>
      </c>
      <c r="H43" s="7" t="str">
        <f>IFERROR(VLOOKUP(Table4[[#This Row],[To BMC/MPG Code]],Table5[#All],3,0),"")</f>
        <v>Dhira</v>
      </c>
      <c r="I43" s="7" t="str">
        <f>IFERROR(VLOOKUP(Table4[[#This Row],[To BMC/MPG Code]],Table5[#All],2,0),"")</f>
        <v>MPG</v>
      </c>
      <c r="J43" s="9" t="s">
        <v>62</v>
      </c>
      <c r="K43" s="7" t="str">
        <f>IFERROR(VLOOKUP(Table4[[#This Row],[Item Name]],Table2[[Item Name]:[UoM]],2,0),"")</f>
        <v>Nos</v>
      </c>
      <c r="L43" s="10">
        <v>1</v>
      </c>
      <c r="M43" s="17">
        <f>IFERROR(VLOOKUP(Table4[[#This Row],[Item Name]],Table2[[#All],[Item Name]:[Open Rate]],8,0),"")</f>
        <v>348.52</v>
      </c>
      <c r="N43" s="17">
        <f>IFERROR(+Table4[[#This Row],[Qty Issued]]*Table4[[#This Row],[Rate]],"")</f>
        <v>348.52</v>
      </c>
      <c r="O43" s="10" t="s">
        <v>152</v>
      </c>
      <c r="P43" s="13" t="s">
        <v>154</v>
      </c>
    </row>
    <row r="44" spans="1:16" x14ac:dyDescent="0.25">
      <c r="A44" s="14">
        <v>45748</v>
      </c>
      <c r="B44" s="9" t="s">
        <v>155</v>
      </c>
      <c r="C44" s="9">
        <v>169</v>
      </c>
      <c r="D44" s="9">
        <v>1</v>
      </c>
      <c r="E44" s="7" t="str">
        <f>IFERROR(VLOOKUP(Table4[[#This Row],[From Location Code]],Table5[#All],3,0),"")</f>
        <v>Munger</v>
      </c>
      <c r="F44" s="7" t="str">
        <f>IFERROR(VLOOKUP(Table4[[#This Row],[From Location Code]],Table5[#All],2,0),"")</f>
        <v>Main Godown</v>
      </c>
      <c r="G44" s="10">
        <v>10090063</v>
      </c>
      <c r="H44" s="7" t="str">
        <f>IFERROR(VLOOKUP(Table4[[#This Row],[To BMC/MPG Code]],Table5[#All],3,0),"")</f>
        <v>BIHRAURA</v>
      </c>
      <c r="I44" s="7" t="str">
        <f>IFERROR(VLOOKUP(Table4[[#This Row],[To BMC/MPG Code]],Table5[#All],2,0),"")</f>
        <v>MPG</v>
      </c>
      <c r="J44" s="9" t="s">
        <v>62</v>
      </c>
      <c r="K44" s="7" t="str">
        <f>IFERROR(VLOOKUP(Table4[[#This Row],[Item Name]],Table2[[Item Name]:[UoM]],2,0),"")</f>
        <v>Nos</v>
      </c>
      <c r="L44" s="10">
        <v>1</v>
      </c>
      <c r="M44" s="17">
        <f>IFERROR(VLOOKUP(Table4[[#This Row],[Item Name]],Table2[[#All],[Item Name]:[Open Rate]],8,0),"")</f>
        <v>348.52</v>
      </c>
      <c r="N44" s="17">
        <f>IFERROR(+Table4[[#This Row],[Qty Issued]]*Table4[[#This Row],[Rate]],"")</f>
        <v>348.52</v>
      </c>
      <c r="O44" s="9" t="s">
        <v>153</v>
      </c>
      <c r="P44" s="13" t="s">
        <v>38</v>
      </c>
    </row>
    <row r="45" spans="1:16" x14ac:dyDescent="0.25">
      <c r="A45" s="14">
        <v>45748</v>
      </c>
      <c r="B45" s="9" t="s">
        <v>155</v>
      </c>
      <c r="C45" s="9">
        <v>169</v>
      </c>
      <c r="D45" s="9">
        <v>1</v>
      </c>
      <c r="E45" s="7" t="str">
        <f>IFERROR(VLOOKUP(Table4[[#This Row],[From Location Code]],Table5[#All],3,0),"")</f>
        <v>Munger</v>
      </c>
      <c r="F45" s="7" t="str">
        <f>IFERROR(VLOOKUP(Table4[[#This Row],[From Location Code]],Table5[#All],2,0),"")</f>
        <v>Main Godown</v>
      </c>
      <c r="G45" s="10">
        <v>10090059</v>
      </c>
      <c r="H45" s="7" t="str">
        <f>IFERROR(VLOOKUP(Table4[[#This Row],[To BMC/MPG Code]],Table5[#All],3,0),"")</f>
        <v>CHOTAHA</v>
      </c>
      <c r="I45" s="7" t="str">
        <f>IFERROR(VLOOKUP(Table4[[#This Row],[To BMC/MPG Code]],Table5[#All],2,0),"")</f>
        <v>MPG</v>
      </c>
      <c r="J45" s="9" t="s">
        <v>62</v>
      </c>
      <c r="K45" s="7" t="str">
        <f>IFERROR(VLOOKUP(Table4[[#This Row],[Item Name]],Table2[[Item Name]:[UoM]],2,0),"")</f>
        <v>Nos</v>
      </c>
      <c r="L45" s="10">
        <v>1</v>
      </c>
      <c r="M45" s="17">
        <f>IFERROR(VLOOKUP(Table4[[#This Row],[Item Name]],Table2[[#All],[Item Name]:[Open Rate]],8,0),"")</f>
        <v>348.52</v>
      </c>
      <c r="N45" s="17">
        <f>IFERROR(+Table4[[#This Row],[Qty Issued]]*Table4[[#This Row],[Rate]],"")</f>
        <v>348.52</v>
      </c>
      <c r="O45" s="9" t="s">
        <v>153</v>
      </c>
      <c r="P45" s="13" t="s">
        <v>38</v>
      </c>
    </row>
    <row r="46" spans="1:16" x14ac:dyDescent="0.25">
      <c r="A46" s="14">
        <v>45748</v>
      </c>
      <c r="B46" s="9" t="s">
        <v>155</v>
      </c>
      <c r="C46" s="9">
        <v>169</v>
      </c>
      <c r="D46" s="9">
        <v>1</v>
      </c>
      <c r="E46" s="7" t="str">
        <f>IFERROR(VLOOKUP(Table4[[#This Row],[From Location Code]],Table5[#All],3,0),"")</f>
        <v>Munger</v>
      </c>
      <c r="F46" s="7" t="str">
        <f>IFERROR(VLOOKUP(Table4[[#This Row],[From Location Code]],Table5[#All],2,0),"")</f>
        <v>Main Godown</v>
      </c>
      <c r="G46" s="10">
        <v>10090062</v>
      </c>
      <c r="H46" s="7" t="str">
        <f>IFERROR(VLOOKUP(Table4[[#This Row],[To BMC/MPG Code]],Table5[#All],3,0),"")</f>
        <v>SAITHNAN</v>
      </c>
      <c r="I46" s="7" t="str">
        <f>IFERROR(VLOOKUP(Table4[[#This Row],[To BMC/MPG Code]],Table5[#All],2,0),"")</f>
        <v>MPG</v>
      </c>
      <c r="J46" s="9" t="s">
        <v>62</v>
      </c>
      <c r="K46" s="7" t="str">
        <f>IFERROR(VLOOKUP(Table4[[#This Row],[Item Name]],Table2[[Item Name]:[UoM]],2,0),"")</f>
        <v>Nos</v>
      </c>
      <c r="L46" s="10">
        <v>1</v>
      </c>
      <c r="M46" s="17">
        <f>IFERROR(VLOOKUP(Table4[[#This Row],[Item Name]],Table2[[#All],[Item Name]:[Open Rate]],8,0),"")</f>
        <v>348.52</v>
      </c>
      <c r="N46" s="17">
        <f>IFERROR(+Table4[[#This Row],[Qty Issued]]*Table4[[#This Row],[Rate]],"")</f>
        <v>348.52</v>
      </c>
      <c r="O46" s="9" t="s">
        <v>153</v>
      </c>
      <c r="P46" s="13" t="s">
        <v>38</v>
      </c>
    </row>
    <row r="47" spans="1:16" x14ac:dyDescent="0.25">
      <c r="A47" s="14">
        <v>45748</v>
      </c>
      <c r="B47" s="9" t="s">
        <v>155</v>
      </c>
      <c r="C47" s="9">
        <v>169</v>
      </c>
      <c r="D47" s="9">
        <v>1</v>
      </c>
      <c r="E47" s="7" t="str">
        <f>IFERROR(VLOOKUP(Table4[[#This Row],[From Location Code]],Table5[#All],3,0),"")</f>
        <v>Munger</v>
      </c>
      <c r="F47" s="7" t="str">
        <f>IFERROR(VLOOKUP(Table4[[#This Row],[From Location Code]],Table5[#All],2,0),"")</f>
        <v>Main Godown</v>
      </c>
      <c r="G47" s="10">
        <v>10090061</v>
      </c>
      <c r="H47" s="7" t="str">
        <f>IFERROR(VLOOKUP(Table4[[#This Row],[To BMC/MPG Code]],Table5[#All],3,0),"")</f>
        <v>UFFAPUR</v>
      </c>
      <c r="I47" s="7" t="str">
        <f>IFERROR(VLOOKUP(Table4[[#This Row],[To BMC/MPG Code]],Table5[#All],2,0),"")</f>
        <v>MPG</v>
      </c>
      <c r="J47" s="9" t="s">
        <v>62</v>
      </c>
      <c r="K47" s="7" t="str">
        <f>IFERROR(VLOOKUP(Table4[[#This Row],[Item Name]],Table2[[Item Name]:[UoM]],2,0),"")</f>
        <v>Nos</v>
      </c>
      <c r="L47" s="10">
        <v>1</v>
      </c>
      <c r="M47" s="17">
        <f>IFERROR(VLOOKUP(Table4[[#This Row],[Item Name]],Table2[[#All],[Item Name]:[Open Rate]],8,0),"")</f>
        <v>348.52</v>
      </c>
      <c r="N47" s="17">
        <f>IFERROR(+Table4[[#This Row],[Qty Issued]]*Table4[[#This Row],[Rate]],"")</f>
        <v>348.52</v>
      </c>
      <c r="O47" s="9" t="s">
        <v>153</v>
      </c>
      <c r="P47" s="13" t="s">
        <v>38</v>
      </c>
    </row>
    <row r="48" spans="1:16" x14ac:dyDescent="0.25">
      <c r="A48" s="14">
        <v>45748</v>
      </c>
      <c r="B48" s="9" t="s">
        <v>155</v>
      </c>
      <c r="C48" s="9">
        <v>169</v>
      </c>
      <c r="D48" s="9">
        <v>1</v>
      </c>
      <c r="E48" s="7" t="str">
        <f>IFERROR(VLOOKUP(Table4[[#This Row],[From Location Code]],Table5[#All],3,0),"")</f>
        <v>Munger</v>
      </c>
      <c r="F48" s="7" t="str">
        <f>IFERROR(VLOOKUP(Table4[[#This Row],[From Location Code]],Table5[#All],2,0),"")</f>
        <v>Main Godown</v>
      </c>
      <c r="G48" s="10">
        <v>10060100</v>
      </c>
      <c r="H48" s="7" t="str">
        <f>IFERROR(VLOOKUP(Table4[[#This Row],[To BMC/MPG Code]],Table5[#All],3,0),"")</f>
        <v>KHAIRA</v>
      </c>
      <c r="I48" s="7" t="str">
        <f>IFERROR(VLOOKUP(Table4[[#This Row],[To BMC/MPG Code]],Table5[#All],2,0),"")</f>
        <v>MPG</v>
      </c>
      <c r="J48" s="9" t="s">
        <v>62</v>
      </c>
      <c r="K48" s="7" t="str">
        <f>IFERROR(VLOOKUP(Table4[[#This Row],[Item Name]],Table2[[Item Name]:[UoM]],2,0),"")</f>
        <v>Nos</v>
      </c>
      <c r="L48" s="10">
        <v>1</v>
      </c>
      <c r="M48" s="17">
        <f>IFERROR(VLOOKUP(Table4[[#This Row],[Item Name]],Table2[[#All],[Item Name]:[Open Rate]],8,0),"")</f>
        <v>348.52</v>
      </c>
      <c r="N48" s="17">
        <f>IFERROR(+Table4[[#This Row],[Qty Issued]]*Table4[[#This Row],[Rate]],"")</f>
        <v>348.52</v>
      </c>
      <c r="O48" s="9" t="s">
        <v>153</v>
      </c>
      <c r="P48" s="13" t="s">
        <v>38</v>
      </c>
    </row>
    <row r="49" spans="1:16" x14ac:dyDescent="0.25">
      <c r="A49" s="14">
        <v>45748</v>
      </c>
      <c r="B49" s="9" t="s">
        <v>155</v>
      </c>
      <c r="C49" s="9">
        <v>169</v>
      </c>
      <c r="D49" s="9">
        <v>1</v>
      </c>
      <c r="E49" s="7" t="str">
        <f>IFERROR(VLOOKUP(Table4[[#This Row],[From Location Code]],Table5[#All],3,0),"")</f>
        <v>Munger</v>
      </c>
      <c r="F49" s="7" t="str">
        <f>IFERROR(VLOOKUP(Table4[[#This Row],[From Location Code]],Table5[#All],2,0),"")</f>
        <v>Main Godown</v>
      </c>
      <c r="G49" s="10">
        <v>10060098</v>
      </c>
      <c r="H49" s="7" t="str">
        <f>IFERROR(VLOOKUP(Table4[[#This Row],[To BMC/MPG Code]],Table5[#All],3,0),"")</f>
        <v>RAMDEV TOLA</v>
      </c>
      <c r="I49" s="7" t="str">
        <f>IFERROR(VLOOKUP(Table4[[#This Row],[To BMC/MPG Code]],Table5[#All],2,0),"")</f>
        <v>MPG</v>
      </c>
      <c r="J49" s="9" t="s">
        <v>62</v>
      </c>
      <c r="K49" s="7" t="str">
        <f>IFERROR(VLOOKUP(Table4[[#This Row],[Item Name]],Table2[[Item Name]:[UoM]],2,0),"")</f>
        <v>Nos</v>
      </c>
      <c r="L49" s="10">
        <v>1</v>
      </c>
      <c r="M49" s="17">
        <f>IFERROR(VLOOKUP(Table4[[#This Row],[Item Name]],Table2[[#All],[Item Name]:[Open Rate]],8,0),"")</f>
        <v>348.52</v>
      </c>
      <c r="N49" s="17">
        <f>IFERROR(+Table4[[#This Row],[Qty Issued]]*Table4[[#This Row],[Rate]],"")</f>
        <v>348.52</v>
      </c>
      <c r="O49" s="9" t="s">
        <v>153</v>
      </c>
      <c r="P49" s="13" t="s">
        <v>38</v>
      </c>
    </row>
    <row r="50" spans="1:16" x14ac:dyDescent="0.25">
      <c r="A50" s="14">
        <v>45748</v>
      </c>
      <c r="B50" s="9" t="s">
        <v>155</v>
      </c>
      <c r="C50" s="9">
        <v>169</v>
      </c>
      <c r="D50" s="9">
        <v>1</v>
      </c>
      <c r="E50" s="7" t="str">
        <f>IFERROR(VLOOKUP(Table4[[#This Row],[From Location Code]],Table5[#All],3,0),"")</f>
        <v>Munger</v>
      </c>
      <c r="F50" s="7" t="str">
        <f>IFERROR(VLOOKUP(Table4[[#This Row],[From Location Code]],Table5[#All],2,0),"")</f>
        <v>Main Godown</v>
      </c>
      <c r="G50" s="10">
        <v>10060103</v>
      </c>
      <c r="H50" s="7" t="str">
        <f>IFERROR(VLOOKUP(Table4[[#This Row],[To BMC/MPG Code]],Table5[#All],3,0),"")</f>
        <v>LADHAUNA</v>
      </c>
      <c r="I50" s="7" t="str">
        <f>IFERROR(VLOOKUP(Table4[[#This Row],[To BMC/MPG Code]],Table5[#All],2,0),"")</f>
        <v>MPG</v>
      </c>
      <c r="J50" s="9" t="s">
        <v>62</v>
      </c>
      <c r="K50" s="7" t="str">
        <f>IFERROR(VLOOKUP(Table4[[#This Row],[Item Name]],Table2[[Item Name]:[UoM]],2,0),"")</f>
        <v>Nos</v>
      </c>
      <c r="L50" s="10">
        <v>1</v>
      </c>
      <c r="M50" s="17">
        <f>IFERROR(VLOOKUP(Table4[[#This Row],[Item Name]],Table2[[#All],[Item Name]:[Open Rate]],8,0),"")</f>
        <v>348.52</v>
      </c>
      <c r="N50" s="17">
        <f>IFERROR(+Table4[[#This Row],[Qty Issued]]*Table4[[#This Row],[Rate]],"")</f>
        <v>348.52</v>
      </c>
      <c r="O50" s="9" t="s">
        <v>153</v>
      </c>
      <c r="P50" s="13" t="s">
        <v>38</v>
      </c>
    </row>
    <row r="51" spans="1:16" x14ac:dyDescent="0.25">
      <c r="A51" s="14">
        <v>45748</v>
      </c>
      <c r="B51" s="9" t="s">
        <v>155</v>
      </c>
      <c r="C51" s="9">
        <v>169</v>
      </c>
      <c r="D51" s="9">
        <v>1</v>
      </c>
      <c r="E51" s="7" t="str">
        <f>IFERROR(VLOOKUP(Table4[[#This Row],[From Location Code]],Table5[#All],3,0),"")</f>
        <v>Munger</v>
      </c>
      <c r="F51" s="7" t="str">
        <f>IFERROR(VLOOKUP(Table4[[#This Row],[From Location Code]],Table5[#All],2,0),"")</f>
        <v>Main Godown</v>
      </c>
      <c r="G51" s="10">
        <v>10020074</v>
      </c>
      <c r="H51" s="7" t="str">
        <f>IFERROR(VLOOKUP(Table4[[#This Row],[To BMC/MPG Code]],Table5[#All],3,0),"")</f>
        <v>NEW KARARI PIPARIYA</v>
      </c>
      <c r="I51" s="7" t="str">
        <f>IFERROR(VLOOKUP(Table4[[#This Row],[To BMC/MPG Code]],Table5[#All],2,0),"")</f>
        <v>MPG</v>
      </c>
      <c r="J51" s="9" t="s">
        <v>62</v>
      </c>
      <c r="K51" s="7" t="str">
        <f>IFERROR(VLOOKUP(Table4[[#This Row],[Item Name]],Table2[[Item Name]:[UoM]],2,0),"")</f>
        <v>Nos</v>
      </c>
      <c r="L51" s="10">
        <v>1</v>
      </c>
      <c r="M51" s="17">
        <f>IFERROR(VLOOKUP(Table4[[#This Row],[Item Name]],Table2[[#All],[Item Name]:[Open Rate]],8,0),"")</f>
        <v>348.52</v>
      </c>
      <c r="N51" s="17">
        <f>IFERROR(+Table4[[#This Row],[Qty Issued]]*Table4[[#This Row],[Rate]],"")</f>
        <v>348.52</v>
      </c>
      <c r="O51" s="9" t="s">
        <v>153</v>
      </c>
      <c r="P51" s="13" t="s">
        <v>38</v>
      </c>
    </row>
    <row r="52" spans="1:16" x14ac:dyDescent="0.25">
      <c r="A52" s="14">
        <v>45748</v>
      </c>
      <c r="B52" s="9" t="s">
        <v>155</v>
      </c>
      <c r="C52" s="9">
        <v>169</v>
      </c>
      <c r="D52" s="9">
        <v>1</v>
      </c>
      <c r="E52" s="7" t="str">
        <f>IFERROR(VLOOKUP(Table4[[#This Row],[From Location Code]],Table5[#All],3,0),"")</f>
        <v>Munger</v>
      </c>
      <c r="F52" s="7" t="str">
        <f>IFERROR(VLOOKUP(Table4[[#This Row],[From Location Code]],Table5[#All],2,0),"")</f>
        <v>Main Godown</v>
      </c>
      <c r="G52" s="10">
        <v>10090054</v>
      </c>
      <c r="H52" s="7" t="str">
        <f>IFERROR(VLOOKUP(Table4[[#This Row],[To BMC/MPG Code]],Table5[#All],3,0),"")</f>
        <v>NANDNAMA-2</v>
      </c>
      <c r="I52" s="7" t="str">
        <f>IFERROR(VLOOKUP(Table4[[#This Row],[To BMC/MPG Code]],Table5[#All],2,0),"")</f>
        <v>MPG</v>
      </c>
      <c r="J52" s="9" t="s">
        <v>68</v>
      </c>
      <c r="K52" s="7" t="str">
        <f>IFERROR(VLOOKUP(Table4[[#This Row],[Item Name]],Table2[[Item Name]:[UoM]],2,0),"")</f>
        <v>Nos</v>
      </c>
      <c r="L52" s="10">
        <v>25</v>
      </c>
      <c r="M52" s="17">
        <f>IFERROR(VLOOKUP(Table4[[#This Row],[Item Name]],Table2[[#All],[Item Name]:[Open Rate]],8,0),"")</f>
        <v>5.13</v>
      </c>
      <c r="N52" s="17">
        <f>IFERROR(+Table4[[#This Row],[Qty Issued]]*Table4[[#This Row],[Rate]],"")</f>
        <v>128.25</v>
      </c>
      <c r="O52" s="10" t="s">
        <v>152</v>
      </c>
      <c r="P52" s="13" t="s">
        <v>154</v>
      </c>
    </row>
    <row r="53" spans="1:16" x14ac:dyDescent="0.25">
      <c r="A53" s="14">
        <v>45748</v>
      </c>
      <c r="B53" s="9" t="s">
        <v>155</v>
      </c>
      <c r="C53" s="9">
        <v>169</v>
      </c>
      <c r="D53" s="9">
        <v>1</v>
      </c>
      <c r="E53" s="7" t="str">
        <f>IFERROR(VLOOKUP(Table4[[#This Row],[From Location Code]],Table5[#All],3,0),"")</f>
        <v>Munger</v>
      </c>
      <c r="F53" s="7" t="str">
        <f>IFERROR(VLOOKUP(Table4[[#This Row],[From Location Code]],Table5[#All],2,0),"")</f>
        <v>Main Godown</v>
      </c>
      <c r="G53" s="10">
        <v>10090003</v>
      </c>
      <c r="H53" s="7" t="str">
        <f>IFERROR(VLOOKUP(Table4[[#This Row],[To BMC/MPG Code]],Table5[#All],3,0),"")</f>
        <v>PARSHAMA</v>
      </c>
      <c r="I53" s="7" t="str">
        <f>IFERROR(VLOOKUP(Table4[[#This Row],[To BMC/MPG Code]],Table5[#All],2,0),"")</f>
        <v>MPG</v>
      </c>
      <c r="J53" s="9" t="s">
        <v>68</v>
      </c>
      <c r="K53" s="7" t="str">
        <f>IFERROR(VLOOKUP(Table4[[#This Row],[Item Name]],Table2[[Item Name]:[UoM]],2,0),"")</f>
        <v>Nos</v>
      </c>
      <c r="L53" s="10">
        <v>20</v>
      </c>
      <c r="M53" s="17">
        <f>IFERROR(VLOOKUP(Table4[[#This Row],[Item Name]],Table2[[#All],[Item Name]:[Open Rate]],8,0),"")</f>
        <v>5.13</v>
      </c>
      <c r="N53" s="17">
        <f>IFERROR(+Table4[[#This Row],[Qty Issued]]*Table4[[#This Row],[Rate]],"")</f>
        <v>102.6</v>
      </c>
      <c r="O53" s="10" t="s">
        <v>152</v>
      </c>
      <c r="P53" s="13" t="s">
        <v>154</v>
      </c>
    </row>
    <row r="54" spans="1:16" x14ac:dyDescent="0.25">
      <c r="A54" s="14">
        <v>45748</v>
      </c>
      <c r="B54" s="9" t="s">
        <v>155</v>
      </c>
      <c r="C54" s="9">
        <v>169</v>
      </c>
      <c r="D54" s="9">
        <v>1</v>
      </c>
      <c r="E54" s="7" t="str">
        <f>IFERROR(VLOOKUP(Table4[[#This Row],[From Location Code]],Table5[#All],3,0),"")</f>
        <v>Munger</v>
      </c>
      <c r="F54" s="7" t="str">
        <f>IFERROR(VLOOKUP(Table4[[#This Row],[From Location Code]],Table5[#All],2,0),"")</f>
        <v>Main Godown</v>
      </c>
      <c r="G54" s="10">
        <v>10090008</v>
      </c>
      <c r="H54" s="7" t="str">
        <f>IFERROR(VLOOKUP(Table4[[#This Row],[To BMC/MPG Code]],Table5[#All],3,0),"")</f>
        <v>MAHASONI</v>
      </c>
      <c r="I54" s="7" t="str">
        <f>IFERROR(VLOOKUP(Table4[[#This Row],[To BMC/MPG Code]],Table5[#All],2,0),"")</f>
        <v>MPG</v>
      </c>
      <c r="J54" s="9" t="s">
        <v>68</v>
      </c>
      <c r="K54" s="7" t="str">
        <f>IFERROR(VLOOKUP(Table4[[#This Row],[Item Name]],Table2[[Item Name]:[UoM]],2,0),"")</f>
        <v>Nos</v>
      </c>
      <c r="L54" s="10">
        <v>20</v>
      </c>
      <c r="M54" s="17">
        <f>IFERROR(VLOOKUP(Table4[[#This Row],[Item Name]],Table2[[#All],[Item Name]:[Open Rate]],8,0),"")</f>
        <v>5.13</v>
      </c>
      <c r="N54" s="17">
        <f>IFERROR(+Table4[[#This Row],[Qty Issued]]*Table4[[#This Row],[Rate]],"")</f>
        <v>102.6</v>
      </c>
      <c r="O54" s="10" t="s">
        <v>152</v>
      </c>
      <c r="P54" s="13" t="s">
        <v>154</v>
      </c>
    </row>
    <row r="55" spans="1:16" x14ac:dyDescent="0.25">
      <c r="A55" s="14">
        <v>45748</v>
      </c>
      <c r="B55" s="9" t="s">
        <v>155</v>
      </c>
      <c r="C55" s="9">
        <v>169</v>
      </c>
      <c r="D55" s="9">
        <v>1</v>
      </c>
      <c r="E55" s="7" t="str">
        <f>IFERROR(VLOOKUP(Table4[[#This Row],[From Location Code]],Table5[#All],3,0),"")</f>
        <v>Munger</v>
      </c>
      <c r="F55" s="7" t="str">
        <f>IFERROR(VLOOKUP(Table4[[#This Row],[From Location Code]],Table5[#All],2,0),"")</f>
        <v>Main Godown</v>
      </c>
      <c r="G55" s="10">
        <v>10090022</v>
      </c>
      <c r="H55" s="7" t="str">
        <f>IFERROR(VLOOKUP(Table4[[#This Row],[To BMC/MPG Code]],Table5[#All],3,0),"")</f>
        <v>BISANPUR</v>
      </c>
      <c r="I55" s="7" t="str">
        <f>IFERROR(VLOOKUP(Table4[[#This Row],[To BMC/MPG Code]],Table5[#All],2,0),"")</f>
        <v>MPG</v>
      </c>
      <c r="J55" s="9" t="s">
        <v>68</v>
      </c>
      <c r="K55" s="7" t="str">
        <f>IFERROR(VLOOKUP(Table4[[#This Row],[Item Name]],Table2[[Item Name]:[UoM]],2,0),"")</f>
        <v>Nos</v>
      </c>
      <c r="L55" s="10">
        <v>25</v>
      </c>
      <c r="M55" s="17">
        <f>IFERROR(VLOOKUP(Table4[[#This Row],[Item Name]],Table2[[#All],[Item Name]:[Open Rate]],8,0),"")</f>
        <v>5.13</v>
      </c>
      <c r="N55" s="17">
        <f>IFERROR(+Table4[[#This Row],[Qty Issued]]*Table4[[#This Row],[Rate]],"")</f>
        <v>128.25</v>
      </c>
      <c r="O55" s="10" t="s">
        <v>152</v>
      </c>
      <c r="P55" s="13" t="s">
        <v>154</v>
      </c>
    </row>
    <row r="56" spans="1:16" x14ac:dyDescent="0.25">
      <c r="A56" s="14">
        <v>45748</v>
      </c>
      <c r="B56" s="9" t="s">
        <v>155</v>
      </c>
      <c r="C56" s="9">
        <v>169</v>
      </c>
      <c r="D56" s="9">
        <v>1</v>
      </c>
      <c r="E56" s="7" t="str">
        <f>IFERROR(VLOOKUP(Table4[[#This Row],[From Location Code]],Table5[#All],3,0),"")</f>
        <v>Munger</v>
      </c>
      <c r="F56" s="7" t="str">
        <f>IFERROR(VLOOKUP(Table4[[#This Row],[From Location Code]],Table5[#All],2,0),"")</f>
        <v>Main Godown</v>
      </c>
      <c r="G56" s="10">
        <v>10090002</v>
      </c>
      <c r="H56" s="7" t="str">
        <f>IFERROR(VLOOKUP(Table4[[#This Row],[To BMC/MPG Code]],Table5[#All],3,0),"")</f>
        <v>AURO</v>
      </c>
      <c r="I56" s="7" t="str">
        <f>IFERROR(VLOOKUP(Table4[[#This Row],[To BMC/MPG Code]],Table5[#All],2,0),"")</f>
        <v>MPG</v>
      </c>
      <c r="J56" s="9" t="s">
        <v>68</v>
      </c>
      <c r="K56" s="7" t="str">
        <f>IFERROR(VLOOKUP(Table4[[#This Row],[Item Name]],Table2[[Item Name]:[UoM]],2,0),"")</f>
        <v>Nos</v>
      </c>
      <c r="L56" s="10">
        <v>100</v>
      </c>
      <c r="M56" s="17">
        <f>IFERROR(VLOOKUP(Table4[[#This Row],[Item Name]],Table2[[#All],[Item Name]:[Open Rate]],8,0),"")</f>
        <v>5.13</v>
      </c>
      <c r="N56" s="17">
        <f>IFERROR(+Table4[[#This Row],[Qty Issued]]*Table4[[#This Row],[Rate]],"")</f>
        <v>513</v>
      </c>
      <c r="O56" s="10" t="s">
        <v>152</v>
      </c>
      <c r="P56" s="13" t="s">
        <v>154</v>
      </c>
    </row>
    <row r="57" spans="1:16" x14ac:dyDescent="0.25">
      <c r="A57" s="14">
        <v>45748</v>
      </c>
      <c r="B57" s="9" t="s">
        <v>155</v>
      </c>
      <c r="C57" s="9">
        <v>169</v>
      </c>
      <c r="D57" s="9">
        <v>1</v>
      </c>
      <c r="E57" s="7" t="str">
        <f>IFERROR(VLOOKUP(Table4[[#This Row],[From Location Code]],Table5[#All],3,0),"")</f>
        <v>Munger</v>
      </c>
      <c r="F57" s="7" t="str">
        <f>IFERROR(VLOOKUP(Table4[[#This Row],[From Location Code]],Table5[#All],2,0),"")</f>
        <v>Main Godown</v>
      </c>
      <c r="G57" s="10">
        <v>10090009</v>
      </c>
      <c r="H57" s="7" t="str">
        <f>IFERROR(VLOOKUP(Table4[[#This Row],[To BMC/MPG Code]],Table5[#All],3,0),"")</f>
        <v>SONDHI</v>
      </c>
      <c r="I57" s="7" t="str">
        <f>IFERROR(VLOOKUP(Table4[[#This Row],[To BMC/MPG Code]],Table5[#All],2,0),"")</f>
        <v>MPG</v>
      </c>
      <c r="J57" s="9" t="s">
        <v>68</v>
      </c>
      <c r="K57" s="7" t="str">
        <f>IFERROR(VLOOKUP(Table4[[#This Row],[Item Name]],Table2[[Item Name]:[UoM]],2,0),"")</f>
        <v>Nos</v>
      </c>
      <c r="L57" s="10">
        <v>25</v>
      </c>
      <c r="M57" s="17">
        <f>IFERROR(VLOOKUP(Table4[[#This Row],[Item Name]],Table2[[#All],[Item Name]:[Open Rate]],8,0),"")</f>
        <v>5.13</v>
      </c>
      <c r="N57" s="17">
        <f>IFERROR(+Table4[[#This Row],[Qty Issued]]*Table4[[#This Row],[Rate]],"")</f>
        <v>128.25</v>
      </c>
      <c r="O57" s="10" t="s">
        <v>152</v>
      </c>
      <c r="P57" s="13" t="s">
        <v>154</v>
      </c>
    </row>
    <row r="58" spans="1:16" x14ac:dyDescent="0.25">
      <c r="A58" s="14">
        <v>45748</v>
      </c>
      <c r="B58" s="9" t="s">
        <v>155</v>
      </c>
      <c r="C58" s="9">
        <v>169</v>
      </c>
      <c r="D58" s="9">
        <v>1</v>
      </c>
      <c r="E58" s="7" t="str">
        <f>IFERROR(VLOOKUP(Table4[[#This Row],[From Location Code]],Table5[#All],3,0),"")</f>
        <v>Munger</v>
      </c>
      <c r="F58" s="7" t="str">
        <f>IFERROR(VLOOKUP(Table4[[#This Row],[From Location Code]],Table5[#All],2,0),"")</f>
        <v>Main Godown</v>
      </c>
      <c r="G58" s="10">
        <v>10090021</v>
      </c>
      <c r="H58" s="7" t="str">
        <f>IFERROR(VLOOKUP(Table4[[#This Row],[To BMC/MPG Code]],Table5[#All],3,0),"")</f>
        <v>KHURIYARI</v>
      </c>
      <c r="I58" s="7" t="str">
        <f>IFERROR(VLOOKUP(Table4[[#This Row],[To BMC/MPG Code]],Table5[#All],2,0),"")</f>
        <v>MPG</v>
      </c>
      <c r="J58" s="9" t="s">
        <v>68</v>
      </c>
      <c r="K58" s="7" t="str">
        <f>IFERROR(VLOOKUP(Table4[[#This Row],[Item Name]],Table2[[Item Name]:[UoM]],2,0),"")</f>
        <v>Nos</v>
      </c>
      <c r="L58" s="10">
        <v>20</v>
      </c>
      <c r="M58" s="17">
        <f>IFERROR(VLOOKUP(Table4[[#This Row],[Item Name]],Table2[[#All],[Item Name]:[Open Rate]],8,0),"")</f>
        <v>5.13</v>
      </c>
      <c r="N58" s="17">
        <f>IFERROR(+Table4[[#This Row],[Qty Issued]]*Table4[[#This Row],[Rate]],"")</f>
        <v>102.6</v>
      </c>
      <c r="O58" s="10" t="s">
        <v>152</v>
      </c>
      <c r="P58" s="13" t="s">
        <v>154</v>
      </c>
    </row>
    <row r="59" spans="1:16" x14ac:dyDescent="0.25">
      <c r="A59" s="14">
        <v>45748</v>
      </c>
      <c r="B59" s="9" t="s">
        <v>155</v>
      </c>
      <c r="C59" s="9">
        <v>169</v>
      </c>
      <c r="D59" s="9">
        <v>1</v>
      </c>
      <c r="E59" s="7" t="str">
        <f>IFERROR(VLOOKUP(Table4[[#This Row],[From Location Code]],Table5[#All],3,0),"")</f>
        <v>Munger</v>
      </c>
      <c r="F59" s="7" t="str">
        <f>IFERROR(VLOOKUP(Table4[[#This Row],[From Location Code]],Table5[#All],2,0),"")</f>
        <v>Main Godown</v>
      </c>
      <c r="G59" s="10">
        <v>10090037</v>
      </c>
      <c r="H59" s="7" t="str">
        <f>IFERROR(VLOOKUP(Table4[[#This Row],[To BMC/MPG Code]],Table5[#All],3,0),"")</f>
        <v>Dhira</v>
      </c>
      <c r="I59" s="7" t="str">
        <f>IFERROR(VLOOKUP(Table4[[#This Row],[To BMC/MPG Code]],Table5[#All],2,0),"")</f>
        <v>MPG</v>
      </c>
      <c r="J59" s="9" t="s">
        <v>68</v>
      </c>
      <c r="K59" s="7" t="str">
        <f>IFERROR(VLOOKUP(Table4[[#This Row],[Item Name]],Table2[[Item Name]:[UoM]],2,0),"")</f>
        <v>Nos</v>
      </c>
      <c r="L59" s="10">
        <v>50</v>
      </c>
      <c r="M59" s="17">
        <f>IFERROR(VLOOKUP(Table4[[#This Row],[Item Name]],Table2[[#All],[Item Name]:[Open Rate]],8,0),"")</f>
        <v>5.13</v>
      </c>
      <c r="N59" s="17">
        <f>IFERROR(+Table4[[#This Row],[Qty Issued]]*Table4[[#This Row],[Rate]],"")</f>
        <v>256.5</v>
      </c>
      <c r="O59" s="10" t="s">
        <v>152</v>
      </c>
      <c r="P59" s="13" t="s">
        <v>154</v>
      </c>
    </row>
    <row r="60" spans="1:16" x14ac:dyDescent="0.25">
      <c r="A60" s="14">
        <v>45748</v>
      </c>
      <c r="B60" s="9" t="s">
        <v>155</v>
      </c>
      <c r="C60" s="9">
        <v>169</v>
      </c>
      <c r="D60" s="9">
        <v>1</v>
      </c>
      <c r="E60" s="7" t="str">
        <f>IFERROR(VLOOKUP(Table4[[#This Row],[From Location Code]],Table5[#All],3,0),"")</f>
        <v>Munger</v>
      </c>
      <c r="F60" s="7" t="str">
        <f>IFERROR(VLOOKUP(Table4[[#This Row],[From Location Code]],Table5[#All],2,0),"")</f>
        <v>Main Godown</v>
      </c>
      <c r="G60" s="10">
        <v>10090049</v>
      </c>
      <c r="H60" s="7" t="str">
        <f>IFERROR(VLOOKUP(Table4[[#This Row],[To BMC/MPG Code]],Table5[#All],3,0),"")</f>
        <v>LAHUARA                                                                                             </v>
      </c>
      <c r="I60" s="7" t="str">
        <f>IFERROR(VLOOKUP(Table4[[#This Row],[To BMC/MPG Code]],Table5[#All],2,0),"")</f>
        <v>MPG</v>
      </c>
      <c r="J60" s="9" t="s">
        <v>68</v>
      </c>
      <c r="K60" s="7" t="str">
        <f>IFERROR(VLOOKUP(Table4[[#This Row],[Item Name]],Table2[[Item Name]:[UoM]],2,0),"")</f>
        <v>Nos</v>
      </c>
      <c r="L60" s="10">
        <v>20</v>
      </c>
      <c r="M60" s="17">
        <f>IFERROR(VLOOKUP(Table4[[#This Row],[Item Name]],Table2[[#All],[Item Name]:[Open Rate]],8,0),"")</f>
        <v>5.13</v>
      </c>
      <c r="N60" s="17">
        <f>IFERROR(+Table4[[#This Row],[Qty Issued]]*Table4[[#This Row],[Rate]],"")</f>
        <v>102.6</v>
      </c>
      <c r="O60" s="10" t="s">
        <v>152</v>
      </c>
      <c r="P60" s="13" t="s">
        <v>154</v>
      </c>
    </row>
    <row r="61" spans="1:16" x14ac:dyDescent="0.25">
      <c r="A61" s="14">
        <v>45748</v>
      </c>
      <c r="B61" s="9" t="s">
        <v>155</v>
      </c>
      <c r="C61" s="9">
        <v>169</v>
      </c>
      <c r="D61" s="9">
        <v>1</v>
      </c>
      <c r="E61" s="7" t="str">
        <f>IFERROR(VLOOKUP(Table4[[#This Row],[From Location Code]],Table5[#All],3,0),"")</f>
        <v>Munger</v>
      </c>
      <c r="F61" s="7" t="str">
        <f>IFERROR(VLOOKUP(Table4[[#This Row],[From Location Code]],Table5[#All],2,0),"")</f>
        <v>Main Godown</v>
      </c>
      <c r="G61" s="10">
        <v>10090040</v>
      </c>
      <c r="H61" s="7" t="str">
        <f>IFERROR(VLOOKUP(Table4[[#This Row],[To BMC/MPG Code]],Table5[#All],3,0),"")</f>
        <v>BARHARA</v>
      </c>
      <c r="I61" s="7" t="str">
        <f>IFERROR(VLOOKUP(Table4[[#This Row],[To BMC/MPG Code]],Table5[#All],2,0),"")</f>
        <v>MPG</v>
      </c>
      <c r="J61" s="9" t="s">
        <v>68</v>
      </c>
      <c r="K61" s="7" t="str">
        <f>IFERROR(VLOOKUP(Table4[[#This Row],[Item Name]],Table2[[Item Name]:[UoM]],2,0),"")</f>
        <v>Nos</v>
      </c>
      <c r="L61" s="10">
        <v>15</v>
      </c>
      <c r="M61" s="17">
        <f>IFERROR(VLOOKUP(Table4[[#This Row],[Item Name]],Table2[[#All],[Item Name]:[Open Rate]],8,0),"")</f>
        <v>5.13</v>
      </c>
      <c r="N61" s="17">
        <f>IFERROR(+Table4[[#This Row],[Qty Issued]]*Table4[[#This Row],[Rate]],"")</f>
        <v>76.95</v>
      </c>
      <c r="O61" s="10" t="s">
        <v>152</v>
      </c>
      <c r="P61" s="13" t="s">
        <v>154</v>
      </c>
    </row>
    <row r="62" spans="1:16" x14ac:dyDescent="0.25">
      <c r="A62" s="14">
        <v>45748</v>
      </c>
      <c r="B62" s="9" t="s">
        <v>155</v>
      </c>
      <c r="C62" s="9">
        <v>169</v>
      </c>
      <c r="D62" s="9">
        <v>1</v>
      </c>
      <c r="E62" s="7" t="str">
        <f>IFERROR(VLOOKUP(Table4[[#This Row],[From Location Code]],Table5[#All],3,0),"")</f>
        <v>Munger</v>
      </c>
      <c r="F62" s="7" t="str">
        <f>IFERROR(VLOOKUP(Table4[[#This Row],[From Location Code]],Table5[#All],2,0),"")</f>
        <v>Main Godown</v>
      </c>
      <c r="G62" s="10">
        <v>10090030</v>
      </c>
      <c r="H62" s="7" t="str">
        <f>IFERROR(VLOOKUP(Table4[[#This Row],[To BMC/MPG Code]],Table5[#All],3,0),"")</f>
        <v>GUNSAGAR 1</v>
      </c>
      <c r="I62" s="7" t="str">
        <f>IFERROR(VLOOKUP(Table4[[#This Row],[To BMC/MPG Code]],Table5[#All],2,0),"")</f>
        <v>MPG</v>
      </c>
      <c r="J62" s="9" t="s">
        <v>68</v>
      </c>
      <c r="K62" s="7" t="str">
        <f>IFERROR(VLOOKUP(Table4[[#This Row],[Item Name]],Table2[[Item Name]:[UoM]],2,0),"")</f>
        <v>Nos</v>
      </c>
      <c r="L62" s="10">
        <v>20</v>
      </c>
      <c r="M62" s="17">
        <f>IFERROR(VLOOKUP(Table4[[#This Row],[Item Name]],Table2[[#All],[Item Name]:[Open Rate]],8,0),"")</f>
        <v>5.13</v>
      </c>
      <c r="N62" s="17">
        <f>IFERROR(+Table4[[#This Row],[Qty Issued]]*Table4[[#This Row],[Rate]],"")</f>
        <v>102.6</v>
      </c>
      <c r="O62" s="10" t="s">
        <v>152</v>
      </c>
      <c r="P62" s="13" t="s">
        <v>154</v>
      </c>
    </row>
    <row r="63" spans="1:16" x14ac:dyDescent="0.25">
      <c r="A63" s="14">
        <v>45748</v>
      </c>
      <c r="B63" s="9" t="s">
        <v>155</v>
      </c>
      <c r="C63" s="9">
        <v>169</v>
      </c>
      <c r="D63" s="9">
        <v>1</v>
      </c>
      <c r="E63" s="7" t="str">
        <f>IFERROR(VLOOKUP(Table4[[#This Row],[From Location Code]],Table5[#All],3,0),"")</f>
        <v>Munger</v>
      </c>
      <c r="F63" s="7" t="str">
        <f>IFERROR(VLOOKUP(Table4[[#This Row],[From Location Code]],Table5[#All],2,0),"")</f>
        <v>Main Godown</v>
      </c>
      <c r="G63" s="10">
        <v>10090063</v>
      </c>
      <c r="H63" s="7" t="str">
        <f>IFERROR(VLOOKUP(Table4[[#This Row],[To BMC/MPG Code]],Table5[#All],3,0),"")</f>
        <v>BIHRAURA</v>
      </c>
      <c r="I63" s="7" t="str">
        <f>IFERROR(VLOOKUP(Table4[[#This Row],[To BMC/MPG Code]],Table5[#All],2,0),"")</f>
        <v>MPG</v>
      </c>
      <c r="J63" s="9" t="s">
        <v>68</v>
      </c>
      <c r="K63" s="7" t="str">
        <f>IFERROR(VLOOKUP(Table4[[#This Row],[Item Name]],Table2[[Item Name]:[UoM]],2,0),"")</f>
        <v>Nos</v>
      </c>
      <c r="L63" s="10">
        <v>20</v>
      </c>
      <c r="M63" s="17">
        <f>IFERROR(VLOOKUP(Table4[[#This Row],[Item Name]],Table2[[#All],[Item Name]:[Open Rate]],8,0),"")</f>
        <v>5.13</v>
      </c>
      <c r="N63" s="17">
        <f>IFERROR(+Table4[[#This Row],[Qty Issued]]*Table4[[#This Row],[Rate]],"")</f>
        <v>102.6</v>
      </c>
      <c r="O63" s="9" t="s">
        <v>153</v>
      </c>
      <c r="P63" s="13" t="s">
        <v>38</v>
      </c>
    </row>
    <row r="64" spans="1:16" x14ac:dyDescent="0.25">
      <c r="A64" s="14">
        <v>45748</v>
      </c>
      <c r="B64" s="9" t="s">
        <v>155</v>
      </c>
      <c r="C64" s="9">
        <v>169</v>
      </c>
      <c r="D64" s="9">
        <v>1</v>
      </c>
      <c r="E64" s="7" t="str">
        <f>IFERROR(VLOOKUP(Table4[[#This Row],[From Location Code]],Table5[#All],3,0),"")</f>
        <v>Munger</v>
      </c>
      <c r="F64" s="7" t="str">
        <f>IFERROR(VLOOKUP(Table4[[#This Row],[From Location Code]],Table5[#All],2,0),"")</f>
        <v>Main Godown</v>
      </c>
      <c r="G64" s="10">
        <v>10090059</v>
      </c>
      <c r="H64" s="7" t="str">
        <f>IFERROR(VLOOKUP(Table4[[#This Row],[To BMC/MPG Code]],Table5[#All],3,0),"")</f>
        <v>CHOTAHA</v>
      </c>
      <c r="I64" s="7" t="str">
        <f>IFERROR(VLOOKUP(Table4[[#This Row],[To BMC/MPG Code]],Table5[#All],2,0),"")</f>
        <v>MPG</v>
      </c>
      <c r="J64" s="9" t="s">
        <v>68</v>
      </c>
      <c r="K64" s="7" t="str">
        <f>IFERROR(VLOOKUP(Table4[[#This Row],[Item Name]],Table2[[Item Name]:[UoM]],2,0),"")</f>
        <v>Nos</v>
      </c>
      <c r="L64" s="10">
        <v>20</v>
      </c>
      <c r="M64" s="17">
        <f>IFERROR(VLOOKUP(Table4[[#This Row],[Item Name]],Table2[[#All],[Item Name]:[Open Rate]],8,0),"")</f>
        <v>5.13</v>
      </c>
      <c r="N64" s="17">
        <f>IFERROR(+Table4[[#This Row],[Qty Issued]]*Table4[[#This Row],[Rate]],"")</f>
        <v>102.6</v>
      </c>
      <c r="O64" s="9" t="s">
        <v>153</v>
      </c>
      <c r="P64" s="13" t="s">
        <v>38</v>
      </c>
    </row>
    <row r="65" spans="1:16" x14ac:dyDescent="0.25">
      <c r="A65" s="14">
        <v>45748</v>
      </c>
      <c r="B65" s="9" t="s">
        <v>155</v>
      </c>
      <c r="C65" s="9">
        <v>169</v>
      </c>
      <c r="D65" s="9">
        <v>1</v>
      </c>
      <c r="E65" s="7" t="str">
        <f>IFERROR(VLOOKUP(Table4[[#This Row],[From Location Code]],Table5[#All],3,0),"")</f>
        <v>Munger</v>
      </c>
      <c r="F65" s="7" t="str">
        <f>IFERROR(VLOOKUP(Table4[[#This Row],[From Location Code]],Table5[#All],2,0),"")</f>
        <v>Main Godown</v>
      </c>
      <c r="G65" s="10">
        <v>10090062</v>
      </c>
      <c r="H65" s="7" t="str">
        <f>IFERROR(VLOOKUP(Table4[[#This Row],[To BMC/MPG Code]],Table5[#All],3,0),"")</f>
        <v>SAITHNAN</v>
      </c>
      <c r="I65" s="7" t="str">
        <f>IFERROR(VLOOKUP(Table4[[#This Row],[To BMC/MPG Code]],Table5[#All],2,0),"")</f>
        <v>MPG</v>
      </c>
      <c r="J65" s="9" t="s">
        <v>68</v>
      </c>
      <c r="K65" s="7" t="str">
        <f>IFERROR(VLOOKUP(Table4[[#This Row],[Item Name]],Table2[[Item Name]:[UoM]],2,0),"")</f>
        <v>Nos</v>
      </c>
      <c r="L65" s="10">
        <v>20</v>
      </c>
      <c r="M65" s="17">
        <f>IFERROR(VLOOKUP(Table4[[#This Row],[Item Name]],Table2[[#All],[Item Name]:[Open Rate]],8,0),"")</f>
        <v>5.13</v>
      </c>
      <c r="N65" s="17">
        <f>IFERROR(+Table4[[#This Row],[Qty Issued]]*Table4[[#This Row],[Rate]],"")</f>
        <v>102.6</v>
      </c>
      <c r="O65" s="9" t="s">
        <v>153</v>
      </c>
      <c r="P65" s="13" t="s">
        <v>38</v>
      </c>
    </row>
    <row r="66" spans="1:16" x14ac:dyDescent="0.25">
      <c r="A66" s="14">
        <v>45748</v>
      </c>
      <c r="B66" s="9" t="s">
        <v>155</v>
      </c>
      <c r="C66" s="9">
        <v>169</v>
      </c>
      <c r="D66" s="9">
        <v>1</v>
      </c>
      <c r="E66" s="7" t="str">
        <f>IFERROR(VLOOKUP(Table4[[#This Row],[From Location Code]],Table5[#All],3,0),"")</f>
        <v>Munger</v>
      </c>
      <c r="F66" s="7" t="str">
        <f>IFERROR(VLOOKUP(Table4[[#This Row],[From Location Code]],Table5[#All],2,0),"")</f>
        <v>Main Godown</v>
      </c>
      <c r="G66" s="10">
        <v>10090061</v>
      </c>
      <c r="H66" s="7" t="str">
        <f>IFERROR(VLOOKUP(Table4[[#This Row],[To BMC/MPG Code]],Table5[#All],3,0),"")</f>
        <v>UFFAPUR</v>
      </c>
      <c r="I66" s="7" t="str">
        <f>IFERROR(VLOOKUP(Table4[[#This Row],[To BMC/MPG Code]],Table5[#All],2,0),"")</f>
        <v>MPG</v>
      </c>
      <c r="J66" s="9" t="s">
        <v>68</v>
      </c>
      <c r="K66" s="7" t="str">
        <f>IFERROR(VLOOKUP(Table4[[#This Row],[Item Name]],Table2[[Item Name]:[UoM]],2,0),"")</f>
        <v>Nos</v>
      </c>
      <c r="L66" s="10">
        <v>20</v>
      </c>
      <c r="M66" s="17">
        <f>IFERROR(VLOOKUP(Table4[[#This Row],[Item Name]],Table2[[#All],[Item Name]:[Open Rate]],8,0),"")</f>
        <v>5.13</v>
      </c>
      <c r="N66" s="17">
        <f>IFERROR(+Table4[[#This Row],[Qty Issued]]*Table4[[#This Row],[Rate]],"")</f>
        <v>102.6</v>
      </c>
      <c r="O66" s="9" t="s">
        <v>153</v>
      </c>
      <c r="P66" s="13" t="s">
        <v>38</v>
      </c>
    </row>
    <row r="67" spans="1:16" x14ac:dyDescent="0.25">
      <c r="A67" s="14">
        <v>45748</v>
      </c>
      <c r="B67" s="9" t="s">
        <v>155</v>
      </c>
      <c r="C67" s="9">
        <v>169</v>
      </c>
      <c r="D67" s="9">
        <v>1</v>
      </c>
      <c r="E67" s="7" t="str">
        <f>IFERROR(VLOOKUP(Table4[[#This Row],[From Location Code]],Table5[#All],3,0),"")</f>
        <v>Munger</v>
      </c>
      <c r="F67" s="7" t="str">
        <f>IFERROR(VLOOKUP(Table4[[#This Row],[From Location Code]],Table5[#All],2,0),"")</f>
        <v>Main Godown</v>
      </c>
      <c r="G67" s="10">
        <v>10060100</v>
      </c>
      <c r="H67" s="7" t="str">
        <f>IFERROR(VLOOKUP(Table4[[#This Row],[To BMC/MPG Code]],Table5[#All],3,0),"")</f>
        <v>KHAIRA</v>
      </c>
      <c r="I67" s="7" t="str">
        <f>IFERROR(VLOOKUP(Table4[[#This Row],[To BMC/MPG Code]],Table5[#All],2,0),"")</f>
        <v>MPG</v>
      </c>
      <c r="J67" s="9" t="s">
        <v>68</v>
      </c>
      <c r="K67" s="7" t="str">
        <f>IFERROR(VLOOKUP(Table4[[#This Row],[Item Name]],Table2[[Item Name]:[UoM]],2,0),"")</f>
        <v>Nos</v>
      </c>
      <c r="L67" s="10">
        <v>20</v>
      </c>
      <c r="M67" s="17">
        <f>IFERROR(VLOOKUP(Table4[[#This Row],[Item Name]],Table2[[#All],[Item Name]:[Open Rate]],8,0),"")</f>
        <v>5.13</v>
      </c>
      <c r="N67" s="17">
        <f>IFERROR(+Table4[[#This Row],[Qty Issued]]*Table4[[#This Row],[Rate]],"")</f>
        <v>102.6</v>
      </c>
      <c r="O67" s="9" t="s">
        <v>153</v>
      </c>
      <c r="P67" s="13" t="s">
        <v>38</v>
      </c>
    </row>
    <row r="68" spans="1:16" x14ac:dyDescent="0.25">
      <c r="A68" s="14">
        <v>45748</v>
      </c>
      <c r="B68" s="9" t="s">
        <v>155</v>
      </c>
      <c r="C68" s="9">
        <v>169</v>
      </c>
      <c r="D68" s="9">
        <v>1</v>
      </c>
      <c r="E68" s="7" t="str">
        <f>IFERROR(VLOOKUP(Table4[[#This Row],[From Location Code]],Table5[#All],3,0),"")</f>
        <v>Munger</v>
      </c>
      <c r="F68" s="7" t="str">
        <f>IFERROR(VLOOKUP(Table4[[#This Row],[From Location Code]],Table5[#All],2,0),"")</f>
        <v>Main Godown</v>
      </c>
      <c r="G68" s="10">
        <v>10060098</v>
      </c>
      <c r="H68" s="7" t="str">
        <f>IFERROR(VLOOKUP(Table4[[#This Row],[To BMC/MPG Code]],Table5[#All],3,0),"")</f>
        <v>RAMDEV TOLA</v>
      </c>
      <c r="I68" s="7" t="str">
        <f>IFERROR(VLOOKUP(Table4[[#This Row],[To BMC/MPG Code]],Table5[#All],2,0),"")</f>
        <v>MPG</v>
      </c>
      <c r="J68" s="9" t="s">
        <v>68</v>
      </c>
      <c r="K68" s="7" t="str">
        <f>IFERROR(VLOOKUP(Table4[[#This Row],[Item Name]],Table2[[Item Name]:[UoM]],2,0),"")</f>
        <v>Nos</v>
      </c>
      <c r="L68" s="10">
        <v>20</v>
      </c>
      <c r="M68" s="17">
        <f>IFERROR(VLOOKUP(Table4[[#This Row],[Item Name]],Table2[[#All],[Item Name]:[Open Rate]],8,0),"")</f>
        <v>5.13</v>
      </c>
      <c r="N68" s="17">
        <f>IFERROR(+Table4[[#This Row],[Qty Issued]]*Table4[[#This Row],[Rate]],"")</f>
        <v>102.6</v>
      </c>
      <c r="O68" s="9" t="s">
        <v>153</v>
      </c>
      <c r="P68" s="13" t="s">
        <v>38</v>
      </c>
    </row>
    <row r="69" spans="1:16" x14ac:dyDescent="0.25">
      <c r="A69" s="14">
        <v>45748</v>
      </c>
      <c r="B69" s="9" t="s">
        <v>155</v>
      </c>
      <c r="C69" s="9">
        <v>169</v>
      </c>
      <c r="D69" s="9">
        <v>1</v>
      </c>
      <c r="E69" s="7" t="str">
        <f>IFERROR(VLOOKUP(Table4[[#This Row],[From Location Code]],Table5[#All],3,0),"")</f>
        <v>Munger</v>
      </c>
      <c r="F69" s="7" t="str">
        <f>IFERROR(VLOOKUP(Table4[[#This Row],[From Location Code]],Table5[#All],2,0),"")</f>
        <v>Main Godown</v>
      </c>
      <c r="G69" s="10">
        <v>10060103</v>
      </c>
      <c r="H69" s="7" t="str">
        <f>IFERROR(VLOOKUP(Table4[[#This Row],[To BMC/MPG Code]],Table5[#All],3,0),"")</f>
        <v>LADHAUNA</v>
      </c>
      <c r="I69" s="7" t="str">
        <f>IFERROR(VLOOKUP(Table4[[#This Row],[To BMC/MPG Code]],Table5[#All],2,0),"")</f>
        <v>MPG</v>
      </c>
      <c r="J69" s="9" t="s">
        <v>68</v>
      </c>
      <c r="K69" s="7" t="str">
        <f>IFERROR(VLOOKUP(Table4[[#This Row],[Item Name]],Table2[[Item Name]:[UoM]],2,0),"")</f>
        <v>Nos</v>
      </c>
      <c r="L69" s="10">
        <v>20</v>
      </c>
      <c r="M69" s="17">
        <f>IFERROR(VLOOKUP(Table4[[#This Row],[Item Name]],Table2[[#All],[Item Name]:[Open Rate]],8,0),"")</f>
        <v>5.13</v>
      </c>
      <c r="N69" s="17">
        <f>IFERROR(+Table4[[#This Row],[Qty Issued]]*Table4[[#This Row],[Rate]],"")</f>
        <v>102.6</v>
      </c>
      <c r="O69" s="9" t="s">
        <v>153</v>
      </c>
      <c r="P69" s="13" t="s">
        <v>38</v>
      </c>
    </row>
    <row r="70" spans="1:16" x14ac:dyDescent="0.25">
      <c r="A70" s="14">
        <v>45748</v>
      </c>
      <c r="B70" s="9" t="s">
        <v>155</v>
      </c>
      <c r="C70" s="9">
        <v>169</v>
      </c>
      <c r="D70" s="9">
        <v>1</v>
      </c>
      <c r="E70" s="7" t="str">
        <f>IFERROR(VLOOKUP(Table4[[#This Row],[From Location Code]],Table5[#All],3,0),"")</f>
        <v>Munger</v>
      </c>
      <c r="F70" s="7" t="str">
        <f>IFERROR(VLOOKUP(Table4[[#This Row],[From Location Code]],Table5[#All],2,0),"")</f>
        <v>Main Godown</v>
      </c>
      <c r="G70" s="10">
        <v>10060026</v>
      </c>
      <c r="H70" s="7" t="str">
        <f>IFERROR(VLOOKUP(Table4[[#This Row],[To BMC/MPG Code]],Table5[#All],3,0),"")</f>
        <v>Gomukh Arma</v>
      </c>
      <c r="I70" s="7" t="str">
        <f>IFERROR(VLOOKUP(Table4[[#This Row],[To BMC/MPG Code]],Table5[#All],2,0),"")</f>
        <v>MPG</v>
      </c>
      <c r="J70" s="9" t="s">
        <v>68</v>
      </c>
      <c r="K70" s="7" t="str">
        <f>IFERROR(VLOOKUP(Table4[[#This Row],[Item Name]],Table2[[Item Name]:[UoM]],2,0),"")</f>
        <v>Nos</v>
      </c>
      <c r="L70" s="10">
        <v>50</v>
      </c>
      <c r="M70" s="17">
        <f>IFERROR(VLOOKUP(Table4[[#This Row],[Item Name]],Table2[[#All],[Item Name]:[Open Rate]],8,0),"")</f>
        <v>5.13</v>
      </c>
      <c r="N70" s="17">
        <f>IFERROR(+Table4[[#This Row],[Qty Issued]]*Table4[[#This Row],[Rate]],"")</f>
        <v>256.5</v>
      </c>
      <c r="O70" s="10" t="s">
        <v>152</v>
      </c>
      <c r="P70" s="13" t="s">
        <v>154</v>
      </c>
    </row>
    <row r="71" spans="1:16" x14ac:dyDescent="0.25">
      <c r="A71" s="14">
        <v>45748</v>
      </c>
      <c r="B71" s="9" t="s">
        <v>155</v>
      </c>
      <c r="C71" s="9">
        <v>169</v>
      </c>
      <c r="D71" s="9">
        <v>1</v>
      </c>
      <c r="E71" s="7" t="str">
        <f>IFERROR(VLOOKUP(Table4[[#This Row],[From Location Code]],Table5[#All],3,0),"")</f>
        <v>Munger</v>
      </c>
      <c r="F71" s="7" t="str">
        <f>IFERROR(VLOOKUP(Table4[[#This Row],[From Location Code]],Table5[#All],2,0),"")</f>
        <v>Main Godown</v>
      </c>
      <c r="G71" s="10">
        <v>10060022</v>
      </c>
      <c r="H71" s="7" t="str">
        <f>IFERROR(VLOOKUP(Table4[[#This Row],[To BMC/MPG Code]],Table5[#All],3,0),"")</f>
        <v>Farda Ravi Tola</v>
      </c>
      <c r="I71" s="7" t="str">
        <f>IFERROR(VLOOKUP(Table4[[#This Row],[To BMC/MPG Code]],Table5[#All],2,0),"")</f>
        <v>MPG</v>
      </c>
      <c r="J71" s="9" t="s">
        <v>68</v>
      </c>
      <c r="K71" s="7" t="str">
        <f>IFERROR(VLOOKUP(Table4[[#This Row],[Item Name]],Table2[[Item Name]:[UoM]],2,0),"")</f>
        <v>Nos</v>
      </c>
      <c r="L71" s="10">
        <v>50</v>
      </c>
      <c r="M71" s="17">
        <f>IFERROR(VLOOKUP(Table4[[#This Row],[Item Name]],Table2[[#All],[Item Name]:[Open Rate]],8,0),"")</f>
        <v>5.13</v>
      </c>
      <c r="N71" s="17">
        <f>IFERROR(+Table4[[#This Row],[Qty Issued]]*Table4[[#This Row],[Rate]],"")</f>
        <v>256.5</v>
      </c>
      <c r="O71" s="10" t="s">
        <v>152</v>
      </c>
      <c r="P71" s="13" t="s">
        <v>154</v>
      </c>
    </row>
    <row r="72" spans="1:16" x14ac:dyDescent="0.25">
      <c r="A72" s="14">
        <v>45748</v>
      </c>
      <c r="B72" s="9" t="s">
        <v>155</v>
      </c>
      <c r="C72" s="9">
        <v>169</v>
      </c>
      <c r="D72" s="9">
        <v>1</v>
      </c>
      <c r="E72" s="7" t="str">
        <f>IFERROR(VLOOKUP(Table4[[#This Row],[From Location Code]],Table5[#All],3,0),"")</f>
        <v>Munger</v>
      </c>
      <c r="F72" s="7" t="str">
        <f>IFERROR(VLOOKUP(Table4[[#This Row],[From Location Code]],Table5[#All],2,0),"")</f>
        <v>Main Godown</v>
      </c>
      <c r="G72" s="10">
        <v>10060058</v>
      </c>
      <c r="H72" s="7" t="str">
        <f>IFERROR(VLOOKUP(Table4[[#This Row],[To BMC/MPG Code]],Table5[#All],3,0),"")</f>
        <v xml:space="preserve">ABGIL HUSSAINA-2                                                                                    </v>
      </c>
      <c r="I72" s="7" t="str">
        <f>IFERROR(VLOOKUP(Table4[[#This Row],[To BMC/MPG Code]],Table5[#All],2,0),"")</f>
        <v>MPG</v>
      </c>
      <c r="J72" s="9" t="s">
        <v>68</v>
      </c>
      <c r="K72" s="7" t="str">
        <f>IFERROR(VLOOKUP(Table4[[#This Row],[Item Name]],Table2[[Item Name]:[UoM]],2,0),"")</f>
        <v>Nos</v>
      </c>
      <c r="L72" s="10">
        <v>50</v>
      </c>
      <c r="M72" s="17">
        <f>IFERROR(VLOOKUP(Table4[[#This Row],[Item Name]],Table2[[#All],[Item Name]:[Open Rate]],8,0),"")</f>
        <v>5.13</v>
      </c>
      <c r="N72" s="17">
        <f>IFERROR(+Table4[[#This Row],[Qty Issued]]*Table4[[#This Row],[Rate]],"")</f>
        <v>256.5</v>
      </c>
      <c r="O72" s="10" t="s">
        <v>152</v>
      </c>
      <c r="P72" s="13" t="s">
        <v>154</v>
      </c>
    </row>
    <row r="73" spans="1:16" x14ac:dyDescent="0.25">
      <c r="A73" s="14">
        <v>45748</v>
      </c>
      <c r="B73" s="9" t="s">
        <v>155</v>
      </c>
      <c r="C73" s="9">
        <v>169</v>
      </c>
      <c r="D73" s="9">
        <v>1</v>
      </c>
      <c r="E73" s="7" t="str">
        <f>IFERROR(VLOOKUP(Table4[[#This Row],[From Location Code]],Table5[#All],3,0),"")</f>
        <v>Munger</v>
      </c>
      <c r="F73" s="7" t="str">
        <f>IFERROR(VLOOKUP(Table4[[#This Row],[From Location Code]],Table5[#All],2,0),"")</f>
        <v>Main Godown</v>
      </c>
      <c r="G73" s="10">
        <v>10060027</v>
      </c>
      <c r="H73" s="7" t="str">
        <f>IFERROR(VLOOKUP(Table4[[#This Row],[To BMC/MPG Code]],Table5[#All],3,0),"")</f>
        <v>Singhchak</v>
      </c>
      <c r="I73" s="7" t="str">
        <f>IFERROR(VLOOKUP(Table4[[#This Row],[To BMC/MPG Code]],Table5[#All],2,0),"")</f>
        <v>MPG</v>
      </c>
      <c r="J73" s="9" t="s">
        <v>68</v>
      </c>
      <c r="K73" s="7" t="str">
        <f>IFERROR(VLOOKUP(Table4[[#This Row],[Item Name]],Table2[[Item Name]:[UoM]],2,0),"")</f>
        <v>Nos</v>
      </c>
      <c r="L73" s="10">
        <v>20</v>
      </c>
      <c r="M73" s="17">
        <f>IFERROR(VLOOKUP(Table4[[#This Row],[Item Name]],Table2[[#All],[Item Name]:[Open Rate]],8,0),"")</f>
        <v>5.13</v>
      </c>
      <c r="N73" s="17">
        <f>IFERROR(+Table4[[#This Row],[Qty Issued]]*Table4[[#This Row],[Rate]],"")</f>
        <v>102.6</v>
      </c>
      <c r="O73" s="10" t="s">
        <v>152</v>
      </c>
      <c r="P73" s="13" t="s">
        <v>154</v>
      </c>
    </row>
    <row r="74" spans="1:16" x14ac:dyDescent="0.25">
      <c r="A74" s="14">
        <v>45748</v>
      </c>
      <c r="B74" s="9" t="s">
        <v>155</v>
      </c>
      <c r="C74" s="9">
        <v>169</v>
      </c>
      <c r="D74" s="9">
        <v>1</v>
      </c>
      <c r="E74" s="7" t="str">
        <f>IFERROR(VLOOKUP(Table4[[#This Row],[From Location Code]],Table5[#All],3,0),"")</f>
        <v>Munger</v>
      </c>
      <c r="F74" s="7" t="str">
        <f>IFERROR(VLOOKUP(Table4[[#This Row],[From Location Code]],Table5[#All],2,0),"")</f>
        <v>Main Godown</v>
      </c>
      <c r="G74" s="10">
        <v>10060073</v>
      </c>
      <c r="H74" s="7" t="str">
        <f>IFERROR(VLOOKUP(Table4[[#This Row],[To BMC/MPG Code]],Table5[#All],3,0),"")</f>
        <v>JANKIDIH</v>
      </c>
      <c r="I74" s="7" t="str">
        <f>IFERROR(VLOOKUP(Table4[[#This Row],[To BMC/MPG Code]],Table5[#All],2,0),"")</f>
        <v>MPG</v>
      </c>
      <c r="J74" s="9" t="s">
        <v>68</v>
      </c>
      <c r="K74" s="7" t="str">
        <f>IFERROR(VLOOKUP(Table4[[#This Row],[Item Name]],Table2[[Item Name]:[UoM]],2,0),"")</f>
        <v>Nos</v>
      </c>
      <c r="L74" s="10">
        <v>15</v>
      </c>
      <c r="M74" s="17">
        <f>IFERROR(VLOOKUP(Table4[[#This Row],[Item Name]],Table2[[#All],[Item Name]:[Open Rate]],8,0),"")</f>
        <v>5.13</v>
      </c>
      <c r="N74" s="17">
        <f>IFERROR(+Table4[[#This Row],[Qty Issued]]*Table4[[#This Row],[Rate]],"")</f>
        <v>76.95</v>
      </c>
      <c r="O74" s="9" t="s">
        <v>153</v>
      </c>
      <c r="P74" s="13" t="s">
        <v>38</v>
      </c>
    </row>
    <row r="75" spans="1:16" x14ac:dyDescent="0.25">
      <c r="A75" s="14">
        <v>45748</v>
      </c>
      <c r="B75" s="9" t="s">
        <v>155</v>
      </c>
      <c r="C75" s="9">
        <v>169</v>
      </c>
      <c r="D75" s="9">
        <v>1</v>
      </c>
      <c r="E75" s="7" t="str">
        <f>IFERROR(VLOOKUP(Table4[[#This Row],[From Location Code]],Table5[#All],3,0),"")</f>
        <v>Munger</v>
      </c>
      <c r="F75" s="7" t="str">
        <f>IFERROR(VLOOKUP(Table4[[#This Row],[From Location Code]],Table5[#All],2,0),"")</f>
        <v>Main Godown</v>
      </c>
      <c r="G75" s="10">
        <v>10060090</v>
      </c>
      <c r="H75" s="7" t="str">
        <f>IFERROR(VLOOKUP(Table4[[#This Row],[To BMC/MPG Code]],Table5[#All],3,0),"")</f>
        <v>SANGRAMPUR</v>
      </c>
      <c r="I75" s="7" t="str">
        <f>IFERROR(VLOOKUP(Table4[[#This Row],[To BMC/MPG Code]],Table5[#All],2,0),"")</f>
        <v>MPG</v>
      </c>
      <c r="J75" s="9" t="s">
        <v>68</v>
      </c>
      <c r="K75" s="7" t="str">
        <f>IFERROR(VLOOKUP(Table4[[#This Row],[Item Name]],Table2[[Item Name]:[UoM]],2,0),"")</f>
        <v>Nos</v>
      </c>
      <c r="L75" s="10">
        <v>15</v>
      </c>
      <c r="M75" s="17">
        <f>IFERROR(VLOOKUP(Table4[[#This Row],[Item Name]],Table2[[#All],[Item Name]:[Open Rate]],8,0),"")</f>
        <v>5.13</v>
      </c>
      <c r="N75" s="17">
        <f>IFERROR(+Table4[[#This Row],[Qty Issued]]*Table4[[#This Row],[Rate]],"")</f>
        <v>76.95</v>
      </c>
      <c r="O75" s="9" t="s">
        <v>153</v>
      </c>
      <c r="P75" s="13" t="s">
        <v>38</v>
      </c>
    </row>
    <row r="76" spans="1:16" x14ac:dyDescent="0.25">
      <c r="A76" s="14">
        <v>45748</v>
      </c>
      <c r="B76" s="9" t="s">
        <v>155</v>
      </c>
      <c r="C76" s="9">
        <v>169</v>
      </c>
      <c r="D76" s="9">
        <v>1</v>
      </c>
      <c r="E76" s="7" t="str">
        <f>IFERROR(VLOOKUP(Table4[[#This Row],[From Location Code]],Table5[#All],3,0),"")</f>
        <v>Munger</v>
      </c>
      <c r="F76" s="7" t="str">
        <f>IFERROR(VLOOKUP(Table4[[#This Row],[From Location Code]],Table5[#All],2,0),"")</f>
        <v>Main Godown</v>
      </c>
      <c r="G76" s="10">
        <v>10060093</v>
      </c>
      <c r="H76" s="7" t="str">
        <f>IFERROR(VLOOKUP(Table4[[#This Row],[To BMC/MPG Code]],Table5[#All],3,0),"")</f>
        <v>CHANNAYA</v>
      </c>
      <c r="I76" s="7" t="str">
        <f>IFERROR(VLOOKUP(Table4[[#This Row],[To BMC/MPG Code]],Table5[#All],2,0),"")</f>
        <v>MPG</v>
      </c>
      <c r="J76" s="9" t="s">
        <v>68</v>
      </c>
      <c r="K76" s="7" t="str">
        <f>IFERROR(VLOOKUP(Table4[[#This Row],[Item Name]],Table2[[Item Name]:[UoM]],2,0),"")</f>
        <v>Nos</v>
      </c>
      <c r="L76" s="10">
        <v>15</v>
      </c>
      <c r="M76" s="17">
        <f>IFERROR(VLOOKUP(Table4[[#This Row],[Item Name]],Table2[[#All],[Item Name]:[Open Rate]],8,0),"")</f>
        <v>5.13</v>
      </c>
      <c r="N76" s="17">
        <f>IFERROR(+Table4[[#This Row],[Qty Issued]]*Table4[[#This Row],[Rate]],"")</f>
        <v>76.95</v>
      </c>
      <c r="O76" s="9" t="s">
        <v>153</v>
      </c>
      <c r="P76" s="13" t="s">
        <v>38</v>
      </c>
    </row>
    <row r="77" spans="1:16" x14ac:dyDescent="0.25">
      <c r="A77" s="14">
        <v>45748</v>
      </c>
      <c r="B77" s="9" t="s">
        <v>155</v>
      </c>
      <c r="C77" s="9">
        <v>169</v>
      </c>
      <c r="D77" s="9">
        <v>1</v>
      </c>
      <c r="E77" s="7" t="str">
        <f>IFERROR(VLOOKUP(Table4[[#This Row],[From Location Code]],Table5[#All],3,0),"")</f>
        <v>Munger</v>
      </c>
      <c r="F77" s="7" t="str">
        <f>IFERROR(VLOOKUP(Table4[[#This Row],[From Location Code]],Table5[#All],2,0),"")</f>
        <v>Main Godown</v>
      </c>
      <c r="G77" s="10">
        <v>10020074</v>
      </c>
      <c r="H77" s="7" t="str">
        <f>IFERROR(VLOOKUP(Table4[[#This Row],[To BMC/MPG Code]],Table5[#All],3,0),"")</f>
        <v>NEW KARARI PIPARIYA</v>
      </c>
      <c r="I77" s="7" t="str">
        <f>IFERROR(VLOOKUP(Table4[[#This Row],[To BMC/MPG Code]],Table5[#All],2,0),"")</f>
        <v>MPG</v>
      </c>
      <c r="J77" s="9" t="s">
        <v>68</v>
      </c>
      <c r="K77" s="7" t="str">
        <f>IFERROR(VLOOKUP(Table4[[#This Row],[Item Name]],Table2[[Item Name]:[UoM]],2,0),"")</f>
        <v>Nos</v>
      </c>
      <c r="L77" s="10">
        <v>20</v>
      </c>
      <c r="M77" s="17">
        <f>IFERROR(VLOOKUP(Table4[[#This Row],[Item Name]],Table2[[#All],[Item Name]:[Open Rate]],8,0),"")</f>
        <v>5.13</v>
      </c>
      <c r="N77" s="17">
        <f>IFERROR(+Table4[[#This Row],[Qty Issued]]*Table4[[#This Row],[Rate]],"")</f>
        <v>102.6</v>
      </c>
      <c r="O77" s="9" t="s">
        <v>153</v>
      </c>
      <c r="P77" s="13" t="s">
        <v>38</v>
      </c>
    </row>
    <row r="78" spans="1:16" x14ac:dyDescent="0.25">
      <c r="A78" s="14">
        <v>45748</v>
      </c>
      <c r="B78" s="9" t="s">
        <v>19</v>
      </c>
      <c r="C78" s="9">
        <v>169</v>
      </c>
      <c r="D78" s="9">
        <v>1</v>
      </c>
      <c r="E78" s="7" t="str">
        <f>IFERROR(VLOOKUP(Table4[[#This Row],[From Location Code]],Table5[#All],3,0),"")</f>
        <v>Munger</v>
      </c>
      <c r="F78" s="7" t="str">
        <f>IFERROR(VLOOKUP(Table4[[#This Row],[From Location Code]],Table5[#All],2,0),"")</f>
        <v>Main Godown</v>
      </c>
      <c r="G78" s="10">
        <v>1002</v>
      </c>
      <c r="H78" s="7" t="str">
        <f>IFERROR(VLOOKUP(Table4[[#This Row],[To BMC/MPG Code]],Table5[#All],3,0),"")</f>
        <v>Laldiyara</v>
      </c>
      <c r="I78" s="7" t="str">
        <f>IFERROR(VLOOKUP(Table4[[#This Row],[To BMC/MPG Code]],Table5[#All],2,0),"")</f>
        <v>BMC</v>
      </c>
      <c r="J78" s="9" t="s">
        <v>68</v>
      </c>
      <c r="K78" s="7" t="str">
        <f>IFERROR(VLOOKUP(Table4[[#This Row],[Item Name]],Table2[[Item Name]:[UoM]],2,0),"")</f>
        <v>Nos</v>
      </c>
      <c r="L78" s="10">
        <v>100</v>
      </c>
      <c r="M78" s="17">
        <f>IFERROR(VLOOKUP(Table4[[#This Row],[Item Name]],Table2[[#All],[Item Name]:[Open Rate]],8,0),"")</f>
        <v>5.13</v>
      </c>
      <c r="N78" s="17">
        <f>IFERROR(+Table4[[#This Row],[Qty Issued]]*Table4[[#This Row],[Rate]],"")</f>
        <v>513</v>
      </c>
      <c r="O78" s="9" t="s">
        <v>153</v>
      </c>
      <c r="P78" s="13" t="s">
        <v>38</v>
      </c>
    </row>
    <row r="79" spans="1:16" x14ac:dyDescent="0.25">
      <c r="A79" s="14">
        <v>45748</v>
      </c>
      <c r="B79" s="9" t="s">
        <v>155</v>
      </c>
      <c r="C79" s="9">
        <v>169</v>
      </c>
      <c r="D79" s="9">
        <v>1</v>
      </c>
      <c r="E79" s="7" t="str">
        <f>IFERROR(VLOOKUP(Table4[[#This Row],[From Location Code]],Table5[#All],3,0),"")</f>
        <v>Munger</v>
      </c>
      <c r="F79" s="7" t="str">
        <f>IFERROR(VLOOKUP(Table4[[#This Row],[From Location Code]],Table5[#All],2,0),"")</f>
        <v>Main Godown</v>
      </c>
      <c r="G79" s="10">
        <v>10060026</v>
      </c>
      <c r="H79" s="7" t="str">
        <f>IFERROR(VLOOKUP(Table4[[#This Row],[To BMC/MPG Code]],Table5[#All],3,0),"")</f>
        <v>Gomukh Arma</v>
      </c>
      <c r="I79" s="7" t="str">
        <f>IFERROR(VLOOKUP(Table4[[#This Row],[To BMC/MPG Code]],Table5[#All],2,0),"")</f>
        <v>MPG</v>
      </c>
      <c r="J79" s="9" t="s">
        <v>133</v>
      </c>
      <c r="K79" s="7" t="str">
        <f>IFERROR(VLOOKUP(Table4[[#This Row],[Item Name]],Table2[[Item Name]:[UoM]],2,0),"")</f>
        <v>Nos</v>
      </c>
      <c r="L79" s="10">
        <v>30</v>
      </c>
      <c r="M79" s="17">
        <f>IFERROR(VLOOKUP(Table4[[#This Row],[Item Name]],Table2[[#All],[Item Name]:[Open Rate]],8,0),"")</f>
        <v>9.15</v>
      </c>
      <c r="N79" s="17">
        <f>IFERROR(+Table4[[#This Row],[Qty Issued]]*Table4[[#This Row],[Rate]],"")</f>
        <v>274.5</v>
      </c>
      <c r="O79" s="10" t="s">
        <v>152</v>
      </c>
      <c r="P79" s="13" t="s">
        <v>154</v>
      </c>
    </row>
    <row r="80" spans="1:16" x14ac:dyDescent="0.25">
      <c r="A80" s="14">
        <v>45748</v>
      </c>
      <c r="B80" s="9" t="s">
        <v>155</v>
      </c>
      <c r="C80" s="9">
        <v>169</v>
      </c>
      <c r="D80" s="9">
        <v>1</v>
      </c>
      <c r="E80" s="7" t="str">
        <f>IFERROR(VLOOKUP(Table4[[#This Row],[From Location Code]],Table5[#All],3,0),"")</f>
        <v>Munger</v>
      </c>
      <c r="F80" s="7" t="str">
        <f>IFERROR(VLOOKUP(Table4[[#This Row],[From Location Code]],Table5[#All],2,0),"")</f>
        <v>Main Godown</v>
      </c>
      <c r="G80" s="9">
        <v>10060077</v>
      </c>
      <c r="H80" s="7" t="str">
        <f>IFERROR(VLOOKUP(Table4[[#This Row],[To BMC/MPG Code]],Table5[#All],3,0),"")</f>
        <v>TILATHI</v>
      </c>
      <c r="I80" s="7" t="str">
        <f>IFERROR(VLOOKUP(Table4[[#This Row],[To BMC/MPG Code]],Table5[#All],2,0),"")</f>
        <v>MPG</v>
      </c>
      <c r="J80" s="9" t="s">
        <v>133</v>
      </c>
      <c r="K80" s="7" t="str">
        <f>IFERROR(VLOOKUP(Table4[[#This Row],[Item Name]],Table2[[Item Name]:[UoM]],2,0),"")</f>
        <v>Nos</v>
      </c>
      <c r="L80" s="9">
        <v>20</v>
      </c>
      <c r="M80" s="17">
        <f>IFERROR(VLOOKUP(Table4[[#This Row],[Item Name]],Table2[[#All],[Item Name]:[Open Rate]],8,0),"")</f>
        <v>9.15</v>
      </c>
      <c r="N80" s="17">
        <f>IFERROR(+Table4[[#This Row],[Qty Issued]]*Table4[[#This Row],[Rate]],"")</f>
        <v>183</v>
      </c>
      <c r="O80" s="10" t="s">
        <v>152</v>
      </c>
      <c r="P80" s="13" t="s">
        <v>154</v>
      </c>
    </row>
    <row r="81" spans="1:16" x14ac:dyDescent="0.25">
      <c r="A81" s="14">
        <v>45748</v>
      </c>
      <c r="B81" s="9" t="s">
        <v>155</v>
      </c>
      <c r="C81" s="9">
        <v>169</v>
      </c>
      <c r="D81" s="9">
        <v>1</v>
      </c>
      <c r="E81" s="7" t="str">
        <f>IFERROR(VLOOKUP(Table4[[#This Row],[From Location Code]],Table5[#All],3,0),"")</f>
        <v>Munger</v>
      </c>
      <c r="F81" s="7" t="str">
        <f>IFERROR(VLOOKUP(Table4[[#This Row],[From Location Code]],Table5[#All],2,0),"")</f>
        <v>Main Godown</v>
      </c>
      <c r="G81" s="10">
        <v>10020074</v>
      </c>
      <c r="H81" s="7" t="str">
        <f>IFERROR(VLOOKUP(Table4[[#This Row],[To BMC/MPG Code]],Table5[#All],3,0),"")</f>
        <v>NEW KARARI PIPARIYA</v>
      </c>
      <c r="I81" s="7" t="str">
        <f>IFERROR(VLOOKUP(Table4[[#This Row],[To BMC/MPG Code]],Table5[#All],2,0),"")</f>
        <v>MPG</v>
      </c>
      <c r="J81" s="9" t="s">
        <v>133</v>
      </c>
      <c r="K81" s="7" t="str">
        <f>IFERROR(VLOOKUP(Table4[[#This Row],[Item Name]],Table2[[Item Name]:[UoM]],2,0),"")</f>
        <v>Nos</v>
      </c>
      <c r="L81" s="10">
        <v>10</v>
      </c>
      <c r="M81" s="17">
        <f>IFERROR(VLOOKUP(Table4[[#This Row],[Item Name]],Table2[[#All],[Item Name]:[Open Rate]],8,0),"")</f>
        <v>9.15</v>
      </c>
      <c r="N81" s="17">
        <f>IFERROR(+Table4[[#This Row],[Qty Issued]]*Table4[[#This Row],[Rate]],"")</f>
        <v>91.5</v>
      </c>
      <c r="O81" s="9" t="s">
        <v>153</v>
      </c>
      <c r="P81" s="13" t="s">
        <v>38</v>
      </c>
    </row>
    <row r="82" spans="1:16" x14ac:dyDescent="0.25">
      <c r="A82" s="14">
        <v>45748</v>
      </c>
      <c r="B82" s="9" t="s">
        <v>19</v>
      </c>
      <c r="C82" s="9">
        <v>169</v>
      </c>
      <c r="D82" s="9">
        <v>1</v>
      </c>
      <c r="E82" s="7" t="str">
        <f>IFERROR(VLOOKUP(Table4[[#This Row],[From Location Code]],Table5[#All],3,0),"")</f>
        <v>Munger</v>
      </c>
      <c r="F82" s="7" t="str">
        <f>IFERROR(VLOOKUP(Table4[[#This Row],[From Location Code]],Table5[#All],2,0),"")</f>
        <v>Main Godown</v>
      </c>
      <c r="G82" s="10">
        <v>1002</v>
      </c>
      <c r="H82" s="7" t="str">
        <f>IFERROR(VLOOKUP(Table4[[#This Row],[To BMC/MPG Code]],Table5[#All],3,0),"")</f>
        <v>Laldiyara</v>
      </c>
      <c r="I82" s="7" t="str">
        <f>IFERROR(VLOOKUP(Table4[[#This Row],[To BMC/MPG Code]],Table5[#All],2,0),"")</f>
        <v>BMC</v>
      </c>
      <c r="J82" s="9" t="s">
        <v>133</v>
      </c>
      <c r="K82" s="7" t="str">
        <f>IFERROR(VLOOKUP(Table4[[#This Row],[Item Name]],Table2[[Item Name]:[UoM]],2,0),"")</f>
        <v>Nos</v>
      </c>
      <c r="L82" s="10">
        <v>44</v>
      </c>
      <c r="M82" s="17">
        <f>IFERROR(VLOOKUP(Table4[[#This Row],[Item Name]],Table2[[#All],[Item Name]:[Open Rate]],8,0),"")</f>
        <v>9.15</v>
      </c>
      <c r="N82" s="17">
        <f>IFERROR(+Table4[[#This Row],[Qty Issued]]*Table4[[#This Row],[Rate]],"")</f>
        <v>402.6</v>
      </c>
      <c r="O82" s="9" t="s">
        <v>153</v>
      </c>
      <c r="P82" s="13" t="s">
        <v>38</v>
      </c>
    </row>
    <row r="83" spans="1:16" x14ac:dyDescent="0.25">
      <c r="A83" s="14">
        <v>45748</v>
      </c>
      <c r="B83" s="9" t="s">
        <v>155</v>
      </c>
      <c r="C83" s="9">
        <v>169</v>
      </c>
      <c r="D83" s="9">
        <v>1</v>
      </c>
      <c r="E83" s="7" t="str">
        <f>IFERROR(VLOOKUP(Table4[[#This Row],[From Location Code]],Table5[#All],3,0),"")</f>
        <v>Munger</v>
      </c>
      <c r="F83" s="7" t="str">
        <f>IFERROR(VLOOKUP(Table4[[#This Row],[From Location Code]],Table5[#All],2,0),"")</f>
        <v>Main Godown</v>
      </c>
      <c r="G83" s="10">
        <v>10090063</v>
      </c>
      <c r="H83" s="7" t="str">
        <f>IFERROR(VLOOKUP(Table4[[#This Row],[To BMC/MPG Code]],Table5[#All],3,0),"")</f>
        <v>BIHRAURA</v>
      </c>
      <c r="I83" s="7" t="str">
        <f>IFERROR(VLOOKUP(Table4[[#This Row],[To BMC/MPG Code]],Table5[#All],2,0),"")</f>
        <v>MPG</v>
      </c>
      <c r="J83" s="9" t="s">
        <v>66</v>
      </c>
      <c r="K83" s="7" t="str">
        <f>IFERROR(VLOOKUP(Table4[[#This Row],[Item Name]],Table2[[Item Name]:[UoM]],2,0),"")</f>
        <v>Nos</v>
      </c>
      <c r="L83" s="10">
        <v>2</v>
      </c>
      <c r="M83" s="17">
        <f>IFERROR(VLOOKUP(Table4[[#This Row],[Item Name]],Table2[[#All],[Item Name]:[Open Rate]],8,0),"")</f>
        <v>56.02</v>
      </c>
      <c r="N83" s="17">
        <f>IFERROR(+Table4[[#This Row],[Qty Issued]]*Table4[[#This Row],[Rate]],"")</f>
        <v>112.04</v>
      </c>
      <c r="O83" s="9" t="s">
        <v>153</v>
      </c>
      <c r="P83" s="13" t="s">
        <v>38</v>
      </c>
    </row>
    <row r="84" spans="1:16" x14ac:dyDescent="0.25">
      <c r="A84" s="14">
        <v>45748</v>
      </c>
      <c r="B84" s="9" t="s">
        <v>155</v>
      </c>
      <c r="C84" s="9">
        <v>169</v>
      </c>
      <c r="D84" s="9">
        <v>1</v>
      </c>
      <c r="E84" s="7" t="str">
        <f>IFERROR(VLOOKUP(Table4[[#This Row],[From Location Code]],Table5[#All],3,0),"")</f>
        <v>Munger</v>
      </c>
      <c r="F84" s="7" t="str">
        <f>IFERROR(VLOOKUP(Table4[[#This Row],[From Location Code]],Table5[#All],2,0),"")</f>
        <v>Main Godown</v>
      </c>
      <c r="G84" s="10">
        <v>10090059</v>
      </c>
      <c r="H84" s="7" t="str">
        <f>IFERROR(VLOOKUP(Table4[[#This Row],[To BMC/MPG Code]],Table5[#All],3,0),"")</f>
        <v>CHOTAHA</v>
      </c>
      <c r="I84" s="7" t="str">
        <f>IFERROR(VLOOKUP(Table4[[#This Row],[To BMC/MPG Code]],Table5[#All],2,0),"")</f>
        <v>MPG</v>
      </c>
      <c r="J84" s="9" t="s">
        <v>66</v>
      </c>
      <c r="K84" s="7" t="str">
        <f>IFERROR(VLOOKUP(Table4[[#This Row],[Item Name]],Table2[[Item Name]:[UoM]],2,0),"")</f>
        <v>Nos</v>
      </c>
      <c r="L84" s="10">
        <v>2</v>
      </c>
      <c r="M84" s="17">
        <f>IFERROR(VLOOKUP(Table4[[#This Row],[Item Name]],Table2[[#All],[Item Name]:[Open Rate]],8,0),"")</f>
        <v>56.02</v>
      </c>
      <c r="N84" s="17">
        <f>IFERROR(+Table4[[#This Row],[Qty Issued]]*Table4[[#This Row],[Rate]],"")</f>
        <v>112.04</v>
      </c>
      <c r="O84" s="9" t="s">
        <v>153</v>
      </c>
      <c r="P84" s="13" t="s">
        <v>38</v>
      </c>
    </row>
    <row r="85" spans="1:16" x14ac:dyDescent="0.25">
      <c r="A85" s="14">
        <v>45748</v>
      </c>
      <c r="B85" s="9" t="s">
        <v>155</v>
      </c>
      <c r="C85" s="9">
        <v>169</v>
      </c>
      <c r="D85" s="9">
        <v>1</v>
      </c>
      <c r="E85" s="7" t="str">
        <f>IFERROR(VLOOKUP(Table4[[#This Row],[From Location Code]],Table5[#All],3,0),"")</f>
        <v>Munger</v>
      </c>
      <c r="F85" s="7" t="str">
        <f>IFERROR(VLOOKUP(Table4[[#This Row],[From Location Code]],Table5[#All],2,0),"")</f>
        <v>Main Godown</v>
      </c>
      <c r="G85" s="10">
        <v>10090062</v>
      </c>
      <c r="H85" s="7" t="str">
        <f>IFERROR(VLOOKUP(Table4[[#This Row],[To BMC/MPG Code]],Table5[#All],3,0),"")</f>
        <v>SAITHNAN</v>
      </c>
      <c r="I85" s="7" t="str">
        <f>IFERROR(VLOOKUP(Table4[[#This Row],[To BMC/MPG Code]],Table5[#All],2,0),"")</f>
        <v>MPG</v>
      </c>
      <c r="J85" s="9" t="s">
        <v>66</v>
      </c>
      <c r="K85" s="7" t="str">
        <f>IFERROR(VLOOKUP(Table4[[#This Row],[Item Name]],Table2[[Item Name]:[UoM]],2,0),"")</f>
        <v>Nos</v>
      </c>
      <c r="L85" s="10">
        <v>2</v>
      </c>
      <c r="M85" s="17">
        <f>IFERROR(VLOOKUP(Table4[[#This Row],[Item Name]],Table2[[#All],[Item Name]:[Open Rate]],8,0),"")</f>
        <v>56.02</v>
      </c>
      <c r="N85" s="17">
        <f>IFERROR(+Table4[[#This Row],[Qty Issued]]*Table4[[#This Row],[Rate]],"")</f>
        <v>112.04</v>
      </c>
      <c r="O85" s="9" t="s">
        <v>153</v>
      </c>
      <c r="P85" s="13" t="s">
        <v>38</v>
      </c>
    </row>
    <row r="86" spans="1:16" x14ac:dyDescent="0.25">
      <c r="A86" s="14">
        <v>45748</v>
      </c>
      <c r="B86" s="9" t="s">
        <v>155</v>
      </c>
      <c r="C86" s="9">
        <v>169</v>
      </c>
      <c r="D86" s="9">
        <v>1</v>
      </c>
      <c r="E86" s="7" t="str">
        <f>IFERROR(VLOOKUP(Table4[[#This Row],[From Location Code]],Table5[#All],3,0),"")</f>
        <v>Munger</v>
      </c>
      <c r="F86" s="7" t="str">
        <f>IFERROR(VLOOKUP(Table4[[#This Row],[From Location Code]],Table5[#All],2,0),"")</f>
        <v>Main Godown</v>
      </c>
      <c r="G86" s="10">
        <v>10090061</v>
      </c>
      <c r="H86" s="7" t="str">
        <f>IFERROR(VLOOKUP(Table4[[#This Row],[To BMC/MPG Code]],Table5[#All],3,0),"")</f>
        <v>UFFAPUR</v>
      </c>
      <c r="I86" s="7" t="str">
        <f>IFERROR(VLOOKUP(Table4[[#This Row],[To BMC/MPG Code]],Table5[#All],2,0),"")</f>
        <v>MPG</v>
      </c>
      <c r="J86" s="9" t="s">
        <v>66</v>
      </c>
      <c r="K86" s="7" t="str">
        <f>IFERROR(VLOOKUP(Table4[[#This Row],[Item Name]],Table2[[Item Name]:[UoM]],2,0),"")</f>
        <v>Nos</v>
      </c>
      <c r="L86" s="10">
        <v>2</v>
      </c>
      <c r="M86" s="17">
        <f>IFERROR(VLOOKUP(Table4[[#This Row],[Item Name]],Table2[[#All],[Item Name]:[Open Rate]],8,0),"")</f>
        <v>56.02</v>
      </c>
      <c r="N86" s="17">
        <f>IFERROR(+Table4[[#This Row],[Qty Issued]]*Table4[[#This Row],[Rate]],"")</f>
        <v>112.04</v>
      </c>
      <c r="O86" s="9" t="s">
        <v>153</v>
      </c>
      <c r="P86" s="13" t="s">
        <v>38</v>
      </c>
    </row>
    <row r="87" spans="1:16" x14ac:dyDescent="0.25">
      <c r="A87" s="14">
        <v>45748</v>
      </c>
      <c r="B87" s="9" t="s">
        <v>155</v>
      </c>
      <c r="C87" s="9">
        <v>169</v>
      </c>
      <c r="D87" s="9">
        <v>1</v>
      </c>
      <c r="E87" s="7" t="str">
        <f>IFERROR(VLOOKUP(Table4[[#This Row],[From Location Code]],Table5[#All],3,0),"")</f>
        <v>Munger</v>
      </c>
      <c r="F87" s="7" t="str">
        <f>IFERROR(VLOOKUP(Table4[[#This Row],[From Location Code]],Table5[#All],2,0),"")</f>
        <v>Main Godown</v>
      </c>
      <c r="G87" s="10">
        <v>10060100</v>
      </c>
      <c r="H87" s="7" t="str">
        <f>IFERROR(VLOOKUP(Table4[[#This Row],[To BMC/MPG Code]],Table5[#All],3,0),"")</f>
        <v>KHAIRA</v>
      </c>
      <c r="I87" s="7" t="str">
        <f>IFERROR(VLOOKUP(Table4[[#This Row],[To BMC/MPG Code]],Table5[#All],2,0),"")</f>
        <v>MPG</v>
      </c>
      <c r="J87" s="9" t="s">
        <v>66</v>
      </c>
      <c r="K87" s="7" t="str">
        <f>IFERROR(VLOOKUP(Table4[[#This Row],[Item Name]],Table2[[Item Name]:[UoM]],2,0),"")</f>
        <v>Nos</v>
      </c>
      <c r="L87" s="10">
        <v>2</v>
      </c>
      <c r="M87" s="17">
        <f>IFERROR(VLOOKUP(Table4[[#This Row],[Item Name]],Table2[[#All],[Item Name]:[Open Rate]],8,0),"")</f>
        <v>56.02</v>
      </c>
      <c r="N87" s="17">
        <f>IFERROR(+Table4[[#This Row],[Qty Issued]]*Table4[[#This Row],[Rate]],"")</f>
        <v>112.04</v>
      </c>
      <c r="O87" s="9" t="s">
        <v>153</v>
      </c>
      <c r="P87" s="13" t="s">
        <v>38</v>
      </c>
    </row>
    <row r="88" spans="1:16" x14ac:dyDescent="0.25">
      <c r="A88" s="14">
        <v>45748</v>
      </c>
      <c r="B88" s="9" t="s">
        <v>155</v>
      </c>
      <c r="C88" s="9">
        <v>169</v>
      </c>
      <c r="D88" s="9">
        <v>1</v>
      </c>
      <c r="E88" s="7" t="str">
        <f>IFERROR(VLOOKUP(Table4[[#This Row],[From Location Code]],Table5[#All],3,0),"")</f>
        <v>Munger</v>
      </c>
      <c r="F88" s="7" t="str">
        <f>IFERROR(VLOOKUP(Table4[[#This Row],[From Location Code]],Table5[#All],2,0),"")</f>
        <v>Main Godown</v>
      </c>
      <c r="G88" s="10">
        <v>10060098</v>
      </c>
      <c r="H88" s="7" t="str">
        <f>IFERROR(VLOOKUP(Table4[[#This Row],[To BMC/MPG Code]],Table5[#All],3,0),"")</f>
        <v>RAMDEV TOLA</v>
      </c>
      <c r="I88" s="7" t="str">
        <f>IFERROR(VLOOKUP(Table4[[#This Row],[To BMC/MPG Code]],Table5[#All],2,0),"")</f>
        <v>MPG</v>
      </c>
      <c r="J88" s="9" t="s">
        <v>66</v>
      </c>
      <c r="K88" s="7" t="str">
        <f>IFERROR(VLOOKUP(Table4[[#This Row],[Item Name]],Table2[[Item Name]:[UoM]],2,0),"")</f>
        <v>Nos</v>
      </c>
      <c r="L88" s="10">
        <v>2</v>
      </c>
      <c r="M88" s="17">
        <f>IFERROR(VLOOKUP(Table4[[#This Row],[Item Name]],Table2[[#All],[Item Name]:[Open Rate]],8,0),"")</f>
        <v>56.02</v>
      </c>
      <c r="N88" s="17">
        <f>IFERROR(+Table4[[#This Row],[Qty Issued]]*Table4[[#This Row],[Rate]],"")</f>
        <v>112.04</v>
      </c>
      <c r="O88" s="9" t="s">
        <v>153</v>
      </c>
      <c r="P88" s="13" t="s">
        <v>38</v>
      </c>
    </row>
    <row r="89" spans="1:16" x14ac:dyDescent="0.25">
      <c r="A89" s="14">
        <v>45748</v>
      </c>
      <c r="B89" s="9" t="s">
        <v>155</v>
      </c>
      <c r="C89" s="9">
        <v>169</v>
      </c>
      <c r="D89" s="9">
        <v>1</v>
      </c>
      <c r="E89" s="7" t="str">
        <f>IFERROR(VLOOKUP(Table4[[#This Row],[From Location Code]],Table5[#All],3,0),"")</f>
        <v>Munger</v>
      </c>
      <c r="F89" s="7" t="str">
        <f>IFERROR(VLOOKUP(Table4[[#This Row],[From Location Code]],Table5[#All],2,0),"")</f>
        <v>Main Godown</v>
      </c>
      <c r="G89" s="10">
        <v>10060103</v>
      </c>
      <c r="H89" s="7" t="str">
        <f>IFERROR(VLOOKUP(Table4[[#This Row],[To BMC/MPG Code]],Table5[#All],3,0),"")</f>
        <v>LADHAUNA</v>
      </c>
      <c r="I89" s="7" t="str">
        <f>IFERROR(VLOOKUP(Table4[[#This Row],[To BMC/MPG Code]],Table5[#All],2,0),"")</f>
        <v>MPG</v>
      </c>
      <c r="J89" s="9" t="s">
        <v>66</v>
      </c>
      <c r="K89" s="7" t="str">
        <f>IFERROR(VLOOKUP(Table4[[#This Row],[Item Name]],Table2[[Item Name]:[UoM]],2,0),"")</f>
        <v>Nos</v>
      </c>
      <c r="L89" s="10">
        <v>2</v>
      </c>
      <c r="M89" s="17">
        <f>IFERROR(VLOOKUP(Table4[[#This Row],[Item Name]],Table2[[#All],[Item Name]:[Open Rate]],8,0),"")</f>
        <v>56.02</v>
      </c>
      <c r="N89" s="17">
        <f>IFERROR(+Table4[[#This Row],[Qty Issued]]*Table4[[#This Row],[Rate]],"")</f>
        <v>112.04</v>
      </c>
      <c r="O89" s="9" t="s">
        <v>153</v>
      </c>
      <c r="P89" s="13" t="s">
        <v>38</v>
      </c>
    </row>
    <row r="90" spans="1:16" x14ac:dyDescent="0.25">
      <c r="A90" s="14">
        <v>45748</v>
      </c>
      <c r="B90" s="9" t="s">
        <v>155</v>
      </c>
      <c r="C90" s="9">
        <v>169</v>
      </c>
      <c r="D90" s="9">
        <v>1</v>
      </c>
      <c r="E90" s="7" t="str">
        <f>IFERROR(VLOOKUP(Table4[[#This Row],[From Location Code]],Table5[#All],3,0),"")</f>
        <v>Munger</v>
      </c>
      <c r="F90" s="7" t="str">
        <f>IFERROR(VLOOKUP(Table4[[#This Row],[From Location Code]],Table5[#All],2,0),"")</f>
        <v>Main Godown</v>
      </c>
      <c r="G90" s="10">
        <v>10060027</v>
      </c>
      <c r="H90" s="7" t="str">
        <f>IFERROR(VLOOKUP(Table4[[#This Row],[To BMC/MPG Code]],Table5[#All],3,0),"")</f>
        <v>Singhchak</v>
      </c>
      <c r="I90" s="7" t="str">
        <f>IFERROR(VLOOKUP(Table4[[#This Row],[To BMC/MPG Code]],Table5[#All],2,0),"")</f>
        <v>MPG</v>
      </c>
      <c r="J90" s="9" t="s">
        <v>66</v>
      </c>
      <c r="K90" s="7" t="str">
        <f>IFERROR(VLOOKUP(Table4[[#This Row],[Item Name]],Table2[[Item Name]:[UoM]],2,0),"")</f>
        <v>Nos</v>
      </c>
      <c r="L90" s="10">
        <v>1</v>
      </c>
      <c r="M90" s="17">
        <f>IFERROR(VLOOKUP(Table4[[#This Row],[Item Name]],Table2[[#All],[Item Name]:[Open Rate]],8,0),"")</f>
        <v>56.02</v>
      </c>
      <c r="N90" s="17">
        <f>IFERROR(+Table4[[#This Row],[Qty Issued]]*Table4[[#This Row],[Rate]],"")</f>
        <v>56.02</v>
      </c>
      <c r="O90" s="10" t="s">
        <v>152</v>
      </c>
      <c r="P90" s="13" t="s">
        <v>154</v>
      </c>
    </row>
    <row r="91" spans="1:16" x14ac:dyDescent="0.25">
      <c r="A91" s="14">
        <v>45748</v>
      </c>
      <c r="B91" s="9" t="s">
        <v>155</v>
      </c>
      <c r="C91" s="9">
        <v>169</v>
      </c>
      <c r="D91" s="9">
        <v>1</v>
      </c>
      <c r="E91" s="7" t="str">
        <f>IFERROR(VLOOKUP(Table4[[#This Row],[From Location Code]],Table5[#All],3,0),"")</f>
        <v>Munger</v>
      </c>
      <c r="F91" s="7" t="str">
        <f>IFERROR(VLOOKUP(Table4[[#This Row],[From Location Code]],Table5[#All],2,0),"")</f>
        <v>Main Godown</v>
      </c>
      <c r="G91" s="10">
        <v>10060034</v>
      </c>
      <c r="H91" s="7" t="str">
        <f>IFERROR(VLOOKUP(Table4[[#This Row],[To BMC/MPG Code]],Table5[#All],3,0),"")</f>
        <v>DEVNAGAR GOHRI</v>
      </c>
      <c r="I91" s="7" t="str">
        <f>IFERROR(VLOOKUP(Table4[[#This Row],[To BMC/MPG Code]],Table5[#All],2,0),"")</f>
        <v>MPG</v>
      </c>
      <c r="J91" s="9" t="s">
        <v>66</v>
      </c>
      <c r="K91" s="7" t="str">
        <f>IFERROR(VLOOKUP(Table4[[#This Row],[Item Name]],Table2[[Item Name]:[UoM]],2,0),"")</f>
        <v>Nos</v>
      </c>
      <c r="L91" s="10">
        <v>1</v>
      </c>
      <c r="M91" s="17">
        <f>IFERROR(VLOOKUP(Table4[[#This Row],[Item Name]],Table2[[#All],[Item Name]:[Open Rate]],8,0),"")</f>
        <v>56.02</v>
      </c>
      <c r="N91" s="17">
        <f>IFERROR(+Table4[[#This Row],[Qty Issued]]*Table4[[#This Row],[Rate]],"")</f>
        <v>56.02</v>
      </c>
      <c r="O91" s="10" t="s">
        <v>152</v>
      </c>
      <c r="P91" s="13" t="s">
        <v>154</v>
      </c>
    </row>
    <row r="92" spans="1:16" x14ac:dyDescent="0.25">
      <c r="A92" s="14">
        <v>45748</v>
      </c>
      <c r="B92" s="9" t="s">
        <v>155</v>
      </c>
      <c r="C92" s="9">
        <v>169</v>
      </c>
      <c r="D92" s="9">
        <v>1</v>
      </c>
      <c r="E92" s="7" t="str">
        <f>IFERROR(VLOOKUP(Table4[[#This Row],[From Location Code]],Table5[#All],3,0),"")</f>
        <v>Munger</v>
      </c>
      <c r="F92" s="7" t="str">
        <f>IFERROR(VLOOKUP(Table4[[#This Row],[From Location Code]],Table5[#All],2,0),"")</f>
        <v>Main Godown</v>
      </c>
      <c r="G92" s="10">
        <v>10060073</v>
      </c>
      <c r="H92" s="7" t="str">
        <f>IFERROR(VLOOKUP(Table4[[#This Row],[To BMC/MPG Code]],Table5[#All],3,0),"")</f>
        <v>JANKIDIH</v>
      </c>
      <c r="I92" s="7" t="str">
        <f>IFERROR(VLOOKUP(Table4[[#This Row],[To BMC/MPG Code]],Table5[#All],2,0),"")</f>
        <v>MPG</v>
      </c>
      <c r="J92" s="9" t="s">
        <v>66</v>
      </c>
      <c r="K92" s="7" t="str">
        <f>IFERROR(VLOOKUP(Table4[[#This Row],[Item Name]],Table2[[Item Name]:[UoM]],2,0),"")</f>
        <v>Nos</v>
      </c>
      <c r="L92" s="10">
        <v>1</v>
      </c>
      <c r="M92" s="17">
        <f>IFERROR(VLOOKUP(Table4[[#This Row],[Item Name]],Table2[[#All],[Item Name]:[Open Rate]],8,0),"")</f>
        <v>56.02</v>
      </c>
      <c r="N92" s="17">
        <f>IFERROR(+Table4[[#This Row],[Qty Issued]]*Table4[[#This Row],[Rate]],"")</f>
        <v>56.02</v>
      </c>
      <c r="O92" s="9" t="s">
        <v>153</v>
      </c>
      <c r="P92" s="13" t="s">
        <v>38</v>
      </c>
    </row>
    <row r="93" spans="1:16" x14ac:dyDescent="0.25">
      <c r="A93" s="14">
        <v>45748</v>
      </c>
      <c r="B93" s="9" t="s">
        <v>155</v>
      </c>
      <c r="C93" s="9">
        <v>169</v>
      </c>
      <c r="D93" s="9">
        <v>1</v>
      </c>
      <c r="E93" s="7" t="str">
        <f>IFERROR(VLOOKUP(Table4[[#This Row],[From Location Code]],Table5[#All],3,0),"")</f>
        <v>Munger</v>
      </c>
      <c r="F93" s="7" t="str">
        <f>IFERROR(VLOOKUP(Table4[[#This Row],[From Location Code]],Table5[#All],2,0),"")</f>
        <v>Main Godown</v>
      </c>
      <c r="G93" s="10">
        <v>10060090</v>
      </c>
      <c r="H93" s="7" t="str">
        <f>IFERROR(VLOOKUP(Table4[[#This Row],[To BMC/MPG Code]],Table5[#All],3,0),"")</f>
        <v>SANGRAMPUR</v>
      </c>
      <c r="I93" s="7" t="str">
        <f>IFERROR(VLOOKUP(Table4[[#This Row],[To BMC/MPG Code]],Table5[#All],2,0),"")</f>
        <v>MPG</v>
      </c>
      <c r="J93" s="9" t="s">
        <v>66</v>
      </c>
      <c r="K93" s="7" t="str">
        <f>IFERROR(VLOOKUP(Table4[[#This Row],[Item Name]],Table2[[Item Name]:[UoM]],2,0),"")</f>
        <v>Nos</v>
      </c>
      <c r="L93" s="10">
        <v>1</v>
      </c>
      <c r="M93" s="17">
        <f>IFERROR(VLOOKUP(Table4[[#This Row],[Item Name]],Table2[[#All],[Item Name]:[Open Rate]],8,0),"")</f>
        <v>56.02</v>
      </c>
      <c r="N93" s="17">
        <f>IFERROR(+Table4[[#This Row],[Qty Issued]]*Table4[[#This Row],[Rate]],"")</f>
        <v>56.02</v>
      </c>
      <c r="O93" s="9" t="s">
        <v>153</v>
      </c>
      <c r="P93" s="13" t="s">
        <v>38</v>
      </c>
    </row>
    <row r="94" spans="1:16" x14ac:dyDescent="0.25">
      <c r="A94" s="14">
        <v>45748</v>
      </c>
      <c r="B94" s="9" t="s">
        <v>155</v>
      </c>
      <c r="C94" s="9">
        <v>169</v>
      </c>
      <c r="D94" s="9">
        <v>1</v>
      </c>
      <c r="E94" s="7" t="str">
        <f>IFERROR(VLOOKUP(Table4[[#This Row],[From Location Code]],Table5[#All],3,0),"")</f>
        <v>Munger</v>
      </c>
      <c r="F94" s="7" t="str">
        <f>IFERROR(VLOOKUP(Table4[[#This Row],[From Location Code]],Table5[#All],2,0),"")</f>
        <v>Main Godown</v>
      </c>
      <c r="G94" s="10">
        <v>10060074</v>
      </c>
      <c r="H94" s="7" t="str">
        <f>IFERROR(VLOOKUP(Table4[[#This Row],[To BMC/MPG Code]],Table5[#All],3,0),"")</f>
        <v>BASMATIYA</v>
      </c>
      <c r="I94" s="7" t="str">
        <f>IFERROR(VLOOKUP(Table4[[#This Row],[To BMC/MPG Code]],Table5[#All],2,0),"")</f>
        <v>MPG</v>
      </c>
      <c r="J94" s="9" t="s">
        <v>66</v>
      </c>
      <c r="K94" s="7" t="str">
        <f>IFERROR(VLOOKUP(Table4[[#This Row],[Item Name]],Table2[[Item Name]:[UoM]],2,0),"")</f>
        <v>Nos</v>
      </c>
      <c r="L94" s="10">
        <v>1</v>
      </c>
      <c r="M94" s="17">
        <f>IFERROR(VLOOKUP(Table4[[#This Row],[Item Name]],Table2[[#All],[Item Name]:[Open Rate]],8,0),"")</f>
        <v>56.02</v>
      </c>
      <c r="N94" s="17">
        <f>IFERROR(+Table4[[#This Row],[Qty Issued]]*Table4[[#This Row],[Rate]],"")</f>
        <v>56.02</v>
      </c>
      <c r="O94" s="10" t="s">
        <v>152</v>
      </c>
      <c r="P94" s="13" t="s">
        <v>154</v>
      </c>
    </row>
    <row r="95" spans="1:16" x14ac:dyDescent="0.25">
      <c r="A95" s="14">
        <v>45748</v>
      </c>
      <c r="B95" s="9" t="s">
        <v>155</v>
      </c>
      <c r="C95" s="9">
        <v>169</v>
      </c>
      <c r="D95" s="9">
        <v>1</v>
      </c>
      <c r="E95" s="7" t="str">
        <f>IFERROR(VLOOKUP(Table4[[#This Row],[From Location Code]],Table5[#All],3,0),"")</f>
        <v>Munger</v>
      </c>
      <c r="F95" s="7" t="str">
        <f>IFERROR(VLOOKUP(Table4[[#This Row],[From Location Code]],Table5[#All],2,0),"")</f>
        <v>Main Godown</v>
      </c>
      <c r="G95" s="10">
        <v>10060093</v>
      </c>
      <c r="H95" s="7" t="str">
        <f>IFERROR(VLOOKUP(Table4[[#This Row],[To BMC/MPG Code]],Table5[#All],3,0),"")</f>
        <v>CHANNAYA</v>
      </c>
      <c r="I95" s="7" t="str">
        <f>IFERROR(VLOOKUP(Table4[[#This Row],[To BMC/MPG Code]],Table5[#All],2,0),"")</f>
        <v>MPG</v>
      </c>
      <c r="J95" s="9" t="s">
        <v>66</v>
      </c>
      <c r="K95" s="7" t="str">
        <f>IFERROR(VLOOKUP(Table4[[#This Row],[Item Name]],Table2[[Item Name]:[UoM]],2,0),"")</f>
        <v>Nos</v>
      </c>
      <c r="L95" s="10">
        <v>1</v>
      </c>
      <c r="M95" s="17">
        <f>IFERROR(VLOOKUP(Table4[[#This Row],[Item Name]],Table2[[#All],[Item Name]:[Open Rate]],8,0),"")</f>
        <v>56.02</v>
      </c>
      <c r="N95" s="17">
        <f>IFERROR(+Table4[[#This Row],[Qty Issued]]*Table4[[#This Row],[Rate]],"")</f>
        <v>56.02</v>
      </c>
      <c r="O95" s="9" t="s">
        <v>153</v>
      </c>
      <c r="P95" s="13" t="s">
        <v>38</v>
      </c>
    </row>
    <row r="96" spans="1:16" x14ac:dyDescent="0.25">
      <c r="A96" s="14">
        <v>45748</v>
      </c>
      <c r="B96" s="9" t="s">
        <v>155</v>
      </c>
      <c r="C96" s="9">
        <v>169</v>
      </c>
      <c r="D96" s="9">
        <v>1</v>
      </c>
      <c r="E96" s="7" t="str">
        <f>IFERROR(VLOOKUP(Table4[[#This Row],[From Location Code]],Table5[#All],3,0),"")</f>
        <v>Munger</v>
      </c>
      <c r="F96" s="7" t="str">
        <f>IFERROR(VLOOKUP(Table4[[#This Row],[From Location Code]],Table5[#All],2,0),"")</f>
        <v>Main Godown</v>
      </c>
      <c r="G96" s="9">
        <v>10060071</v>
      </c>
      <c r="H96" s="7" t="str">
        <f>IFERROR(VLOOKUP(Table4[[#This Row],[To BMC/MPG Code]],Table5[#All],3,0),"")</f>
        <v>MAHESPUR</v>
      </c>
      <c r="I96" s="7" t="str">
        <f>IFERROR(VLOOKUP(Table4[[#This Row],[To BMC/MPG Code]],Table5[#All],2,0),"")</f>
        <v>MPG</v>
      </c>
      <c r="J96" s="9" t="s">
        <v>66</v>
      </c>
      <c r="K96" s="7" t="str">
        <f>IFERROR(VLOOKUP(Table4[[#This Row],[Item Name]],Table2[[Item Name]:[UoM]],2,0),"")</f>
        <v>Nos</v>
      </c>
      <c r="L96" s="10">
        <v>1</v>
      </c>
      <c r="M96" s="17">
        <f>IFERROR(VLOOKUP(Table4[[#This Row],[Item Name]],Table2[[#All],[Item Name]:[Open Rate]],8,0),"")</f>
        <v>56.02</v>
      </c>
      <c r="N96" s="17">
        <f>IFERROR(+Table4[[#This Row],[Qty Issued]]*Table4[[#This Row],[Rate]],"")</f>
        <v>56.02</v>
      </c>
      <c r="O96" s="10" t="s">
        <v>152</v>
      </c>
      <c r="P96" s="13" t="s">
        <v>154</v>
      </c>
    </row>
    <row r="97" spans="1:16" x14ac:dyDescent="0.25">
      <c r="A97" s="14">
        <v>45748</v>
      </c>
      <c r="B97" s="9" t="s">
        <v>155</v>
      </c>
      <c r="C97" s="9">
        <v>169</v>
      </c>
      <c r="D97" s="9">
        <v>1</v>
      </c>
      <c r="E97" s="7" t="str">
        <f>IFERROR(VLOOKUP(Table4[[#This Row],[From Location Code]],Table5[#All],3,0),"")</f>
        <v>Munger</v>
      </c>
      <c r="F97" s="7" t="str">
        <f>IFERROR(VLOOKUP(Table4[[#This Row],[From Location Code]],Table5[#All],2,0),"")</f>
        <v>Main Godown</v>
      </c>
      <c r="G97" s="10">
        <v>10020074</v>
      </c>
      <c r="H97" s="7" t="str">
        <f>IFERROR(VLOOKUP(Table4[[#This Row],[To BMC/MPG Code]],Table5[#All],3,0),"")</f>
        <v>NEW KARARI PIPARIYA</v>
      </c>
      <c r="I97" s="7" t="str">
        <f>IFERROR(VLOOKUP(Table4[[#This Row],[To BMC/MPG Code]],Table5[#All],2,0),"")</f>
        <v>MPG</v>
      </c>
      <c r="J97" s="9" t="s">
        <v>66</v>
      </c>
      <c r="K97" s="7" t="str">
        <f>IFERROR(VLOOKUP(Table4[[#This Row],[Item Name]],Table2[[Item Name]:[UoM]],2,0),"")</f>
        <v>Nos</v>
      </c>
      <c r="L97" s="10">
        <v>1</v>
      </c>
      <c r="M97" s="17">
        <f>IFERROR(VLOOKUP(Table4[[#This Row],[Item Name]],Table2[[#All],[Item Name]:[Open Rate]],8,0),"")</f>
        <v>56.02</v>
      </c>
      <c r="N97" s="17">
        <f>IFERROR(+Table4[[#This Row],[Qty Issued]]*Table4[[#This Row],[Rate]],"")</f>
        <v>56.02</v>
      </c>
      <c r="O97" s="9" t="s">
        <v>153</v>
      </c>
      <c r="P97" s="13" t="s">
        <v>38</v>
      </c>
    </row>
    <row r="98" spans="1:16" x14ac:dyDescent="0.25">
      <c r="A98" s="14">
        <v>45748</v>
      </c>
      <c r="B98" s="9" t="s">
        <v>19</v>
      </c>
      <c r="C98" s="9">
        <v>169</v>
      </c>
      <c r="D98" s="9">
        <v>1</v>
      </c>
      <c r="E98" s="7" t="str">
        <f>IFERROR(VLOOKUP(Table4[[#This Row],[From Location Code]],Table5[#All],3,0),"")</f>
        <v>Munger</v>
      </c>
      <c r="F98" s="7" t="str">
        <f>IFERROR(VLOOKUP(Table4[[#This Row],[From Location Code]],Table5[#All],2,0),"")</f>
        <v>Main Godown</v>
      </c>
      <c r="G98" s="10">
        <v>1002</v>
      </c>
      <c r="H98" s="7" t="str">
        <f>IFERROR(VLOOKUP(Table4[[#This Row],[To BMC/MPG Code]],Table5[#All],3,0),"")</f>
        <v>Laldiyara</v>
      </c>
      <c r="I98" s="7" t="str">
        <f>IFERROR(VLOOKUP(Table4[[#This Row],[To BMC/MPG Code]],Table5[#All],2,0),"")</f>
        <v>BMC</v>
      </c>
      <c r="J98" s="9" t="s">
        <v>66</v>
      </c>
      <c r="K98" s="7" t="str">
        <f>IFERROR(VLOOKUP(Table4[[#This Row],[Item Name]],Table2[[Item Name]:[UoM]],2,0),"")</f>
        <v>Nos</v>
      </c>
      <c r="L98" s="10">
        <v>7</v>
      </c>
      <c r="M98" s="17">
        <f>IFERROR(VLOOKUP(Table4[[#This Row],[Item Name]],Table2[[#All],[Item Name]:[Open Rate]],8,0),"")</f>
        <v>56.02</v>
      </c>
      <c r="N98" s="17">
        <f>IFERROR(+Table4[[#This Row],[Qty Issued]]*Table4[[#This Row],[Rate]],"")</f>
        <v>392.14000000000004</v>
      </c>
      <c r="O98" s="9" t="s">
        <v>153</v>
      </c>
      <c r="P98" s="13" t="s">
        <v>38</v>
      </c>
    </row>
    <row r="99" spans="1:16" x14ac:dyDescent="0.25">
      <c r="A99" s="14">
        <v>45749</v>
      </c>
      <c r="B99" s="9" t="s">
        <v>155</v>
      </c>
      <c r="C99" s="10">
        <v>170</v>
      </c>
      <c r="D99" s="9">
        <v>1</v>
      </c>
      <c r="E99" s="7" t="str">
        <f>IFERROR(VLOOKUP(Table4[[#This Row],[From Location Code]],Table5[#All],3,0),"")</f>
        <v>Munger</v>
      </c>
      <c r="F99" s="7" t="str">
        <f>IFERROR(VLOOKUP(Table4[[#This Row],[From Location Code]],Table5[#All],2,0),"")</f>
        <v>Main Godown</v>
      </c>
      <c r="G99" s="10">
        <v>1014</v>
      </c>
      <c r="H99" s="7" t="str">
        <f>IFERROR(VLOOKUP(Table4[[#This Row],[To BMC/MPG Code]],Table5[#All],3,0),"")</f>
        <v>Dumraon</v>
      </c>
      <c r="I99" s="7" t="str">
        <f>IFERROR(VLOOKUP(Table4[[#This Row],[To BMC/MPG Code]],Table5[#All],2,0),"")</f>
        <v>BMC</v>
      </c>
      <c r="J99" s="9" t="s">
        <v>128</v>
      </c>
      <c r="K99" s="7" t="str">
        <f>IFERROR(VLOOKUP(Table4[[#This Row],[Item Name]],Table2[[Item Name]:[UoM]],2,0),"")</f>
        <v>Nos</v>
      </c>
      <c r="L99" s="10">
        <v>150</v>
      </c>
      <c r="M99" s="17">
        <f>IFERROR(VLOOKUP(Table4[[#This Row],[Item Name]],Table2[[#All],[Item Name]:[Open Rate]],8,0),"")</f>
        <v>51.92</v>
      </c>
      <c r="N99" s="17">
        <f>IFERROR(+Table4[[#This Row],[Qty Issued]]*Table4[[#This Row],[Rate]],"")</f>
        <v>7788</v>
      </c>
      <c r="O99" s="9" t="s">
        <v>153</v>
      </c>
      <c r="P99" s="13" t="s">
        <v>38</v>
      </c>
    </row>
    <row r="100" spans="1:16" x14ac:dyDescent="0.25">
      <c r="A100" s="14">
        <v>45749</v>
      </c>
      <c r="B100" s="9" t="s">
        <v>155</v>
      </c>
      <c r="C100" s="10">
        <v>170</v>
      </c>
      <c r="D100" s="9">
        <v>1</v>
      </c>
      <c r="E100" s="7" t="str">
        <f>IFERROR(VLOOKUP(Table4[[#This Row],[From Location Code]],Table5[#All],3,0),"")</f>
        <v>Munger</v>
      </c>
      <c r="F100" s="7" t="str">
        <f>IFERROR(VLOOKUP(Table4[[#This Row],[From Location Code]],Table5[#All],2,0),"")</f>
        <v>Main Godown</v>
      </c>
      <c r="G100" s="10">
        <v>1014</v>
      </c>
      <c r="H100" s="7" t="str">
        <f>IFERROR(VLOOKUP(Table4[[#This Row],[To BMC/MPG Code]],Table5[#All],3,0),"")</f>
        <v>Dumraon</v>
      </c>
      <c r="I100" s="7" t="str">
        <f>IFERROR(VLOOKUP(Table4[[#This Row],[To BMC/MPG Code]],Table5[#All],2,0),"")</f>
        <v>BMC</v>
      </c>
      <c r="J100" s="9" t="s">
        <v>119</v>
      </c>
      <c r="K100" s="7" t="str">
        <f>IFERROR(VLOOKUP(Table4[[#This Row],[Item Name]],Table2[[Item Name]:[UoM]],2,0),"")</f>
        <v>Nos</v>
      </c>
      <c r="L100" s="10">
        <v>20</v>
      </c>
      <c r="M100" s="17">
        <f>IFERROR(VLOOKUP(Table4[[#This Row],[Item Name]],Table2[[#All],[Item Name]:[Open Rate]],8,0),"")</f>
        <v>135.69999999999999</v>
      </c>
      <c r="N100" s="17">
        <f>IFERROR(+Table4[[#This Row],[Qty Issued]]*Table4[[#This Row],[Rate]],"")</f>
        <v>2714</v>
      </c>
      <c r="O100" s="9" t="s">
        <v>153</v>
      </c>
      <c r="P100" s="13" t="s">
        <v>38</v>
      </c>
    </row>
    <row r="101" spans="1:16" x14ac:dyDescent="0.25">
      <c r="A101" s="14">
        <v>45749</v>
      </c>
      <c r="B101" s="9" t="s">
        <v>155</v>
      </c>
      <c r="C101" s="10">
        <v>170</v>
      </c>
      <c r="D101" s="9">
        <v>1</v>
      </c>
      <c r="E101" s="7" t="str">
        <f>IFERROR(VLOOKUP(Table4[[#This Row],[From Location Code]],Table5[#All],3,0),"")</f>
        <v>Munger</v>
      </c>
      <c r="F101" s="7" t="str">
        <f>IFERROR(VLOOKUP(Table4[[#This Row],[From Location Code]],Table5[#All],2,0),"")</f>
        <v>Main Godown</v>
      </c>
      <c r="G101" s="10">
        <v>1014</v>
      </c>
      <c r="H101" s="7" t="str">
        <f>IFERROR(VLOOKUP(Table4[[#This Row],[To BMC/MPG Code]],Table5[#All],3,0),"")</f>
        <v>Dumraon</v>
      </c>
      <c r="I101" s="7" t="str">
        <f>IFERROR(VLOOKUP(Table4[[#This Row],[To BMC/MPG Code]],Table5[#All],2,0),"")</f>
        <v>BMC</v>
      </c>
      <c r="J101" s="9" t="s">
        <v>112</v>
      </c>
      <c r="K101" s="7" t="str">
        <f>IFERROR(VLOOKUP(Table4[[#This Row],[Item Name]],Table2[[Item Name]:[UoM]],2,0),"")</f>
        <v>Nos</v>
      </c>
      <c r="L101" s="10">
        <v>30</v>
      </c>
      <c r="M101" s="17">
        <f>IFERROR(VLOOKUP(Table4[[#This Row],[Item Name]],Table2[[#All],[Item Name]:[Open Rate]],8,0),"")</f>
        <v>218.3</v>
      </c>
      <c r="N101" s="17">
        <f>IFERROR(+Table4[[#This Row],[Qty Issued]]*Table4[[#This Row],[Rate]],"")</f>
        <v>6549</v>
      </c>
      <c r="O101" s="9" t="s">
        <v>153</v>
      </c>
      <c r="P101" s="13" t="s">
        <v>38</v>
      </c>
    </row>
    <row r="102" spans="1:16" x14ac:dyDescent="0.25">
      <c r="A102" s="14">
        <v>45749</v>
      </c>
      <c r="B102" s="9" t="s">
        <v>155</v>
      </c>
      <c r="C102" s="10">
        <v>170</v>
      </c>
      <c r="D102" s="9">
        <v>1</v>
      </c>
      <c r="E102" s="7" t="str">
        <f>IFERROR(VLOOKUP(Table4[[#This Row],[From Location Code]],Table5[#All],3,0),"")</f>
        <v>Munger</v>
      </c>
      <c r="F102" s="7" t="str">
        <f>IFERROR(VLOOKUP(Table4[[#This Row],[From Location Code]],Table5[#All],2,0),"")</f>
        <v>Main Godown</v>
      </c>
      <c r="G102" s="10">
        <v>1014</v>
      </c>
      <c r="H102" s="7" t="str">
        <f>IFERROR(VLOOKUP(Table4[[#This Row],[To BMC/MPG Code]],Table5[#All],3,0),"")</f>
        <v>Dumraon</v>
      </c>
      <c r="I102" s="7" t="str">
        <f>IFERROR(VLOOKUP(Table4[[#This Row],[To BMC/MPG Code]],Table5[#All],2,0),"")</f>
        <v>BMC</v>
      </c>
      <c r="J102" s="9" t="s">
        <v>130</v>
      </c>
      <c r="K102" s="7" t="str">
        <f>IFERROR(VLOOKUP(Table4[[#This Row],[Item Name]],Table2[[Item Name]:[UoM]],2,0),"")</f>
        <v>Nos</v>
      </c>
      <c r="L102" s="10">
        <v>30</v>
      </c>
      <c r="M102" s="17">
        <f>IFERROR(VLOOKUP(Table4[[#This Row],[Item Name]],Table2[[#All],[Item Name]:[Open Rate]],8,0),"")</f>
        <v>2.96</v>
      </c>
      <c r="N102" s="17">
        <f>IFERROR(+Table4[[#This Row],[Qty Issued]]*Table4[[#This Row],[Rate]],"")</f>
        <v>88.8</v>
      </c>
      <c r="O102" s="9" t="s">
        <v>153</v>
      </c>
      <c r="P102" s="13" t="s">
        <v>38</v>
      </c>
    </row>
    <row r="103" spans="1:16" x14ac:dyDescent="0.25">
      <c r="A103" s="14">
        <v>45749</v>
      </c>
      <c r="B103" s="9" t="s">
        <v>19</v>
      </c>
      <c r="C103" s="10">
        <v>170</v>
      </c>
      <c r="D103" s="9">
        <v>1</v>
      </c>
      <c r="E103" s="7" t="str">
        <f>IFERROR(VLOOKUP(Table4[[#This Row],[From Location Code]],Table5[#All],3,0),"")</f>
        <v>Munger</v>
      </c>
      <c r="F103" s="7" t="str">
        <f>IFERROR(VLOOKUP(Table4[[#This Row],[From Location Code]],Table5[#All],2,0),"")</f>
        <v>Main Godown</v>
      </c>
      <c r="G103" s="10">
        <v>1014</v>
      </c>
      <c r="H103" s="7" t="str">
        <f>IFERROR(VLOOKUP(Table4[[#This Row],[To BMC/MPG Code]],Table5[#All],3,0),"")</f>
        <v>Dumraon</v>
      </c>
      <c r="I103" s="7" t="str">
        <f>IFERROR(VLOOKUP(Table4[[#This Row],[To BMC/MPG Code]],Table5[#All],2,0),"")</f>
        <v>BMC</v>
      </c>
      <c r="J103" s="9" t="s">
        <v>116</v>
      </c>
      <c r="K103" s="7" t="str">
        <f>IFERROR(VLOOKUP(Table4[[#This Row],[Item Name]],Table2[[Item Name]:[UoM]],2,0),"")</f>
        <v>Nos</v>
      </c>
      <c r="L103" s="10">
        <v>50</v>
      </c>
      <c r="M103" s="17">
        <f>IFERROR(VLOOKUP(Table4[[#This Row],[Item Name]],Table2[[#All],[Item Name]:[Open Rate]],8,0),"")</f>
        <v>2.83</v>
      </c>
      <c r="N103" s="17">
        <f>IFERROR(+Table4[[#This Row],[Qty Issued]]*Table4[[#This Row],[Rate]],"")</f>
        <v>141.5</v>
      </c>
      <c r="O103" s="10" t="s">
        <v>153</v>
      </c>
      <c r="P103" s="13" t="s">
        <v>38</v>
      </c>
    </row>
    <row r="104" spans="1:16" x14ac:dyDescent="0.25">
      <c r="A104" s="14">
        <v>45749</v>
      </c>
      <c r="B104" s="9" t="s">
        <v>19</v>
      </c>
      <c r="C104" s="10">
        <v>170</v>
      </c>
      <c r="D104" s="9">
        <v>1</v>
      </c>
      <c r="E104" s="7" t="str">
        <f>IFERROR(VLOOKUP(Table4[[#This Row],[From Location Code]],Table5[#All],3,0),"")</f>
        <v>Munger</v>
      </c>
      <c r="F104" s="7" t="str">
        <f>IFERROR(VLOOKUP(Table4[[#This Row],[From Location Code]],Table5[#All],2,0),"")</f>
        <v>Main Godown</v>
      </c>
      <c r="G104" s="10">
        <v>1014</v>
      </c>
      <c r="H104" s="7" t="str">
        <f>IFERROR(VLOOKUP(Table4[[#This Row],[To BMC/MPG Code]],Table5[#All],3,0),"")</f>
        <v>Dumraon</v>
      </c>
      <c r="I104" s="7" t="str">
        <f>IFERROR(VLOOKUP(Table4[[#This Row],[To BMC/MPG Code]],Table5[#All],2,0),"")</f>
        <v>BMC</v>
      </c>
      <c r="J104" s="9" t="s">
        <v>68</v>
      </c>
      <c r="K104" s="7" t="str">
        <f>IFERROR(VLOOKUP(Table4[[#This Row],[Item Name]],Table2[[Item Name]:[UoM]],2,0),"")</f>
        <v>Nos</v>
      </c>
      <c r="L104" s="10">
        <v>130</v>
      </c>
      <c r="M104" s="17">
        <f>IFERROR(VLOOKUP(Table4[[#This Row],[Item Name]],Table2[[#All],[Item Name]:[Open Rate]],8,0),"")</f>
        <v>5.13</v>
      </c>
      <c r="N104" s="17">
        <f>IFERROR(+Table4[[#This Row],[Qty Issued]]*Table4[[#This Row],[Rate]],"")</f>
        <v>666.9</v>
      </c>
      <c r="O104" s="10" t="s">
        <v>153</v>
      </c>
      <c r="P104" s="13" t="s">
        <v>38</v>
      </c>
    </row>
    <row r="105" spans="1:16" x14ac:dyDescent="0.25">
      <c r="A105" s="14">
        <v>45749</v>
      </c>
      <c r="B105" s="9" t="s">
        <v>19</v>
      </c>
      <c r="C105" s="10">
        <v>170</v>
      </c>
      <c r="D105" s="9">
        <v>1</v>
      </c>
      <c r="E105" s="7" t="str">
        <f>IFERROR(VLOOKUP(Table4[[#This Row],[From Location Code]],Table5[#All],3,0),"")</f>
        <v>Munger</v>
      </c>
      <c r="F105" s="7" t="str">
        <f>IFERROR(VLOOKUP(Table4[[#This Row],[From Location Code]],Table5[#All],2,0),"")</f>
        <v>Main Godown</v>
      </c>
      <c r="G105" s="10">
        <v>1014</v>
      </c>
      <c r="H105" s="7" t="str">
        <f>IFERROR(VLOOKUP(Table4[[#This Row],[To BMC/MPG Code]],Table5[#All],3,0),"")</f>
        <v>Dumraon</v>
      </c>
      <c r="I105" s="7" t="str">
        <f>IFERROR(VLOOKUP(Table4[[#This Row],[To BMC/MPG Code]],Table5[#All],2,0),"")</f>
        <v>BMC</v>
      </c>
      <c r="J105" s="9" t="s">
        <v>94</v>
      </c>
      <c r="K105" s="7" t="str">
        <f>IFERROR(VLOOKUP(Table4[[#This Row],[Item Name]],Table2[[Item Name]:[UoM]],2,0),"")</f>
        <v>Nos</v>
      </c>
      <c r="L105" s="10">
        <v>14</v>
      </c>
      <c r="M105" s="17">
        <f>IFERROR(VLOOKUP(Table4[[#This Row],[Item Name]],Table2[[#All],[Item Name]:[Open Rate]],8,0),"")</f>
        <v>22.99</v>
      </c>
      <c r="N105" s="17">
        <f>IFERROR(+Table4[[#This Row],[Qty Issued]]*Table4[[#This Row],[Rate]],"")</f>
        <v>321.85999999999996</v>
      </c>
      <c r="O105" s="10" t="s">
        <v>153</v>
      </c>
      <c r="P105" s="13" t="s">
        <v>38</v>
      </c>
    </row>
    <row r="106" spans="1:16" x14ac:dyDescent="0.25">
      <c r="A106" s="14">
        <v>45749</v>
      </c>
      <c r="B106" s="9" t="s">
        <v>19</v>
      </c>
      <c r="C106" s="10">
        <v>170</v>
      </c>
      <c r="D106" s="9">
        <v>1</v>
      </c>
      <c r="E106" s="7" t="str">
        <f>IFERROR(VLOOKUP(Table4[[#This Row],[From Location Code]],Table5[#All],3,0),"")</f>
        <v>Munger</v>
      </c>
      <c r="F106" s="7" t="str">
        <f>IFERROR(VLOOKUP(Table4[[#This Row],[From Location Code]],Table5[#All],2,0),"")</f>
        <v>Main Godown</v>
      </c>
      <c r="G106" s="10">
        <v>1014</v>
      </c>
      <c r="H106" s="7" t="str">
        <f>IFERROR(VLOOKUP(Table4[[#This Row],[To BMC/MPG Code]],Table5[#All],3,0),"")</f>
        <v>Dumraon</v>
      </c>
      <c r="I106" s="7" t="str">
        <f>IFERROR(VLOOKUP(Table4[[#This Row],[To BMC/MPG Code]],Table5[#All],2,0),"")</f>
        <v>BMC</v>
      </c>
      <c r="J106" s="9" t="s">
        <v>108</v>
      </c>
      <c r="K106" s="7" t="str">
        <f>IFERROR(VLOOKUP(Table4[[#This Row],[Item Name]],Table2[[Item Name]:[UoM]],2,0),"")</f>
        <v>Nos</v>
      </c>
      <c r="L106" s="10">
        <v>30</v>
      </c>
      <c r="M106" s="17">
        <f>IFERROR(VLOOKUP(Table4[[#This Row],[Item Name]],Table2[[#All],[Item Name]:[Open Rate]],8,0),"")</f>
        <v>29.5</v>
      </c>
      <c r="N106" s="17">
        <f>IFERROR(+Table4[[#This Row],[Qty Issued]]*Table4[[#This Row],[Rate]],"")</f>
        <v>885</v>
      </c>
      <c r="O106" s="10" t="s">
        <v>153</v>
      </c>
      <c r="P106" s="13" t="s">
        <v>38</v>
      </c>
    </row>
    <row r="107" spans="1:16" x14ac:dyDescent="0.25">
      <c r="A107" s="14">
        <v>45749</v>
      </c>
      <c r="B107" s="9" t="s">
        <v>19</v>
      </c>
      <c r="C107" s="10">
        <v>170</v>
      </c>
      <c r="D107" s="9">
        <v>1</v>
      </c>
      <c r="E107" s="7" t="str">
        <f>IFERROR(VLOOKUP(Table4[[#This Row],[From Location Code]],Table5[#All],3,0),"")</f>
        <v>Munger</v>
      </c>
      <c r="F107" s="7" t="str">
        <f>IFERROR(VLOOKUP(Table4[[#This Row],[From Location Code]],Table5[#All],2,0),"")</f>
        <v>Main Godown</v>
      </c>
      <c r="G107" s="10">
        <v>1014</v>
      </c>
      <c r="H107" s="7" t="str">
        <f>IFERROR(VLOOKUP(Table4[[#This Row],[To BMC/MPG Code]],Table5[#All],3,0),"")</f>
        <v>Dumraon</v>
      </c>
      <c r="I107" s="7" t="str">
        <f>IFERROR(VLOOKUP(Table4[[#This Row],[To BMC/MPG Code]],Table5[#All],2,0),"")</f>
        <v>BMC</v>
      </c>
      <c r="J107" s="9" t="s">
        <v>133</v>
      </c>
      <c r="K107" s="7" t="str">
        <f>IFERROR(VLOOKUP(Table4[[#This Row],[Item Name]],Table2[[Item Name]:[UoM]],2,0),"")</f>
        <v>Nos</v>
      </c>
      <c r="L107" s="10">
        <v>24</v>
      </c>
      <c r="M107" s="17">
        <f>IFERROR(VLOOKUP(Table4[[#This Row],[Item Name]],Table2[[#All],[Item Name]:[Open Rate]],8,0),"")</f>
        <v>9.15</v>
      </c>
      <c r="N107" s="17">
        <f>IFERROR(+Table4[[#This Row],[Qty Issued]]*Table4[[#This Row],[Rate]],"")</f>
        <v>219.60000000000002</v>
      </c>
      <c r="O107" s="10" t="s">
        <v>153</v>
      </c>
      <c r="P107" s="13" t="s">
        <v>38</v>
      </c>
    </row>
    <row r="108" spans="1:16" x14ac:dyDescent="0.25">
      <c r="A108" s="14">
        <v>45749</v>
      </c>
      <c r="B108" s="9" t="s">
        <v>19</v>
      </c>
      <c r="C108" s="10">
        <v>170</v>
      </c>
      <c r="D108" s="9">
        <v>1</v>
      </c>
      <c r="E108" s="7" t="str">
        <f>IFERROR(VLOOKUP(Table4[[#This Row],[From Location Code]],Table5[#All],3,0),"")</f>
        <v>Munger</v>
      </c>
      <c r="F108" s="7" t="str">
        <f>IFERROR(VLOOKUP(Table4[[#This Row],[From Location Code]],Table5[#All],2,0),"")</f>
        <v>Main Godown</v>
      </c>
      <c r="G108" s="10">
        <v>1014</v>
      </c>
      <c r="H108" s="7" t="str">
        <f>IFERROR(VLOOKUP(Table4[[#This Row],[To BMC/MPG Code]],Table5[#All],3,0),"")</f>
        <v>Dumraon</v>
      </c>
      <c r="I108" s="7" t="str">
        <f>IFERROR(VLOOKUP(Table4[[#This Row],[To BMC/MPG Code]],Table5[#All],2,0),"")</f>
        <v>BMC</v>
      </c>
      <c r="J108" s="9" t="s">
        <v>95</v>
      </c>
      <c r="K108" s="7" t="str">
        <f>IFERROR(VLOOKUP(Table4[[#This Row],[Item Name]],Table2[[Item Name]:[UoM]],2,0),"")</f>
        <v>Nos</v>
      </c>
      <c r="L108" s="10">
        <v>50</v>
      </c>
      <c r="M108" s="17">
        <f>IFERROR(VLOOKUP(Table4[[#This Row],[Item Name]],Table2[[#All],[Item Name]:[Open Rate]],8,0),"")</f>
        <v>129.80000000000001</v>
      </c>
      <c r="N108" s="17">
        <f>IFERROR(+Table4[[#This Row],[Qty Issued]]*Table4[[#This Row],[Rate]],"")</f>
        <v>6490.0000000000009</v>
      </c>
      <c r="O108" s="10" t="s">
        <v>153</v>
      </c>
      <c r="P108" s="13" t="s">
        <v>38</v>
      </c>
    </row>
    <row r="109" spans="1:16" x14ac:dyDescent="0.25">
      <c r="A109" s="26">
        <v>45750</v>
      </c>
      <c r="B109" s="10" t="s">
        <v>155</v>
      </c>
      <c r="C109" s="10">
        <v>171</v>
      </c>
      <c r="D109" s="9">
        <v>1</v>
      </c>
      <c r="E109" s="7" t="str">
        <f>IFERROR(VLOOKUP(Table4[[#This Row],[From Location Code]],Table5[#All],3,0),"")</f>
        <v>Munger</v>
      </c>
      <c r="F109" s="7" t="str">
        <f>IFERROR(VLOOKUP(Table4[[#This Row],[From Location Code]],Table5[#All],2,0),"")</f>
        <v>Main Godown</v>
      </c>
      <c r="G109" s="10" t="s">
        <v>983</v>
      </c>
      <c r="H109" s="7" t="str">
        <f>IFERROR(VLOOKUP(Table4[[#This Row],[To BMC/MPG Code]],Table5[#All],3,0),"")</f>
        <v>Daya_Lab</v>
      </c>
      <c r="I109" s="7" t="str">
        <f>IFERROR(VLOOKUP(Table4[[#This Row],[To BMC/MPG Code]],Table5[#All],2,0),"")</f>
        <v>Lab</v>
      </c>
      <c r="J109" s="9" t="s">
        <v>92</v>
      </c>
      <c r="K109" s="7" t="str">
        <f>IFERROR(VLOOKUP(Table4[[#This Row],[Item Name]],Table2[[Item Name]:[UoM]],2,0),"")</f>
        <v>Nos</v>
      </c>
      <c r="L109" s="10">
        <v>1</v>
      </c>
      <c r="M109" s="17">
        <f>IFERROR(VLOOKUP(Table4[[#This Row],[Item Name]],Table2[[#All],[Item Name]:[Open Rate]],8,0),"")</f>
        <v>94.4</v>
      </c>
      <c r="N109" s="17">
        <f>IFERROR(+Table4[[#This Row],[Qty Issued]]*Table4[[#This Row],[Rate]],"")</f>
        <v>94.4</v>
      </c>
      <c r="O109" s="9" t="s">
        <v>153</v>
      </c>
      <c r="P109" s="13" t="s">
        <v>38</v>
      </c>
    </row>
    <row r="110" spans="1:16" x14ac:dyDescent="0.25">
      <c r="A110" s="26">
        <v>45751</v>
      </c>
      <c r="B110" s="10" t="s">
        <v>155</v>
      </c>
      <c r="C110" s="10">
        <v>172</v>
      </c>
      <c r="D110" s="9">
        <v>1</v>
      </c>
      <c r="E110" s="7" t="str">
        <f>IFERROR(VLOOKUP(Table4[[#This Row],[From Location Code]],Table5[#All],3,0),"")</f>
        <v>Munger</v>
      </c>
      <c r="F110" s="7" t="str">
        <f>IFERROR(VLOOKUP(Table4[[#This Row],[From Location Code]],Table5[#All],2,0),"")</f>
        <v>Main Godown</v>
      </c>
      <c r="G110" s="10">
        <v>1001</v>
      </c>
      <c r="H110" s="7" t="str">
        <f>IFERROR(VLOOKUP(Table4[[#This Row],[To BMC/MPG Code]],Table5[#All],3,0),"")</f>
        <v>Majhaul</v>
      </c>
      <c r="I110" s="7" t="str">
        <f>IFERROR(VLOOKUP(Table4[[#This Row],[To BMC/MPG Code]],Table5[#All],2,0),"")</f>
        <v>BMC</v>
      </c>
      <c r="J110" s="9" t="s">
        <v>54</v>
      </c>
      <c r="K110" s="7" t="str">
        <f>IFERROR(VLOOKUP(Table4[[#This Row],[Item Name]],Table2[[Item Name]:[UoM]],2,0),"")</f>
        <v>Nos</v>
      </c>
      <c r="L110" s="10">
        <v>2</v>
      </c>
      <c r="M110" s="17">
        <f>IFERROR(VLOOKUP(Table4[[#This Row],[Item Name]],Table2[[#All],[Item Name]:[Open Rate]],8,0),"")</f>
        <v>132.69999999999999</v>
      </c>
      <c r="N110" s="17">
        <f>IFERROR(+Table4[[#This Row],[Qty Issued]]*Table4[[#This Row],[Rate]],"")</f>
        <v>265.39999999999998</v>
      </c>
      <c r="O110" s="9" t="s">
        <v>153</v>
      </c>
      <c r="P110" s="13" t="s">
        <v>38</v>
      </c>
    </row>
    <row r="111" spans="1:16" x14ac:dyDescent="0.25">
      <c r="A111" s="26">
        <v>45751</v>
      </c>
      <c r="B111" s="10" t="s">
        <v>155</v>
      </c>
      <c r="C111" s="10">
        <v>172</v>
      </c>
      <c r="D111" s="9">
        <v>1</v>
      </c>
      <c r="E111" s="7" t="str">
        <f>IFERROR(VLOOKUP(Table4[[#This Row],[From Location Code]],Table5[#All],3,0),"")</f>
        <v>Munger</v>
      </c>
      <c r="F111" s="7" t="str">
        <f>IFERROR(VLOOKUP(Table4[[#This Row],[From Location Code]],Table5[#All],2,0),"")</f>
        <v>Main Godown</v>
      </c>
      <c r="G111" s="10">
        <v>1001</v>
      </c>
      <c r="H111" s="7" t="str">
        <f>IFERROR(VLOOKUP(Table4[[#This Row],[To BMC/MPG Code]],Table5[#All],3,0),"")</f>
        <v>Majhaul</v>
      </c>
      <c r="I111" s="7" t="str">
        <f>IFERROR(VLOOKUP(Table4[[#This Row],[To BMC/MPG Code]],Table5[#All],2,0),"")</f>
        <v>BMC</v>
      </c>
      <c r="J111" s="9" t="s">
        <v>80</v>
      </c>
      <c r="K111" s="7" t="str">
        <f>IFERROR(VLOOKUP(Table4[[#This Row],[Item Name]],Table2[[Item Name]:[UoM]],2,0),"")</f>
        <v>Nos</v>
      </c>
      <c r="L111" s="10">
        <v>2</v>
      </c>
      <c r="M111" s="17">
        <f>IFERROR(VLOOKUP(Table4[[#This Row],[Item Name]],Table2[[#All],[Item Name]:[Open Rate]],8,0),"")</f>
        <v>132.69999999999999</v>
      </c>
      <c r="N111" s="17">
        <f>IFERROR(+Table4[[#This Row],[Qty Issued]]*Table4[[#This Row],[Rate]],"")</f>
        <v>265.39999999999998</v>
      </c>
      <c r="O111" s="9" t="s">
        <v>153</v>
      </c>
      <c r="P111" s="13" t="s">
        <v>38</v>
      </c>
    </row>
    <row r="112" spans="1:16" x14ac:dyDescent="0.25">
      <c r="A112" s="26">
        <v>45751</v>
      </c>
      <c r="B112" s="10" t="s">
        <v>155</v>
      </c>
      <c r="C112" s="10">
        <v>172</v>
      </c>
      <c r="D112" s="9">
        <v>1</v>
      </c>
      <c r="E112" s="7" t="str">
        <f>IFERROR(VLOOKUP(Table4[[#This Row],[From Location Code]],Table5[#All],3,0),"")</f>
        <v>Munger</v>
      </c>
      <c r="F112" s="7" t="str">
        <f>IFERROR(VLOOKUP(Table4[[#This Row],[From Location Code]],Table5[#All],2,0),"")</f>
        <v>Main Godown</v>
      </c>
      <c r="G112" s="10">
        <v>1001</v>
      </c>
      <c r="H112" s="7" t="str">
        <f>IFERROR(VLOOKUP(Table4[[#This Row],[To BMC/MPG Code]],Table5[#All],3,0),"")</f>
        <v>Majhaul</v>
      </c>
      <c r="I112" s="7" t="str">
        <f>IFERROR(VLOOKUP(Table4[[#This Row],[To BMC/MPG Code]],Table5[#All],2,0),"")</f>
        <v>BMC</v>
      </c>
      <c r="J112" s="9" t="s">
        <v>93</v>
      </c>
      <c r="K112" s="7" t="str">
        <f>IFERROR(VLOOKUP(Table4[[#This Row],[Item Name]],Table2[[Item Name]:[UoM]],2,0),"")</f>
        <v>Nos</v>
      </c>
      <c r="L112" s="10">
        <v>2</v>
      </c>
      <c r="M112" s="17">
        <f>IFERROR(VLOOKUP(Table4[[#This Row],[Item Name]],Table2[[#All],[Item Name]:[Open Rate]],8,0),"")</f>
        <v>132.69999999999999</v>
      </c>
      <c r="N112" s="17">
        <f>IFERROR(+Table4[[#This Row],[Qty Issued]]*Table4[[#This Row],[Rate]],"")</f>
        <v>265.39999999999998</v>
      </c>
      <c r="O112" s="9" t="s">
        <v>153</v>
      </c>
      <c r="P112" s="13" t="s">
        <v>38</v>
      </c>
    </row>
    <row r="113" spans="1:16" x14ac:dyDescent="0.25">
      <c r="A113" s="26">
        <v>45751</v>
      </c>
      <c r="B113" s="10" t="s">
        <v>155</v>
      </c>
      <c r="C113" s="10">
        <v>172</v>
      </c>
      <c r="D113" s="9">
        <v>1</v>
      </c>
      <c r="E113" s="7" t="str">
        <f>IFERROR(VLOOKUP(Table4[[#This Row],[From Location Code]],Table5[#All],3,0),"")</f>
        <v>Munger</v>
      </c>
      <c r="F113" s="7" t="str">
        <f>IFERROR(VLOOKUP(Table4[[#This Row],[From Location Code]],Table5[#All],2,0),"")</f>
        <v>Main Godown</v>
      </c>
      <c r="G113" s="10">
        <v>1001</v>
      </c>
      <c r="H113" s="7" t="str">
        <f>IFERROR(VLOOKUP(Table4[[#This Row],[To BMC/MPG Code]],Table5[#All],3,0),"")</f>
        <v>Majhaul</v>
      </c>
      <c r="I113" s="7" t="str">
        <f>IFERROR(VLOOKUP(Table4[[#This Row],[To BMC/MPG Code]],Table5[#All],2,0),"")</f>
        <v>BMC</v>
      </c>
      <c r="J113" s="9" t="s">
        <v>67</v>
      </c>
      <c r="K113" s="7" t="str">
        <f>IFERROR(VLOOKUP(Table4[[#This Row],[Item Name]],Table2[[Item Name]:[UoM]],2,0),"")</f>
        <v>Nos</v>
      </c>
      <c r="L113" s="10">
        <v>5</v>
      </c>
      <c r="M113" s="17">
        <f>IFERROR(VLOOKUP(Table4[[#This Row],[Item Name]],Table2[[#All],[Item Name]:[Open Rate]],8,0),"")</f>
        <v>271.39999999999998</v>
      </c>
      <c r="N113" s="17">
        <f>IFERROR(+Table4[[#This Row],[Qty Issued]]*Table4[[#This Row],[Rate]],"")</f>
        <v>1357</v>
      </c>
      <c r="O113" s="9" t="s">
        <v>153</v>
      </c>
      <c r="P113" s="13" t="s">
        <v>38</v>
      </c>
    </row>
    <row r="114" spans="1:16" x14ac:dyDescent="0.25">
      <c r="A114" s="26">
        <v>45751</v>
      </c>
      <c r="B114" s="10" t="s">
        <v>155</v>
      </c>
      <c r="C114" s="10">
        <v>172</v>
      </c>
      <c r="D114" s="9">
        <v>1</v>
      </c>
      <c r="E114" s="7" t="str">
        <f>IFERROR(VLOOKUP(Table4[[#This Row],[From Location Code]],Table5[#All],3,0),"")</f>
        <v>Munger</v>
      </c>
      <c r="F114" s="7" t="str">
        <f>IFERROR(VLOOKUP(Table4[[#This Row],[From Location Code]],Table5[#All],2,0),"")</f>
        <v>Main Godown</v>
      </c>
      <c r="G114" s="10">
        <v>1001</v>
      </c>
      <c r="H114" s="7" t="str">
        <f>IFERROR(VLOOKUP(Table4[[#This Row],[To BMC/MPG Code]],Table5[#All],3,0),"")</f>
        <v>Majhaul</v>
      </c>
      <c r="I114" s="7" t="str">
        <f>IFERROR(VLOOKUP(Table4[[#This Row],[To BMC/MPG Code]],Table5[#All],2,0),"")</f>
        <v>BMC</v>
      </c>
      <c r="J114" s="9" t="s">
        <v>127</v>
      </c>
      <c r="K114" s="7" t="str">
        <f>IFERROR(VLOOKUP(Table4[[#This Row],[Item Name]],Table2[[Item Name]:[UoM]],2,0),"")</f>
        <v>Nos</v>
      </c>
      <c r="L114" s="10">
        <v>200</v>
      </c>
      <c r="M114" s="17">
        <f>IFERROR(VLOOKUP(Table4[[#This Row],[Item Name]],Table2[[#All],[Item Name]:[Open Rate]],8,0),"")</f>
        <v>12.71</v>
      </c>
      <c r="N114" s="17">
        <f>IFERROR(+Table4[[#This Row],[Qty Issued]]*Table4[[#This Row],[Rate]],"")</f>
        <v>2542</v>
      </c>
      <c r="O114" s="9" t="s">
        <v>153</v>
      </c>
      <c r="P114" s="13" t="s">
        <v>38</v>
      </c>
    </row>
    <row r="115" spans="1:16" x14ac:dyDescent="0.25">
      <c r="A115" s="26">
        <v>45751</v>
      </c>
      <c r="B115" s="10" t="s">
        <v>155</v>
      </c>
      <c r="C115" s="10">
        <v>172</v>
      </c>
      <c r="D115" s="9">
        <v>1</v>
      </c>
      <c r="E115" s="7" t="str">
        <f>IFERROR(VLOOKUP(Table4[[#This Row],[From Location Code]],Table5[#All],3,0),"")</f>
        <v>Munger</v>
      </c>
      <c r="F115" s="7" t="str">
        <f>IFERROR(VLOOKUP(Table4[[#This Row],[From Location Code]],Table5[#All],2,0),"")</f>
        <v>Main Godown</v>
      </c>
      <c r="G115" s="10">
        <v>1001</v>
      </c>
      <c r="H115" s="7" t="str">
        <f>IFERROR(VLOOKUP(Table4[[#This Row],[To BMC/MPG Code]],Table5[#All],3,0),"")</f>
        <v>Majhaul</v>
      </c>
      <c r="I115" s="7" t="str">
        <f>IFERROR(VLOOKUP(Table4[[#This Row],[To BMC/MPG Code]],Table5[#All],2,0),"")</f>
        <v>BMC</v>
      </c>
      <c r="J115" s="9" t="s">
        <v>121</v>
      </c>
      <c r="K115" s="7" t="str">
        <f>IFERROR(VLOOKUP(Table4[[#This Row],[Item Name]],Table2[[Item Name]:[UoM]],2,0),"")</f>
        <v>Nos</v>
      </c>
      <c r="L115" s="10">
        <v>1</v>
      </c>
      <c r="M115" s="17">
        <f>IFERROR(VLOOKUP(Table4[[#This Row],[Item Name]],Table2[[#All],[Item Name]:[Open Rate]],8,0),"")</f>
        <v>135.69999999999999</v>
      </c>
      <c r="N115" s="17">
        <f>IFERROR(+Table4[[#This Row],[Qty Issued]]*Table4[[#This Row],[Rate]],"")</f>
        <v>135.69999999999999</v>
      </c>
      <c r="O115" s="9" t="s">
        <v>153</v>
      </c>
      <c r="P115" s="13" t="s">
        <v>38</v>
      </c>
    </row>
    <row r="116" spans="1:16" x14ac:dyDescent="0.25">
      <c r="A116" s="26">
        <v>45751</v>
      </c>
      <c r="B116" s="10" t="s">
        <v>155</v>
      </c>
      <c r="C116" s="10">
        <v>172</v>
      </c>
      <c r="D116" s="9">
        <v>1</v>
      </c>
      <c r="E116" s="7" t="str">
        <f>IFERROR(VLOOKUP(Table4[[#This Row],[From Location Code]],Table5[#All],3,0),"")</f>
        <v>Munger</v>
      </c>
      <c r="F116" s="7" t="str">
        <f>IFERROR(VLOOKUP(Table4[[#This Row],[From Location Code]],Table5[#All],2,0),"")</f>
        <v>Main Godown</v>
      </c>
      <c r="G116" s="10">
        <v>1001</v>
      </c>
      <c r="H116" s="7" t="str">
        <f>IFERROR(VLOOKUP(Table4[[#This Row],[To BMC/MPG Code]],Table5[#All],3,0),"")</f>
        <v>Majhaul</v>
      </c>
      <c r="I116" s="7" t="str">
        <f>IFERROR(VLOOKUP(Table4[[#This Row],[To BMC/MPG Code]],Table5[#All],2,0),"")</f>
        <v>BMC</v>
      </c>
      <c r="J116" s="9" t="s">
        <v>101</v>
      </c>
      <c r="K116" s="7" t="str">
        <f>IFERROR(VLOOKUP(Table4[[#This Row],[Item Name]],Table2[[Item Name]:[UoM]],2,0),"")</f>
        <v>Nos</v>
      </c>
      <c r="L116" s="10">
        <v>1</v>
      </c>
      <c r="M116" s="17">
        <f>IFERROR(VLOOKUP(Table4[[#This Row],[Item Name]],Table2[[#All],[Item Name]:[Open Rate]],8,0),"")</f>
        <v>106.2</v>
      </c>
      <c r="N116" s="17">
        <f>IFERROR(+Table4[[#This Row],[Qty Issued]]*Table4[[#This Row],[Rate]],"")</f>
        <v>106.2</v>
      </c>
      <c r="O116" s="9" t="s">
        <v>153</v>
      </c>
      <c r="P116" s="13" t="s">
        <v>38</v>
      </c>
    </row>
    <row r="117" spans="1:16" x14ac:dyDescent="0.25">
      <c r="A117" s="26">
        <v>45751</v>
      </c>
      <c r="B117" s="10" t="s">
        <v>155</v>
      </c>
      <c r="C117" s="10">
        <v>172</v>
      </c>
      <c r="D117" s="9">
        <v>1</v>
      </c>
      <c r="E117" s="7" t="str">
        <f>IFERROR(VLOOKUP(Table4[[#This Row],[From Location Code]],Table5[#All],3,0),"")</f>
        <v>Munger</v>
      </c>
      <c r="F117" s="7" t="str">
        <f>IFERROR(VLOOKUP(Table4[[#This Row],[From Location Code]],Table5[#All],2,0),"")</f>
        <v>Main Godown</v>
      </c>
      <c r="G117" s="10">
        <v>1001</v>
      </c>
      <c r="H117" s="7" t="str">
        <f>IFERROR(VLOOKUP(Table4[[#This Row],[To BMC/MPG Code]],Table5[#All],3,0),"")</f>
        <v>Majhaul</v>
      </c>
      <c r="I117" s="7" t="str">
        <f>IFERROR(VLOOKUP(Table4[[#This Row],[To BMC/MPG Code]],Table5[#All],2,0),"")</f>
        <v>BMC</v>
      </c>
      <c r="J117" s="9" t="s">
        <v>44</v>
      </c>
      <c r="K117" s="7" t="str">
        <f>IFERROR(VLOOKUP(Table4[[#This Row],[Item Name]],Table2[[Item Name]:[UoM]],2,0),"")</f>
        <v>Nos</v>
      </c>
      <c r="L117" s="10">
        <v>2</v>
      </c>
      <c r="M117" s="17">
        <f>IFERROR(VLOOKUP(Table4[[#This Row],[Item Name]],Table2[[#All],[Item Name]:[Open Rate]],8,0),"")</f>
        <v>365.8</v>
      </c>
      <c r="N117" s="17">
        <f>IFERROR(+Table4[[#This Row],[Qty Issued]]*Table4[[#This Row],[Rate]],"")</f>
        <v>731.6</v>
      </c>
      <c r="O117" s="9" t="s">
        <v>153</v>
      </c>
      <c r="P117" s="13" t="s">
        <v>38</v>
      </c>
    </row>
    <row r="118" spans="1:16" x14ac:dyDescent="0.25">
      <c r="A118" s="26">
        <v>45751</v>
      </c>
      <c r="B118" s="10" t="s">
        <v>155</v>
      </c>
      <c r="C118" s="10">
        <v>172</v>
      </c>
      <c r="D118" s="9">
        <v>1</v>
      </c>
      <c r="E118" s="7" t="str">
        <f>IFERROR(VLOOKUP(Table4[[#This Row],[From Location Code]],Table5[#All],3,0),"")</f>
        <v>Munger</v>
      </c>
      <c r="F118" s="7" t="str">
        <f>IFERROR(VLOOKUP(Table4[[#This Row],[From Location Code]],Table5[#All],2,0),"")</f>
        <v>Main Godown</v>
      </c>
      <c r="G118" s="10">
        <v>1001</v>
      </c>
      <c r="H118" s="7" t="str">
        <f>IFERROR(VLOOKUP(Table4[[#This Row],[To BMC/MPG Code]],Table5[#All],3,0),"")</f>
        <v>Majhaul</v>
      </c>
      <c r="I118" s="7" t="str">
        <f>IFERROR(VLOOKUP(Table4[[#This Row],[To BMC/MPG Code]],Table5[#All],2,0),"")</f>
        <v>BMC</v>
      </c>
      <c r="J118" s="9" t="s">
        <v>104</v>
      </c>
      <c r="K118" s="7" t="str">
        <f>IFERROR(VLOOKUP(Table4[[#This Row],[Item Name]],Table2[[Item Name]:[UoM]],2,0),"")</f>
        <v>Nos</v>
      </c>
      <c r="L118" s="10">
        <v>2</v>
      </c>
      <c r="M118" s="17">
        <f>IFERROR(VLOOKUP(Table4[[#This Row],[Item Name]],Table2[[#All],[Item Name]:[Open Rate]],8,0),"")</f>
        <v>23.46</v>
      </c>
      <c r="N118" s="17">
        <f>IFERROR(+Table4[[#This Row],[Qty Issued]]*Table4[[#This Row],[Rate]],"")</f>
        <v>46.92</v>
      </c>
      <c r="O118" s="9" t="s">
        <v>153</v>
      </c>
      <c r="P118" s="13" t="s">
        <v>38</v>
      </c>
    </row>
    <row r="119" spans="1:16" x14ac:dyDescent="0.25">
      <c r="A119" s="26">
        <v>45754</v>
      </c>
      <c r="B119" s="10" t="s">
        <v>155</v>
      </c>
      <c r="C119" s="10">
        <v>174</v>
      </c>
      <c r="D119" s="9">
        <v>1</v>
      </c>
      <c r="E119" s="7" t="str">
        <f>IFERROR(VLOOKUP(Table4[[#This Row],[From Location Code]],Table5[#All],3,0),"")</f>
        <v>Munger</v>
      </c>
      <c r="F119" s="7" t="str">
        <f>IFERROR(VLOOKUP(Table4[[#This Row],[From Location Code]],Table5[#All],2,0),"")</f>
        <v>Main Godown</v>
      </c>
      <c r="G119" s="10">
        <v>1007</v>
      </c>
      <c r="H119" s="7" t="str">
        <f>IFERROR(VLOOKUP(Table4[[#This Row],[To BMC/MPG Code]],Table5[#All],3,0),"")</f>
        <v>Araria</v>
      </c>
      <c r="I119" s="7" t="str">
        <f>IFERROR(VLOOKUP(Table4[[#This Row],[To BMC/MPG Code]],Table5[#All],2,0),"")</f>
        <v>BMC</v>
      </c>
      <c r="J119" s="9" t="s">
        <v>128</v>
      </c>
      <c r="K119" s="7" t="str">
        <f>IFERROR(VLOOKUP(Table4[[#This Row],[Item Name]],Table2[[Item Name]:[UoM]],2,0),"")</f>
        <v>Nos</v>
      </c>
      <c r="L119" s="10">
        <v>50</v>
      </c>
      <c r="M119" s="17">
        <f>IFERROR(VLOOKUP(Table4[[#This Row],[Item Name]],Table2[[#All],[Item Name]:[Open Rate]],8,0),"")</f>
        <v>51.92</v>
      </c>
      <c r="N119" s="17">
        <f>IFERROR(+Table4[[#This Row],[Qty Issued]]*Table4[[#This Row],[Rate]],"")</f>
        <v>2596</v>
      </c>
      <c r="O119" s="10" t="s">
        <v>152</v>
      </c>
      <c r="P119" s="13" t="s">
        <v>154</v>
      </c>
    </row>
    <row r="120" spans="1:16" x14ac:dyDescent="0.25">
      <c r="A120" s="26">
        <v>45754</v>
      </c>
      <c r="B120" s="10" t="s">
        <v>155</v>
      </c>
      <c r="C120" s="10">
        <v>174</v>
      </c>
      <c r="D120" s="9">
        <v>1</v>
      </c>
      <c r="E120" s="7" t="str">
        <f>IFERROR(VLOOKUP(Table4[[#This Row],[From Location Code]],Table5[#All],3,0),"")</f>
        <v>Munger</v>
      </c>
      <c r="F120" s="7" t="str">
        <f>IFERROR(VLOOKUP(Table4[[#This Row],[From Location Code]],Table5[#All],2,0),"")</f>
        <v>Main Godown</v>
      </c>
      <c r="G120" s="10">
        <v>1007</v>
      </c>
      <c r="H120" s="7" t="str">
        <f>IFERROR(VLOOKUP(Table4[[#This Row],[To BMC/MPG Code]],Table5[#All],3,0),"")</f>
        <v>Araria</v>
      </c>
      <c r="I120" s="7" t="str">
        <f>IFERROR(VLOOKUP(Table4[[#This Row],[To BMC/MPG Code]],Table5[#All],2,0),"")</f>
        <v>BMC</v>
      </c>
      <c r="J120" s="9" t="s">
        <v>119</v>
      </c>
      <c r="K120" s="7" t="str">
        <f>IFERROR(VLOOKUP(Table4[[#This Row],[Item Name]],Table2[[Item Name]:[UoM]],2,0),"")</f>
        <v>Nos</v>
      </c>
      <c r="L120" s="10">
        <v>10</v>
      </c>
      <c r="M120" s="17">
        <f>IFERROR(VLOOKUP(Table4[[#This Row],[Item Name]],Table2[[#All],[Item Name]:[Open Rate]],8,0),"")</f>
        <v>135.69999999999999</v>
      </c>
      <c r="N120" s="17">
        <f>IFERROR(+Table4[[#This Row],[Qty Issued]]*Table4[[#This Row],[Rate]],"")</f>
        <v>1357</v>
      </c>
      <c r="O120" s="10" t="s">
        <v>152</v>
      </c>
      <c r="P120" s="13" t="s">
        <v>154</v>
      </c>
    </row>
    <row r="121" spans="1:16" x14ac:dyDescent="0.25">
      <c r="A121" s="26">
        <v>45754</v>
      </c>
      <c r="B121" s="10" t="s">
        <v>155</v>
      </c>
      <c r="C121" s="10">
        <v>174</v>
      </c>
      <c r="D121" s="9">
        <v>1</v>
      </c>
      <c r="E121" s="7" t="str">
        <f>IFERROR(VLOOKUP(Table4[[#This Row],[From Location Code]],Table5[#All],3,0),"")</f>
        <v>Munger</v>
      </c>
      <c r="F121" s="7" t="str">
        <f>IFERROR(VLOOKUP(Table4[[#This Row],[From Location Code]],Table5[#All],2,0),"")</f>
        <v>Main Godown</v>
      </c>
      <c r="G121" s="10">
        <v>1007</v>
      </c>
      <c r="H121" s="7" t="str">
        <f>IFERROR(VLOOKUP(Table4[[#This Row],[To BMC/MPG Code]],Table5[#All],3,0),"")</f>
        <v>Araria</v>
      </c>
      <c r="I121" s="7" t="str">
        <f>IFERROR(VLOOKUP(Table4[[#This Row],[To BMC/MPG Code]],Table5[#All],2,0),"")</f>
        <v>BMC</v>
      </c>
      <c r="J121" s="9" t="s">
        <v>126</v>
      </c>
      <c r="K121" s="7" t="str">
        <f>IFERROR(VLOOKUP(Table4[[#This Row],[Item Name]],Table2[[Item Name]:[UoM]],2,0),"")</f>
        <v>Nos</v>
      </c>
      <c r="L121" s="10">
        <v>1</v>
      </c>
      <c r="M121" s="17">
        <f>IFERROR(VLOOKUP(Table4[[#This Row],[Item Name]],Table2[[#All],[Item Name]:[Open Rate]],8,0),"")</f>
        <v>812.2</v>
      </c>
      <c r="N121" s="17">
        <f>IFERROR(+Table4[[#This Row],[Qty Issued]]*Table4[[#This Row],[Rate]],"")</f>
        <v>812.2</v>
      </c>
      <c r="O121" s="10" t="s">
        <v>152</v>
      </c>
      <c r="P121" s="13" t="s">
        <v>154</v>
      </c>
    </row>
    <row r="122" spans="1:16" x14ac:dyDescent="0.25">
      <c r="A122" s="26">
        <v>45754</v>
      </c>
      <c r="B122" s="10" t="s">
        <v>155</v>
      </c>
      <c r="C122" s="10">
        <v>175</v>
      </c>
      <c r="D122" s="9">
        <v>1</v>
      </c>
      <c r="E122" s="7" t="str">
        <f>IFERROR(VLOOKUP(Table4[[#This Row],[From Location Code]],Table5[#All],3,0),"")</f>
        <v>Munger</v>
      </c>
      <c r="F122" s="7" t="str">
        <f>IFERROR(VLOOKUP(Table4[[#This Row],[From Location Code]],Table5[#All],2,0),"")</f>
        <v>Main Godown</v>
      </c>
      <c r="G122" s="10">
        <v>1009</v>
      </c>
      <c r="H122" s="7" t="str">
        <f>IFERROR(VLOOKUP(Table4[[#This Row],[To BMC/MPG Code]],Table5[#All],3,0),"")</f>
        <v>Halsi</v>
      </c>
      <c r="I122" s="7" t="str">
        <f>IFERROR(VLOOKUP(Table4[[#This Row],[To BMC/MPG Code]],Table5[#All],2,0),"")</f>
        <v>BMC</v>
      </c>
      <c r="J122" s="9" t="s">
        <v>127</v>
      </c>
      <c r="K122" s="7" t="str">
        <f>IFERROR(VLOOKUP(Table4[[#This Row],[Item Name]],Table2[[Item Name]:[UoM]],2,0),"")</f>
        <v>Nos</v>
      </c>
      <c r="L122" s="10">
        <v>200</v>
      </c>
      <c r="M122" s="17">
        <f>IFERROR(VLOOKUP(Table4[[#This Row],[Item Name]],Table2[[#All],[Item Name]:[Open Rate]],8,0),"")</f>
        <v>12.71</v>
      </c>
      <c r="N122" s="17">
        <f>IFERROR(+Table4[[#This Row],[Qty Issued]]*Table4[[#This Row],[Rate]],"")</f>
        <v>2542</v>
      </c>
      <c r="O122" s="10" t="s">
        <v>152</v>
      </c>
      <c r="P122" s="13" t="s">
        <v>154</v>
      </c>
    </row>
    <row r="123" spans="1:16" x14ac:dyDescent="0.25">
      <c r="A123" s="26">
        <v>45754</v>
      </c>
      <c r="B123" s="10" t="s">
        <v>155</v>
      </c>
      <c r="C123" s="10">
        <v>175</v>
      </c>
      <c r="D123" s="9">
        <v>1</v>
      </c>
      <c r="E123" s="7" t="str">
        <f>IFERROR(VLOOKUP(Table4[[#This Row],[From Location Code]],Table5[#All],3,0),"")</f>
        <v>Munger</v>
      </c>
      <c r="F123" s="7" t="str">
        <f>IFERROR(VLOOKUP(Table4[[#This Row],[From Location Code]],Table5[#All],2,0),"")</f>
        <v>Main Godown</v>
      </c>
      <c r="G123" s="10">
        <v>1009</v>
      </c>
      <c r="H123" s="7" t="str">
        <f>IFERROR(VLOOKUP(Table4[[#This Row],[To BMC/MPG Code]],Table5[#All],3,0),"")</f>
        <v>Halsi</v>
      </c>
      <c r="I123" s="7" t="str">
        <f>IFERROR(VLOOKUP(Table4[[#This Row],[To BMC/MPG Code]],Table5[#All],2,0),"")</f>
        <v>BMC</v>
      </c>
      <c r="J123" s="9" t="s">
        <v>128</v>
      </c>
      <c r="K123" s="7" t="str">
        <f>IFERROR(VLOOKUP(Table4[[#This Row],[Item Name]],Table2[[Item Name]:[UoM]],2,0),"")</f>
        <v>Nos</v>
      </c>
      <c r="L123" s="10">
        <v>50</v>
      </c>
      <c r="M123" s="17">
        <f>IFERROR(VLOOKUP(Table4[[#This Row],[Item Name]],Table2[[#All],[Item Name]:[Open Rate]],8,0),"")</f>
        <v>51.92</v>
      </c>
      <c r="N123" s="17">
        <f>IFERROR(+Table4[[#This Row],[Qty Issued]]*Table4[[#This Row],[Rate]],"")</f>
        <v>2596</v>
      </c>
      <c r="O123" s="10" t="s">
        <v>152</v>
      </c>
      <c r="P123" s="13" t="s">
        <v>154</v>
      </c>
    </row>
    <row r="124" spans="1:16" x14ac:dyDescent="0.25">
      <c r="A124" s="26">
        <v>45754</v>
      </c>
      <c r="B124" s="10" t="s">
        <v>155</v>
      </c>
      <c r="C124" s="10">
        <v>175</v>
      </c>
      <c r="D124" s="9">
        <v>1</v>
      </c>
      <c r="E124" s="7" t="str">
        <f>IFERROR(VLOOKUP(Table4[[#This Row],[From Location Code]],Table5[#All],3,0),"")</f>
        <v>Munger</v>
      </c>
      <c r="F124" s="7" t="str">
        <f>IFERROR(VLOOKUP(Table4[[#This Row],[From Location Code]],Table5[#All],2,0),"")</f>
        <v>Main Godown</v>
      </c>
      <c r="G124" s="10">
        <v>1009</v>
      </c>
      <c r="H124" s="7" t="str">
        <f>IFERROR(VLOOKUP(Table4[[#This Row],[To BMC/MPG Code]],Table5[#All],3,0),"")</f>
        <v>Halsi</v>
      </c>
      <c r="I124" s="7" t="str">
        <f>IFERROR(VLOOKUP(Table4[[#This Row],[To BMC/MPG Code]],Table5[#All],2,0),"")</f>
        <v>BMC</v>
      </c>
      <c r="J124" s="9" t="s">
        <v>121</v>
      </c>
      <c r="K124" s="7" t="str">
        <f>IFERROR(VLOOKUP(Table4[[#This Row],[Item Name]],Table2[[Item Name]:[UoM]],2,0),"")</f>
        <v>Nos</v>
      </c>
      <c r="L124" s="10">
        <v>2</v>
      </c>
      <c r="M124" s="17">
        <f>IFERROR(VLOOKUP(Table4[[#This Row],[Item Name]],Table2[[#All],[Item Name]:[Open Rate]],8,0),"")</f>
        <v>135.69999999999999</v>
      </c>
      <c r="N124" s="17">
        <f>IFERROR(+Table4[[#This Row],[Qty Issued]]*Table4[[#This Row],[Rate]],"")</f>
        <v>271.39999999999998</v>
      </c>
      <c r="O124" s="10" t="s">
        <v>152</v>
      </c>
      <c r="P124" s="13" t="s">
        <v>154</v>
      </c>
    </row>
    <row r="125" spans="1:16" x14ac:dyDescent="0.25">
      <c r="A125" s="26">
        <v>45754</v>
      </c>
      <c r="B125" s="10" t="s">
        <v>155</v>
      </c>
      <c r="C125" s="10">
        <v>175</v>
      </c>
      <c r="D125" s="9">
        <v>1</v>
      </c>
      <c r="E125" s="7" t="str">
        <f>IFERROR(VLOOKUP(Table4[[#This Row],[From Location Code]],Table5[#All],3,0),"")</f>
        <v>Munger</v>
      </c>
      <c r="F125" s="7" t="str">
        <f>IFERROR(VLOOKUP(Table4[[#This Row],[From Location Code]],Table5[#All],2,0),"")</f>
        <v>Main Godown</v>
      </c>
      <c r="G125" s="10">
        <v>1009</v>
      </c>
      <c r="H125" s="7" t="str">
        <f>IFERROR(VLOOKUP(Table4[[#This Row],[To BMC/MPG Code]],Table5[#All],3,0),"")</f>
        <v>Halsi</v>
      </c>
      <c r="I125" s="7" t="str">
        <f>IFERROR(VLOOKUP(Table4[[#This Row],[To BMC/MPG Code]],Table5[#All],2,0),"")</f>
        <v>BMC</v>
      </c>
      <c r="J125" s="9" t="s">
        <v>101</v>
      </c>
      <c r="K125" s="7" t="str">
        <f>IFERROR(VLOOKUP(Table4[[#This Row],[Item Name]],Table2[[Item Name]:[UoM]],2,0),"")</f>
        <v>Nos</v>
      </c>
      <c r="L125" s="10">
        <v>1</v>
      </c>
      <c r="M125" s="17">
        <f>IFERROR(VLOOKUP(Table4[[#This Row],[Item Name]],Table2[[#All],[Item Name]:[Open Rate]],8,0),"")</f>
        <v>106.2</v>
      </c>
      <c r="N125" s="17">
        <f>IFERROR(+Table4[[#This Row],[Qty Issued]]*Table4[[#This Row],[Rate]],"")</f>
        <v>106.2</v>
      </c>
      <c r="O125" s="10" t="s">
        <v>152</v>
      </c>
      <c r="P125" s="13" t="s">
        <v>154</v>
      </c>
    </row>
    <row r="126" spans="1:16" x14ac:dyDescent="0.25">
      <c r="A126" s="26">
        <v>45754</v>
      </c>
      <c r="B126" s="10" t="s">
        <v>155</v>
      </c>
      <c r="C126" s="10">
        <v>175</v>
      </c>
      <c r="D126" s="9">
        <v>1</v>
      </c>
      <c r="E126" s="7" t="str">
        <f>IFERROR(VLOOKUP(Table4[[#This Row],[From Location Code]],Table5[#All],3,0),"")</f>
        <v>Munger</v>
      </c>
      <c r="F126" s="7" t="str">
        <f>IFERROR(VLOOKUP(Table4[[#This Row],[From Location Code]],Table5[#All],2,0),"")</f>
        <v>Main Godown</v>
      </c>
      <c r="G126" s="10">
        <v>1009</v>
      </c>
      <c r="H126" s="7" t="str">
        <f>IFERROR(VLOOKUP(Table4[[#This Row],[To BMC/MPG Code]],Table5[#All],3,0),"")</f>
        <v>Halsi</v>
      </c>
      <c r="I126" s="7" t="str">
        <f>IFERROR(VLOOKUP(Table4[[#This Row],[To BMC/MPG Code]],Table5[#All],2,0),"")</f>
        <v>BMC</v>
      </c>
      <c r="J126" s="9" t="s">
        <v>119</v>
      </c>
      <c r="K126" s="7" t="str">
        <f>IFERROR(VLOOKUP(Table4[[#This Row],[Item Name]],Table2[[Item Name]:[UoM]],2,0),"")</f>
        <v>Nos</v>
      </c>
      <c r="L126" s="10">
        <v>10</v>
      </c>
      <c r="M126" s="17">
        <f>IFERROR(VLOOKUP(Table4[[#This Row],[Item Name]],Table2[[#All],[Item Name]:[Open Rate]],8,0),"")</f>
        <v>135.69999999999999</v>
      </c>
      <c r="N126" s="17">
        <f>IFERROR(+Table4[[#This Row],[Qty Issued]]*Table4[[#This Row],[Rate]],"")</f>
        <v>1357</v>
      </c>
      <c r="O126" s="10" t="s">
        <v>152</v>
      </c>
      <c r="P126" s="13" t="s">
        <v>154</v>
      </c>
    </row>
    <row r="127" spans="1:16" x14ac:dyDescent="0.25">
      <c r="A127" s="26">
        <v>45755</v>
      </c>
      <c r="B127" s="10" t="s">
        <v>155</v>
      </c>
      <c r="C127" s="10">
        <v>176</v>
      </c>
      <c r="D127" s="9">
        <v>1</v>
      </c>
      <c r="E127" s="7" t="str">
        <f>IFERROR(VLOOKUP(Table4[[#This Row],[From Location Code]],Table5[#All],3,0),"")</f>
        <v>Munger</v>
      </c>
      <c r="F127" s="7" t="str">
        <f>IFERROR(VLOOKUP(Table4[[#This Row],[From Location Code]],Table5[#All],2,0),"")</f>
        <v>Main Godown</v>
      </c>
      <c r="G127" s="10">
        <v>1006</v>
      </c>
      <c r="H127" s="7" t="str">
        <f>IFERROR(VLOOKUP(Table4[[#This Row],[To BMC/MPG Code]],Table5[#All],3,0),"")</f>
        <v>Sonvarsha</v>
      </c>
      <c r="I127" s="7" t="str">
        <f>IFERROR(VLOOKUP(Table4[[#This Row],[To BMC/MPG Code]],Table5[#All],2,0),"")</f>
        <v>BMC</v>
      </c>
      <c r="J127" s="9" t="s">
        <v>86</v>
      </c>
      <c r="K127" s="7" t="str">
        <f>IFERROR(VLOOKUP(Table4[[#This Row],[Item Name]],Table2[[Item Name]:[UoM]],2,0),"")</f>
        <v>Nos</v>
      </c>
      <c r="L127" s="10">
        <v>1</v>
      </c>
      <c r="M127" s="17">
        <f>IFERROR(VLOOKUP(Table4[[#This Row],[Item Name]],Table2[[#All],[Item Name]:[Open Rate]],8,0),"")</f>
        <v>9676</v>
      </c>
      <c r="N127" s="17">
        <f>IFERROR(+Table4[[#This Row],[Qty Issued]]*Table4[[#This Row],[Rate]],"")</f>
        <v>9676</v>
      </c>
      <c r="O127" s="10" t="s">
        <v>152</v>
      </c>
      <c r="P127" s="13" t="s">
        <v>154</v>
      </c>
    </row>
    <row r="128" spans="1:16" x14ac:dyDescent="0.25">
      <c r="A128" s="26">
        <v>45755</v>
      </c>
      <c r="B128" s="10" t="s">
        <v>155</v>
      </c>
      <c r="C128" s="10">
        <v>176</v>
      </c>
      <c r="D128" s="9">
        <v>1</v>
      </c>
      <c r="E128" s="7" t="str">
        <f>IFERROR(VLOOKUP(Table4[[#This Row],[From Location Code]],Table5[#All],3,0),"")</f>
        <v>Munger</v>
      </c>
      <c r="F128" s="7" t="str">
        <f>IFERROR(VLOOKUP(Table4[[#This Row],[From Location Code]],Table5[#All],2,0),"")</f>
        <v>Main Godown</v>
      </c>
      <c r="G128" s="10">
        <v>1006</v>
      </c>
      <c r="H128" s="7" t="str">
        <f>IFERROR(VLOOKUP(Table4[[#This Row],[To BMC/MPG Code]],Table5[#All],3,0),"")</f>
        <v>Sonvarsha</v>
      </c>
      <c r="I128" s="7" t="str">
        <f>IFERROR(VLOOKUP(Table4[[#This Row],[To BMC/MPG Code]],Table5[#All],2,0),"")</f>
        <v>BMC</v>
      </c>
      <c r="J128" s="9" t="s">
        <v>127</v>
      </c>
      <c r="K128" s="7" t="str">
        <f>IFERROR(VLOOKUP(Table4[[#This Row],[Item Name]],Table2[[Item Name]:[UoM]],2,0),"")</f>
        <v>Nos</v>
      </c>
      <c r="L128" s="10">
        <v>400</v>
      </c>
      <c r="M128" s="17">
        <f>IFERROR(VLOOKUP(Table4[[#This Row],[Item Name]],Table2[[#All],[Item Name]:[Open Rate]],8,0),"")</f>
        <v>12.71</v>
      </c>
      <c r="N128" s="17">
        <f>IFERROR(+Table4[[#This Row],[Qty Issued]]*Table4[[#This Row],[Rate]],"")</f>
        <v>5084</v>
      </c>
      <c r="O128" s="10" t="s">
        <v>152</v>
      </c>
      <c r="P128" s="13" t="s">
        <v>154</v>
      </c>
    </row>
    <row r="129" spans="1:16" x14ac:dyDescent="0.25">
      <c r="A129" s="26">
        <v>45761</v>
      </c>
      <c r="B129" s="10" t="s">
        <v>155</v>
      </c>
      <c r="C129" s="10">
        <v>177</v>
      </c>
      <c r="D129" s="9">
        <v>1</v>
      </c>
      <c r="E129" s="7" t="str">
        <f>IFERROR(VLOOKUP(Table4[[#This Row],[From Location Code]],Table5[#All],3,0),"")</f>
        <v>Munger</v>
      </c>
      <c r="F129" s="7" t="str">
        <f>IFERROR(VLOOKUP(Table4[[#This Row],[From Location Code]],Table5[#All],2,0),"")</f>
        <v>Main Godown</v>
      </c>
      <c r="G129" s="10">
        <v>1002</v>
      </c>
      <c r="H129" s="7" t="str">
        <f>IFERROR(VLOOKUP(Table4[[#This Row],[To BMC/MPG Code]],Table5[#All],3,0),"")</f>
        <v>Laldiyara</v>
      </c>
      <c r="I129" s="7" t="str">
        <f>IFERROR(VLOOKUP(Table4[[#This Row],[To BMC/MPG Code]],Table5[#All],2,0),"")</f>
        <v>BMC</v>
      </c>
      <c r="J129" s="9" t="s">
        <v>127</v>
      </c>
      <c r="K129" s="7" t="str">
        <f>IFERROR(VLOOKUP(Table4[[#This Row],[Item Name]],Table2[[Item Name]:[UoM]],2,0),"")</f>
        <v>Nos</v>
      </c>
      <c r="L129" s="10">
        <v>400</v>
      </c>
      <c r="M129" s="17">
        <f>IFERROR(VLOOKUP(Table4[[#This Row],[Item Name]],Table2[[#All],[Item Name]:[Open Rate]],8,0),"")</f>
        <v>12.71</v>
      </c>
      <c r="N129" s="17">
        <f>IFERROR(+Table4[[#This Row],[Qty Issued]]*Table4[[#This Row],[Rate]],"")</f>
        <v>5084</v>
      </c>
      <c r="O129" s="10" t="s">
        <v>152</v>
      </c>
      <c r="P129" s="13" t="s">
        <v>154</v>
      </c>
    </row>
    <row r="130" spans="1:16" x14ac:dyDescent="0.25">
      <c r="A130" s="26">
        <v>45761</v>
      </c>
      <c r="B130" s="10" t="s">
        <v>155</v>
      </c>
      <c r="C130" s="10">
        <v>177</v>
      </c>
      <c r="D130" s="9">
        <v>1</v>
      </c>
      <c r="E130" s="7" t="str">
        <f>IFERROR(VLOOKUP(Table4[[#This Row],[From Location Code]],Table5[#All],3,0),"")</f>
        <v>Munger</v>
      </c>
      <c r="F130" s="7" t="str">
        <f>IFERROR(VLOOKUP(Table4[[#This Row],[From Location Code]],Table5[#All],2,0),"")</f>
        <v>Main Godown</v>
      </c>
      <c r="G130" s="10">
        <v>1002</v>
      </c>
      <c r="H130" s="7" t="str">
        <f>IFERROR(VLOOKUP(Table4[[#This Row],[To BMC/MPG Code]],Table5[#All],3,0),"")</f>
        <v>Laldiyara</v>
      </c>
      <c r="I130" s="7" t="str">
        <f>IFERROR(VLOOKUP(Table4[[#This Row],[To BMC/MPG Code]],Table5[#All],2,0),"")</f>
        <v>BMC</v>
      </c>
      <c r="J130" s="9" t="s">
        <v>92</v>
      </c>
      <c r="K130" s="7" t="str">
        <f>IFERROR(VLOOKUP(Table4[[#This Row],[Item Name]],Table2[[Item Name]:[UoM]],2,0),"")</f>
        <v>Nos</v>
      </c>
      <c r="L130" s="10">
        <v>10</v>
      </c>
      <c r="M130" s="17">
        <f>IFERROR(VLOOKUP(Table4[[#This Row],[Item Name]],Table2[[#All],[Item Name]:[Open Rate]],8,0),"")</f>
        <v>94.4</v>
      </c>
      <c r="N130" s="17">
        <f>IFERROR(+Table4[[#This Row],[Qty Issued]]*Table4[[#This Row],[Rate]],"")</f>
        <v>944</v>
      </c>
      <c r="O130" s="10" t="s">
        <v>152</v>
      </c>
      <c r="P130" s="13" t="s">
        <v>154</v>
      </c>
    </row>
    <row r="131" spans="1:16" x14ac:dyDescent="0.25">
      <c r="A131" s="26">
        <v>45761</v>
      </c>
      <c r="B131" s="10" t="s">
        <v>155</v>
      </c>
      <c r="C131" s="10"/>
      <c r="D131" s="10">
        <v>1</v>
      </c>
      <c r="E131" s="7" t="str">
        <f>IFERROR(VLOOKUP(Table4[[#This Row],[From Location Code]],Table5[#All],3,0),"")</f>
        <v>Munger</v>
      </c>
      <c r="F131" s="7" t="str">
        <f>IFERROR(VLOOKUP(Table4[[#This Row],[From Location Code]],Table5[#All],2,0),"")</f>
        <v>Main Godown</v>
      </c>
      <c r="G131" s="9">
        <v>1054</v>
      </c>
      <c r="H131" s="7" t="str">
        <f>IFERROR(VLOOKUP(Table4[[#This Row],[To BMC/MPG Code]],Table5[#All],3,0),"")</f>
        <v>Alauli</v>
      </c>
      <c r="I131" s="7" t="str">
        <f>IFERROR(VLOOKUP(Table4[[#This Row],[To BMC/MPG Code]],Table5[#All],2,0),"")</f>
        <v>BMC</v>
      </c>
      <c r="J131" s="9" t="s">
        <v>46</v>
      </c>
      <c r="K131" s="7" t="str">
        <f>IFERROR(VLOOKUP(Table4[[#This Row],[Item Name]],Table2[[Item Name]:[UoM]],2,0),"")</f>
        <v>Nos</v>
      </c>
      <c r="L131" s="9">
        <v>2</v>
      </c>
      <c r="M131" s="17">
        <f>IFERROR(VLOOKUP(Table4[[#This Row],[Item Name]],Table2[[#All],[Item Name]:[Open Rate]],8,0),"")</f>
        <v>33.18</v>
      </c>
      <c r="N131" s="17">
        <f>IFERROR(+Table4[[#This Row],[Qty Issued]]*Table4[[#This Row],[Rate]],"")</f>
        <v>66.36</v>
      </c>
      <c r="O131" s="10" t="s">
        <v>153</v>
      </c>
      <c r="P131" s="13" t="s">
        <v>38</v>
      </c>
    </row>
    <row r="132" spans="1:16" x14ac:dyDescent="0.25">
      <c r="A132" s="26">
        <v>45761</v>
      </c>
      <c r="B132" s="10" t="s">
        <v>155</v>
      </c>
      <c r="C132" s="10"/>
      <c r="D132" s="10">
        <v>1</v>
      </c>
      <c r="E132" s="7" t="str">
        <f>IFERROR(VLOOKUP(Table4[[#This Row],[From Location Code]],Table5[#All],3,0),"")</f>
        <v>Munger</v>
      </c>
      <c r="F132" s="7" t="str">
        <f>IFERROR(VLOOKUP(Table4[[#This Row],[From Location Code]],Table5[#All],2,0),"")</f>
        <v>Main Godown</v>
      </c>
      <c r="G132" s="9">
        <v>1054</v>
      </c>
      <c r="H132" s="7" t="str">
        <f>IFERROR(VLOOKUP(Table4[[#This Row],[To BMC/MPG Code]],Table5[#All],3,0),"")</f>
        <v>Alauli</v>
      </c>
      <c r="I132" s="7" t="str">
        <f>IFERROR(VLOOKUP(Table4[[#This Row],[To BMC/MPG Code]],Table5[#All],2,0),"")</f>
        <v>BMC</v>
      </c>
      <c r="J132" s="9" t="s">
        <v>48</v>
      </c>
      <c r="K132" s="7" t="str">
        <f>IFERROR(VLOOKUP(Table4[[#This Row],[Item Name]],Table2[[Item Name]:[UoM]],2,0),"")</f>
        <v>Nos</v>
      </c>
      <c r="L132" s="9">
        <v>2</v>
      </c>
      <c r="M132" s="17">
        <f>IFERROR(VLOOKUP(Table4[[#This Row],[Item Name]],Table2[[#All],[Item Name]:[Open Rate]],8,0),"")</f>
        <v>63.7</v>
      </c>
      <c r="N132" s="17">
        <f>IFERROR(+Table4[[#This Row],[Qty Issued]]*Table4[[#This Row],[Rate]],"")</f>
        <v>127.4</v>
      </c>
      <c r="O132" s="10" t="s">
        <v>153</v>
      </c>
      <c r="P132" s="13" t="s">
        <v>38</v>
      </c>
    </row>
    <row r="133" spans="1:16" x14ac:dyDescent="0.25">
      <c r="A133" s="26">
        <v>45761</v>
      </c>
      <c r="B133" s="10" t="s">
        <v>155</v>
      </c>
      <c r="C133" s="10"/>
      <c r="D133" s="10">
        <v>1</v>
      </c>
      <c r="E133" s="7" t="str">
        <f>IFERROR(VLOOKUP(Table4[[#This Row],[From Location Code]],Table5[#All],3,0),"")</f>
        <v>Munger</v>
      </c>
      <c r="F133" s="7" t="str">
        <f>IFERROR(VLOOKUP(Table4[[#This Row],[From Location Code]],Table5[#All],2,0),"")</f>
        <v>Main Godown</v>
      </c>
      <c r="G133" s="9">
        <v>1054</v>
      </c>
      <c r="H133" s="7" t="str">
        <f>IFERROR(VLOOKUP(Table4[[#This Row],[To BMC/MPG Code]],Table5[#All],3,0),"")</f>
        <v>Alauli</v>
      </c>
      <c r="I133" s="7" t="str">
        <f>IFERROR(VLOOKUP(Table4[[#This Row],[To BMC/MPG Code]],Table5[#All],2,0),"")</f>
        <v>BMC</v>
      </c>
      <c r="J133" s="9" t="s">
        <v>49</v>
      </c>
      <c r="K133" s="7" t="str">
        <f>IFERROR(VLOOKUP(Table4[[#This Row],[Item Name]],Table2[[Item Name]:[UoM]],2,0),"")</f>
        <v>Nos</v>
      </c>
      <c r="L133" s="9">
        <v>2</v>
      </c>
      <c r="M133" s="17">
        <f>IFERROR(VLOOKUP(Table4[[#This Row],[Item Name]],Table2[[#All],[Item Name]:[Open Rate]],8,0),"")</f>
        <v>15.88</v>
      </c>
      <c r="N133" s="17">
        <f>IFERROR(+Table4[[#This Row],[Qty Issued]]*Table4[[#This Row],[Rate]],"")</f>
        <v>31.76</v>
      </c>
      <c r="O133" s="10" t="s">
        <v>153</v>
      </c>
      <c r="P133" s="13" t="s">
        <v>38</v>
      </c>
    </row>
    <row r="134" spans="1:16" x14ac:dyDescent="0.25">
      <c r="A134" s="26">
        <v>45761</v>
      </c>
      <c r="B134" s="10" t="s">
        <v>155</v>
      </c>
      <c r="C134" s="10"/>
      <c r="D134" s="10">
        <v>1</v>
      </c>
      <c r="E134" s="7" t="str">
        <f>IFERROR(VLOOKUP(Table4[[#This Row],[From Location Code]],Table5[#All],3,0),"")</f>
        <v>Munger</v>
      </c>
      <c r="F134" s="7" t="str">
        <f>IFERROR(VLOOKUP(Table4[[#This Row],[From Location Code]],Table5[#All],2,0),"")</f>
        <v>Main Godown</v>
      </c>
      <c r="G134" s="9">
        <v>1054</v>
      </c>
      <c r="H134" s="7" t="str">
        <f>IFERROR(VLOOKUP(Table4[[#This Row],[To BMC/MPG Code]],Table5[#All],3,0),"")</f>
        <v>Alauli</v>
      </c>
      <c r="I134" s="7" t="str">
        <f>IFERROR(VLOOKUP(Table4[[#This Row],[To BMC/MPG Code]],Table5[#All],2,0),"")</f>
        <v>BMC</v>
      </c>
      <c r="J134" s="9" t="s">
        <v>59</v>
      </c>
      <c r="K134" s="7" t="str">
        <f>IFERROR(VLOOKUP(Table4[[#This Row],[Item Name]],Table2[[Item Name]:[UoM]],2,0),"")</f>
        <v>Nos</v>
      </c>
      <c r="L134" s="9">
        <v>1</v>
      </c>
      <c r="M134" s="17">
        <f>IFERROR(VLOOKUP(Table4[[#This Row],[Item Name]],Table2[[#All],[Item Name]:[Open Rate]],8,0),"")</f>
        <v>29.47</v>
      </c>
      <c r="N134" s="17">
        <f>IFERROR(+Table4[[#This Row],[Qty Issued]]*Table4[[#This Row],[Rate]],"")</f>
        <v>29.47</v>
      </c>
      <c r="O134" s="10" t="s">
        <v>153</v>
      </c>
      <c r="P134" s="13" t="s">
        <v>38</v>
      </c>
    </row>
    <row r="135" spans="1:16" x14ac:dyDescent="0.25">
      <c r="A135" s="26">
        <v>45761</v>
      </c>
      <c r="B135" s="10" t="s">
        <v>155</v>
      </c>
      <c r="C135" s="10"/>
      <c r="D135" s="10">
        <v>1</v>
      </c>
      <c r="E135" s="7" t="str">
        <f>IFERROR(VLOOKUP(Table4[[#This Row],[From Location Code]],Table5[#All],3,0),"")</f>
        <v>Munger</v>
      </c>
      <c r="F135" s="7" t="str">
        <f>IFERROR(VLOOKUP(Table4[[#This Row],[From Location Code]],Table5[#All],2,0),"")</f>
        <v>Main Godown</v>
      </c>
      <c r="G135" s="9">
        <v>1054</v>
      </c>
      <c r="H135" s="7" t="str">
        <f>IFERROR(VLOOKUP(Table4[[#This Row],[To BMC/MPG Code]],Table5[#All],3,0),"")</f>
        <v>Alauli</v>
      </c>
      <c r="I135" s="7" t="str">
        <f>IFERROR(VLOOKUP(Table4[[#This Row],[To BMC/MPG Code]],Table5[#All],2,0),"")</f>
        <v>BMC</v>
      </c>
      <c r="J135" s="9" t="s">
        <v>104</v>
      </c>
      <c r="K135" s="7" t="str">
        <f>IFERROR(VLOOKUP(Table4[[#This Row],[Item Name]],Table2[[Item Name]:[UoM]],2,0),"")</f>
        <v>Nos</v>
      </c>
      <c r="L135" s="9">
        <v>2</v>
      </c>
      <c r="M135" s="17">
        <f>IFERROR(VLOOKUP(Table4[[#This Row],[Item Name]],Table2[[#All],[Item Name]:[Open Rate]],8,0),"")</f>
        <v>23.46</v>
      </c>
      <c r="N135" s="17">
        <f>IFERROR(+Table4[[#This Row],[Qty Issued]]*Table4[[#This Row],[Rate]],"")</f>
        <v>46.92</v>
      </c>
      <c r="O135" s="10" t="s">
        <v>153</v>
      </c>
      <c r="P135" s="13" t="s">
        <v>38</v>
      </c>
    </row>
    <row r="136" spans="1:16" x14ac:dyDescent="0.25">
      <c r="A136" s="26">
        <v>45761</v>
      </c>
      <c r="B136" s="10" t="s">
        <v>155</v>
      </c>
      <c r="C136" s="10"/>
      <c r="D136" s="10">
        <v>1</v>
      </c>
      <c r="E136" s="7" t="str">
        <f>IFERROR(VLOOKUP(Table4[[#This Row],[From Location Code]],Table5[#All],3,0),"")</f>
        <v>Munger</v>
      </c>
      <c r="F136" s="7" t="str">
        <f>IFERROR(VLOOKUP(Table4[[#This Row],[From Location Code]],Table5[#All],2,0),"")</f>
        <v>Main Godown</v>
      </c>
      <c r="G136" s="9">
        <v>1054</v>
      </c>
      <c r="H136" s="7" t="str">
        <f>IFERROR(VLOOKUP(Table4[[#This Row],[To BMC/MPG Code]],Table5[#All],3,0),"")</f>
        <v>Alauli</v>
      </c>
      <c r="I136" s="7" t="str">
        <f>IFERROR(VLOOKUP(Table4[[#This Row],[To BMC/MPG Code]],Table5[#All],2,0),"")</f>
        <v>BMC</v>
      </c>
      <c r="J136" s="9" t="s">
        <v>105</v>
      </c>
      <c r="K136" s="7" t="str">
        <f>IFERROR(VLOOKUP(Table4[[#This Row],[Item Name]],Table2[[Item Name]:[UoM]],2,0),"")</f>
        <v>Nos</v>
      </c>
      <c r="L136" s="9">
        <v>2</v>
      </c>
      <c r="M136" s="17">
        <f>IFERROR(VLOOKUP(Table4[[#This Row],[Item Name]],Table2[[#All],[Item Name]:[Open Rate]],8,0),"")</f>
        <v>22.42</v>
      </c>
      <c r="N136" s="17">
        <f>IFERROR(+Table4[[#This Row],[Qty Issued]]*Table4[[#This Row],[Rate]],"")</f>
        <v>44.84</v>
      </c>
      <c r="O136" s="10" t="s">
        <v>153</v>
      </c>
      <c r="P136" s="13" t="s">
        <v>38</v>
      </c>
    </row>
    <row r="137" spans="1:16" x14ac:dyDescent="0.25">
      <c r="A137" s="26">
        <v>45761</v>
      </c>
      <c r="B137" s="10" t="s">
        <v>155</v>
      </c>
      <c r="C137" s="10"/>
      <c r="D137" s="10">
        <v>1</v>
      </c>
      <c r="E137" s="7" t="str">
        <f>IFERROR(VLOOKUP(Table4[[#This Row],[From Location Code]],Table5[#All],3,0),"")</f>
        <v>Munger</v>
      </c>
      <c r="F137" s="7" t="str">
        <f>IFERROR(VLOOKUP(Table4[[#This Row],[From Location Code]],Table5[#All],2,0),"")</f>
        <v>Main Godown</v>
      </c>
      <c r="G137" s="9">
        <v>1054</v>
      </c>
      <c r="H137" s="7" t="str">
        <f>IFERROR(VLOOKUP(Table4[[#This Row],[To BMC/MPG Code]],Table5[#All],3,0),"")</f>
        <v>Alauli</v>
      </c>
      <c r="I137" s="7" t="str">
        <f>IFERROR(VLOOKUP(Table4[[#This Row],[To BMC/MPG Code]],Table5[#All],2,0),"")</f>
        <v>BMC</v>
      </c>
      <c r="J137" s="9" t="s">
        <v>106</v>
      </c>
      <c r="K137" s="7" t="str">
        <f>IFERROR(VLOOKUP(Table4[[#This Row],[Item Name]],Table2[[Item Name]:[UoM]],2,0),"")</f>
        <v>Nos</v>
      </c>
      <c r="L137" s="9">
        <v>2</v>
      </c>
      <c r="M137" s="17">
        <f>IFERROR(VLOOKUP(Table4[[#This Row],[Item Name]],Table2[[#All],[Item Name]:[Open Rate]],8,0),"")</f>
        <v>28.46</v>
      </c>
      <c r="N137" s="17">
        <f>IFERROR(+Table4[[#This Row],[Qty Issued]]*Table4[[#This Row],[Rate]],"")</f>
        <v>56.92</v>
      </c>
      <c r="O137" s="10" t="s">
        <v>153</v>
      </c>
      <c r="P137" s="13" t="s">
        <v>38</v>
      </c>
    </row>
    <row r="138" spans="1:16" x14ac:dyDescent="0.25">
      <c r="A138" s="26">
        <v>45761</v>
      </c>
      <c r="B138" s="10" t="s">
        <v>155</v>
      </c>
      <c r="C138" s="10"/>
      <c r="D138" s="10">
        <v>1</v>
      </c>
      <c r="E138" s="7" t="str">
        <f>IFERROR(VLOOKUP(Table4[[#This Row],[From Location Code]],Table5[#All],3,0),"")</f>
        <v>Munger</v>
      </c>
      <c r="F138" s="7" t="str">
        <f>IFERROR(VLOOKUP(Table4[[#This Row],[From Location Code]],Table5[#All],2,0),"")</f>
        <v>Main Godown</v>
      </c>
      <c r="G138" s="9">
        <v>1054</v>
      </c>
      <c r="H138" s="7" t="str">
        <f>IFERROR(VLOOKUP(Table4[[#This Row],[To BMC/MPG Code]],Table5[#All],3,0),"")</f>
        <v>Alauli</v>
      </c>
      <c r="I138" s="7" t="str">
        <f>IFERROR(VLOOKUP(Table4[[#This Row],[To BMC/MPG Code]],Table5[#All],2,0),"")</f>
        <v>BMC</v>
      </c>
      <c r="J138" s="9" t="s">
        <v>111</v>
      </c>
      <c r="K138" s="7" t="str">
        <f>IFERROR(VLOOKUP(Table4[[#This Row],[Item Name]],Table2[[Item Name]:[UoM]],2,0),"")</f>
        <v>Nos</v>
      </c>
      <c r="L138" s="9">
        <v>6</v>
      </c>
      <c r="M138" s="17">
        <f>IFERROR(VLOOKUP(Table4[[#This Row],[Item Name]],Table2[[#All],[Item Name]:[Open Rate]],8,0),"")</f>
        <v>88.5</v>
      </c>
      <c r="N138" s="17">
        <f>IFERROR(+Table4[[#This Row],[Qty Issued]]*Table4[[#This Row],[Rate]],"")</f>
        <v>531</v>
      </c>
      <c r="O138" s="10" t="s">
        <v>153</v>
      </c>
      <c r="P138" s="13" t="s">
        <v>38</v>
      </c>
    </row>
    <row r="139" spans="1:16" x14ac:dyDescent="0.25">
      <c r="A139" s="26">
        <v>45761</v>
      </c>
      <c r="B139" s="10" t="s">
        <v>155</v>
      </c>
      <c r="C139" s="10"/>
      <c r="D139" s="10">
        <v>1</v>
      </c>
      <c r="E139" s="7" t="str">
        <f>IFERROR(VLOOKUP(Table4[[#This Row],[From Location Code]],Table5[#All],3,0),"")</f>
        <v>Munger</v>
      </c>
      <c r="F139" s="7" t="str">
        <f>IFERROR(VLOOKUP(Table4[[#This Row],[From Location Code]],Table5[#All],2,0),"")</f>
        <v>Main Godown</v>
      </c>
      <c r="G139" s="9">
        <v>1054</v>
      </c>
      <c r="H139" s="7" t="str">
        <f>IFERROR(VLOOKUP(Table4[[#This Row],[To BMC/MPG Code]],Table5[#All],3,0),"")</f>
        <v>Alauli</v>
      </c>
      <c r="I139" s="7" t="str">
        <f>IFERROR(VLOOKUP(Table4[[#This Row],[To BMC/MPG Code]],Table5[#All],2,0),"")</f>
        <v>BMC</v>
      </c>
      <c r="J139" s="9" t="s">
        <v>81</v>
      </c>
      <c r="K139" s="7" t="str">
        <f>IFERROR(VLOOKUP(Table4[[#This Row],[Item Name]],Table2[[Item Name]:[UoM]],2,0),"")</f>
        <v>Nos</v>
      </c>
      <c r="L139" s="9">
        <v>2</v>
      </c>
      <c r="M139" s="17">
        <f>IFERROR(VLOOKUP(Table4[[#This Row],[Item Name]],Table2[[#All],[Item Name]:[Open Rate]],8,0),"")</f>
        <v>18.95</v>
      </c>
      <c r="N139" s="17">
        <f>IFERROR(+Table4[[#This Row],[Qty Issued]]*Table4[[#This Row],[Rate]],"")</f>
        <v>37.9</v>
      </c>
      <c r="O139" s="10" t="s">
        <v>153</v>
      </c>
      <c r="P139" s="13" t="s">
        <v>38</v>
      </c>
    </row>
    <row r="140" spans="1:16" x14ac:dyDescent="0.25">
      <c r="A140" s="26">
        <v>45761</v>
      </c>
      <c r="B140" s="10" t="s">
        <v>155</v>
      </c>
      <c r="C140" s="10"/>
      <c r="D140" s="10">
        <v>1</v>
      </c>
      <c r="E140" s="7" t="str">
        <f>IFERROR(VLOOKUP(Table4[[#This Row],[From Location Code]],Table5[#All],3,0),"")</f>
        <v>Munger</v>
      </c>
      <c r="F140" s="7" t="str">
        <f>IFERROR(VLOOKUP(Table4[[#This Row],[From Location Code]],Table5[#All],2,0),"")</f>
        <v>Main Godown</v>
      </c>
      <c r="G140" s="9">
        <v>1054</v>
      </c>
      <c r="H140" s="7" t="str">
        <f>IFERROR(VLOOKUP(Table4[[#This Row],[To BMC/MPG Code]],Table5[#All],3,0),"")</f>
        <v>Alauli</v>
      </c>
      <c r="I140" s="7" t="str">
        <f>IFERROR(VLOOKUP(Table4[[#This Row],[To BMC/MPG Code]],Table5[#All],2,0),"")</f>
        <v>BMC</v>
      </c>
      <c r="J140" s="9" t="s">
        <v>136</v>
      </c>
      <c r="K140" s="7" t="str">
        <f>IFERROR(VLOOKUP(Table4[[#This Row],[Item Name]],Table2[[Item Name]:[UoM]],2,0),"")</f>
        <v>Nos</v>
      </c>
      <c r="L140" s="9">
        <v>2</v>
      </c>
      <c r="M140" s="17">
        <f>IFERROR(VLOOKUP(Table4[[#This Row],[Item Name]],Table2[[#All],[Item Name]:[Open Rate]],8,0),"")</f>
        <v>23.71</v>
      </c>
      <c r="N140" s="17">
        <f>IFERROR(+Table4[[#This Row],[Qty Issued]]*Table4[[#This Row],[Rate]],"")</f>
        <v>47.42</v>
      </c>
      <c r="O140" s="10" t="s">
        <v>153</v>
      </c>
      <c r="P140" s="13" t="s">
        <v>38</v>
      </c>
    </row>
    <row r="141" spans="1:16" x14ac:dyDescent="0.25">
      <c r="A141" s="26">
        <v>45761</v>
      </c>
      <c r="B141" s="10" t="s">
        <v>155</v>
      </c>
      <c r="C141" s="10"/>
      <c r="D141" s="10">
        <v>1</v>
      </c>
      <c r="E141" s="7" t="str">
        <f>IFERROR(VLOOKUP(Table4[[#This Row],[From Location Code]],Table5[#All],3,0),"")</f>
        <v>Munger</v>
      </c>
      <c r="F141" s="7" t="str">
        <f>IFERROR(VLOOKUP(Table4[[#This Row],[From Location Code]],Table5[#All],2,0),"")</f>
        <v>Main Godown</v>
      </c>
      <c r="G141" s="9">
        <v>1054</v>
      </c>
      <c r="H141" s="7" t="str">
        <f>IFERROR(VLOOKUP(Table4[[#This Row],[To BMC/MPG Code]],Table5[#All],3,0),"")</f>
        <v>Alauli</v>
      </c>
      <c r="I141" s="7" t="str">
        <f>IFERROR(VLOOKUP(Table4[[#This Row],[To BMC/MPG Code]],Table5[#All],2,0),"")</f>
        <v>BMC</v>
      </c>
      <c r="J141" s="9" t="s">
        <v>137</v>
      </c>
      <c r="K141" s="7" t="str">
        <f>IFERROR(VLOOKUP(Table4[[#This Row],[Item Name]],Table2[[Item Name]:[UoM]],2,0),"")</f>
        <v>Nos</v>
      </c>
      <c r="L141" s="9">
        <v>2</v>
      </c>
      <c r="M141" s="17">
        <f>IFERROR(VLOOKUP(Table4[[#This Row],[Item Name]],Table2[[#All],[Item Name]:[Open Rate]],8,0),"")</f>
        <v>32.090000000000003</v>
      </c>
      <c r="N141" s="17">
        <f>IFERROR(+Table4[[#This Row],[Qty Issued]]*Table4[[#This Row],[Rate]],"")</f>
        <v>64.180000000000007</v>
      </c>
      <c r="O141" s="10" t="s">
        <v>153</v>
      </c>
      <c r="P141" s="13" t="s">
        <v>38</v>
      </c>
    </row>
    <row r="142" spans="1:16" x14ac:dyDescent="0.25">
      <c r="A142" s="26">
        <v>45761</v>
      </c>
      <c r="B142" s="10" t="s">
        <v>155</v>
      </c>
      <c r="C142" s="10"/>
      <c r="D142" s="10">
        <v>1</v>
      </c>
      <c r="E142" s="7" t="str">
        <f>IFERROR(VLOOKUP(Table4[[#This Row],[From Location Code]],Table5[#All],3,0),"")</f>
        <v>Munger</v>
      </c>
      <c r="F142" s="7" t="str">
        <f>IFERROR(VLOOKUP(Table4[[#This Row],[From Location Code]],Table5[#All],2,0),"")</f>
        <v>Main Godown</v>
      </c>
      <c r="G142" s="9">
        <v>1054</v>
      </c>
      <c r="H142" s="7" t="str">
        <f>IFERROR(VLOOKUP(Table4[[#This Row],[To BMC/MPG Code]],Table5[#All],3,0),"")</f>
        <v>Alauli</v>
      </c>
      <c r="I142" s="7" t="str">
        <f>IFERROR(VLOOKUP(Table4[[#This Row],[To BMC/MPG Code]],Table5[#All],2,0),"")</f>
        <v>BMC</v>
      </c>
      <c r="J142" s="9" t="s">
        <v>116</v>
      </c>
      <c r="K142" s="7" t="str">
        <f>IFERROR(VLOOKUP(Table4[[#This Row],[Item Name]],Table2[[Item Name]:[UoM]],2,0),"")</f>
        <v>Nos</v>
      </c>
      <c r="L142" s="9">
        <v>50</v>
      </c>
      <c r="M142" s="17">
        <f>IFERROR(VLOOKUP(Table4[[#This Row],[Item Name]],Table2[[#All],[Item Name]:[Open Rate]],8,0),"")</f>
        <v>2.83</v>
      </c>
      <c r="N142" s="17">
        <f>IFERROR(+Table4[[#This Row],[Qty Issued]]*Table4[[#This Row],[Rate]],"")</f>
        <v>141.5</v>
      </c>
      <c r="O142" s="10" t="s">
        <v>153</v>
      </c>
      <c r="P142" s="13" t="s">
        <v>38</v>
      </c>
    </row>
    <row r="143" spans="1:16" x14ac:dyDescent="0.25">
      <c r="A143" s="26">
        <v>45761</v>
      </c>
      <c r="B143" s="10" t="s">
        <v>155</v>
      </c>
      <c r="C143" s="10"/>
      <c r="D143" s="10">
        <v>1</v>
      </c>
      <c r="E143" s="7" t="str">
        <f>IFERROR(VLOOKUP(Table4[[#This Row],[From Location Code]],Table5[#All],3,0),"")</f>
        <v>Munger</v>
      </c>
      <c r="F143" s="7" t="str">
        <f>IFERROR(VLOOKUP(Table4[[#This Row],[From Location Code]],Table5[#All],2,0),"")</f>
        <v>Main Godown</v>
      </c>
      <c r="G143" s="9">
        <v>1054</v>
      </c>
      <c r="H143" s="7" t="str">
        <f>IFERROR(VLOOKUP(Table4[[#This Row],[To BMC/MPG Code]],Table5[#All],3,0),"")</f>
        <v>Alauli</v>
      </c>
      <c r="I143" s="7" t="str">
        <f>IFERROR(VLOOKUP(Table4[[#This Row],[To BMC/MPG Code]],Table5[#All],2,0),"")</f>
        <v>BMC</v>
      </c>
      <c r="J143" s="9" t="s">
        <v>82</v>
      </c>
      <c r="K143" s="7" t="str">
        <f>IFERROR(VLOOKUP(Table4[[#This Row],[Item Name]],Table2[[Item Name]:[UoM]],2,0),"")</f>
        <v>Nos</v>
      </c>
      <c r="L143" s="9">
        <v>36</v>
      </c>
      <c r="M143" s="17">
        <f>IFERROR(VLOOKUP(Table4[[#This Row],[Item Name]],Table2[[#All],[Item Name]:[Open Rate]],8,0),"")</f>
        <v>1.99</v>
      </c>
      <c r="N143" s="17">
        <f>IFERROR(+Table4[[#This Row],[Qty Issued]]*Table4[[#This Row],[Rate]],"")</f>
        <v>71.64</v>
      </c>
      <c r="O143" s="10" t="s">
        <v>153</v>
      </c>
      <c r="P143" s="13" t="s">
        <v>38</v>
      </c>
    </row>
    <row r="144" spans="1:16" x14ac:dyDescent="0.25">
      <c r="A144" s="26">
        <v>45761</v>
      </c>
      <c r="B144" s="10" t="s">
        <v>155</v>
      </c>
      <c r="C144" s="10"/>
      <c r="D144" s="10">
        <v>1</v>
      </c>
      <c r="E144" s="7" t="str">
        <f>IFERROR(VLOOKUP(Table4[[#This Row],[From Location Code]],Table5[#All],3,0),"")</f>
        <v>Munger</v>
      </c>
      <c r="F144" s="7" t="str">
        <f>IFERROR(VLOOKUP(Table4[[#This Row],[From Location Code]],Table5[#All],2,0),"")</f>
        <v>Main Godown</v>
      </c>
      <c r="G144" s="9">
        <v>1054</v>
      </c>
      <c r="H144" s="7" t="str">
        <f>IFERROR(VLOOKUP(Table4[[#This Row],[To BMC/MPG Code]],Table5[#All],3,0),"")</f>
        <v>Alauli</v>
      </c>
      <c r="I144" s="7" t="str">
        <f>IFERROR(VLOOKUP(Table4[[#This Row],[To BMC/MPG Code]],Table5[#All],2,0),"")</f>
        <v>BMC</v>
      </c>
      <c r="J144" s="9" t="s">
        <v>83</v>
      </c>
      <c r="K144" s="7" t="str">
        <f>IFERROR(VLOOKUP(Table4[[#This Row],[Item Name]],Table2[[Item Name]:[UoM]],2,0),"")</f>
        <v>Nos</v>
      </c>
      <c r="L144" s="9">
        <v>2</v>
      </c>
      <c r="M144" s="17">
        <f>IFERROR(VLOOKUP(Table4[[#This Row],[Item Name]],Table2[[#All],[Item Name]:[Open Rate]],8,0),"")</f>
        <v>4.32</v>
      </c>
      <c r="N144" s="17">
        <f>IFERROR(+Table4[[#This Row],[Qty Issued]]*Table4[[#This Row],[Rate]],"")</f>
        <v>8.64</v>
      </c>
      <c r="O144" s="10" t="s">
        <v>153</v>
      </c>
      <c r="P144" s="13" t="s">
        <v>38</v>
      </c>
    </row>
    <row r="145" spans="1:16" x14ac:dyDescent="0.25">
      <c r="A145" s="26">
        <v>45761</v>
      </c>
      <c r="B145" s="10" t="s">
        <v>155</v>
      </c>
      <c r="C145" s="10"/>
      <c r="D145" s="10">
        <v>1</v>
      </c>
      <c r="E145" s="7" t="str">
        <f>IFERROR(VLOOKUP(Table4[[#This Row],[From Location Code]],Table5[#All],3,0),"")</f>
        <v>Munger</v>
      </c>
      <c r="F145" s="7" t="str">
        <f>IFERROR(VLOOKUP(Table4[[#This Row],[From Location Code]],Table5[#All],2,0),"")</f>
        <v>Main Godown</v>
      </c>
      <c r="G145" s="9">
        <v>1054</v>
      </c>
      <c r="H145" s="7" t="str">
        <f>IFERROR(VLOOKUP(Table4[[#This Row],[To BMC/MPG Code]],Table5[#All],3,0),"")</f>
        <v>Alauli</v>
      </c>
      <c r="I145" s="7" t="str">
        <f>IFERROR(VLOOKUP(Table4[[#This Row],[To BMC/MPG Code]],Table5[#All],2,0),"")</f>
        <v>BMC</v>
      </c>
      <c r="J145" s="9" t="s">
        <v>118</v>
      </c>
      <c r="K145" s="7" t="str">
        <f>IFERROR(VLOOKUP(Table4[[#This Row],[Item Name]],Table2[[Item Name]:[UoM]],2,0),"")</f>
        <v>Nos</v>
      </c>
      <c r="L145" s="9">
        <v>3</v>
      </c>
      <c r="M145" s="17">
        <f>IFERROR(VLOOKUP(Table4[[#This Row],[Item Name]],Table2[[#All],[Item Name]:[Open Rate]],8,0),"")</f>
        <v>51.74</v>
      </c>
      <c r="N145" s="17">
        <f>IFERROR(+Table4[[#This Row],[Qty Issued]]*Table4[[#This Row],[Rate]],"")</f>
        <v>155.22</v>
      </c>
      <c r="O145" s="10" t="s">
        <v>153</v>
      </c>
      <c r="P145" s="13" t="s">
        <v>38</v>
      </c>
    </row>
    <row r="146" spans="1:16" x14ac:dyDescent="0.25">
      <c r="A146" s="26">
        <v>45761</v>
      </c>
      <c r="B146" s="10" t="s">
        <v>155</v>
      </c>
      <c r="C146" s="10"/>
      <c r="D146" s="10">
        <v>1</v>
      </c>
      <c r="E146" s="7" t="str">
        <f>IFERROR(VLOOKUP(Table4[[#This Row],[From Location Code]],Table5[#All],3,0),"")</f>
        <v>Munger</v>
      </c>
      <c r="F146" s="7" t="str">
        <f>IFERROR(VLOOKUP(Table4[[#This Row],[From Location Code]],Table5[#All],2,0),"")</f>
        <v>Main Godown</v>
      </c>
      <c r="G146" s="9">
        <v>1054</v>
      </c>
      <c r="H146" s="7" t="str">
        <f>IFERROR(VLOOKUP(Table4[[#This Row],[To BMC/MPG Code]],Table5[#All],3,0),"")</f>
        <v>Alauli</v>
      </c>
      <c r="I146" s="7" t="str">
        <f>IFERROR(VLOOKUP(Table4[[#This Row],[To BMC/MPG Code]],Table5[#All],2,0),"")</f>
        <v>BMC</v>
      </c>
      <c r="J146" s="9" t="s">
        <v>130</v>
      </c>
      <c r="K146" s="7" t="str">
        <f>IFERROR(VLOOKUP(Table4[[#This Row],[Item Name]],Table2[[Item Name]:[UoM]],2,0),"")</f>
        <v>Nos</v>
      </c>
      <c r="L146" s="9">
        <v>12</v>
      </c>
      <c r="M146" s="17">
        <f>IFERROR(VLOOKUP(Table4[[#This Row],[Item Name]],Table2[[#All],[Item Name]:[Open Rate]],8,0),"")</f>
        <v>2.96</v>
      </c>
      <c r="N146" s="17">
        <f>IFERROR(+Table4[[#This Row],[Qty Issued]]*Table4[[#This Row],[Rate]],"")</f>
        <v>35.519999999999996</v>
      </c>
      <c r="O146" s="10" t="s">
        <v>153</v>
      </c>
      <c r="P146" s="13" t="s">
        <v>38</v>
      </c>
    </row>
    <row r="147" spans="1:16" x14ac:dyDescent="0.25">
      <c r="A147" s="26">
        <v>45761</v>
      </c>
      <c r="B147" s="10" t="s">
        <v>155</v>
      </c>
      <c r="C147" s="10"/>
      <c r="D147" s="10">
        <v>1</v>
      </c>
      <c r="E147" s="7" t="str">
        <f>IFERROR(VLOOKUP(Table4[[#This Row],[From Location Code]],Table5[#All],3,0),"")</f>
        <v>Munger</v>
      </c>
      <c r="F147" s="7" t="str">
        <f>IFERROR(VLOOKUP(Table4[[#This Row],[From Location Code]],Table5[#All],2,0),"")</f>
        <v>Main Godown</v>
      </c>
      <c r="G147" s="9">
        <v>1054</v>
      </c>
      <c r="H147" s="7" t="str">
        <f>IFERROR(VLOOKUP(Table4[[#This Row],[To BMC/MPG Code]],Table5[#All],3,0),"")</f>
        <v>Alauli</v>
      </c>
      <c r="I147" s="7" t="str">
        <f>IFERROR(VLOOKUP(Table4[[#This Row],[To BMC/MPG Code]],Table5[#All],2,0),"")</f>
        <v>BMC</v>
      </c>
      <c r="J147" s="9" t="s">
        <v>131</v>
      </c>
      <c r="K147" s="7" t="str">
        <f>IFERROR(VLOOKUP(Table4[[#This Row],[Item Name]],Table2[[Item Name]:[UoM]],2,0),"")</f>
        <v>Nos</v>
      </c>
      <c r="L147" s="9">
        <v>2</v>
      </c>
      <c r="M147" s="17">
        <f>IFERROR(VLOOKUP(Table4[[#This Row],[Item Name]],Table2[[#All],[Item Name]:[Open Rate]],8,0),"")</f>
        <v>40.619999999999997</v>
      </c>
      <c r="N147" s="17">
        <f>IFERROR(+Table4[[#This Row],[Qty Issued]]*Table4[[#This Row],[Rate]],"")</f>
        <v>81.239999999999995</v>
      </c>
      <c r="O147" s="10" t="s">
        <v>153</v>
      </c>
      <c r="P147" s="13" t="s">
        <v>38</v>
      </c>
    </row>
    <row r="148" spans="1:16" x14ac:dyDescent="0.25">
      <c r="A148" s="26">
        <v>45761</v>
      </c>
      <c r="B148" s="10" t="s">
        <v>155</v>
      </c>
      <c r="C148" s="10"/>
      <c r="D148" s="10">
        <v>1</v>
      </c>
      <c r="E148" s="7" t="str">
        <f>IFERROR(VLOOKUP(Table4[[#This Row],[From Location Code]],Table5[#All],3,0),"")</f>
        <v>Munger</v>
      </c>
      <c r="F148" s="7" t="str">
        <f>IFERROR(VLOOKUP(Table4[[#This Row],[From Location Code]],Table5[#All],2,0),"")</f>
        <v>Main Godown</v>
      </c>
      <c r="G148" s="9">
        <v>1054</v>
      </c>
      <c r="H148" s="7" t="str">
        <f>IFERROR(VLOOKUP(Table4[[#This Row],[To BMC/MPG Code]],Table5[#All],3,0),"")</f>
        <v>Alauli</v>
      </c>
      <c r="I148" s="7" t="str">
        <f>IFERROR(VLOOKUP(Table4[[#This Row],[To BMC/MPG Code]],Table5[#All],2,0),"")</f>
        <v>BMC</v>
      </c>
      <c r="J148" s="9" t="s">
        <v>55</v>
      </c>
      <c r="K148" s="7" t="str">
        <f>IFERROR(VLOOKUP(Table4[[#This Row],[Item Name]],Table2[[Item Name]:[UoM]],2,0),"")</f>
        <v>Nos</v>
      </c>
      <c r="L148" s="9">
        <v>6</v>
      </c>
      <c r="M148" s="17">
        <f>IFERROR(VLOOKUP(Table4[[#This Row],[Item Name]],Table2[[#All],[Item Name]:[Open Rate]],8,0),"")</f>
        <v>0.79</v>
      </c>
      <c r="N148" s="17">
        <f>IFERROR(+Table4[[#This Row],[Qty Issued]]*Table4[[#This Row],[Rate]],"")</f>
        <v>4.74</v>
      </c>
      <c r="O148" s="10" t="s">
        <v>153</v>
      </c>
      <c r="P148" s="13" t="s">
        <v>38</v>
      </c>
    </row>
    <row r="149" spans="1:16" x14ac:dyDescent="0.25">
      <c r="A149" s="26">
        <v>45761</v>
      </c>
      <c r="B149" s="10" t="s">
        <v>155</v>
      </c>
      <c r="C149" s="10"/>
      <c r="D149" s="10">
        <v>1</v>
      </c>
      <c r="E149" s="7" t="str">
        <f>IFERROR(VLOOKUP(Table4[[#This Row],[From Location Code]],Table5[#All],3,0),"")</f>
        <v>Munger</v>
      </c>
      <c r="F149" s="7" t="str">
        <f>IFERROR(VLOOKUP(Table4[[#This Row],[From Location Code]],Table5[#All],2,0),"")</f>
        <v>Main Godown</v>
      </c>
      <c r="G149" s="9">
        <v>1054</v>
      </c>
      <c r="H149" s="7" t="str">
        <f>IFERROR(VLOOKUP(Table4[[#This Row],[To BMC/MPG Code]],Table5[#All],3,0),"")</f>
        <v>Alauli</v>
      </c>
      <c r="I149" s="7" t="str">
        <f>IFERROR(VLOOKUP(Table4[[#This Row],[To BMC/MPG Code]],Table5[#All],2,0),"")</f>
        <v>BMC</v>
      </c>
      <c r="J149" s="9" t="s">
        <v>103</v>
      </c>
      <c r="K149" s="7" t="str">
        <f>IFERROR(VLOOKUP(Table4[[#This Row],[Item Name]],Table2[[Item Name]:[UoM]],2,0),"")</f>
        <v>Nos</v>
      </c>
      <c r="L149" s="9">
        <v>6</v>
      </c>
      <c r="M149" s="17">
        <f>IFERROR(VLOOKUP(Table4[[#This Row],[Item Name]],Table2[[#All],[Item Name]:[Open Rate]],8,0),"")</f>
        <v>0.9</v>
      </c>
      <c r="N149" s="17">
        <f>IFERROR(+Table4[[#This Row],[Qty Issued]]*Table4[[#This Row],[Rate]],"")</f>
        <v>5.4</v>
      </c>
      <c r="O149" s="10" t="s">
        <v>153</v>
      </c>
      <c r="P149" s="13" t="s">
        <v>38</v>
      </c>
    </row>
    <row r="150" spans="1:16" x14ac:dyDescent="0.25">
      <c r="A150" s="26">
        <v>45761</v>
      </c>
      <c r="B150" s="10" t="s">
        <v>155</v>
      </c>
      <c r="C150" s="10"/>
      <c r="D150" s="10">
        <v>1</v>
      </c>
      <c r="E150" s="7" t="str">
        <f>IFERROR(VLOOKUP(Table4[[#This Row],[From Location Code]],Table5[#All],3,0),"")</f>
        <v>Munger</v>
      </c>
      <c r="F150" s="7" t="str">
        <f>IFERROR(VLOOKUP(Table4[[#This Row],[From Location Code]],Table5[#All],2,0),"")</f>
        <v>Main Godown</v>
      </c>
      <c r="G150" s="9">
        <v>1054</v>
      </c>
      <c r="H150" s="7" t="str">
        <f>IFERROR(VLOOKUP(Table4[[#This Row],[To BMC/MPG Code]],Table5[#All],3,0),"")</f>
        <v>Alauli</v>
      </c>
      <c r="I150" s="7" t="str">
        <f>IFERROR(VLOOKUP(Table4[[#This Row],[To BMC/MPG Code]],Table5[#All],2,0),"")</f>
        <v>BMC</v>
      </c>
      <c r="J150" s="9" t="s">
        <v>43</v>
      </c>
      <c r="K150" s="7" t="str">
        <f>IFERROR(VLOOKUP(Table4[[#This Row],[Item Name]],Table2[[Item Name]:[UoM]],2,0),"")</f>
        <v>Nos</v>
      </c>
      <c r="L150" s="9">
        <v>3</v>
      </c>
      <c r="M150" s="17">
        <f>IFERROR(VLOOKUP(Table4[[#This Row],[Item Name]],Table2[[#All],[Item Name]:[Open Rate]],8,0),"")</f>
        <v>120</v>
      </c>
      <c r="N150" s="17">
        <f>IFERROR(+Table4[[#This Row],[Qty Issued]]*Table4[[#This Row],[Rate]],"")</f>
        <v>360</v>
      </c>
      <c r="O150" s="10" t="s">
        <v>153</v>
      </c>
      <c r="P150" s="13" t="s">
        <v>38</v>
      </c>
    </row>
    <row r="151" spans="1:16" x14ac:dyDescent="0.25">
      <c r="A151" s="26">
        <v>45761</v>
      </c>
      <c r="B151" s="10" t="s">
        <v>155</v>
      </c>
      <c r="C151" s="10"/>
      <c r="D151" s="10">
        <v>1</v>
      </c>
      <c r="E151" s="7" t="str">
        <f>IFERROR(VLOOKUP(Table4[[#This Row],[From Location Code]],Table5[#All],3,0),"")</f>
        <v>Munger</v>
      </c>
      <c r="F151" s="7" t="str">
        <f>IFERROR(VLOOKUP(Table4[[#This Row],[From Location Code]],Table5[#All],2,0),"")</f>
        <v>Main Godown</v>
      </c>
      <c r="G151" s="9">
        <v>1054</v>
      </c>
      <c r="H151" s="7" t="str">
        <f>IFERROR(VLOOKUP(Table4[[#This Row],[To BMC/MPG Code]],Table5[#All],3,0),"")</f>
        <v>Alauli</v>
      </c>
      <c r="I151" s="7" t="str">
        <f>IFERROR(VLOOKUP(Table4[[#This Row],[To BMC/MPG Code]],Table5[#All],2,0),"")</f>
        <v>BMC</v>
      </c>
      <c r="J151" s="9" t="s">
        <v>122</v>
      </c>
      <c r="K151" s="7" t="str">
        <f>IFERROR(VLOOKUP(Table4[[#This Row],[Item Name]],Table2[[Item Name]:[UoM]],2,0),"")</f>
        <v>Nos</v>
      </c>
      <c r="L151" s="9">
        <v>2</v>
      </c>
      <c r="M151" s="17">
        <f>IFERROR(VLOOKUP(Table4[[#This Row],[Item Name]],Table2[[#All],[Item Name]:[Open Rate]],8,0),"")</f>
        <v>37.89</v>
      </c>
      <c r="N151" s="17">
        <f>IFERROR(+Table4[[#This Row],[Qty Issued]]*Table4[[#This Row],[Rate]],"")</f>
        <v>75.78</v>
      </c>
      <c r="O151" s="10" t="s">
        <v>153</v>
      </c>
      <c r="P151" s="13" t="s">
        <v>38</v>
      </c>
    </row>
    <row r="152" spans="1:16" x14ac:dyDescent="0.25">
      <c r="A152" s="26">
        <v>45761</v>
      </c>
      <c r="B152" s="10" t="s">
        <v>155</v>
      </c>
      <c r="C152" s="10"/>
      <c r="D152" s="10">
        <v>1</v>
      </c>
      <c r="E152" s="7" t="str">
        <f>IFERROR(VLOOKUP(Table4[[#This Row],[From Location Code]],Table5[#All],3,0),"")</f>
        <v>Munger</v>
      </c>
      <c r="F152" s="7" t="str">
        <f>IFERROR(VLOOKUP(Table4[[#This Row],[From Location Code]],Table5[#All],2,0),"")</f>
        <v>Main Godown</v>
      </c>
      <c r="G152" s="9">
        <v>1054</v>
      </c>
      <c r="H152" s="7" t="str">
        <f>IFERROR(VLOOKUP(Table4[[#This Row],[To BMC/MPG Code]],Table5[#All],3,0),"")</f>
        <v>Alauli</v>
      </c>
      <c r="I152" s="7" t="str">
        <f>IFERROR(VLOOKUP(Table4[[#This Row],[To BMC/MPG Code]],Table5[#All],2,0),"")</f>
        <v>BMC</v>
      </c>
      <c r="J152" s="9" t="s">
        <v>75</v>
      </c>
      <c r="K152" s="7" t="str">
        <f>IFERROR(VLOOKUP(Table4[[#This Row],[Item Name]],Table2[[Item Name]:[UoM]],2,0),"")</f>
        <v>Nos</v>
      </c>
      <c r="L152" s="9">
        <v>1</v>
      </c>
      <c r="M152" s="17">
        <f>IFERROR(VLOOKUP(Table4[[#This Row],[Item Name]],Table2[[#All],[Item Name]:[Open Rate]],8,0),"")</f>
        <v>3776</v>
      </c>
      <c r="N152" s="17">
        <f>IFERROR(+Table4[[#This Row],[Qty Issued]]*Table4[[#This Row],[Rate]],"")</f>
        <v>3776</v>
      </c>
      <c r="O152" s="10" t="s">
        <v>153</v>
      </c>
      <c r="P152" s="13" t="s">
        <v>38</v>
      </c>
    </row>
    <row r="153" spans="1:16" x14ac:dyDescent="0.25">
      <c r="A153" s="26">
        <v>45761</v>
      </c>
      <c r="B153" s="10" t="s">
        <v>155</v>
      </c>
      <c r="C153" s="10"/>
      <c r="D153" s="10">
        <v>1</v>
      </c>
      <c r="E153" s="7" t="str">
        <f>IFERROR(VLOOKUP(Table4[[#This Row],[From Location Code]],Table5[#All],3,0),"")</f>
        <v>Munger</v>
      </c>
      <c r="F153" s="7" t="str">
        <f>IFERROR(VLOOKUP(Table4[[#This Row],[From Location Code]],Table5[#All],2,0),"")</f>
        <v>Main Godown</v>
      </c>
      <c r="G153" s="9">
        <v>1054</v>
      </c>
      <c r="H153" s="7" t="str">
        <f>IFERROR(VLOOKUP(Table4[[#This Row],[To BMC/MPG Code]],Table5[#All],3,0),"")</f>
        <v>Alauli</v>
      </c>
      <c r="I153" s="7" t="str">
        <f>IFERROR(VLOOKUP(Table4[[#This Row],[To BMC/MPG Code]],Table5[#All],2,0),"")</f>
        <v>BMC</v>
      </c>
      <c r="J153" s="9" t="s">
        <v>44</v>
      </c>
      <c r="K153" s="7" t="str">
        <f>IFERROR(VLOOKUP(Table4[[#This Row],[Item Name]],Table2[[Item Name]:[UoM]],2,0),"")</f>
        <v>Nos</v>
      </c>
      <c r="L153" s="9">
        <v>2</v>
      </c>
      <c r="M153" s="17">
        <f>IFERROR(VLOOKUP(Table4[[#This Row],[Item Name]],Table2[[#All],[Item Name]:[Open Rate]],8,0),"")</f>
        <v>365.8</v>
      </c>
      <c r="N153" s="17">
        <f>IFERROR(+Table4[[#This Row],[Qty Issued]]*Table4[[#This Row],[Rate]],"")</f>
        <v>731.6</v>
      </c>
      <c r="O153" s="10" t="s">
        <v>153</v>
      </c>
      <c r="P153" s="13" t="s">
        <v>38</v>
      </c>
    </row>
    <row r="154" spans="1:16" x14ac:dyDescent="0.25">
      <c r="A154" s="26">
        <v>45761</v>
      </c>
      <c r="B154" s="10" t="s">
        <v>155</v>
      </c>
      <c r="C154" s="10"/>
      <c r="D154" s="10">
        <v>1</v>
      </c>
      <c r="E154" s="7" t="str">
        <f>IFERROR(VLOOKUP(Table4[[#This Row],[From Location Code]],Table5[#All],3,0),"")</f>
        <v>Munger</v>
      </c>
      <c r="F154" s="7" t="str">
        <f>IFERROR(VLOOKUP(Table4[[#This Row],[From Location Code]],Table5[#All],2,0),"")</f>
        <v>Main Godown</v>
      </c>
      <c r="G154" s="9">
        <v>1054</v>
      </c>
      <c r="H154" s="7" t="str">
        <f>IFERROR(VLOOKUP(Table4[[#This Row],[To BMC/MPG Code]],Table5[#All],3,0),"")</f>
        <v>Alauli</v>
      </c>
      <c r="I154" s="7" t="str">
        <f>IFERROR(VLOOKUP(Table4[[#This Row],[To BMC/MPG Code]],Table5[#All],2,0),"")</f>
        <v>BMC</v>
      </c>
      <c r="J154" s="9" t="s">
        <v>61</v>
      </c>
      <c r="K154" s="7" t="str">
        <f>IFERROR(VLOOKUP(Table4[[#This Row],[Item Name]],Table2[[Item Name]:[UoM]],2,0),"")</f>
        <v>Nos</v>
      </c>
      <c r="L154" s="9">
        <v>1</v>
      </c>
      <c r="M154" s="17">
        <f>IFERROR(VLOOKUP(Table4[[#This Row],[Item Name]],Table2[[#All],[Item Name]:[Open Rate]],8,0),"")</f>
        <v>168</v>
      </c>
      <c r="N154" s="17">
        <f>IFERROR(+Table4[[#This Row],[Qty Issued]]*Table4[[#This Row],[Rate]],"")</f>
        <v>168</v>
      </c>
      <c r="O154" s="10" t="s">
        <v>153</v>
      </c>
      <c r="P154" s="13" t="s">
        <v>38</v>
      </c>
    </row>
    <row r="155" spans="1:16" x14ac:dyDescent="0.25">
      <c r="A155" s="26">
        <v>45761</v>
      </c>
      <c r="B155" s="10" t="s">
        <v>155</v>
      </c>
      <c r="C155" s="10"/>
      <c r="D155" s="10">
        <v>1</v>
      </c>
      <c r="E155" s="7" t="str">
        <f>IFERROR(VLOOKUP(Table4[[#This Row],[From Location Code]],Table5[#All],3,0),"")</f>
        <v>Munger</v>
      </c>
      <c r="F155" s="7" t="str">
        <f>IFERROR(VLOOKUP(Table4[[#This Row],[From Location Code]],Table5[#All],2,0),"")</f>
        <v>Main Godown</v>
      </c>
      <c r="G155" s="9">
        <v>1054</v>
      </c>
      <c r="H155" s="7" t="str">
        <f>IFERROR(VLOOKUP(Table4[[#This Row],[To BMC/MPG Code]],Table5[#All],3,0),"")</f>
        <v>Alauli</v>
      </c>
      <c r="I155" s="7" t="str">
        <f>IFERROR(VLOOKUP(Table4[[#This Row],[To BMC/MPG Code]],Table5[#All],2,0),"")</f>
        <v>BMC</v>
      </c>
      <c r="J155" s="9" t="s">
        <v>99</v>
      </c>
      <c r="K155" s="7" t="str">
        <f>IFERROR(VLOOKUP(Table4[[#This Row],[Item Name]],Table2[[Item Name]:[UoM]],2,0),"")</f>
        <v>Nos</v>
      </c>
      <c r="L155" s="9">
        <v>1</v>
      </c>
      <c r="M155" s="17">
        <f>IFERROR(VLOOKUP(Table4[[#This Row],[Item Name]],Table2[[#All],[Item Name]:[Open Rate]],8,0),"")</f>
        <v>689.39</v>
      </c>
      <c r="N155" s="17">
        <f>IFERROR(+Table4[[#This Row],[Qty Issued]]*Table4[[#This Row],[Rate]],"")</f>
        <v>689.39</v>
      </c>
      <c r="O155" s="10" t="s">
        <v>153</v>
      </c>
      <c r="P155" s="13" t="s">
        <v>38</v>
      </c>
    </row>
    <row r="156" spans="1:16" x14ac:dyDescent="0.25">
      <c r="A156" s="26">
        <v>45761</v>
      </c>
      <c r="B156" s="10" t="s">
        <v>155</v>
      </c>
      <c r="C156" s="10"/>
      <c r="D156" s="10">
        <v>1</v>
      </c>
      <c r="E156" s="7" t="str">
        <f>IFERROR(VLOOKUP(Table4[[#This Row],[From Location Code]],Table5[#All],3,0),"")</f>
        <v>Munger</v>
      </c>
      <c r="F156" s="7" t="str">
        <f>IFERROR(VLOOKUP(Table4[[#This Row],[From Location Code]],Table5[#All],2,0),"")</f>
        <v>Main Godown</v>
      </c>
      <c r="G156" s="9">
        <v>1054</v>
      </c>
      <c r="H156" s="7" t="str">
        <f>IFERROR(VLOOKUP(Table4[[#This Row],[To BMC/MPG Code]],Table5[#All],3,0),"")</f>
        <v>Alauli</v>
      </c>
      <c r="I156" s="7" t="str">
        <f>IFERROR(VLOOKUP(Table4[[#This Row],[To BMC/MPG Code]],Table5[#All],2,0),"")</f>
        <v>BMC</v>
      </c>
      <c r="J156" s="9" t="s">
        <v>113</v>
      </c>
      <c r="K156" s="7" t="str">
        <f>IFERROR(VLOOKUP(Table4[[#This Row],[Item Name]],Table2[[Item Name]:[UoM]],2,0),"")</f>
        <v>Nos</v>
      </c>
      <c r="L156" s="9">
        <v>1</v>
      </c>
      <c r="M156" s="17">
        <f>IFERROR(VLOOKUP(Table4[[#This Row],[Item Name]],Table2[[#All],[Item Name]:[Open Rate]],8,0),"")</f>
        <v>504.15</v>
      </c>
      <c r="N156" s="17">
        <f>IFERROR(+Table4[[#This Row],[Qty Issued]]*Table4[[#This Row],[Rate]],"")</f>
        <v>504.15</v>
      </c>
      <c r="O156" s="10" t="s">
        <v>153</v>
      </c>
      <c r="P156" s="13" t="s">
        <v>38</v>
      </c>
    </row>
    <row r="157" spans="1:16" x14ac:dyDescent="0.25">
      <c r="A157" s="26">
        <v>45761</v>
      </c>
      <c r="B157" s="10" t="s">
        <v>155</v>
      </c>
      <c r="C157" s="10"/>
      <c r="D157" s="10">
        <v>1</v>
      </c>
      <c r="E157" s="7" t="str">
        <f>IFERROR(VLOOKUP(Table4[[#This Row],[From Location Code]],Table5[#All],3,0),"")</f>
        <v>Munger</v>
      </c>
      <c r="F157" s="7" t="str">
        <f>IFERROR(VLOOKUP(Table4[[#This Row],[From Location Code]],Table5[#All],2,0),"")</f>
        <v>Main Godown</v>
      </c>
      <c r="G157" s="9">
        <v>1054</v>
      </c>
      <c r="H157" s="7" t="str">
        <f>IFERROR(VLOOKUP(Table4[[#This Row],[To BMC/MPG Code]],Table5[#All],3,0),"")</f>
        <v>Alauli</v>
      </c>
      <c r="I157" s="7" t="str">
        <f>IFERROR(VLOOKUP(Table4[[#This Row],[To BMC/MPG Code]],Table5[#All],2,0),"")</f>
        <v>BMC</v>
      </c>
      <c r="J157" s="9" t="s">
        <v>98</v>
      </c>
      <c r="K157" s="7" t="str">
        <f>IFERROR(VLOOKUP(Table4[[#This Row],[Item Name]],Table2[[Item Name]:[UoM]],2,0),"")</f>
        <v>Nos</v>
      </c>
      <c r="L157" s="9">
        <v>1</v>
      </c>
      <c r="M157" s="17">
        <f>IFERROR(VLOOKUP(Table4[[#This Row],[Item Name]],Table2[[#All],[Item Name]:[Open Rate]],8,0),"")</f>
        <v>738.09</v>
      </c>
      <c r="N157" s="17">
        <f>IFERROR(+Table4[[#This Row],[Qty Issued]]*Table4[[#This Row],[Rate]],"")</f>
        <v>738.09</v>
      </c>
      <c r="O157" s="10" t="s">
        <v>153</v>
      </c>
      <c r="P157" s="13" t="s">
        <v>38</v>
      </c>
    </row>
    <row r="158" spans="1:16" x14ac:dyDescent="0.25">
      <c r="A158" s="26">
        <v>45761</v>
      </c>
      <c r="B158" s="10" t="s">
        <v>155</v>
      </c>
      <c r="C158" s="10"/>
      <c r="D158" s="10">
        <v>1</v>
      </c>
      <c r="E158" s="7" t="str">
        <f>IFERROR(VLOOKUP(Table4[[#This Row],[From Location Code]],Table5[#All],3,0),"")</f>
        <v>Munger</v>
      </c>
      <c r="F158" s="7" t="str">
        <f>IFERROR(VLOOKUP(Table4[[#This Row],[From Location Code]],Table5[#All],2,0),"")</f>
        <v>Main Godown</v>
      </c>
      <c r="G158" s="9">
        <v>1054</v>
      </c>
      <c r="H158" s="7" t="str">
        <f>IFERROR(VLOOKUP(Table4[[#This Row],[To BMC/MPG Code]],Table5[#All],3,0),"")</f>
        <v>Alauli</v>
      </c>
      <c r="I158" s="7" t="str">
        <f>IFERROR(VLOOKUP(Table4[[#This Row],[To BMC/MPG Code]],Table5[#All],2,0),"")</f>
        <v>BMC</v>
      </c>
      <c r="J158" s="9" t="s">
        <v>87</v>
      </c>
      <c r="K158" s="7" t="str">
        <f>IFERROR(VLOOKUP(Table4[[#This Row],[Item Name]],Table2[[Item Name]:[UoM]],2,0),"")</f>
        <v>Nos</v>
      </c>
      <c r="L158" s="9">
        <v>3</v>
      </c>
      <c r="M158" s="17">
        <f>IFERROR(VLOOKUP(Table4[[#This Row],[Item Name]],Table2[[#All],[Item Name]:[Open Rate]],8,0),"")</f>
        <v>115.36</v>
      </c>
      <c r="N158" s="17">
        <f>IFERROR(+Table4[[#This Row],[Qty Issued]]*Table4[[#This Row],[Rate]],"")</f>
        <v>346.08</v>
      </c>
      <c r="O158" s="10" t="s">
        <v>153</v>
      </c>
      <c r="P158" s="13" t="s">
        <v>38</v>
      </c>
    </row>
    <row r="159" spans="1:16" x14ac:dyDescent="0.25">
      <c r="A159" s="26">
        <v>45761</v>
      </c>
      <c r="B159" s="10" t="s">
        <v>155</v>
      </c>
      <c r="C159" s="10"/>
      <c r="D159" s="10">
        <v>1</v>
      </c>
      <c r="E159" s="7" t="str">
        <f>IFERROR(VLOOKUP(Table4[[#This Row],[From Location Code]],Table5[#All],3,0),"")</f>
        <v>Munger</v>
      </c>
      <c r="F159" s="7" t="str">
        <f>IFERROR(VLOOKUP(Table4[[#This Row],[From Location Code]],Table5[#All],2,0),"")</f>
        <v>Main Godown</v>
      </c>
      <c r="G159" s="9">
        <v>1055</v>
      </c>
      <c r="H159" s="7" t="str">
        <f>IFERROR(VLOOKUP(Table4[[#This Row],[To BMC/MPG Code]],Table5[#All],3,0),"")</f>
        <v>Matihani</v>
      </c>
      <c r="I159" s="7" t="str">
        <f>IFERROR(VLOOKUP(Table4[[#This Row],[To BMC/MPG Code]],Table5[#All],2,0),"")</f>
        <v>BMC</v>
      </c>
      <c r="J159" s="9" t="s">
        <v>46</v>
      </c>
      <c r="K159" s="7" t="str">
        <f>IFERROR(VLOOKUP(Table4[[#This Row],[Item Name]],Table2[[Item Name]:[UoM]],2,0),"")</f>
        <v>Nos</v>
      </c>
      <c r="L159" s="9">
        <v>2</v>
      </c>
      <c r="M159" s="17">
        <f>IFERROR(VLOOKUP(Table4[[#This Row],[Item Name]],Table2[[#All],[Item Name]:[Open Rate]],8,0),"")</f>
        <v>33.18</v>
      </c>
      <c r="N159" s="17">
        <f>IFERROR(+Table4[[#This Row],[Qty Issued]]*Table4[[#This Row],[Rate]],"")</f>
        <v>66.36</v>
      </c>
      <c r="O159" s="10" t="s">
        <v>153</v>
      </c>
      <c r="P159" s="13" t="s">
        <v>38</v>
      </c>
    </row>
    <row r="160" spans="1:16" x14ac:dyDescent="0.25">
      <c r="A160" s="26">
        <v>45761</v>
      </c>
      <c r="B160" s="10" t="s">
        <v>155</v>
      </c>
      <c r="C160" s="10"/>
      <c r="D160" s="10">
        <v>1</v>
      </c>
      <c r="E160" s="7" t="str">
        <f>IFERROR(VLOOKUP(Table4[[#This Row],[From Location Code]],Table5[#All],3,0),"")</f>
        <v>Munger</v>
      </c>
      <c r="F160" s="7" t="str">
        <f>IFERROR(VLOOKUP(Table4[[#This Row],[From Location Code]],Table5[#All],2,0),"")</f>
        <v>Main Godown</v>
      </c>
      <c r="G160" s="9">
        <v>1055</v>
      </c>
      <c r="H160" s="7" t="str">
        <f>IFERROR(VLOOKUP(Table4[[#This Row],[To BMC/MPG Code]],Table5[#All],3,0),"")</f>
        <v>Matihani</v>
      </c>
      <c r="I160" s="7" t="str">
        <f>IFERROR(VLOOKUP(Table4[[#This Row],[To BMC/MPG Code]],Table5[#All],2,0),"")</f>
        <v>BMC</v>
      </c>
      <c r="J160" s="9" t="s">
        <v>48</v>
      </c>
      <c r="K160" s="7" t="str">
        <f>IFERROR(VLOOKUP(Table4[[#This Row],[Item Name]],Table2[[Item Name]:[UoM]],2,0),"")</f>
        <v>Nos</v>
      </c>
      <c r="L160" s="9">
        <v>2</v>
      </c>
      <c r="M160" s="17">
        <f>IFERROR(VLOOKUP(Table4[[#This Row],[Item Name]],Table2[[#All],[Item Name]:[Open Rate]],8,0),"")</f>
        <v>63.7</v>
      </c>
      <c r="N160" s="17">
        <f>IFERROR(+Table4[[#This Row],[Qty Issued]]*Table4[[#This Row],[Rate]],"")</f>
        <v>127.4</v>
      </c>
      <c r="O160" s="10" t="s">
        <v>153</v>
      </c>
      <c r="P160" s="13" t="s">
        <v>38</v>
      </c>
    </row>
    <row r="161" spans="1:16" x14ac:dyDescent="0.25">
      <c r="A161" s="26">
        <v>45761</v>
      </c>
      <c r="B161" s="10" t="s">
        <v>155</v>
      </c>
      <c r="C161" s="10"/>
      <c r="D161" s="10">
        <v>1</v>
      </c>
      <c r="E161" s="7" t="str">
        <f>IFERROR(VLOOKUP(Table4[[#This Row],[From Location Code]],Table5[#All],3,0),"")</f>
        <v>Munger</v>
      </c>
      <c r="F161" s="7" t="str">
        <f>IFERROR(VLOOKUP(Table4[[#This Row],[From Location Code]],Table5[#All],2,0),"")</f>
        <v>Main Godown</v>
      </c>
      <c r="G161" s="9">
        <v>1055</v>
      </c>
      <c r="H161" s="7" t="str">
        <f>IFERROR(VLOOKUP(Table4[[#This Row],[To BMC/MPG Code]],Table5[#All],3,0),"")</f>
        <v>Matihani</v>
      </c>
      <c r="I161" s="7" t="str">
        <f>IFERROR(VLOOKUP(Table4[[#This Row],[To BMC/MPG Code]],Table5[#All],2,0),"")</f>
        <v>BMC</v>
      </c>
      <c r="J161" s="9" t="s">
        <v>49</v>
      </c>
      <c r="K161" s="7" t="str">
        <f>IFERROR(VLOOKUP(Table4[[#This Row],[Item Name]],Table2[[Item Name]:[UoM]],2,0),"")</f>
        <v>Nos</v>
      </c>
      <c r="L161" s="9">
        <v>2</v>
      </c>
      <c r="M161" s="17">
        <f>IFERROR(VLOOKUP(Table4[[#This Row],[Item Name]],Table2[[#All],[Item Name]:[Open Rate]],8,0),"")</f>
        <v>15.88</v>
      </c>
      <c r="N161" s="17">
        <f>IFERROR(+Table4[[#This Row],[Qty Issued]]*Table4[[#This Row],[Rate]],"")</f>
        <v>31.76</v>
      </c>
      <c r="O161" s="10" t="s">
        <v>153</v>
      </c>
      <c r="P161" s="13" t="s">
        <v>38</v>
      </c>
    </row>
    <row r="162" spans="1:16" x14ac:dyDescent="0.25">
      <c r="A162" s="26">
        <v>45761</v>
      </c>
      <c r="B162" s="10" t="s">
        <v>155</v>
      </c>
      <c r="C162" s="10"/>
      <c r="D162" s="10">
        <v>1</v>
      </c>
      <c r="E162" s="7" t="str">
        <f>IFERROR(VLOOKUP(Table4[[#This Row],[From Location Code]],Table5[#All],3,0),"")</f>
        <v>Munger</v>
      </c>
      <c r="F162" s="7" t="str">
        <f>IFERROR(VLOOKUP(Table4[[#This Row],[From Location Code]],Table5[#All],2,0),"")</f>
        <v>Main Godown</v>
      </c>
      <c r="G162" s="9">
        <v>1055</v>
      </c>
      <c r="H162" s="7" t="str">
        <f>IFERROR(VLOOKUP(Table4[[#This Row],[To BMC/MPG Code]],Table5[#All],3,0),"")</f>
        <v>Matihani</v>
      </c>
      <c r="I162" s="7" t="str">
        <f>IFERROR(VLOOKUP(Table4[[#This Row],[To BMC/MPG Code]],Table5[#All],2,0),"")</f>
        <v>BMC</v>
      </c>
      <c r="J162" s="9" t="s">
        <v>59</v>
      </c>
      <c r="K162" s="7" t="str">
        <f>IFERROR(VLOOKUP(Table4[[#This Row],[Item Name]],Table2[[Item Name]:[UoM]],2,0),"")</f>
        <v>Nos</v>
      </c>
      <c r="L162" s="9">
        <v>1</v>
      </c>
      <c r="M162" s="17">
        <f>IFERROR(VLOOKUP(Table4[[#This Row],[Item Name]],Table2[[#All],[Item Name]:[Open Rate]],8,0),"")</f>
        <v>29.47</v>
      </c>
      <c r="N162" s="17">
        <f>IFERROR(+Table4[[#This Row],[Qty Issued]]*Table4[[#This Row],[Rate]],"")</f>
        <v>29.47</v>
      </c>
      <c r="O162" s="10" t="s">
        <v>153</v>
      </c>
      <c r="P162" s="13" t="s">
        <v>38</v>
      </c>
    </row>
    <row r="163" spans="1:16" x14ac:dyDescent="0.25">
      <c r="A163" s="26">
        <v>45761</v>
      </c>
      <c r="B163" s="10" t="s">
        <v>155</v>
      </c>
      <c r="C163" s="10"/>
      <c r="D163" s="10">
        <v>1</v>
      </c>
      <c r="E163" s="7" t="str">
        <f>IFERROR(VLOOKUP(Table4[[#This Row],[From Location Code]],Table5[#All],3,0),"")</f>
        <v>Munger</v>
      </c>
      <c r="F163" s="7" t="str">
        <f>IFERROR(VLOOKUP(Table4[[#This Row],[From Location Code]],Table5[#All],2,0),"")</f>
        <v>Main Godown</v>
      </c>
      <c r="G163" s="9">
        <v>1055</v>
      </c>
      <c r="H163" s="7" t="str">
        <f>IFERROR(VLOOKUP(Table4[[#This Row],[To BMC/MPG Code]],Table5[#All],3,0),"")</f>
        <v>Matihani</v>
      </c>
      <c r="I163" s="7" t="str">
        <f>IFERROR(VLOOKUP(Table4[[#This Row],[To BMC/MPG Code]],Table5[#All],2,0),"")</f>
        <v>BMC</v>
      </c>
      <c r="J163" s="9" t="s">
        <v>104</v>
      </c>
      <c r="K163" s="7" t="str">
        <f>IFERROR(VLOOKUP(Table4[[#This Row],[Item Name]],Table2[[Item Name]:[UoM]],2,0),"")</f>
        <v>Nos</v>
      </c>
      <c r="L163" s="9">
        <v>2</v>
      </c>
      <c r="M163" s="17">
        <f>IFERROR(VLOOKUP(Table4[[#This Row],[Item Name]],Table2[[#All],[Item Name]:[Open Rate]],8,0),"")</f>
        <v>23.46</v>
      </c>
      <c r="N163" s="17">
        <f>IFERROR(+Table4[[#This Row],[Qty Issued]]*Table4[[#This Row],[Rate]],"")</f>
        <v>46.92</v>
      </c>
      <c r="O163" s="10" t="s">
        <v>153</v>
      </c>
      <c r="P163" s="13" t="s">
        <v>38</v>
      </c>
    </row>
    <row r="164" spans="1:16" x14ac:dyDescent="0.25">
      <c r="A164" s="26">
        <v>45761</v>
      </c>
      <c r="B164" s="10" t="s">
        <v>155</v>
      </c>
      <c r="C164" s="10"/>
      <c r="D164" s="10">
        <v>1</v>
      </c>
      <c r="E164" s="7" t="str">
        <f>IFERROR(VLOOKUP(Table4[[#This Row],[From Location Code]],Table5[#All],3,0),"")</f>
        <v>Munger</v>
      </c>
      <c r="F164" s="7" t="str">
        <f>IFERROR(VLOOKUP(Table4[[#This Row],[From Location Code]],Table5[#All],2,0),"")</f>
        <v>Main Godown</v>
      </c>
      <c r="G164" s="9">
        <v>1055</v>
      </c>
      <c r="H164" s="7" t="str">
        <f>IFERROR(VLOOKUP(Table4[[#This Row],[To BMC/MPG Code]],Table5[#All],3,0),"")</f>
        <v>Matihani</v>
      </c>
      <c r="I164" s="7" t="str">
        <f>IFERROR(VLOOKUP(Table4[[#This Row],[To BMC/MPG Code]],Table5[#All],2,0),"")</f>
        <v>BMC</v>
      </c>
      <c r="J164" s="9" t="s">
        <v>105</v>
      </c>
      <c r="K164" s="7" t="str">
        <f>IFERROR(VLOOKUP(Table4[[#This Row],[Item Name]],Table2[[Item Name]:[UoM]],2,0),"")</f>
        <v>Nos</v>
      </c>
      <c r="L164" s="9">
        <v>2</v>
      </c>
      <c r="M164" s="17">
        <f>IFERROR(VLOOKUP(Table4[[#This Row],[Item Name]],Table2[[#All],[Item Name]:[Open Rate]],8,0),"")</f>
        <v>22.42</v>
      </c>
      <c r="N164" s="17">
        <f>IFERROR(+Table4[[#This Row],[Qty Issued]]*Table4[[#This Row],[Rate]],"")</f>
        <v>44.84</v>
      </c>
      <c r="O164" s="10" t="s">
        <v>153</v>
      </c>
      <c r="P164" s="13" t="s">
        <v>38</v>
      </c>
    </row>
    <row r="165" spans="1:16" x14ac:dyDescent="0.25">
      <c r="A165" s="26">
        <v>45761</v>
      </c>
      <c r="B165" s="10" t="s">
        <v>155</v>
      </c>
      <c r="C165" s="10"/>
      <c r="D165" s="10">
        <v>1</v>
      </c>
      <c r="E165" s="7" t="str">
        <f>IFERROR(VLOOKUP(Table4[[#This Row],[From Location Code]],Table5[#All],3,0),"")</f>
        <v>Munger</v>
      </c>
      <c r="F165" s="7" t="str">
        <f>IFERROR(VLOOKUP(Table4[[#This Row],[From Location Code]],Table5[#All],2,0),"")</f>
        <v>Main Godown</v>
      </c>
      <c r="G165" s="9">
        <v>1055</v>
      </c>
      <c r="H165" s="7" t="str">
        <f>IFERROR(VLOOKUP(Table4[[#This Row],[To BMC/MPG Code]],Table5[#All],3,0),"")</f>
        <v>Matihani</v>
      </c>
      <c r="I165" s="7" t="str">
        <f>IFERROR(VLOOKUP(Table4[[#This Row],[To BMC/MPG Code]],Table5[#All],2,0),"")</f>
        <v>BMC</v>
      </c>
      <c r="J165" s="9" t="s">
        <v>106</v>
      </c>
      <c r="K165" s="7" t="str">
        <f>IFERROR(VLOOKUP(Table4[[#This Row],[Item Name]],Table2[[Item Name]:[UoM]],2,0),"")</f>
        <v>Nos</v>
      </c>
      <c r="L165" s="9">
        <v>2</v>
      </c>
      <c r="M165" s="17">
        <f>IFERROR(VLOOKUP(Table4[[#This Row],[Item Name]],Table2[[#All],[Item Name]:[Open Rate]],8,0),"")</f>
        <v>28.46</v>
      </c>
      <c r="N165" s="17">
        <f>IFERROR(+Table4[[#This Row],[Qty Issued]]*Table4[[#This Row],[Rate]],"")</f>
        <v>56.92</v>
      </c>
      <c r="O165" s="10" t="s">
        <v>153</v>
      </c>
      <c r="P165" s="13" t="s">
        <v>38</v>
      </c>
    </row>
    <row r="166" spans="1:16" x14ac:dyDescent="0.25">
      <c r="A166" s="26">
        <v>45761</v>
      </c>
      <c r="B166" s="10" t="s">
        <v>155</v>
      </c>
      <c r="C166" s="10"/>
      <c r="D166" s="10">
        <v>1</v>
      </c>
      <c r="E166" s="7" t="str">
        <f>IFERROR(VLOOKUP(Table4[[#This Row],[From Location Code]],Table5[#All],3,0),"")</f>
        <v>Munger</v>
      </c>
      <c r="F166" s="7" t="str">
        <f>IFERROR(VLOOKUP(Table4[[#This Row],[From Location Code]],Table5[#All],2,0),"")</f>
        <v>Main Godown</v>
      </c>
      <c r="G166" s="9">
        <v>1055</v>
      </c>
      <c r="H166" s="7" t="str">
        <f>IFERROR(VLOOKUP(Table4[[#This Row],[To BMC/MPG Code]],Table5[#All],3,0),"")</f>
        <v>Matihani</v>
      </c>
      <c r="I166" s="7" t="str">
        <f>IFERROR(VLOOKUP(Table4[[#This Row],[To BMC/MPG Code]],Table5[#All],2,0),"")</f>
        <v>BMC</v>
      </c>
      <c r="J166" s="9" t="s">
        <v>111</v>
      </c>
      <c r="K166" s="7" t="str">
        <f>IFERROR(VLOOKUP(Table4[[#This Row],[Item Name]],Table2[[Item Name]:[UoM]],2,0),"")</f>
        <v>Nos</v>
      </c>
      <c r="L166" s="9">
        <v>6</v>
      </c>
      <c r="M166" s="17">
        <f>IFERROR(VLOOKUP(Table4[[#This Row],[Item Name]],Table2[[#All],[Item Name]:[Open Rate]],8,0),"")</f>
        <v>88.5</v>
      </c>
      <c r="N166" s="17">
        <f>IFERROR(+Table4[[#This Row],[Qty Issued]]*Table4[[#This Row],[Rate]],"")</f>
        <v>531</v>
      </c>
      <c r="O166" s="10" t="s">
        <v>153</v>
      </c>
      <c r="P166" s="13" t="s">
        <v>38</v>
      </c>
    </row>
    <row r="167" spans="1:16" x14ac:dyDescent="0.25">
      <c r="A167" s="26">
        <v>45761</v>
      </c>
      <c r="B167" s="10" t="s">
        <v>155</v>
      </c>
      <c r="C167" s="10"/>
      <c r="D167" s="10">
        <v>1</v>
      </c>
      <c r="E167" s="7" t="str">
        <f>IFERROR(VLOOKUP(Table4[[#This Row],[From Location Code]],Table5[#All],3,0),"")</f>
        <v>Munger</v>
      </c>
      <c r="F167" s="7" t="str">
        <f>IFERROR(VLOOKUP(Table4[[#This Row],[From Location Code]],Table5[#All],2,0),"")</f>
        <v>Main Godown</v>
      </c>
      <c r="G167" s="9">
        <v>1055</v>
      </c>
      <c r="H167" s="7" t="str">
        <f>IFERROR(VLOOKUP(Table4[[#This Row],[To BMC/MPG Code]],Table5[#All],3,0),"")</f>
        <v>Matihani</v>
      </c>
      <c r="I167" s="7" t="str">
        <f>IFERROR(VLOOKUP(Table4[[#This Row],[To BMC/MPG Code]],Table5[#All],2,0),"")</f>
        <v>BMC</v>
      </c>
      <c r="J167" s="9" t="s">
        <v>81</v>
      </c>
      <c r="K167" s="7" t="str">
        <f>IFERROR(VLOOKUP(Table4[[#This Row],[Item Name]],Table2[[Item Name]:[UoM]],2,0),"")</f>
        <v>Nos</v>
      </c>
      <c r="L167" s="9">
        <v>2</v>
      </c>
      <c r="M167" s="17">
        <f>IFERROR(VLOOKUP(Table4[[#This Row],[Item Name]],Table2[[#All],[Item Name]:[Open Rate]],8,0),"")</f>
        <v>18.95</v>
      </c>
      <c r="N167" s="17">
        <f>IFERROR(+Table4[[#This Row],[Qty Issued]]*Table4[[#This Row],[Rate]],"")</f>
        <v>37.9</v>
      </c>
      <c r="O167" s="10" t="s">
        <v>153</v>
      </c>
      <c r="P167" s="13" t="s">
        <v>38</v>
      </c>
    </row>
    <row r="168" spans="1:16" x14ac:dyDescent="0.25">
      <c r="A168" s="26">
        <v>45761</v>
      </c>
      <c r="B168" s="10" t="s">
        <v>155</v>
      </c>
      <c r="C168" s="10"/>
      <c r="D168" s="10">
        <v>1</v>
      </c>
      <c r="E168" s="7" t="str">
        <f>IFERROR(VLOOKUP(Table4[[#This Row],[From Location Code]],Table5[#All],3,0),"")</f>
        <v>Munger</v>
      </c>
      <c r="F168" s="7" t="str">
        <f>IFERROR(VLOOKUP(Table4[[#This Row],[From Location Code]],Table5[#All],2,0),"")</f>
        <v>Main Godown</v>
      </c>
      <c r="G168" s="9">
        <v>1055</v>
      </c>
      <c r="H168" s="7" t="str">
        <f>IFERROR(VLOOKUP(Table4[[#This Row],[To BMC/MPG Code]],Table5[#All],3,0),"")</f>
        <v>Matihani</v>
      </c>
      <c r="I168" s="7" t="str">
        <f>IFERROR(VLOOKUP(Table4[[#This Row],[To BMC/MPG Code]],Table5[#All],2,0),"")</f>
        <v>BMC</v>
      </c>
      <c r="J168" s="9" t="s">
        <v>136</v>
      </c>
      <c r="K168" s="7" t="str">
        <f>IFERROR(VLOOKUP(Table4[[#This Row],[Item Name]],Table2[[Item Name]:[UoM]],2,0),"")</f>
        <v>Nos</v>
      </c>
      <c r="L168" s="9">
        <v>2</v>
      </c>
      <c r="M168" s="17">
        <f>IFERROR(VLOOKUP(Table4[[#This Row],[Item Name]],Table2[[#All],[Item Name]:[Open Rate]],8,0),"")</f>
        <v>23.71</v>
      </c>
      <c r="N168" s="17">
        <f>IFERROR(+Table4[[#This Row],[Qty Issued]]*Table4[[#This Row],[Rate]],"")</f>
        <v>47.42</v>
      </c>
      <c r="O168" s="10" t="s">
        <v>153</v>
      </c>
      <c r="P168" s="13" t="s">
        <v>38</v>
      </c>
    </row>
    <row r="169" spans="1:16" x14ac:dyDescent="0.25">
      <c r="A169" s="26">
        <v>45761</v>
      </c>
      <c r="B169" s="10" t="s">
        <v>155</v>
      </c>
      <c r="C169" s="10"/>
      <c r="D169" s="10">
        <v>1</v>
      </c>
      <c r="E169" s="7" t="str">
        <f>IFERROR(VLOOKUP(Table4[[#This Row],[From Location Code]],Table5[#All],3,0),"")</f>
        <v>Munger</v>
      </c>
      <c r="F169" s="7" t="str">
        <f>IFERROR(VLOOKUP(Table4[[#This Row],[From Location Code]],Table5[#All],2,0),"")</f>
        <v>Main Godown</v>
      </c>
      <c r="G169" s="9">
        <v>1055</v>
      </c>
      <c r="H169" s="7" t="str">
        <f>IFERROR(VLOOKUP(Table4[[#This Row],[To BMC/MPG Code]],Table5[#All],3,0),"")</f>
        <v>Matihani</v>
      </c>
      <c r="I169" s="7" t="str">
        <f>IFERROR(VLOOKUP(Table4[[#This Row],[To BMC/MPG Code]],Table5[#All],2,0),"")</f>
        <v>BMC</v>
      </c>
      <c r="J169" s="9" t="s">
        <v>137</v>
      </c>
      <c r="K169" s="7" t="str">
        <f>IFERROR(VLOOKUP(Table4[[#This Row],[Item Name]],Table2[[Item Name]:[UoM]],2,0),"")</f>
        <v>Nos</v>
      </c>
      <c r="L169" s="9">
        <v>2</v>
      </c>
      <c r="M169" s="17">
        <f>IFERROR(VLOOKUP(Table4[[#This Row],[Item Name]],Table2[[#All],[Item Name]:[Open Rate]],8,0),"")</f>
        <v>32.090000000000003</v>
      </c>
      <c r="N169" s="17">
        <f>IFERROR(+Table4[[#This Row],[Qty Issued]]*Table4[[#This Row],[Rate]],"")</f>
        <v>64.180000000000007</v>
      </c>
      <c r="O169" s="10" t="s">
        <v>153</v>
      </c>
      <c r="P169" s="13" t="s">
        <v>38</v>
      </c>
    </row>
    <row r="170" spans="1:16" x14ac:dyDescent="0.25">
      <c r="A170" s="26">
        <v>45761</v>
      </c>
      <c r="B170" s="10" t="s">
        <v>155</v>
      </c>
      <c r="C170" s="10"/>
      <c r="D170" s="10">
        <v>1</v>
      </c>
      <c r="E170" s="7" t="str">
        <f>IFERROR(VLOOKUP(Table4[[#This Row],[From Location Code]],Table5[#All],3,0),"")</f>
        <v>Munger</v>
      </c>
      <c r="F170" s="7" t="str">
        <f>IFERROR(VLOOKUP(Table4[[#This Row],[From Location Code]],Table5[#All],2,0),"")</f>
        <v>Main Godown</v>
      </c>
      <c r="G170" s="9">
        <v>1055</v>
      </c>
      <c r="H170" s="7" t="str">
        <f>IFERROR(VLOOKUP(Table4[[#This Row],[To BMC/MPG Code]],Table5[#All],3,0),"")</f>
        <v>Matihani</v>
      </c>
      <c r="I170" s="7" t="str">
        <f>IFERROR(VLOOKUP(Table4[[#This Row],[To BMC/MPG Code]],Table5[#All],2,0),"")</f>
        <v>BMC</v>
      </c>
      <c r="J170" s="9" t="s">
        <v>116</v>
      </c>
      <c r="K170" s="7" t="str">
        <f>IFERROR(VLOOKUP(Table4[[#This Row],[Item Name]],Table2[[Item Name]:[UoM]],2,0),"")</f>
        <v>Nos</v>
      </c>
      <c r="L170" s="9">
        <v>50</v>
      </c>
      <c r="M170" s="17">
        <f>IFERROR(VLOOKUP(Table4[[#This Row],[Item Name]],Table2[[#All],[Item Name]:[Open Rate]],8,0),"")</f>
        <v>2.83</v>
      </c>
      <c r="N170" s="17">
        <f>IFERROR(+Table4[[#This Row],[Qty Issued]]*Table4[[#This Row],[Rate]],"")</f>
        <v>141.5</v>
      </c>
      <c r="O170" s="10" t="s">
        <v>153</v>
      </c>
      <c r="P170" s="13" t="s">
        <v>38</v>
      </c>
    </row>
    <row r="171" spans="1:16" x14ac:dyDescent="0.25">
      <c r="A171" s="26">
        <v>45761</v>
      </c>
      <c r="B171" s="10" t="s">
        <v>155</v>
      </c>
      <c r="C171" s="10"/>
      <c r="D171" s="10">
        <v>1</v>
      </c>
      <c r="E171" s="7" t="str">
        <f>IFERROR(VLOOKUP(Table4[[#This Row],[From Location Code]],Table5[#All],3,0),"")</f>
        <v>Munger</v>
      </c>
      <c r="F171" s="7" t="str">
        <f>IFERROR(VLOOKUP(Table4[[#This Row],[From Location Code]],Table5[#All],2,0),"")</f>
        <v>Main Godown</v>
      </c>
      <c r="G171" s="9">
        <v>1055</v>
      </c>
      <c r="H171" s="7" t="str">
        <f>IFERROR(VLOOKUP(Table4[[#This Row],[To BMC/MPG Code]],Table5[#All],3,0),"")</f>
        <v>Matihani</v>
      </c>
      <c r="I171" s="7" t="str">
        <f>IFERROR(VLOOKUP(Table4[[#This Row],[To BMC/MPG Code]],Table5[#All],2,0),"")</f>
        <v>BMC</v>
      </c>
      <c r="J171" s="9" t="s">
        <v>82</v>
      </c>
      <c r="K171" s="7" t="str">
        <f>IFERROR(VLOOKUP(Table4[[#This Row],[Item Name]],Table2[[Item Name]:[UoM]],2,0),"")</f>
        <v>Nos</v>
      </c>
      <c r="L171" s="9">
        <v>36</v>
      </c>
      <c r="M171" s="17">
        <f>IFERROR(VLOOKUP(Table4[[#This Row],[Item Name]],Table2[[#All],[Item Name]:[Open Rate]],8,0),"")</f>
        <v>1.99</v>
      </c>
      <c r="N171" s="17">
        <f>IFERROR(+Table4[[#This Row],[Qty Issued]]*Table4[[#This Row],[Rate]],"")</f>
        <v>71.64</v>
      </c>
      <c r="O171" s="10" t="s">
        <v>153</v>
      </c>
      <c r="P171" s="13" t="s">
        <v>38</v>
      </c>
    </row>
    <row r="172" spans="1:16" x14ac:dyDescent="0.25">
      <c r="A172" s="26">
        <v>45761</v>
      </c>
      <c r="B172" s="10" t="s">
        <v>155</v>
      </c>
      <c r="C172" s="10"/>
      <c r="D172" s="10">
        <v>1</v>
      </c>
      <c r="E172" s="7" t="str">
        <f>IFERROR(VLOOKUP(Table4[[#This Row],[From Location Code]],Table5[#All],3,0),"")</f>
        <v>Munger</v>
      </c>
      <c r="F172" s="7" t="str">
        <f>IFERROR(VLOOKUP(Table4[[#This Row],[From Location Code]],Table5[#All],2,0),"")</f>
        <v>Main Godown</v>
      </c>
      <c r="G172" s="9">
        <v>1055</v>
      </c>
      <c r="H172" s="7" t="str">
        <f>IFERROR(VLOOKUP(Table4[[#This Row],[To BMC/MPG Code]],Table5[#All],3,0),"")</f>
        <v>Matihani</v>
      </c>
      <c r="I172" s="7" t="str">
        <f>IFERROR(VLOOKUP(Table4[[#This Row],[To BMC/MPG Code]],Table5[#All],2,0),"")</f>
        <v>BMC</v>
      </c>
      <c r="J172" s="9" t="s">
        <v>83</v>
      </c>
      <c r="K172" s="7" t="str">
        <f>IFERROR(VLOOKUP(Table4[[#This Row],[Item Name]],Table2[[Item Name]:[UoM]],2,0),"")</f>
        <v>Nos</v>
      </c>
      <c r="L172" s="9">
        <v>2</v>
      </c>
      <c r="M172" s="17">
        <f>IFERROR(VLOOKUP(Table4[[#This Row],[Item Name]],Table2[[#All],[Item Name]:[Open Rate]],8,0),"")</f>
        <v>4.32</v>
      </c>
      <c r="N172" s="17">
        <f>IFERROR(+Table4[[#This Row],[Qty Issued]]*Table4[[#This Row],[Rate]],"")</f>
        <v>8.64</v>
      </c>
      <c r="O172" s="10" t="s">
        <v>153</v>
      </c>
      <c r="P172" s="13" t="s">
        <v>38</v>
      </c>
    </row>
    <row r="173" spans="1:16" x14ac:dyDescent="0.25">
      <c r="A173" s="26">
        <v>45761</v>
      </c>
      <c r="B173" s="10" t="s">
        <v>155</v>
      </c>
      <c r="C173" s="10"/>
      <c r="D173" s="10">
        <v>1</v>
      </c>
      <c r="E173" s="7" t="str">
        <f>IFERROR(VLOOKUP(Table4[[#This Row],[From Location Code]],Table5[#All],3,0),"")</f>
        <v>Munger</v>
      </c>
      <c r="F173" s="7" t="str">
        <f>IFERROR(VLOOKUP(Table4[[#This Row],[From Location Code]],Table5[#All],2,0),"")</f>
        <v>Main Godown</v>
      </c>
      <c r="G173" s="9">
        <v>1055</v>
      </c>
      <c r="H173" s="7" t="str">
        <f>IFERROR(VLOOKUP(Table4[[#This Row],[To BMC/MPG Code]],Table5[#All],3,0),"")</f>
        <v>Matihani</v>
      </c>
      <c r="I173" s="7" t="str">
        <f>IFERROR(VLOOKUP(Table4[[#This Row],[To BMC/MPG Code]],Table5[#All],2,0),"")</f>
        <v>BMC</v>
      </c>
      <c r="J173" s="9" t="s">
        <v>118</v>
      </c>
      <c r="K173" s="7" t="str">
        <f>IFERROR(VLOOKUP(Table4[[#This Row],[Item Name]],Table2[[Item Name]:[UoM]],2,0),"")</f>
        <v>Nos</v>
      </c>
      <c r="L173" s="9">
        <v>3</v>
      </c>
      <c r="M173" s="17">
        <f>IFERROR(VLOOKUP(Table4[[#This Row],[Item Name]],Table2[[#All],[Item Name]:[Open Rate]],8,0),"")</f>
        <v>51.74</v>
      </c>
      <c r="N173" s="17">
        <f>IFERROR(+Table4[[#This Row],[Qty Issued]]*Table4[[#This Row],[Rate]],"")</f>
        <v>155.22</v>
      </c>
      <c r="O173" s="10" t="s">
        <v>153</v>
      </c>
      <c r="P173" s="13" t="s">
        <v>38</v>
      </c>
    </row>
    <row r="174" spans="1:16" x14ac:dyDescent="0.25">
      <c r="A174" s="26">
        <v>45761</v>
      </c>
      <c r="B174" s="10" t="s">
        <v>155</v>
      </c>
      <c r="C174" s="10"/>
      <c r="D174" s="10">
        <v>1</v>
      </c>
      <c r="E174" s="7" t="str">
        <f>IFERROR(VLOOKUP(Table4[[#This Row],[From Location Code]],Table5[#All],3,0),"")</f>
        <v>Munger</v>
      </c>
      <c r="F174" s="7" t="str">
        <f>IFERROR(VLOOKUP(Table4[[#This Row],[From Location Code]],Table5[#All],2,0),"")</f>
        <v>Main Godown</v>
      </c>
      <c r="G174" s="9">
        <v>1055</v>
      </c>
      <c r="H174" s="7" t="str">
        <f>IFERROR(VLOOKUP(Table4[[#This Row],[To BMC/MPG Code]],Table5[#All],3,0),"")</f>
        <v>Matihani</v>
      </c>
      <c r="I174" s="7" t="str">
        <f>IFERROR(VLOOKUP(Table4[[#This Row],[To BMC/MPG Code]],Table5[#All],2,0),"")</f>
        <v>BMC</v>
      </c>
      <c r="J174" s="9" t="s">
        <v>130</v>
      </c>
      <c r="K174" s="7" t="str">
        <f>IFERROR(VLOOKUP(Table4[[#This Row],[Item Name]],Table2[[Item Name]:[UoM]],2,0),"")</f>
        <v>Nos</v>
      </c>
      <c r="L174" s="9">
        <v>12</v>
      </c>
      <c r="M174" s="17">
        <f>IFERROR(VLOOKUP(Table4[[#This Row],[Item Name]],Table2[[#All],[Item Name]:[Open Rate]],8,0),"")</f>
        <v>2.96</v>
      </c>
      <c r="N174" s="17">
        <f>IFERROR(+Table4[[#This Row],[Qty Issued]]*Table4[[#This Row],[Rate]],"")</f>
        <v>35.519999999999996</v>
      </c>
      <c r="O174" s="10" t="s">
        <v>153</v>
      </c>
      <c r="P174" s="13" t="s">
        <v>38</v>
      </c>
    </row>
    <row r="175" spans="1:16" x14ac:dyDescent="0.25">
      <c r="A175" s="26">
        <v>45761</v>
      </c>
      <c r="B175" s="10" t="s">
        <v>155</v>
      </c>
      <c r="C175" s="10"/>
      <c r="D175" s="10">
        <v>1</v>
      </c>
      <c r="E175" s="7" t="str">
        <f>IFERROR(VLOOKUP(Table4[[#This Row],[From Location Code]],Table5[#All],3,0),"")</f>
        <v>Munger</v>
      </c>
      <c r="F175" s="7" t="str">
        <f>IFERROR(VLOOKUP(Table4[[#This Row],[From Location Code]],Table5[#All],2,0),"")</f>
        <v>Main Godown</v>
      </c>
      <c r="G175" s="9">
        <v>1055</v>
      </c>
      <c r="H175" s="7" t="str">
        <f>IFERROR(VLOOKUP(Table4[[#This Row],[To BMC/MPG Code]],Table5[#All],3,0),"")</f>
        <v>Matihani</v>
      </c>
      <c r="I175" s="7" t="str">
        <f>IFERROR(VLOOKUP(Table4[[#This Row],[To BMC/MPG Code]],Table5[#All],2,0),"")</f>
        <v>BMC</v>
      </c>
      <c r="J175" s="9" t="s">
        <v>131</v>
      </c>
      <c r="K175" s="7" t="str">
        <f>IFERROR(VLOOKUP(Table4[[#This Row],[Item Name]],Table2[[Item Name]:[UoM]],2,0),"")</f>
        <v>Nos</v>
      </c>
      <c r="L175" s="9">
        <v>2</v>
      </c>
      <c r="M175" s="17">
        <f>IFERROR(VLOOKUP(Table4[[#This Row],[Item Name]],Table2[[#All],[Item Name]:[Open Rate]],8,0),"")</f>
        <v>40.619999999999997</v>
      </c>
      <c r="N175" s="17">
        <f>IFERROR(+Table4[[#This Row],[Qty Issued]]*Table4[[#This Row],[Rate]],"")</f>
        <v>81.239999999999995</v>
      </c>
      <c r="O175" s="10" t="s">
        <v>153</v>
      </c>
      <c r="P175" s="13" t="s">
        <v>38</v>
      </c>
    </row>
    <row r="176" spans="1:16" x14ac:dyDescent="0.25">
      <c r="A176" s="26">
        <v>45761</v>
      </c>
      <c r="B176" s="10" t="s">
        <v>155</v>
      </c>
      <c r="C176" s="10"/>
      <c r="D176" s="10">
        <v>1</v>
      </c>
      <c r="E176" s="7" t="str">
        <f>IFERROR(VLOOKUP(Table4[[#This Row],[From Location Code]],Table5[#All],3,0),"")</f>
        <v>Munger</v>
      </c>
      <c r="F176" s="7" t="str">
        <f>IFERROR(VLOOKUP(Table4[[#This Row],[From Location Code]],Table5[#All],2,0),"")</f>
        <v>Main Godown</v>
      </c>
      <c r="G176" s="9">
        <v>1055</v>
      </c>
      <c r="H176" s="7" t="str">
        <f>IFERROR(VLOOKUP(Table4[[#This Row],[To BMC/MPG Code]],Table5[#All],3,0),"")</f>
        <v>Matihani</v>
      </c>
      <c r="I176" s="7" t="str">
        <f>IFERROR(VLOOKUP(Table4[[#This Row],[To BMC/MPG Code]],Table5[#All],2,0),"")</f>
        <v>BMC</v>
      </c>
      <c r="J176" s="9" t="s">
        <v>55</v>
      </c>
      <c r="K176" s="7" t="str">
        <f>IFERROR(VLOOKUP(Table4[[#This Row],[Item Name]],Table2[[Item Name]:[UoM]],2,0),"")</f>
        <v>Nos</v>
      </c>
      <c r="L176" s="9">
        <v>6</v>
      </c>
      <c r="M176" s="17">
        <f>IFERROR(VLOOKUP(Table4[[#This Row],[Item Name]],Table2[[#All],[Item Name]:[Open Rate]],8,0),"")</f>
        <v>0.79</v>
      </c>
      <c r="N176" s="17">
        <f>IFERROR(+Table4[[#This Row],[Qty Issued]]*Table4[[#This Row],[Rate]],"")</f>
        <v>4.74</v>
      </c>
      <c r="O176" s="10" t="s">
        <v>153</v>
      </c>
      <c r="P176" s="13" t="s">
        <v>38</v>
      </c>
    </row>
    <row r="177" spans="1:16" x14ac:dyDescent="0.25">
      <c r="A177" s="26">
        <v>45761</v>
      </c>
      <c r="B177" s="10" t="s">
        <v>155</v>
      </c>
      <c r="C177" s="10"/>
      <c r="D177" s="10">
        <v>1</v>
      </c>
      <c r="E177" s="7" t="str">
        <f>IFERROR(VLOOKUP(Table4[[#This Row],[From Location Code]],Table5[#All],3,0),"")</f>
        <v>Munger</v>
      </c>
      <c r="F177" s="7" t="str">
        <f>IFERROR(VLOOKUP(Table4[[#This Row],[From Location Code]],Table5[#All],2,0),"")</f>
        <v>Main Godown</v>
      </c>
      <c r="G177" s="9">
        <v>1055</v>
      </c>
      <c r="H177" s="7" t="str">
        <f>IFERROR(VLOOKUP(Table4[[#This Row],[To BMC/MPG Code]],Table5[#All],3,0),"")</f>
        <v>Matihani</v>
      </c>
      <c r="I177" s="7" t="str">
        <f>IFERROR(VLOOKUP(Table4[[#This Row],[To BMC/MPG Code]],Table5[#All],2,0),"")</f>
        <v>BMC</v>
      </c>
      <c r="J177" s="9" t="s">
        <v>103</v>
      </c>
      <c r="K177" s="7" t="str">
        <f>IFERROR(VLOOKUP(Table4[[#This Row],[Item Name]],Table2[[Item Name]:[UoM]],2,0),"")</f>
        <v>Nos</v>
      </c>
      <c r="L177" s="9">
        <v>6</v>
      </c>
      <c r="M177" s="17">
        <f>IFERROR(VLOOKUP(Table4[[#This Row],[Item Name]],Table2[[#All],[Item Name]:[Open Rate]],8,0),"")</f>
        <v>0.9</v>
      </c>
      <c r="N177" s="17">
        <f>IFERROR(+Table4[[#This Row],[Qty Issued]]*Table4[[#This Row],[Rate]],"")</f>
        <v>5.4</v>
      </c>
      <c r="O177" s="10" t="s">
        <v>153</v>
      </c>
      <c r="P177" s="13" t="s">
        <v>38</v>
      </c>
    </row>
    <row r="178" spans="1:16" x14ac:dyDescent="0.25">
      <c r="A178" s="26">
        <v>45761</v>
      </c>
      <c r="B178" s="10" t="s">
        <v>155</v>
      </c>
      <c r="C178" s="10"/>
      <c r="D178" s="10">
        <v>1</v>
      </c>
      <c r="E178" s="7" t="str">
        <f>IFERROR(VLOOKUP(Table4[[#This Row],[From Location Code]],Table5[#All],3,0),"")</f>
        <v>Munger</v>
      </c>
      <c r="F178" s="7" t="str">
        <f>IFERROR(VLOOKUP(Table4[[#This Row],[From Location Code]],Table5[#All],2,0),"")</f>
        <v>Main Godown</v>
      </c>
      <c r="G178" s="9">
        <v>1055</v>
      </c>
      <c r="H178" s="7" t="str">
        <f>IFERROR(VLOOKUP(Table4[[#This Row],[To BMC/MPG Code]],Table5[#All],3,0),"")</f>
        <v>Matihani</v>
      </c>
      <c r="I178" s="7" t="str">
        <f>IFERROR(VLOOKUP(Table4[[#This Row],[To BMC/MPG Code]],Table5[#All],2,0),"")</f>
        <v>BMC</v>
      </c>
      <c r="J178" s="9" t="s">
        <v>43</v>
      </c>
      <c r="K178" s="7" t="str">
        <f>IFERROR(VLOOKUP(Table4[[#This Row],[Item Name]],Table2[[Item Name]:[UoM]],2,0),"")</f>
        <v>Nos</v>
      </c>
      <c r="L178" s="9">
        <v>3</v>
      </c>
      <c r="M178" s="17">
        <f>IFERROR(VLOOKUP(Table4[[#This Row],[Item Name]],Table2[[#All],[Item Name]:[Open Rate]],8,0),"")</f>
        <v>120</v>
      </c>
      <c r="N178" s="17">
        <f>IFERROR(+Table4[[#This Row],[Qty Issued]]*Table4[[#This Row],[Rate]],"")</f>
        <v>360</v>
      </c>
      <c r="O178" s="10" t="s">
        <v>153</v>
      </c>
      <c r="P178" s="13" t="s">
        <v>38</v>
      </c>
    </row>
    <row r="179" spans="1:16" x14ac:dyDescent="0.25">
      <c r="A179" s="26">
        <v>45761</v>
      </c>
      <c r="B179" s="10" t="s">
        <v>155</v>
      </c>
      <c r="C179" s="10"/>
      <c r="D179" s="10">
        <v>1</v>
      </c>
      <c r="E179" s="7" t="str">
        <f>IFERROR(VLOOKUP(Table4[[#This Row],[From Location Code]],Table5[#All],3,0),"")</f>
        <v>Munger</v>
      </c>
      <c r="F179" s="7" t="str">
        <f>IFERROR(VLOOKUP(Table4[[#This Row],[From Location Code]],Table5[#All],2,0),"")</f>
        <v>Main Godown</v>
      </c>
      <c r="G179" s="9">
        <v>1055</v>
      </c>
      <c r="H179" s="7" t="str">
        <f>IFERROR(VLOOKUP(Table4[[#This Row],[To BMC/MPG Code]],Table5[#All],3,0),"")</f>
        <v>Matihani</v>
      </c>
      <c r="I179" s="7" t="str">
        <f>IFERROR(VLOOKUP(Table4[[#This Row],[To BMC/MPG Code]],Table5[#All],2,0),"")</f>
        <v>BMC</v>
      </c>
      <c r="J179" s="9" t="s">
        <v>122</v>
      </c>
      <c r="K179" s="7" t="str">
        <f>IFERROR(VLOOKUP(Table4[[#This Row],[Item Name]],Table2[[Item Name]:[UoM]],2,0),"")</f>
        <v>Nos</v>
      </c>
      <c r="L179" s="9">
        <v>2</v>
      </c>
      <c r="M179" s="17">
        <f>IFERROR(VLOOKUP(Table4[[#This Row],[Item Name]],Table2[[#All],[Item Name]:[Open Rate]],8,0),"")</f>
        <v>37.89</v>
      </c>
      <c r="N179" s="17">
        <f>IFERROR(+Table4[[#This Row],[Qty Issued]]*Table4[[#This Row],[Rate]],"")</f>
        <v>75.78</v>
      </c>
      <c r="O179" s="10" t="s">
        <v>153</v>
      </c>
      <c r="P179" s="13" t="s">
        <v>38</v>
      </c>
    </row>
    <row r="180" spans="1:16" x14ac:dyDescent="0.25">
      <c r="A180" s="26">
        <v>45761</v>
      </c>
      <c r="B180" s="10" t="s">
        <v>155</v>
      </c>
      <c r="C180" s="10"/>
      <c r="D180" s="10">
        <v>1</v>
      </c>
      <c r="E180" s="7" t="str">
        <f>IFERROR(VLOOKUP(Table4[[#This Row],[From Location Code]],Table5[#All],3,0),"")</f>
        <v>Munger</v>
      </c>
      <c r="F180" s="7" t="str">
        <f>IFERROR(VLOOKUP(Table4[[#This Row],[From Location Code]],Table5[#All],2,0),"")</f>
        <v>Main Godown</v>
      </c>
      <c r="G180" s="9">
        <v>1055</v>
      </c>
      <c r="H180" s="7" t="str">
        <f>IFERROR(VLOOKUP(Table4[[#This Row],[To BMC/MPG Code]],Table5[#All],3,0),"")</f>
        <v>Matihani</v>
      </c>
      <c r="I180" s="7" t="str">
        <f>IFERROR(VLOOKUP(Table4[[#This Row],[To BMC/MPG Code]],Table5[#All],2,0),"")</f>
        <v>BMC</v>
      </c>
      <c r="J180" s="9" t="s">
        <v>75</v>
      </c>
      <c r="K180" s="7" t="str">
        <f>IFERROR(VLOOKUP(Table4[[#This Row],[Item Name]],Table2[[Item Name]:[UoM]],2,0),"")</f>
        <v>Nos</v>
      </c>
      <c r="L180" s="9">
        <v>1</v>
      </c>
      <c r="M180" s="17">
        <f>IFERROR(VLOOKUP(Table4[[#This Row],[Item Name]],Table2[[#All],[Item Name]:[Open Rate]],8,0),"")</f>
        <v>3776</v>
      </c>
      <c r="N180" s="17">
        <f>IFERROR(+Table4[[#This Row],[Qty Issued]]*Table4[[#This Row],[Rate]],"")</f>
        <v>3776</v>
      </c>
      <c r="O180" s="10" t="s">
        <v>153</v>
      </c>
      <c r="P180" s="13" t="s">
        <v>38</v>
      </c>
    </row>
    <row r="181" spans="1:16" x14ac:dyDescent="0.25">
      <c r="A181" s="26">
        <v>45761</v>
      </c>
      <c r="B181" s="10" t="s">
        <v>155</v>
      </c>
      <c r="C181" s="10"/>
      <c r="D181" s="10">
        <v>1</v>
      </c>
      <c r="E181" s="7" t="str">
        <f>IFERROR(VLOOKUP(Table4[[#This Row],[From Location Code]],Table5[#All],3,0),"")</f>
        <v>Munger</v>
      </c>
      <c r="F181" s="7" t="str">
        <f>IFERROR(VLOOKUP(Table4[[#This Row],[From Location Code]],Table5[#All],2,0),"")</f>
        <v>Main Godown</v>
      </c>
      <c r="G181" s="9">
        <v>1055</v>
      </c>
      <c r="H181" s="7" t="str">
        <f>IFERROR(VLOOKUP(Table4[[#This Row],[To BMC/MPG Code]],Table5[#All],3,0),"")</f>
        <v>Matihani</v>
      </c>
      <c r="I181" s="7" t="str">
        <f>IFERROR(VLOOKUP(Table4[[#This Row],[To BMC/MPG Code]],Table5[#All],2,0),"")</f>
        <v>BMC</v>
      </c>
      <c r="J181" s="9" t="s">
        <v>44</v>
      </c>
      <c r="K181" s="7" t="str">
        <f>IFERROR(VLOOKUP(Table4[[#This Row],[Item Name]],Table2[[Item Name]:[UoM]],2,0),"")</f>
        <v>Nos</v>
      </c>
      <c r="L181" s="9">
        <v>2</v>
      </c>
      <c r="M181" s="17">
        <f>IFERROR(VLOOKUP(Table4[[#This Row],[Item Name]],Table2[[#All],[Item Name]:[Open Rate]],8,0),"")</f>
        <v>365.8</v>
      </c>
      <c r="N181" s="17">
        <f>IFERROR(+Table4[[#This Row],[Qty Issued]]*Table4[[#This Row],[Rate]],"")</f>
        <v>731.6</v>
      </c>
      <c r="O181" s="10" t="s">
        <v>153</v>
      </c>
      <c r="P181" s="13" t="s">
        <v>38</v>
      </c>
    </row>
    <row r="182" spans="1:16" x14ac:dyDescent="0.25">
      <c r="A182" s="26">
        <v>45761</v>
      </c>
      <c r="B182" s="10" t="s">
        <v>155</v>
      </c>
      <c r="C182" s="10"/>
      <c r="D182" s="10">
        <v>1</v>
      </c>
      <c r="E182" s="7" t="str">
        <f>IFERROR(VLOOKUP(Table4[[#This Row],[From Location Code]],Table5[#All],3,0),"")</f>
        <v>Munger</v>
      </c>
      <c r="F182" s="7" t="str">
        <f>IFERROR(VLOOKUP(Table4[[#This Row],[From Location Code]],Table5[#All],2,0),"")</f>
        <v>Main Godown</v>
      </c>
      <c r="G182" s="9">
        <v>1055</v>
      </c>
      <c r="H182" s="7" t="str">
        <f>IFERROR(VLOOKUP(Table4[[#This Row],[To BMC/MPG Code]],Table5[#All],3,0),"")</f>
        <v>Matihani</v>
      </c>
      <c r="I182" s="7" t="str">
        <f>IFERROR(VLOOKUP(Table4[[#This Row],[To BMC/MPG Code]],Table5[#All],2,0),"")</f>
        <v>BMC</v>
      </c>
      <c r="J182" s="9" t="s">
        <v>61</v>
      </c>
      <c r="K182" s="7" t="str">
        <f>IFERROR(VLOOKUP(Table4[[#This Row],[Item Name]],Table2[[Item Name]:[UoM]],2,0),"")</f>
        <v>Nos</v>
      </c>
      <c r="L182" s="9">
        <v>1</v>
      </c>
      <c r="M182" s="17">
        <f>IFERROR(VLOOKUP(Table4[[#This Row],[Item Name]],Table2[[#All],[Item Name]:[Open Rate]],8,0),"")</f>
        <v>168</v>
      </c>
      <c r="N182" s="17">
        <f>IFERROR(+Table4[[#This Row],[Qty Issued]]*Table4[[#This Row],[Rate]],"")</f>
        <v>168</v>
      </c>
      <c r="O182" s="10" t="s">
        <v>153</v>
      </c>
      <c r="P182" s="13" t="s">
        <v>38</v>
      </c>
    </row>
    <row r="183" spans="1:16" x14ac:dyDescent="0.25">
      <c r="A183" s="26">
        <v>45761</v>
      </c>
      <c r="B183" s="10" t="s">
        <v>155</v>
      </c>
      <c r="C183" s="10"/>
      <c r="D183" s="10">
        <v>1</v>
      </c>
      <c r="E183" s="7" t="str">
        <f>IFERROR(VLOOKUP(Table4[[#This Row],[From Location Code]],Table5[#All],3,0),"")</f>
        <v>Munger</v>
      </c>
      <c r="F183" s="7" t="str">
        <f>IFERROR(VLOOKUP(Table4[[#This Row],[From Location Code]],Table5[#All],2,0),"")</f>
        <v>Main Godown</v>
      </c>
      <c r="G183" s="9">
        <v>1055</v>
      </c>
      <c r="H183" s="7" t="str">
        <f>IFERROR(VLOOKUP(Table4[[#This Row],[To BMC/MPG Code]],Table5[#All],3,0),"")</f>
        <v>Matihani</v>
      </c>
      <c r="I183" s="7" t="str">
        <f>IFERROR(VLOOKUP(Table4[[#This Row],[To BMC/MPG Code]],Table5[#All],2,0),"")</f>
        <v>BMC</v>
      </c>
      <c r="J183" s="9" t="s">
        <v>99</v>
      </c>
      <c r="K183" s="7" t="str">
        <f>IFERROR(VLOOKUP(Table4[[#This Row],[Item Name]],Table2[[Item Name]:[UoM]],2,0),"")</f>
        <v>Nos</v>
      </c>
      <c r="L183" s="9">
        <v>1</v>
      </c>
      <c r="M183" s="17">
        <f>IFERROR(VLOOKUP(Table4[[#This Row],[Item Name]],Table2[[#All],[Item Name]:[Open Rate]],8,0),"")</f>
        <v>689.39</v>
      </c>
      <c r="N183" s="17">
        <f>IFERROR(+Table4[[#This Row],[Qty Issued]]*Table4[[#This Row],[Rate]],"")</f>
        <v>689.39</v>
      </c>
      <c r="O183" s="10" t="s">
        <v>153</v>
      </c>
      <c r="P183" s="13" t="s">
        <v>38</v>
      </c>
    </row>
    <row r="184" spans="1:16" x14ac:dyDescent="0.25">
      <c r="A184" s="26">
        <v>45761</v>
      </c>
      <c r="B184" s="10" t="s">
        <v>155</v>
      </c>
      <c r="C184" s="10"/>
      <c r="D184" s="10">
        <v>1</v>
      </c>
      <c r="E184" s="7" t="str">
        <f>IFERROR(VLOOKUP(Table4[[#This Row],[From Location Code]],Table5[#All],3,0),"")</f>
        <v>Munger</v>
      </c>
      <c r="F184" s="7" t="str">
        <f>IFERROR(VLOOKUP(Table4[[#This Row],[From Location Code]],Table5[#All],2,0),"")</f>
        <v>Main Godown</v>
      </c>
      <c r="G184" s="9">
        <v>1055</v>
      </c>
      <c r="H184" s="7" t="str">
        <f>IFERROR(VLOOKUP(Table4[[#This Row],[To BMC/MPG Code]],Table5[#All],3,0),"")</f>
        <v>Matihani</v>
      </c>
      <c r="I184" s="7" t="str">
        <f>IFERROR(VLOOKUP(Table4[[#This Row],[To BMC/MPG Code]],Table5[#All],2,0),"")</f>
        <v>BMC</v>
      </c>
      <c r="J184" s="9" t="s">
        <v>113</v>
      </c>
      <c r="K184" s="7" t="str">
        <f>IFERROR(VLOOKUP(Table4[[#This Row],[Item Name]],Table2[[Item Name]:[UoM]],2,0),"")</f>
        <v>Nos</v>
      </c>
      <c r="L184" s="9">
        <v>1</v>
      </c>
      <c r="M184" s="17">
        <f>IFERROR(VLOOKUP(Table4[[#This Row],[Item Name]],Table2[[#All],[Item Name]:[Open Rate]],8,0),"")</f>
        <v>504.15</v>
      </c>
      <c r="N184" s="17">
        <f>IFERROR(+Table4[[#This Row],[Qty Issued]]*Table4[[#This Row],[Rate]],"")</f>
        <v>504.15</v>
      </c>
      <c r="O184" s="10" t="s">
        <v>153</v>
      </c>
      <c r="P184" s="13" t="s">
        <v>38</v>
      </c>
    </row>
    <row r="185" spans="1:16" x14ac:dyDescent="0.25">
      <c r="A185" s="26">
        <v>45761</v>
      </c>
      <c r="B185" s="10" t="s">
        <v>155</v>
      </c>
      <c r="C185" s="10"/>
      <c r="D185" s="10">
        <v>1</v>
      </c>
      <c r="E185" s="7" t="str">
        <f>IFERROR(VLOOKUP(Table4[[#This Row],[From Location Code]],Table5[#All],3,0),"")</f>
        <v>Munger</v>
      </c>
      <c r="F185" s="7" t="str">
        <f>IFERROR(VLOOKUP(Table4[[#This Row],[From Location Code]],Table5[#All],2,0),"")</f>
        <v>Main Godown</v>
      </c>
      <c r="G185" s="9">
        <v>1055</v>
      </c>
      <c r="H185" s="7" t="str">
        <f>IFERROR(VLOOKUP(Table4[[#This Row],[To BMC/MPG Code]],Table5[#All],3,0),"")</f>
        <v>Matihani</v>
      </c>
      <c r="I185" s="7" t="str">
        <f>IFERROR(VLOOKUP(Table4[[#This Row],[To BMC/MPG Code]],Table5[#All],2,0),"")</f>
        <v>BMC</v>
      </c>
      <c r="J185" s="9" t="s">
        <v>98</v>
      </c>
      <c r="K185" s="7" t="str">
        <f>IFERROR(VLOOKUP(Table4[[#This Row],[Item Name]],Table2[[Item Name]:[UoM]],2,0),"")</f>
        <v>Nos</v>
      </c>
      <c r="L185" s="9">
        <v>1</v>
      </c>
      <c r="M185" s="17">
        <f>IFERROR(VLOOKUP(Table4[[#This Row],[Item Name]],Table2[[#All],[Item Name]:[Open Rate]],8,0),"")</f>
        <v>738.09</v>
      </c>
      <c r="N185" s="17">
        <f>IFERROR(+Table4[[#This Row],[Qty Issued]]*Table4[[#This Row],[Rate]],"")</f>
        <v>738.09</v>
      </c>
      <c r="O185" s="10" t="s">
        <v>153</v>
      </c>
      <c r="P185" s="13" t="s">
        <v>38</v>
      </c>
    </row>
    <row r="186" spans="1:16" x14ac:dyDescent="0.25">
      <c r="A186" s="26">
        <v>45761</v>
      </c>
      <c r="B186" s="10" t="s">
        <v>155</v>
      </c>
      <c r="C186" s="10"/>
      <c r="D186" s="10">
        <v>1</v>
      </c>
      <c r="E186" s="7" t="str">
        <f>IFERROR(VLOOKUP(Table4[[#This Row],[From Location Code]],Table5[#All],3,0),"")</f>
        <v>Munger</v>
      </c>
      <c r="F186" s="7" t="str">
        <f>IFERROR(VLOOKUP(Table4[[#This Row],[From Location Code]],Table5[#All],2,0),"")</f>
        <v>Main Godown</v>
      </c>
      <c r="G186" s="9">
        <v>1055</v>
      </c>
      <c r="H186" s="7" t="str">
        <f>IFERROR(VLOOKUP(Table4[[#This Row],[To BMC/MPG Code]],Table5[#All],3,0),"")</f>
        <v>Matihani</v>
      </c>
      <c r="I186" s="7" t="str">
        <f>IFERROR(VLOOKUP(Table4[[#This Row],[To BMC/MPG Code]],Table5[#All],2,0),"")</f>
        <v>BMC</v>
      </c>
      <c r="J186" s="9" t="s">
        <v>87</v>
      </c>
      <c r="K186" s="7" t="str">
        <f>IFERROR(VLOOKUP(Table4[[#This Row],[Item Name]],Table2[[Item Name]:[UoM]],2,0),"")</f>
        <v>Nos</v>
      </c>
      <c r="L186" s="9">
        <v>3</v>
      </c>
      <c r="M186" s="17">
        <f>IFERROR(VLOOKUP(Table4[[#This Row],[Item Name]],Table2[[#All],[Item Name]:[Open Rate]],8,0),"")</f>
        <v>115.36</v>
      </c>
      <c r="N186" s="17">
        <f>IFERROR(+Table4[[#This Row],[Qty Issued]]*Table4[[#This Row],[Rate]],"")</f>
        <v>346.08</v>
      </c>
      <c r="O186" s="10" t="s">
        <v>153</v>
      </c>
      <c r="P186" s="13" t="s">
        <v>38</v>
      </c>
    </row>
    <row r="187" spans="1:16" x14ac:dyDescent="0.25">
      <c r="A187" s="26">
        <v>45762</v>
      </c>
      <c r="B187" s="10" t="s">
        <v>155</v>
      </c>
      <c r="C187" s="10">
        <v>178</v>
      </c>
      <c r="D187" s="9">
        <v>1</v>
      </c>
      <c r="E187" s="7" t="str">
        <f>IFERROR(VLOOKUP(Table4[[#This Row],[From Location Code]],Table5[#All],3,0),"")</f>
        <v>Munger</v>
      </c>
      <c r="F187" s="7" t="str">
        <f>IFERROR(VLOOKUP(Table4[[#This Row],[From Location Code]],Table5[#All],2,0),"")</f>
        <v>Main Godown</v>
      </c>
      <c r="G187" s="10">
        <v>1001</v>
      </c>
      <c r="H187" s="7" t="str">
        <f>IFERROR(VLOOKUP(Table4[[#This Row],[To BMC/MPG Code]],Table5[#All],3,0),"")</f>
        <v>Majhaul</v>
      </c>
      <c r="I187" s="7" t="str">
        <f>IFERROR(VLOOKUP(Table4[[#This Row],[To BMC/MPG Code]],Table5[#All],2,0),"")</f>
        <v>BMC</v>
      </c>
      <c r="J187" s="9" t="s">
        <v>128</v>
      </c>
      <c r="K187" s="7" t="str">
        <f>IFERROR(VLOOKUP(Table4[[#This Row],[Item Name]],Table2[[Item Name]:[UoM]],2,0),"")</f>
        <v>Nos</v>
      </c>
      <c r="L187" s="10">
        <v>50</v>
      </c>
      <c r="M187" s="17">
        <f>IFERROR(VLOOKUP(Table4[[#This Row],[Item Name]],Table2[[#All],[Item Name]:[Open Rate]],8,0),"")</f>
        <v>51.92</v>
      </c>
      <c r="N187" s="17">
        <f>IFERROR(+Table4[[#This Row],[Qty Issued]]*Table4[[#This Row],[Rate]],"")</f>
        <v>2596</v>
      </c>
      <c r="O187" s="10" t="s">
        <v>153</v>
      </c>
      <c r="P187" s="13" t="s">
        <v>38</v>
      </c>
    </row>
    <row r="188" spans="1:16" x14ac:dyDescent="0.25">
      <c r="A188" s="26">
        <v>45762</v>
      </c>
      <c r="B188" s="10" t="s">
        <v>155</v>
      </c>
      <c r="C188" s="10">
        <v>178</v>
      </c>
      <c r="D188" s="9">
        <v>1</v>
      </c>
      <c r="E188" s="7" t="str">
        <f>IFERROR(VLOOKUP(Table4[[#This Row],[From Location Code]],Table5[#All],3,0),"")</f>
        <v>Munger</v>
      </c>
      <c r="F188" s="7" t="str">
        <f>IFERROR(VLOOKUP(Table4[[#This Row],[From Location Code]],Table5[#All],2,0),"")</f>
        <v>Main Godown</v>
      </c>
      <c r="G188" s="10">
        <v>10010071</v>
      </c>
      <c r="H188" s="7" t="str">
        <f>IFERROR(VLOOKUP(Table4[[#This Row],[To BMC/MPG Code]],Table5[#All],3,0),"")</f>
        <v>Gomukh Sherpur</v>
      </c>
      <c r="I188" s="7" t="str">
        <f>IFERROR(VLOOKUP(Table4[[#This Row],[To BMC/MPG Code]],Table5[#All],2,0),"")</f>
        <v>MPG</v>
      </c>
      <c r="J188" s="9" t="s">
        <v>108</v>
      </c>
      <c r="K188" s="7" t="str">
        <f>IFERROR(VLOOKUP(Table4[[#This Row],[Item Name]],Table2[[Item Name]:[UoM]],2,0),"")</f>
        <v>Nos</v>
      </c>
      <c r="L188" s="10">
        <v>1</v>
      </c>
      <c r="M188" s="17">
        <f>IFERROR(VLOOKUP(Table4[[#This Row],[Item Name]],Table2[[#All],[Item Name]:[Open Rate]],8,0),"")</f>
        <v>29.5</v>
      </c>
      <c r="N188" s="17">
        <f>IFERROR(+Table4[[#This Row],[Qty Issued]]*Table4[[#This Row],[Rate]],"")</f>
        <v>29.5</v>
      </c>
      <c r="O188" s="10" t="s">
        <v>152</v>
      </c>
      <c r="P188" s="13" t="s">
        <v>154</v>
      </c>
    </row>
    <row r="189" spans="1:16" x14ac:dyDescent="0.25">
      <c r="A189" s="26">
        <v>45762</v>
      </c>
      <c r="B189" s="10" t="s">
        <v>155</v>
      </c>
      <c r="C189" s="10">
        <v>178</v>
      </c>
      <c r="D189" s="9">
        <v>1</v>
      </c>
      <c r="E189" s="7" t="str">
        <f>IFERROR(VLOOKUP(Table4[[#This Row],[From Location Code]],Table5[#All],3,0),"")</f>
        <v>Munger</v>
      </c>
      <c r="F189" s="7" t="str">
        <f>IFERROR(VLOOKUP(Table4[[#This Row],[From Location Code]],Table5[#All],2,0),"")</f>
        <v>Main Godown</v>
      </c>
      <c r="G189" s="10">
        <v>10010082</v>
      </c>
      <c r="H189" s="7" t="str">
        <f>IFERROR(VLOOKUP(Table4[[#This Row],[To BMC/MPG Code]],Table5[#All],3,0),"")</f>
        <v>Gomukh Sharmatola Sahuri</v>
      </c>
      <c r="I189" s="7" t="str">
        <f>IFERROR(VLOOKUP(Table4[[#This Row],[To BMC/MPG Code]],Table5[#All],2,0),"")</f>
        <v>MPG</v>
      </c>
      <c r="J189" s="9" t="s">
        <v>108</v>
      </c>
      <c r="K189" s="7" t="str">
        <f>IFERROR(VLOOKUP(Table4[[#This Row],[Item Name]],Table2[[Item Name]:[UoM]],2,0),"")</f>
        <v>Nos</v>
      </c>
      <c r="L189" s="10">
        <v>1</v>
      </c>
      <c r="M189" s="17">
        <f>IFERROR(VLOOKUP(Table4[[#This Row],[Item Name]],Table2[[#All],[Item Name]:[Open Rate]],8,0),"")</f>
        <v>29.5</v>
      </c>
      <c r="N189" s="17">
        <f>IFERROR(+Table4[[#This Row],[Qty Issued]]*Table4[[#This Row],[Rate]],"")</f>
        <v>29.5</v>
      </c>
      <c r="O189" s="10" t="s">
        <v>152</v>
      </c>
      <c r="P189" s="13" t="s">
        <v>154</v>
      </c>
    </row>
    <row r="190" spans="1:16" x14ac:dyDescent="0.25">
      <c r="A190" s="26">
        <v>45762</v>
      </c>
      <c r="B190" s="10" t="s">
        <v>155</v>
      </c>
      <c r="C190" s="10">
        <v>178</v>
      </c>
      <c r="D190" s="9">
        <v>1</v>
      </c>
      <c r="E190" s="7" t="str">
        <f>IFERROR(VLOOKUP(Table4[[#This Row],[From Location Code]],Table5[#All],3,0),"")</f>
        <v>Munger</v>
      </c>
      <c r="F190" s="7" t="str">
        <f>IFERROR(VLOOKUP(Table4[[#This Row],[From Location Code]],Table5[#All],2,0),"")</f>
        <v>Main Godown</v>
      </c>
      <c r="G190" s="10">
        <v>10010055</v>
      </c>
      <c r="H190" s="7" t="str">
        <f>IFERROR(VLOOKUP(Table4[[#This Row],[To BMC/MPG Code]],Table5[#All],3,0),"")</f>
        <v xml:space="preserve">GOMUKH BIRPUR PASCHIM                                                                               </v>
      </c>
      <c r="I190" s="7" t="str">
        <f>IFERROR(VLOOKUP(Table4[[#This Row],[To BMC/MPG Code]],Table5[#All],2,0),"")</f>
        <v>MPG</v>
      </c>
      <c r="J190" s="9" t="s">
        <v>108</v>
      </c>
      <c r="K190" s="7" t="str">
        <f>IFERROR(VLOOKUP(Table4[[#This Row],[Item Name]],Table2[[Item Name]:[UoM]],2,0),"")</f>
        <v>Nos</v>
      </c>
      <c r="L190" s="10">
        <v>1</v>
      </c>
      <c r="M190" s="17">
        <f>IFERROR(VLOOKUP(Table4[[#This Row],[Item Name]],Table2[[#All],[Item Name]:[Open Rate]],8,0),"")</f>
        <v>29.5</v>
      </c>
      <c r="N190" s="17">
        <f>IFERROR(+Table4[[#This Row],[Qty Issued]]*Table4[[#This Row],[Rate]],"")</f>
        <v>29.5</v>
      </c>
      <c r="O190" s="10" t="s">
        <v>152</v>
      </c>
      <c r="P190" s="13" t="s">
        <v>154</v>
      </c>
    </row>
    <row r="191" spans="1:16" x14ac:dyDescent="0.25">
      <c r="A191" s="26">
        <v>45762</v>
      </c>
      <c r="B191" s="10" t="s">
        <v>155</v>
      </c>
      <c r="C191" s="10">
        <v>178</v>
      </c>
      <c r="D191" s="9">
        <v>1</v>
      </c>
      <c r="E191" s="7" t="str">
        <f>IFERROR(VLOOKUP(Table4[[#This Row],[From Location Code]],Table5[#All],3,0),"")</f>
        <v>Munger</v>
      </c>
      <c r="F191" s="7" t="str">
        <f>IFERROR(VLOOKUP(Table4[[#This Row],[From Location Code]],Table5[#All],2,0),"")</f>
        <v>Main Godown</v>
      </c>
      <c r="G191" s="10">
        <v>10010019</v>
      </c>
      <c r="H191" s="7" t="str">
        <f>IFERROR(VLOOKUP(Table4[[#This Row],[To BMC/MPG Code]],Table5[#All],3,0),"")</f>
        <v xml:space="preserve">Gomukh Jagdar                                                                                       </v>
      </c>
      <c r="I191" s="7" t="str">
        <f>IFERROR(VLOOKUP(Table4[[#This Row],[To BMC/MPG Code]],Table5[#All],2,0),"")</f>
        <v>MPG</v>
      </c>
      <c r="J191" s="9" t="s">
        <v>108</v>
      </c>
      <c r="K191" s="7" t="str">
        <f>IFERROR(VLOOKUP(Table4[[#This Row],[Item Name]],Table2[[Item Name]:[UoM]],2,0),"")</f>
        <v>Nos</v>
      </c>
      <c r="L191" s="10">
        <v>1</v>
      </c>
      <c r="M191" s="17">
        <f>IFERROR(VLOOKUP(Table4[[#This Row],[Item Name]],Table2[[#All],[Item Name]:[Open Rate]],8,0),"")</f>
        <v>29.5</v>
      </c>
      <c r="N191" s="17">
        <f>IFERROR(+Table4[[#This Row],[Qty Issued]]*Table4[[#This Row],[Rate]],"")</f>
        <v>29.5</v>
      </c>
      <c r="O191" s="10" t="s">
        <v>152</v>
      </c>
      <c r="P191" s="13" t="s">
        <v>154</v>
      </c>
    </row>
    <row r="192" spans="1:16" x14ac:dyDescent="0.25">
      <c r="A192" s="26">
        <v>45762</v>
      </c>
      <c r="B192" s="10" t="s">
        <v>155</v>
      </c>
      <c r="C192" s="10">
        <v>178</v>
      </c>
      <c r="D192" s="9">
        <v>1</v>
      </c>
      <c r="E192" s="7" t="str">
        <f>IFERROR(VLOOKUP(Table4[[#This Row],[From Location Code]],Table5[#All],3,0),"")</f>
        <v>Munger</v>
      </c>
      <c r="F192" s="7" t="str">
        <f>IFERROR(VLOOKUP(Table4[[#This Row],[From Location Code]],Table5[#All],2,0),"")</f>
        <v>Main Godown</v>
      </c>
      <c r="G192" s="10">
        <v>10010040</v>
      </c>
      <c r="H192" s="7" t="str">
        <f>IFERROR(VLOOKUP(Table4[[#This Row],[To BMC/MPG Code]],Table5[#All],3,0),"")</f>
        <v>Gomukh Sahuri-2</v>
      </c>
      <c r="I192" s="7" t="str">
        <f>IFERROR(VLOOKUP(Table4[[#This Row],[To BMC/MPG Code]],Table5[#All],2,0),"")</f>
        <v>MPG</v>
      </c>
      <c r="J192" s="9" t="s">
        <v>108</v>
      </c>
      <c r="K192" s="7" t="str">
        <f>IFERROR(VLOOKUP(Table4[[#This Row],[Item Name]],Table2[[Item Name]:[UoM]],2,0),"")</f>
        <v>Nos</v>
      </c>
      <c r="L192" s="10">
        <v>1</v>
      </c>
      <c r="M192" s="17">
        <f>IFERROR(VLOOKUP(Table4[[#This Row],[Item Name]],Table2[[#All],[Item Name]:[Open Rate]],8,0),"")</f>
        <v>29.5</v>
      </c>
      <c r="N192" s="17">
        <f>IFERROR(+Table4[[#This Row],[Qty Issued]]*Table4[[#This Row],[Rate]],"")</f>
        <v>29.5</v>
      </c>
      <c r="O192" s="10" t="s">
        <v>152</v>
      </c>
      <c r="P192" s="13" t="s">
        <v>154</v>
      </c>
    </row>
    <row r="193" spans="1:16" x14ac:dyDescent="0.25">
      <c r="A193" s="26">
        <v>45762</v>
      </c>
      <c r="B193" s="10" t="s">
        <v>155</v>
      </c>
      <c r="C193" s="10">
        <v>178</v>
      </c>
      <c r="D193" s="9">
        <v>1</v>
      </c>
      <c r="E193" s="7" t="str">
        <f>IFERROR(VLOOKUP(Table4[[#This Row],[From Location Code]],Table5[#All],3,0),"")</f>
        <v>Munger</v>
      </c>
      <c r="F193" s="7" t="str">
        <f>IFERROR(VLOOKUP(Table4[[#This Row],[From Location Code]],Table5[#All],2,0),"")</f>
        <v>Main Godown</v>
      </c>
      <c r="G193" s="10">
        <v>10010076</v>
      </c>
      <c r="H193" s="7" t="str">
        <f>IFERROR(VLOOKUP(Table4[[#This Row],[To BMC/MPG Code]],Table5[#All],3,0),"")</f>
        <v>Gomukh Bhith-02</v>
      </c>
      <c r="I193" s="7" t="str">
        <f>IFERROR(VLOOKUP(Table4[[#This Row],[To BMC/MPG Code]],Table5[#All],2,0),"")</f>
        <v>MPG</v>
      </c>
      <c r="J193" s="9" t="s">
        <v>108</v>
      </c>
      <c r="K193" s="7" t="str">
        <f>IFERROR(VLOOKUP(Table4[[#This Row],[Item Name]],Table2[[Item Name]:[UoM]],2,0),"")</f>
        <v>Nos</v>
      </c>
      <c r="L193" s="10">
        <v>1</v>
      </c>
      <c r="M193" s="17">
        <f>IFERROR(VLOOKUP(Table4[[#This Row],[Item Name]],Table2[[#All],[Item Name]:[Open Rate]],8,0),"")</f>
        <v>29.5</v>
      </c>
      <c r="N193" s="17">
        <f>IFERROR(+Table4[[#This Row],[Qty Issued]]*Table4[[#This Row],[Rate]],"")</f>
        <v>29.5</v>
      </c>
      <c r="O193" s="10" t="s">
        <v>152</v>
      </c>
      <c r="P193" s="13" t="s">
        <v>154</v>
      </c>
    </row>
    <row r="194" spans="1:16" x14ac:dyDescent="0.25">
      <c r="A194" s="26">
        <v>45762</v>
      </c>
      <c r="B194" s="10" t="s">
        <v>155</v>
      </c>
      <c r="C194" s="10">
        <v>178</v>
      </c>
      <c r="D194" s="9">
        <v>1</v>
      </c>
      <c r="E194" s="7" t="str">
        <f>IFERROR(VLOOKUP(Table4[[#This Row],[From Location Code]],Table5[#All],3,0),"")</f>
        <v>Munger</v>
      </c>
      <c r="F194" s="7" t="str">
        <f>IFERROR(VLOOKUP(Table4[[#This Row],[From Location Code]],Table5[#All],2,0),"")</f>
        <v>Main Godown</v>
      </c>
      <c r="G194" s="10">
        <v>10010081</v>
      </c>
      <c r="H194" s="7" t="str">
        <f>IFERROR(VLOOKUP(Table4[[#This Row],[To BMC/MPG Code]],Table5[#All],3,0),"")</f>
        <v>Gomukh Dharampur</v>
      </c>
      <c r="I194" s="7" t="str">
        <f>IFERROR(VLOOKUP(Table4[[#This Row],[To BMC/MPG Code]],Table5[#All],2,0),"")</f>
        <v>MPG</v>
      </c>
      <c r="J194" s="9" t="s">
        <v>108</v>
      </c>
      <c r="K194" s="7" t="str">
        <f>IFERROR(VLOOKUP(Table4[[#This Row],[Item Name]],Table2[[Item Name]:[UoM]],2,0),"")</f>
        <v>Nos</v>
      </c>
      <c r="L194" s="10">
        <v>1</v>
      </c>
      <c r="M194" s="17">
        <f>IFERROR(VLOOKUP(Table4[[#This Row],[Item Name]],Table2[[#All],[Item Name]:[Open Rate]],8,0),"")</f>
        <v>29.5</v>
      </c>
      <c r="N194" s="17">
        <f>IFERROR(+Table4[[#This Row],[Qty Issued]]*Table4[[#This Row],[Rate]],"")</f>
        <v>29.5</v>
      </c>
      <c r="O194" s="10" t="s">
        <v>152</v>
      </c>
      <c r="P194" s="13" t="s">
        <v>154</v>
      </c>
    </row>
    <row r="195" spans="1:16" x14ac:dyDescent="0.25">
      <c r="A195" s="26">
        <v>45762</v>
      </c>
      <c r="B195" s="10" t="s">
        <v>155</v>
      </c>
      <c r="C195" s="10">
        <v>178</v>
      </c>
      <c r="D195" s="9">
        <v>1</v>
      </c>
      <c r="E195" s="7" t="str">
        <f>IFERROR(VLOOKUP(Table4[[#This Row],[From Location Code]],Table5[#All],3,0),"")</f>
        <v>Munger</v>
      </c>
      <c r="F195" s="7" t="str">
        <f>IFERROR(VLOOKUP(Table4[[#This Row],[From Location Code]],Table5[#All],2,0),"")</f>
        <v>Main Godown</v>
      </c>
      <c r="G195" s="10">
        <v>10010021</v>
      </c>
      <c r="H195" s="7" t="str">
        <f>IFERROR(VLOOKUP(Table4[[#This Row],[To BMC/MPG Code]],Table5[#All],3,0),"")</f>
        <v xml:space="preserve">Gomukh Moradpur                                                                                     </v>
      </c>
      <c r="I195" s="7" t="str">
        <f>IFERROR(VLOOKUP(Table4[[#This Row],[To BMC/MPG Code]],Table5[#All],2,0),"")</f>
        <v>MPG</v>
      </c>
      <c r="J195" s="9" t="s">
        <v>108</v>
      </c>
      <c r="K195" s="7" t="str">
        <f>IFERROR(VLOOKUP(Table4[[#This Row],[Item Name]],Table2[[Item Name]:[UoM]],2,0),"")</f>
        <v>Nos</v>
      </c>
      <c r="L195" s="10">
        <v>1</v>
      </c>
      <c r="M195" s="17">
        <f>IFERROR(VLOOKUP(Table4[[#This Row],[Item Name]],Table2[[#All],[Item Name]:[Open Rate]],8,0),"")</f>
        <v>29.5</v>
      </c>
      <c r="N195" s="17">
        <f>IFERROR(+Table4[[#This Row],[Qty Issued]]*Table4[[#This Row],[Rate]],"")</f>
        <v>29.5</v>
      </c>
      <c r="O195" s="10" t="s">
        <v>152</v>
      </c>
      <c r="P195" s="13" t="s">
        <v>154</v>
      </c>
    </row>
    <row r="196" spans="1:16" x14ac:dyDescent="0.25">
      <c r="A196" s="26">
        <v>45762</v>
      </c>
      <c r="B196" s="10" t="s">
        <v>155</v>
      </c>
      <c r="C196" s="10">
        <v>178</v>
      </c>
      <c r="D196" s="9">
        <v>1</v>
      </c>
      <c r="E196" s="7" t="str">
        <f>IFERROR(VLOOKUP(Table4[[#This Row],[From Location Code]],Table5[#All],3,0),"")</f>
        <v>Munger</v>
      </c>
      <c r="F196" s="7" t="str">
        <f>IFERROR(VLOOKUP(Table4[[#This Row],[From Location Code]],Table5[#All],2,0),"")</f>
        <v>Main Godown</v>
      </c>
      <c r="G196" s="10">
        <v>10010059</v>
      </c>
      <c r="H196" s="7" t="str">
        <f>IFERROR(VLOOKUP(Table4[[#This Row],[To BMC/MPG Code]],Table5[#All],3,0),"")</f>
        <v>Gomukh Menhan</v>
      </c>
      <c r="I196" s="7" t="str">
        <f>IFERROR(VLOOKUP(Table4[[#This Row],[To BMC/MPG Code]],Table5[#All],2,0),"")</f>
        <v>MPG</v>
      </c>
      <c r="J196" s="9" t="s">
        <v>108</v>
      </c>
      <c r="K196" s="7" t="str">
        <f>IFERROR(VLOOKUP(Table4[[#This Row],[Item Name]],Table2[[Item Name]:[UoM]],2,0),"")</f>
        <v>Nos</v>
      </c>
      <c r="L196" s="10">
        <v>1</v>
      </c>
      <c r="M196" s="17">
        <f>IFERROR(VLOOKUP(Table4[[#This Row],[Item Name]],Table2[[#All],[Item Name]:[Open Rate]],8,0),"")</f>
        <v>29.5</v>
      </c>
      <c r="N196" s="17">
        <f>IFERROR(+Table4[[#This Row],[Qty Issued]]*Table4[[#This Row],[Rate]],"")</f>
        <v>29.5</v>
      </c>
      <c r="O196" s="10" t="s">
        <v>152</v>
      </c>
      <c r="P196" s="13" t="s">
        <v>154</v>
      </c>
    </row>
    <row r="197" spans="1:16" x14ac:dyDescent="0.25">
      <c r="A197" s="26">
        <v>45762</v>
      </c>
      <c r="B197" s="10" t="s">
        <v>155</v>
      </c>
      <c r="C197" s="10">
        <v>178</v>
      </c>
      <c r="D197" s="9">
        <v>1</v>
      </c>
      <c r="E197" s="7" t="str">
        <f>IFERROR(VLOOKUP(Table4[[#This Row],[From Location Code]],Table5[#All],3,0),"")</f>
        <v>Munger</v>
      </c>
      <c r="F197" s="7" t="str">
        <f>IFERROR(VLOOKUP(Table4[[#This Row],[From Location Code]],Table5[#All],2,0),"")</f>
        <v>Main Godown</v>
      </c>
      <c r="G197" s="10">
        <v>10010027</v>
      </c>
      <c r="H197" s="7" t="str">
        <f>IFERROR(VLOOKUP(Table4[[#This Row],[To BMC/MPG Code]],Table5[#All],3,0),"")</f>
        <v xml:space="preserve">Gomukh Paroriya                                                                                     </v>
      </c>
      <c r="I197" s="7" t="str">
        <f>IFERROR(VLOOKUP(Table4[[#This Row],[To BMC/MPG Code]],Table5[#All],2,0),"")</f>
        <v>MPG</v>
      </c>
      <c r="J197" s="9" t="s">
        <v>108</v>
      </c>
      <c r="K197" s="7" t="str">
        <f>IFERROR(VLOOKUP(Table4[[#This Row],[Item Name]],Table2[[Item Name]:[UoM]],2,0),"")</f>
        <v>Nos</v>
      </c>
      <c r="L197" s="10">
        <v>1</v>
      </c>
      <c r="M197" s="17">
        <f>IFERROR(VLOOKUP(Table4[[#This Row],[Item Name]],Table2[[#All],[Item Name]:[Open Rate]],8,0),"")</f>
        <v>29.5</v>
      </c>
      <c r="N197" s="17">
        <f>IFERROR(+Table4[[#This Row],[Qty Issued]]*Table4[[#This Row],[Rate]],"")</f>
        <v>29.5</v>
      </c>
      <c r="O197" s="10" t="s">
        <v>152</v>
      </c>
      <c r="P197" s="13" t="s">
        <v>154</v>
      </c>
    </row>
    <row r="198" spans="1:16" x14ac:dyDescent="0.25">
      <c r="A198" s="26">
        <v>45762</v>
      </c>
      <c r="B198" s="10" t="s">
        <v>155</v>
      </c>
      <c r="C198" s="10">
        <v>178</v>
      </c>
      <c r="D198" s="9">
        <v>1</v>
      </c>
      <c r="E198" s="7" t="str">
        <f>IFERROR(VLOOKUP(Table4[[#This Row],[From Location Code]],Table5[#All],3,0),"")</f>
        <v>Munger</v>
      </c>
      <c r="F198" s="7" t="str">
        <f>IFERROR(VLOOKUP(Table4[[#This Row],[From Location Code]],Table5[#All],2,0),"")</f>
        <v>Main Godown</v>
      </c>
      <c r="G198" s="10">
        <v>10010030</v>
      </c>
      <c r="H198" s="7" t="str">
        <f>IFERROR(VLOOKUP(Table4[[#This Row],[To BMC/MPG Code]],Table5[#All],3,0),"")</f>
        <v xml:space="preserve">Gomukh Phulhara                                                                                     </v>
      </c>
      <c r="I198" s="7" t="str">
        <f>IFERROR(VLOOKUP(Table4[[#This Row],[To BMC/MPG Code]],Table5[#All],2,0),"")</f>
        <v>MPG</v>
      </c>
      <c r="J198" s="9" t="s">
        <v>108</v>
      </c>
      <c r="K198" s="7" t="str">
        <f>IFERROR(VLOOKUP(Table4[[#This Row],[Item Name]],Table2[[Item Name]:[UoM]],2,0),"")</f>
        <v>Nos</v>
      </c>
      <c r="L198" s="10">
        <v>1</v>
      </c>
      <c r="M198" s="17">
        <f>IFERROR(VLOOKUP(Table4[[#This Row],[Item Name]],Table2[[#All],[Item Name]:[Open Rate]],8,0),"")</f>
        <v>29.5</v>
      </c>
      <c r="N198" s="17">
        <f>IFERROR(+Table4[[#This Row],[Qty Issued]]*Table4[[#This Row],[Rate]],"")</f>
        <v>29.5</v>
      </c>
      <c r="O198" s="10" t="s">
        <v>152</v>
      </c>
      <c r="P198" s="13" t="s">
        <v>154</v>
      </c>
    </row>
    <row r="199" spans="1:16" x14ac:dyDescent="0.25">
      <c r="A199" s="26">
        <v>45762</v>
      </c>
      <c r="B199" s="10" t="s">
        <v>155</v>
      </c>
      <c r="C199" s="10">
        <v>178</v>
      </c>
      <c r="D199" s="9">
        <v>1</v>
      </c>
      <c r="E199" s="7" t="str">
        <f>IFERROR(VLOOKUP(Table4[[#This Row],[From Location Code]],Table5[#All],3,0),"")</f>
        <v>Munger</v>
      </c>
      <c r="F199" s="7" t="str">
        <f>IFERROR(VLOOKUP(Table4[[#This Row],[From Location Code]],Table5[#All],2,0),"")</f>
        <v>Main Godown</v>
      </c>
      <c r="G199" s="10">
        <v>10010044</v>
      </c>
      <c r="H199" s="7" t="str">
        <f>IFERROR(VLOOKUP(Table4[[#This Row],[To BMC/MPG Code]],Table5[#All],3,0),"")</f>
        <v>Gomukh Kanausi</v>
      </c>
      <c r="I199" s="7" t="str">
        <f>IFERROR(VLOOKUP(Table4[[#This Row],[To BMC/MPG Code]],Table5[#All],2,0),"")</f>
        <v>MPG</v>
      </c>
      <c r="J199" s="9" t="s">
        <v>108</v>
      </c>
      <c r="K199" s="7" t="str">
        <f>IFERROR(VLOOKUP(Table4[[#This Row],[Item Name]],Table2[[Item Name]:[UoM]],2,0),"")</f>
        <v>Nos</v>
      </c>
      <c r="L199" s="10">
        <v>1</v>
      </c>
      <c r="M199" s="17">
        <f>IFERROR(VLOOKUP(Table4[[#This Row],[Item Name]],Table2[[#All],[Item Name]:[Open Rate]],8,0),"")</f>
        <v>29.5</v>
      </c>
      <c r="N199" s="17">
        <f>IFERROR(+Table4[[#This Row],[Qty Issued]]*Table4[[#This Row],[Rate]],"")</f>
        <v>29.5</v>
      </c>
      <c r="O199" s="10" t="s">
        <v>152</v>
      </c>
      <c r="P199" s="13" t="s">
        <v>154</v>
      </c>
    </row>
    <row r="200" spans="1:16" x14ac:dyDescent="0.25">
      <c r="A200" s="26">
        <v>45762</v>
      </c>
      <c r="B200" s="10" t="s">
        <v>155</v>
      </c>
      <c r="C200" s="10">
        <v>178</v>
      </c>
      <c r="D200" s="9">
        <v>1</v>
      </c>
      <c r="E200" s="7" t="str">
        <f>IFERROR(VLOOKUP(Table4[[#This Row],[From Location Code]],Table5[#All],3,0),"")</f>
        <v>Munger</v>
      </c>
      <c r="F200" s="7" t="str">
        <f>IFERROR(VLOOKUP(Table4[[#This Row],[From Location Code]],Table5[#All],2,0),"")</f>
        <v>Main Godown</v>
      </c>
      <c r="G200" s="9">
        <v>10010098</v>
      </c>
      <c r="H200" s="7" t="str">
        <f>IFERROR(VLOOKUP(Table4[[#This Row],[To BMC/MPG Code]],Table5[#All],3,0),"")</f>
        <v>Gomukh Rahul Nagar</v>
      </c>
      <c r="I200" s="7" t="str">
        <f>IFERROR(VLOOKUP(Table4[[#This Row],[To BMC/MPG Code]],Table5[#All],2,0),"")</f>
        <v>MPG</v>
      </c>
      <c r="J200" s="9" t="s">
        <v>108</v>
      </c>
      <c r="K200" s="7" t="str">
        <f>IFERROR(VLOOKUP(Table4[[#This Row],[Item Name]],Table2[[Item Name]:[UoM]],2,0),"")</f>
        <v>Nos</v>
      </c>
      <c r="L200" s="10">
        <v>1</v>
      </c>
      <c r="M200" s="17">
        <f>IFERROR(VLOOKUP(Table4[[#This Row],[Item Name]],Table2[[#All],[Item Name]:[Open Rate]],8,0),"")</f>
        <v>29.5</v>
      </c>
      <c r="N200" s="17">
        <f>IFERROR(+Table4[[#This Row],[Qty Issued]]*Table4[[#This Row],[Rate]],"")</f>
        <v>29.5</v>
      </c>
      <c r="O200" s="10" t="s">
        <v>152</v>
      </c>
      <c r="P200" s="13" t="s">
        <v>154</v>
      </c>
    </row>
    <row r="201" spans="1:16" x14ac:dyDescent="0.25">
      <c r="A201" s="26">
        <v>45762</v>
      </c>
      <c r="B201" s="10" t="s">
        <v>155</v>
      </c>
      <c r="C201" s="10">
        <v>178</v>
      </c>
      <c r="D201" s="9">
        <v>1</v>
      </c>
      <c r="E201" s="7" t="str">
        <f>IFERROR(VLOOKUP(Table4[[#This Row],[From Location Code]],Table5[#All],3,0),"")</f>
        <v>Munger</v>
      </c>
      <c r="F201" s="7" t="str">
        <f>IFERROR(VLOOKUP(Table4[[#This Row],[From Location Code]],Table5[#All],2,0),"")</f>
        <v>Main Godown</v>
      </c>
      <c r="G201" s="9">
        <v>10010089</v>
      </c>
      <c r="H201" s="7" t="str">
        <f>IFERROR(VLOOKUP(Table4[[#This Row],[To BMC/MPG Code]],Table5[#All],3,0),"")</f>
        <v>Gomukh Barkurwa</v>
      </c>
      <c r="I201" s="7" t="str">
        <f>IFERROR(VLOOKUP(Table4[[#This Row],[To BMC/MPG Code]],Table5[#All],2,0),"")</f>
        <v>MPG</v>
      </c>
      <c r="J201" s="9" t="s">
        <v>108</v>
      </c>
      <c r="K201" s="7" t="str">
        <f>IFERROR(VLOOKUP(Table4[[#This Row],[Item Name]],Table2[[Item Name]:[UoM]],2,0),"")</f>
        <v>Nos</v>
      </c>
      <c r="L201" s="10">
        <v>1</v>
      </c>
      <c r="M201" s="17">
        <f>IFERROR(VLOOKUP(Table4[[#This Row],[Item Name]],Table2[[#All],[Item Name]:[Open Rate]],8,0),"")</f>
        <v>29.5</v>
      </c>
      <c r="N201" s="17">
        <f>IFERROR(+Table4[[#This Row],[Qty Issued]]*Table4[[#This Row],[Rate]],"")</f>
        <v>29.5</v>
      </c>
      <c r="O201" s="10" t="s">
        <v>152</v>
      </c>
      <c r="P201" s="13" t="s">
        <v>154</v>
      </c>
    </row>
    <row r="202" spans="1:16" x14ac:dyDescent="0.25">
      <c r="A202" s="26">
        <v>45762</v>
      </c>
      <c r="B202" s="10" t="s">
        <v>155</v>
      </c>
      <c r="C202" s="10">
        <v>178</v>
      </c>
      <c r="D202" s="9">
        <v>1</v>
      </c>
      <c r="E202" s="7" t="str">
        <f>IFERROR(VLOOKUP(Table4[[#This Row],[From Location Code]],Table5[#All],3,0),"")</f>
        <v>Munger</v>
      </c>
      <c r="F202" s="7" t="str">
        <f>IFERROR(VLOOKUP(Table4[[#This Row],[From Location Code]],Table5[#All],2,0),"")</f>
        <v>Main Godown</v>
      </c>
      <c r="G202" s="9">
        <v>10010069</v>
      </c>
      <c r="H202" s="7" t="str">
        <f>IFERROR(VLOOKUP(Table4[[#This Row],[To BMC/MPG Code]],Table5[#All],3,0),"")</f>
        <v>Gomukh Bharwari</v>
      </c>
      <c r="I202" s="7" t="str">
        <f>IFERROR(VLOOKUP(Table4[[#This Row],[To BMC/MPG Code]],Table5[#All],2,0),"")</f>
        <v>MPG</v>
      </c>
      <c r="J202" s="9" t="s">
        <v>108</v>
      </c>
      <c r="K202" s="7" t="str">
        <f>IFERROR(VLOOKUP(Table4[[#This Row],[Item Name]],Table2[[Item Name]:[UoM]],2,0),"")</f>
        <v>Nos</v>
      </c>
      <c r="L202" s="10">
        <v>1</v>
      </c>
      <c r="M202" s="17">
        <f>IFERROR(VLOOKUP(Table4[[#This Row],[Item Name]],Table2[[#All],[Item Name]:[Open Rate]],8,0),"")</f>
        <v>29.5</v>
      </c>
      <c r="N202" s="17">
        <f>IFERROR(+Table4[[#This Row],[Qty Issued]]*Table4[[#This Row],[Rate]],"")</f>
        <v>29.5</v>
      </c>
      <c r="O202" s="10" t="s">
        <v>152</v>
      </c>
      <c r="P202" s="13" t="s">
        <v>154</v>
      </c>
    </row>
    <row r="203" spans="1:16" x14ac:dyDescent="0.25">
      <c r="A203" s="26">
        <v>45762</v>
      </c>
      <c r="B203" s="10" t="s">
        <v>155</v>
      </c>
      <c r="C203" s="10">
        <v>178</v>
      </c>
      <c r="D203" s="9">
        <v>1</v>
      </c>
      <c r="E203" s="7" t="str">
        <f>IFERROR(VLOOKUP(Table4[[#This Row],[From Location Code]],Table5[#All],3,0),"")</f>
        <v>Munger</v>
      </c>
      <c r="F203" s="7" t="str">
        <f>IFERROR(VLOOKUP(Table4[[#This Row],[From Location Code]],Table5[#All],2,0),"")</f>
        <v>Main Godown</v>
      </c>
      <c r="G203" s="9">
        <v>10010080</v>
      </c>
      <c r="H203" s="7" t="str">
        <f>IFERROR(VLOOKUP(Table4[[#This Row],[To BMC/MPG Code]],Table5[#All],3,0),"")</f>
        <v>Gomukh Paguraha</v>
      </c>
      <c r="I203" s="7" t="str">
        <f>IFERROR(VLOOKUP(Table4[[#This Row],[To BMC/MPG Code]],Table5[#All],2,0),"")</f>
        <v>MPG</v>
      </c>
      <c r="J203" s="9" t="s">
        <v>108</v>
      </c>
      <c r="K203" s="7" t="str">
        <f>IFERROR(VLOOKUP(Table4[[#This Row],[Item Name]],Table2[[Item Name]:[UoM]],2,0),"")</f>
        <v>Nos</v>
      </c>
      <c r="L203" s="10">
        <v>1</v>
      </c>
      <c r="M203" s="17">
        <f>IFERROR(VLOOKUP(Table4[[#This Row],[Item Name]],Table2[[#All],[Item Name]:[Open Rate]],8,0),"")</f>
        <v>29.5</v>
      </c>
      <c r="N203" s="17">
        <f>IFERROR(+Table4[[#This Row],[Qty Issued]]*Table4[[#This Row],[Rate]],"")</f>
        <v>29.5</v>
      </c>
      <c r="O203" s="10" t="s">
        <v>152</v>
      </c>
      <c r="P203" s="13" t="s">
        <v>154</v>
      </c>
    </row>
    <row r="204" spans="1:16" x14ac:dyDescent="0.25">
      <c r="A204" s="26">
        <v>45762</v>
      </c>
      <c r="B204" s="10" t="s">
        <v>155</v>
      </c>
      <c r="C204" s="10">
        <v>178</v>
      </c>
      <c r="D204" s="9">
        <v>1</v>
      </c>
      <c r="E204" s="7" t="str">
        <f>IFERROR(VLOOKUP(Table4[[#This Row],[From Location Code]],Table5[#All],3,0),"")</f>
        <v>Munger</v>
      </c>
      <c r="F204" s="7" t="str">
        <f>IFERROR(VLOOKUP(Table4[[#This Row],[From Location Code]],Table5[#All],2,0),"")</f>
        <v>Main Godown</v>
      </c>
      <c r="G204" s="9">
        <v>10010086</v>
      </c>
      <c r="H204" s="7" t="str">
        <f>IFERROR(VLOOKUP(Table4[[#This Row],[To BMC/MPG Code]],Table5[#All],3,0),"")</f>
        <v>Gomukh Garhi Bisanpur</v>
      </c>
      <c r="I204" s="7" t="str">
        <f>IFERROR(VLOOKUP(Table4[[#This Row],[To BMC/MPG Code]],Table5[#All],2,0),"")</f>
        <v>MPG</v>
      </c>
      <c r="J204" s="9" t="s">
        <v>108</v>
      </c>
      <c r="K204" s="7" t="str">
        <f>IFERROR(VLOOKUP(Table4[[#This Row],[Item Name]],Table2[[Item Name]:[UoM]],2,0),"")</f>
        <v>Nos</v>
      </c>
      <c r="L204" s="10">
        <v>1</v>
      </c>
      <c r="M204" s="17">
        <f>IFERROR(VLOOKUP(Table4[[#This Row],[Item Name]],Table2[[#All],[Item Name]:[Open Rate]],8,0),"")</f>
        <v>29.5</v>
      </c>
      <c r="N204" s="17">
        <f>IFERROR(+Table4[[#This Row],[Qty Issued]]*Table4[[#This Row],[Rate]],"")</f>
        <v>29.5</v>
      </c>
      <c r="O204" s="10" t="s">
        <v>152</v>
      </c>
      <c r="P204" s="13" t="s">
        <v>154</v>
      </c>
    </row>
    <row r="205" spans="1:16" x14ac:dyDescent="0.25">
      <c r="A205" s="26">
        <v>45762</v>
      </c>
      <c r="B205" s="10" t="s">
        <v>155</v>
      </c>
      <c r="C205" s="10">
        <v>178</v>
      </c>
      <c r="D205" s="9">
        <v>1</v>
      </c>
      <c r="E205" s="7" t="str">
        <f>IFERROR(VLOOKUP(Table4[[#This Row],[From Location Code]],Table5[#All],3,0),"")</f>
        <v>Munger</v>
      </c>
      <c r="F205" s="7" t="str">
        <f>IFERROR(VLOOKUP(Table4[[#This Row],[From Location Code]],Table5[#All],2,0),"")</f>
        <v>Main Godown</v>
      </c>
      <c r="G205" s="9">
        <v>10010056</v>
      </c>
      <c r="H205" s="7" t="str">
        <f>IFERROR(VLOOKUP(Table4[[#This Row],[To BMC/MPG Code]],Table5[#All],3,0),"")</f>
        <v xml:space="preserve">Gomukh Harigiridham                                                                                 </v>
      </c>
      <c r="I205" s="7" t="str">
        <f>IFERROR(VLOOKUP(Table4[[#This Row],[To BMC/MPG Code]],Table5[#All],2,0),"")</f>
        <v>MPG</v>
      </c>
      <c r="J205" s="9" t="s">
        <v>108</v>
      </c>
      <c r="K205" s="7" t="str">
        <f>IFERROR(VLOOKUP(Table4[[#This Row],[Item Name]],Table2[[Item Name]:[UoM]],2,0),"")</f>
        <v>Nos</v>
      </c>
      <c r="L205" s="10">
        <v>1</v>
      </c>
      <c r="M205" s="17">
        <f>IFERROR(VLOOKUP(Table4[[#This Row],[Item Name]],Table2[[#All],[Item Name]:[Open Rate]],8,0),"")</f>
        <v>29.5</v>
      </c>
      <c r="N205" s="17">
        <f>IFERROR(+Table4[[#This Row],[Qty Issued]]*Table4[[#This Row],[Rate]],"")</f>
        <v>29.5</v>
      </c>
      <c r="O205" s="10" t="s">
        <v>152</v>
      </c>
      <c r="P205" s="13" t="s">
        <v>154</v>
      </c>
    </row>
    <row r="206" spans="1:16" x14ac:dyDescent="0.25">
      <c r="A206" s="26">
        <v>45762</v>
      </c>
      <c r="B206" s="10" t="s">
        <v>155</v>
      </c>
      <c r="C206" s="10">
        <v>178</v>
      </c>
      <c r="D206" s="9">
        <v>1</v>
      </c>
      <c r="E206" s="7" t="str">
        <f>IFERROR(VLOOKUP(Table4[[#This Row],[From Location Code]],Table5[#All],3,0),"")</f>
        <v>Munger</v>
      </c>
      <c r="F206" s="7" t="str">
        <f>IFERROR(VLOOKUP(Table4[[#This Row],[From Location Code]],Table5[#All],2,0),"")</f>
        <v>Main Godown</v>
      </c>
      <c r="G206" s="9">
        <v>10010095</v>
      </c>
      <c r="H206" s="7" t="str">
        <f>IFERROR(VLOOKUP(Table4[[#This Row],[To BMC/MPG Code]],Table5[#All],3,0),"")</f>
        <v>Gomukh Goha-02</v>
      </c>
      <c r="I206" s="7" t="str">
        <f>IFERROR(VLOOKUP(Table4[[#This Row],[To BMC/MPG Code]],Table5[#All],2,0),"")</f>
        <v>MPG</v>
      </c>
      <c r="J206" s="9" t="s">
        <v>108</v>
      </c>
      <c r="K206" s="7" t="str">
        <f>IFERROR(VLOOKUP(Table4[[#This Row],[Item Name]],Table2[[Item Name]:[UoM]],2,0),"")</f>
        <v>Nos</v>
      </c>
      <c r="L206" s="10">
        <v>1</v>
      </c>
      <c r="M206" s="17">
        <f>IFERROR(VLOOKUP(Table4[[#This Row],[Item Name]],Table2[[#All],[Item Name]:[Open Rate]],8,0),"")</f>
        <v>29.5</v>
      </c>
      <c r="N206" s="17">
        <f>IFERROR(+Table4[[#This Row],[Qty Issued]]*Table4[[#This Row],[Rate]],"")</f>
        <v>29.5</v>
      </c>
      <c r="O206" s="10" t="s">
        <v>152</v>
      </c>
      <c r="P206" s="13" t="s">
        <v>154</v>
      </c>
    </row>
    <row r="207" spans="1:16" x14ac:dyDescent="0.25">
      <c r="A207" s="26">
        <v>45762</v>
      </c>
      <c r="B207" s="10" t="s">
        <v>155</v>
      </c>
      <c r="C207" s="10">
        <v>178</v>
      </c>
      <c r="D207" s="9">
        <v>1</v>
      </c>
      <c r="E207" s="7" t="str">
        <f>IFERROR(VLOOKUP(Table4[[#This Row],[From Location Code]],Table5[#All],3,0),"")</f>
        <v>Munger</v>
      </c>
      <c r="F207" s="7" t="str">
        <f>IFERROR(VLOOKUP(Table4[[#This Row],[From Location Code]],Table5[#All],2,0),"")</f>
        <v>Main Godown</v>
      </c>
      <c r="G207" s="9">
        <v>10010094</v>
      </c>
      <c r="H207" s="7" t="str">
        <f>IFERROR(VLOOKUP(Table4[[#This Row],[To BMC/MPG Code]],Table5[#All],3,0),"")</f>
        <v>Gomukh Surha</v>
      </c>
      <c r="I207" s="7" t="str">
        <f>IFERROR(VLOOKUP(Table4[[#This Row],[To BMC/MPG Code]],Table5[#All],2,0),"")</f>
        <v>MPG</v>
      </c>
      <c r="J207" s="9" t="s">
        <v>108</v>
      </c>
      <c r="K207" s="7" t="str">
        <f>IFERROR(VLOOKUP(Table4[[#This Row],[Item Name]],Table2[[Item Name]:[UoM]],2,0),"")</f>
        <v>Nos</v>
      </c>
      <c r="L207" s="10">
        <v>1</v>
      </c>
      <c r="M207" s="17">
        <f>IFERROR(VLOOKUP(Table4[[#This Row],[Item Name]],Table2[[#All],[Item Name]:[Open Rate]],8,0),"")</f>
        <v>29.5</v>
      </c>
      <c r="N207" s="17">
        <f>IFERROR(+Table4[[#This Row],[Qty Issued]]*Table4[[#This Row],[Rate]],"")</f>
        <v>29.5</v>
      </c>
      <c r="O207" s="10" t="s">
        <v>152</v>
      </c>
      <c r="P207" s="13" t="s">
        <v>154</v>
      </c>
    </row>
    <row r="208" spans="1:16" x14ac:dyDescent="0.25">
      <c r="A208" s="26">
        <v>45762</v>
      </c>
      <c r="B208" s="10" t="s">
        <v>155</v>
      </c>
      <c r="C208" s="10">
        <v>178</v>
      </c>
      <c r="D208" s="9">
        <v>1</v>
      </c>
      <c r="E208" s="7" t="str">
        <f>IFERROR(VLOOKUP(Table4[[#This Row],[From Location Code]],Table5[#All],3,0),"")</f>
        <v>Munger</v>
      </c>
      <c r="F208" s="7" t="str">
        <f>IFERROR(VLOOKUP(Table4[[#This Row],[From Location Code]],Table5[#All],2,0),"")</f>
        <v>Main Godown</v>
      </c>
      <c r="G208" s="9">
        <v>10010038</v>
      </c>
      <c r="H208" s="7" t="str">
        <f>IFERROR(VLOOKUP(Table4[[#This Row],[To BMC/MPG Code]],Table5[#All],3,0),"")</f>
        <v>Gomukh Goriyari</v>
      </c>
      <c r="I208" s="7" t="str">
        <f>IFERROR(VLOOKUP(Table4[[#This Row],[To BMC/MPG Code]],Table5[#All],2,0),"")</f>
        <v>MPG</v>
      </c>
      <c r="J208" s="9" t="s">
        <v>108</v>
      </c>
      <c r="K208" s="7" t="str">
        <f>IFERROR(VLOOKUP(Table4[[#This Row],[Item Name]],Table2[[Item Name]:[UoM]],2,0),"")</f>
        <v>Nos</v>
      </c>
      <c r="L208" s="10">
        <v>1</v>
      </c>
      <c r="M208" s="17">
        <f>IFERROR(VLOOKUP(Table4[[#This Row],[Item Name]],Table2[[#All],[Item Name]:[Open Rate]],8,0),"")</f>
        <v>29.5</v>
      </c>
      <c r="N208" s="17">
        <f>IFERROR(+Table4[[#This Row],[Qty Issued]]*Table4[[#This Row],[Rate]],"")</f>
        <v>29.5</v>
      </c>
      <c r="O208" s="10" t="s">
        <v>152</v>
      </c>
      <c r="P208" s="13" t="s">
        <v>154</v>
      </c>
    </row>
    <row r="209" spans="1:16" x14ac:dyDescent="0.25">
      <c r="A209" s="26">
        <v>45762</v>
      </c>
      <c r="B209" s="10" t="s">
        <v>155</v>
      </c>
      <c r="C209" s="10">
        <v>178</v>
      </c>
      <c r="D209" s="9">
        <v>1</v>
      </c>
      <c r="E209" s="7" t="str">
        <f>IFERROR(VLOOKUP(Table4[[#This Row],[From Location Code]],Table5[#All],3,0),"")</f>
        <v>Munger</v>
      </c>
      <c r="F209" s="7" t="str">
        <f>IFERROR(VLOOKUP(Table4[[#This Row],[From Location Code]],Table5[#All],2,0),"")</f>
        <v>Main Godown</v>
      </c>
      <c r="G209" s="9">
        <v>10010013</v>
      </c>
      <c r="H209" s="7" t="str">
        <f>IFERROR(VLOOKUP(Table4[[#This Row],[To BMC/MPG Code]],Table5[#All],3,0),"")</f>
        <v>Gomukh Kumbhi</v>
      </c>
      <c r="I209" s="7" t="str">
        <f>IFERROR(VLOOKUP(Table4[[#This Row],[To BMC/MPG Code]],Table5[#All],2,0),"")</f>
        <v>MPG</v>
      </c>
      <c r="J209" s="9" t="s">
        <v>108</v>
      </c>
      <c r="K209" s="7" t="str">
        <f>IFERROR(VLOOKUP(Table4[[#This Row],[Item Name]],Table2[[Item Name]:[UoM]],2,0),"")</f>
        <v>Nos</v>
      </c>
      <c r="L209" s="10">
        <v>1</v>
      </c>
      <c r="M209" s="17">
        <f>IFERROR(VLOOKUP(Table4[[#This Row],[Item Name]],Table2[[#All],[Item Name]:[Open Rate]],8,0),"")</f>
        <v>29.5</v>
      </c>
      <c r="N209" s="17">
        <f>IFERROR(+Table4[[#This Row],[Qty Issued]]*Table4[[#This Row],[Rate]],"")</f>
        <v>29.5</v>
      </c>
      <c r="O209" s="10" t="s">
        <v>152</v>
      </c>
      <c r="P209" s="13" t="s">
        <v>154</v>
      </c>
    </row>
    <row r="210" spans="1:16" x14ac:dyDescent="0.25">
      <c r="A210" s="26">
        <v>45762</v>
      </c>
      <c r="B210" s="10" t="s">
        <v>155</v>
      </c>
      <c r="C210" s="10">
        <v>178</v>
      </c>
      <c r="D210" s="9">
        <v>1</v>
      </c>
      <c r="E210" s="7" t="str">
        <f>IFERROR(VLOOKUP(Table4[[#This Row],[From Location Code]],Table5[#All],3,0),"")</f>
        <v>Munger</v>
      </c>
      <c r="F210" s="7" t="str">
        <f>IFERROR(VLOOKUP(Table4[[#This Row],[From Location Code]],Table5[#All],2,0),"")</f>
        <v>Main Godown</v>
      </c>
      <c r="G210" s="9">
        <v>10010050</v>
      </c>
      <c r="H210" s="7" t="str">
        <f>IFERROR(VLOOKUP(Table4[[#This Row],[To BMC/MPG Code]],Table5[#All],3,0),"")</f>
        <v>Ekamba - Ashutosh</v>
      </c>
      <c r="I210" s="7" t="str">
        <f>IFERROR(VLOOKUP(Table4[[#This Row],[To BMC/MPG Code]],Table5[#All],2,0),"")</f>
        <v>MPG</v>
      </c>
      <c r="J210" s="9" t="s">
        <v>108</v>
      </c>
      <c r="K210" s="7" t="str">
        <f>IFERROR(VLOOKUP(Table4[[#This Row],[Item Name]],Table2[[Item Name]:[UoM]],2,0),"")</f>
        <v>Nos</v>
      </c>
      <c r="L210" s="10">
        <v>1</v>
      </c>
      <c r="M210" s="17">
        <f>IFERROR(VLOOKUP(Table4[[#This Row],[Item Name]],Table2[[#All],[Item Name]:[Open Rate]],8,0),"")</f>
        <v>29.5</v>
      </c>
      <c r="N210" s="17">
        <f>IFERROR(+Table4[[#This Row],[Qty Issued]]*Table4[[#This Row],[Rate]],"")</f>
        <v>29.5</v>
      </c>
      <c r="O210" s="10" t="s">
        <v>152</v>
      </c>
      <c r="P210" s="13" t="s">
        <v>154</v>
      </c>
    </row>
    <row r="211" spans="1:16" x14ac:dyDescent="0.25">
      <c r="A211" s="26">
        <v>45762</v>
      </c>
      <c r="B211" s="10" t="s">
        <v>155</v>
      </c>
      <c r="C211" s="10">
        <v>178</v>
      </c>
      <c r="D211" s="9">
        <v>1</v>
      </c>
      <c r="E211" s="7" t="str">
        <f>IFERROR(VLOOKUP(Table4[[#This Row],[From Location Code]],Table5[#All],3,0),"")</f>
        <v>Munger</v>
      </c>
      <c r="F211" s="7" t="str">
        <f>IFERROR(VLOOKUP(Table4[[#This Row],[From Location Code]],Table5[#All],2,0),"")</f>
        <v>Main Godown</v>
      </c>
      <c r="G211" s="9">
        <v>10010088</v>
      </c>
      <c r="H211" s="7" t="str">
        <f>IFERROR(VLOOKUP(Table4[[#This Row],[To BMC/MPG Code]],Table5[#All],3,0),"")</f>
        <v>Gomukh Gudaar</v>
      </c>
      <c r="I211" s="7" t="str">
        <f>IFERROR(VLOOKUP(Table4[[#This Row],[To BMC/MPG Code]],Table5[#All],2,0),"")</f>
        <v>MPG</v>
      </c>
      <c r="J211" s="9" t="s">
        <v>108</v>
      </c>
      <c r="K211" s="7" t="str">
        <f>IFERROR(VLOOKUP(Table4[[#This Row],[Item Name]],Table2[[Item Name]:[UoM]],2,0),"")</f>
        <v>Nos</v>
      </c>
      <c r="L211" s="10">
        <v>1</v>
      </c>
      <c r="M211" s="17">
        <f>IFERROR(VLOOKUP(Table4[[#This Row],[Item Name]],Table2[[#All],[Item Name]:[Open Rate]],8,0),"")</f>
        <v>29.5</v>
      </c>
      <c r="N211" s="17">
        <f>IFERROR(+Table4[[#This Row],[Qty Issued]]*Table4[[#This Row],[Rate]],"")</f>
        <v>29.5</v>
      </c>
      <c r="O211" s="10" t="s">
        <v>152</v>
      </c>
      <c r="P211" s="13" t="s">
        <v>154</v>
      </c>
    </row>
    <row r="212" spans="1:16" x14ac:dyDescent="0.25">
      <c r="A212" s="26">
        <v>45762</v>
      </c>
      <c r="B212" s="10" t="s">
        <v>155</v>
      </c>
      <c r="C212" s="10">
        <v>178</v>
      </c>
      <c r="D212" s="9">
        <v>1</v>
      </c>
      <c r="E212" s="7" t="str">
        <f>IFERROR(VLOOKUP(Table4[[#This Row],[From Location Code]],Table5[#All],3,0),"")</f>
        <v>Munger</v>
      </c>
      <c r="F212" s="7" t="str">
        <f>IFERROR(VLOOKUP(Table4[[#This Row],[From Location Code]],Table5[#All],2,0),"")</f>
        <v>Main Godown</v>
      </c>
      <c r="G212" s="9">
        <v>10010097</v>
      </c>
      <c r="H212" s="7" t="str">
        <f>IFERROR(VLOOKUP(Table4[[#This Row],[To BMC/MPG Code]],Table5[#All],3,0),"")</f>
        <v>Gomukh Cheria Bariarpur</v>
      </c>
      <c r="I212" s="7" t="str">
        <f>IFERROR(VLOOKUP(Table4[[#This Row],[To BMC/MPG Code]],Table5[#All],2,0),"")</f>
        <v>MPG</v>
      </c>
      <c r="J212" s="9" t="s">
        <v>108</v>
      </c>
      <c r="K212" s="7" t="str">
        <f>IFERROR(VLOOKUP(Table4[[#This Row],[Item Name]],Table2[[Item Name]:[UoM]],2,0),"")</f>
        <v>Nos</v>
      </c>
      <c r="L212" s="10">
        <v>1</v>
      </c>
      <c r="M212" s="17">
        <f>IFERROR(VLOOKUP(Table4[[#This Row],[Item Name]],Table2[[#All],[Item Name]:[Open Rate]],8,0),"")</f>
        <v>29.5</v>
      </c>
      <c r="N212" s="17">
        <f>IFERROR(+Table4[[#This Row],[Qty Issued]]*Table4[[#This Row],[Rate]],"")</f>
        <v>29.5</v>
      </c>
      <c r="O212" s="10" t="s">
        <v>152</v>
      </c>
      <c r="P212" s="13" t="s">
        <v>154</v>
      </c>
    </row>
    <row r="213" spans="1:16" x14ac:dyDescent="0.25">
      <c r="A213" s="26">
        <v>45762</v>
      </c>
      <c r="B213" s="10" t="s">
        <v>155</v>
      </c>
      <c r="C213" s="10">
        <v>178</v>
      </c>
      <c r="D213" s="9">
        <v>1</v>
      </c>
      <c r="E213" s="7" t="str">
        <f>IFERROR(VLOOKUP(Table4[[#This Row],[From Location Code]],Table5[#All],3,0),"")</f>
        <v>Munger</v>
      </c>
      <c r="F213" s="7" t="str">
        <f>IFERROR(VLOOKUP(Table4[[#This Row],[From Location Code]],Table5[#All],2,0),"")</f>
        <v>Main Godown</v>
      </c>
      <c r="G213" s="9">
        <v>10010096</v>
      </c>
      <c r="H213" s="7" t="str">
        <f>IFERROR(VLOOKUP(Table4[[#This Row],[To BMC/MPG Code]],Table5[#All],3,0),"")</f>
        <v>Gomukh Chandpura Neema</v>
      </c>
      <c r="I213" s="7" t="str">
        <f>IFERROR(VLOOKUP(Table4[[#This Row],[To BMC/MPG Code]],Table5[#All],2,0),"")</f>
        <v>MPG</v>
      </c>
      <c r="J213" s="9" t="s">
        <v>108</v>
      </c>
      <c r="K213" s="7" t="str">
        <f>IFERROR(VLOOKUP(Table4[[#This Row],[Item Name]],Table2[[Item Name]:[UoM]],2,0),"")</f>
        <v>Nos</v>
      </c>
      <c r="L213" s="10">
        <v>1</v>
      </c>
      <c r="M213" s="17">
        <f>IFERROR(VLOOKUP(Table4[[#This Row],[Item Name]],Table2[[#All],[Item Name]:[Open Rate]],8,0),"")</f>
        <v>29.5</v>
      </c>
      <c r="N213" s="17">
        <f>IFERROR(+Table4[[#This Row],[Qty Issued]]*Table4[[#This Row],[Rate]],"")</f>
        <v>29.5</v>
      </c>
      <c r="O213" s="10" t="s">
        <v>152</v>
      </c>
      <c r="P213" s="13" t="s">
        <v>154</v>
      </c>
    </row>
    <row r="214" spans="1:16" x14ac:dyDescent="0.25">
      <c r="A214" s="26">
        <v>45762</v>
      </c>
      <c r="B214" s="10" t="s">
        <v>155</v>
      </c>
      <c r="C214" s="10">
        <v>178</v>
      </c>
      <c r="D214" s="9">
        <v>1</v>
      </c>
      <c r="E214" s="7" t="str">
        <f>IFERROR(VLOOKUP(Table4[[#This Row],[From Location Code]],Table5[#All],3,0),"")</f>
        <v>Munger</v>
      </c>
      <c r="F214" s="7" t="str">
        <f>IFERROR(VLOOKUP(Table4[[#This Row],[From Location Code]],Table5[#All],2,0),"")</f>
        <v>Main Godown</v>
      </c>
      <c r="G214" s="9">
        <v>10010051</v>
      </c>
      <c r="H214" s="7" t="str">
        <f>IFERROR(VLOOKUP(Table4[[#This Row],[To BMC/MPG Code]],Table5[#All],3,0),"")</f>
        <v>Gomukh Dunahi</v>
      </c>
      <c r="I214" s="7" t="str">
        <f>IFERROR(VLOOKUP(Table4[[#This Row],[To BMC/MPG Code]],Table5[#All],2,0),"")</f>
        <v>MPG</v>
      </c>
      <c r="J214" s="9" t="s">
        <v>108</v>
      </c>
      <c r="K214" s="7" t="str">
        <f>IFERROR(VLOOKUP(Table4[[#This Row],[Item Name]],Table2[[Item Name]:[UoM]],2,0),"")</f>
        <v>Nos</v>
      </c>
      <c r="L214" s="10">
        <v>1</v>
      </c>
      <c r="M214" s="17">
        <f>IFERROR(VLOOKUP(Table4[[#This Row],[Item Name]],Table2[[#All],[Item Name]:[Open Rate]],8,0),"")</f>
        <v>29.5</v>
      </c>
      <c r="N214" s="17">
        <f>IFERROR(+Table4[[#This Row],[Qty Issued]]*Table4[[#This Row],[Rate]],"")</f>
        <v>29.5</v>
      </c>
      <c r="O214" s="10" t="s">
        <v>152</v>
      </c>
      <c r="P214" s="13" t="s">
        <v>154</v>
      </c>
    </row>
    <row r="215" spans="1:16" x14ac:dyDescent="0.25">
      <c r="A215" s="26">
        <v>45762</v>
      </c>
      <c r="B215" s="10" t="s">
        <v>155</v>
      </c>
      <c r="C215" s="10">
        <v>178</v>
      </c>
      <c r="D215" s="9">
        <v>1</v>
      </c>
      <c r="E215" s="7" t="str">
        <f>IFERROR(VLOOKUP(Table4[[#This Row],[From Location Code]],Table5[#All],3,0),"")</f>
        <v>Munger</v>
      </c>
      <c r="F215" s="7" t="str">
        <f>IFERROR(VLOOKUP(Table4[[#This Row],[From Location Code]],Table5[#All],2,0),"")</f>
        <v>Main Godown</v>
      </c>
      <c r="G215" s="10">
        <v>10010071</v>
      </c>
      <c r="H215" s="7" t="str">
        <f>IFERROR(VLOOKUP(Table4[[#This Row],[To BMC/MPG Code]],Table5[#All],3,0),"")</f>
        <v>Gomukh Sherpur</v>
      </c>
      <c r="I215" s="7" t="str">
        <f>IFERROR(VLOOKUP(Table4[[#This Row],[To BMC/MPG Code]],Table5[#All],2,0),"")</f>
        <v>MPG</v>
      </c>
      <c r="J215" s="9" t="s">
        <v>94</v>
      </c>
      <c r="K215" s="7" t="str">
        <f>IFERROR(VLOOKUP(Table4[[#This Row],[Item Name]],Table2[[Item Name]:[UoM]],2,0),"")</f>
        <v>Nos</v>
      </c>
      <c r="L215" s="10">
        <v>1</v>
      </c>
      <c r="M215" s="17">
        <f>IFERROR(VLOOKUP(Table4[[#This Row],[Item Name]],Table2[[#All],[Item Name]:[Open Rate]],8,0),"")</f>
        <v>22.99</v>
      </c>
      <c r="N215" s="17">
        <f>IFERROR(+Table4[[#This Row],[Qty Issued]]*Table4[[#This Row],[Rate]],"")</f>
        <v>22.99</v>
      </c>
      <c r="O215" s="10" t="s">
        <v>152</v>
      </c>
      <c r="P215" s="13" t="s">
        <v>154</v>
      </c>
    </row>
    <row r="216" spans="1:16" x14ac:dyDescent="0.25">
      <c r="A216" s="26">
        <v>45762</v>
      </c>
      <c r="B216" s="10" t="s">
        <v>155</v>
      </c>
      <c r="C216" s="10">
        <v>178</v>
      </c>
      <c r="D216" s="9">
        <v>1</v>
      </c>
      <c r="E216" s="7" t="str">
        <f>IFERROR(VLOOKUP(Table4[[#This Row],[From Location Code]],Table5[#All],3,0),"")</f>
        <v>Munger</v>
      </c>
      <c r="F216" s="7" t="str">
        <f>IFERROR(VLOOKUP(Table4[[#This Row],[From Location Code]],Table5[#All],2,0),"")</f>
        <v>Main Godown</v>
      </c>
      <c r="G216" s="10">
        <v>10010082</v>
      </c>
      <c r="H216" s="7" t="str">
        <f>IFERROR(VLOOKUP(Table4[[#This Row],[To BMC/MPG Code]],Table5[#All],3,0),"")</f>
        <v>Gomukh Sharmatola Sahuri</v>
      </c>
      <c r="I216" s="7" t="str">
        <f>IFERROR(VLOOKUP(Table4[[#This Row],[To BMC/MPG Code]],Table5[#All],2,0),"")</f>
        <v>MPG</v>
      </c>
      <c r="J216" s="9" t="s">
        <v>94</v>
      </c>
      <c r="K216" s="7" t="str">
        <f>IFERROR(VLOOKUP(Table4[[#This Row],[Item Name]],Table2[[Item Name]:[UoM]],2,0),"")</f>
        <v>Nos</v>
      </c>
      <c r="L216" s="10">
        <v>1</v>
      </c>
      <c r="M216" s="17">
        <f>IFERROR(VLOOKUP(Table4[[#This Row],[Item Name]],Table2[[#All],[Item Name]:[Open Rate]],8,0),"")</f>
        <v>22.99</v>
      </c>
      <c r="N216" s="17">
        <f>IFERROR(+Table4[[#This Row],[Qty Issued]]*Table4[[#This Row],[Rate]],"")</f>
        <v>22.99</v>
      </c>
      <c r="O216" s="10" t="s">
        <v>152</v>
      </c>
      <c r="P216" s="13" t="s">
        <v>154</v>
      </c>
    </row>
    <row r="217" spans="1:16" x14ac:dyDescent="0.25">
      <c r="A217" s="26">
        <v>45762</v>
      </c>
      <c r="B217" s="10" t="s">
        <v>155</v>
      </c>
      <c r="C217" s="10">
        <v>178</v>
      </c>
      <c r="D217" s="9">
        <v>1</v>
      </c>
      <c r="E217" s="7" t="str">
        <f>IFERROR(VLOOKUP(Table4[[#This Row],[From Location Code]],Table5[#All],3,0),"")</f>
        <v>Munger</v>
      </c>
      <c r="F217" s="7" t="str">
        <f>IFERROR(VLOOKUP(Table4[[#This Row],[From Location Code]],Table5[#All],2,0),"")</f>
        <v>Main Godown</v>
      </c>
      <c r="G217" s="10">
        <v>10010055</v>
      </c>
      <c r="H217" s="7" t="str">
        <f>IFERROR(VLOOKUP(Table4[[#This Row],[To BMC/MPG Code]],Table5[#All],3,0),"")</f>
        <v xml:space="preserve">GOMUKH BIRPUR PASCHIM                                                                               </v>
      </c>
      <c r="I217" s="7" t="str">
        <f>IFERROR(VLOOKUP(Table4[[#This Row],[To BMC/MPG Code]],Table5[#All],2,0),"")</f>
        <v>MPG</v>
      </c>
      <c r="J217" s="9" t="s">
        <v>94</v>
      </c>
      <c r="K217" s="7" t="str">
        <f>IFERROR(VLOOKUP(Table4[[#This Row],[Item Name]],Table2[[Item Name]:[UoM]],2,0),"")</f>
        <v>Nos</v>
      </c>
      <c r="L217" s="10">
        <v>1</v>
      </c>
      <c r="M217" s="17">
        <f>IFERROR(VLOOKUP(Table4[[#This Row],[Item Name]],Table2[[#All],[Item Name]:[Open Rate]],8,0),"")</f>
        <v>22.99</v>
      </c>
      <c r="N217" s="17">
        <f>IFERROR(+Table4[[#This Row],[Qty Issued]]*Table4[[#This Row],[Rate]],"")</f>
        <v>22.99</v>
      </c>
      <c r="O217" s="10" t="s">
        <v>152</v>
      </c>
      <c r="P217" s="13" t="s">
        <v>154</v>
      </c>
    </row>
    <row r="218" spans="1:16" x14ac:dyDescent="0.25">
      <c r="A218" s="26">
        <v>45762</v>
      </c>
      <c r="B218" s="10" t="s">
        <v>155</v>
      </c>
      <c r="C218" s="10">
        <v>178</v>
      </c>
      <c r="D218" s="9">
        <v>1</v>
      </c>
      <c r="E218" s="7" t="str">
        <f>IFERROR(VLOOKUP(Table4[[#This Row],[From Location Code]],Table5[#All],3,0),"")</f>
        <v>Munger</v>
      </c>
      <c r="F218" s="7" t="str">
        <f>IFERROR(VLOOKUP(Table4[[#This Row],[From Location Code]],Table5[#All],2,0),"")</f>
        <v>Main Godown</v>
      </c>
      <c r="G218" s="10">
        <v>10010019</v>
      </c>
      <c r="H218" s="7" t="str">
        <f>IFERROR(VLOOKUP(Table4[[#This Row],[To BMC/MPG Code]],Table5[#All],3,0),"")</f>
        <v xml:space="preserve">Gomukh Jagdar                                                                                       </v>
      </c>
      <c r="I218" s="7" t="str">
        <f>IFERROR(VLOOKUP(Table4[[#This Row],[To BMC/MPG Code]],Table5[#All],2,0),"")</f>
        <v>MPG</v>
      </c>
      <c r="J218" s="9" t="s">
        <v>94</v>
      </c>
      <c r="K218" s="7" t="str">
        <f>IFERROR(VLOOKUP(Table4[[#This Row],[Item Name]],Table2[[Item Name]:[UoM]],2,0),"")</f>
        <v>Nos</v>
      </c>
      <c r="L218" s="10">
        <v>1</v>
      </c>
      <c r="M218" s="17">
        <f>IFERROR(VLOOKUP(Table4[[#This Row],[Item Name]],Table2[[#All],[Item Name]:[Open Rate]],8,0),"")</f>
        <v>22.99</v>
      </c>
      <c r="N218" s="17">
        <f>IFERROR(+Table4[[#This Row],[Qty Issued]]*Table4[[#This Row],[Rate]],"")</f>
        <v>22.99</v>
      </c>
      <c r="O218" s="10" t="s">
        <v>152</v>
      </c>
      <c r="P218" s="13" t="s">
        <v>154</v>
      </c>
    </row>
    <row r="219" spans="1:16" x14ac:dyDescent="0.25">
      <c r="A219" s="26">
        <v>45762</v>
      </c>
      <c r="B219" s="10" t="s">
        <v>155</v>
      </c>
      <c r="C219" s="10">
        <v>178</v>
      </c>
      <c r="D219" s="9">
        <v>1</v>
      </c>
      <c r="E219" s="7" t="str">
        <f>IFERROR(VLOOKUP(Table4[[#This Row],[From Location Code]],Table5[#All],3,0),"")</f>
        <v>Munger</v>
      </c>
      <c r="F219" s="7" t="str">
        <f>IFERROR(VLOOKUP(Table4[[#This Row],[From Location Code]],Table5[#All],2,0),"")</f>
        <v>Main Godown</v>
      </c>
      <c r="G219" s="10">
        <v>10010040</v>
      </c>
      <c r="H219" s="7" t="str">
        <f>IFERROR(VLOOKUP(Table4[[#This Row],[To BMC/MPG Code]],Table5[#All],3,0),"")</f>
        <v>Gomukh Sahuri-2</v>
      </c>
      <c r="I219" s="7" t="str">
        <f>IFERROR(VLOOKUP(Table4[[#This Row],[To BMC/MPG Code]],Table5[#All],2,0),"")</f>
        <v>MPG</v>
      </c>
      <c r="J219" s="9" t="s">
        <v>94</v>
      </c>
      <c r="K219" s="7" t="str">
        <f>IFERROR(VLOOKUP(Table4[[#This Row],[Item Name]],Table2[[Item Name]:[UoM]],2,0),"")</f>
        <v>Nos</v>
      </c>
      <c r="L219" s="10">
        <v>1</v>
      </c>
      <c r="M219" s="17">
        <f>IFERROR(VLOOKUP(Table4[[#This Row],[Item Name]],Table2[[#All],[Item Name]:[Open Rate]],8,0),"")</f>
        <v>22.99</v>
      </c>
      <c r="N219" s="17">
        <f>IFERROR(+Table4[[#This Row],[Qty Issued]]*Table4[[#This Row],[Rate]],"")</f>
        <v>22.99</v>
      </c>
      <c r="O219" s="10" t="s">
        <v>152</v>
      </c>
      <c r="P219" s="13" t="s">
        <v>154</v>
      </c>
    </row>
    <row r="220" spans="1:16" x14ac:dyDescent="0.25">
      <c r="A220" s="26">
        <v>45762</v>
      </c>
      <c r="B220" s="10" t="s">
        <v>155</v>
      </c>
      <c r="C220" s="10">
        <v>178</v>
      </c>
      <c r="D220" s="9">
        <v>1</v>
      </c>
      <c r="E220" s="7" t="str">
        <f>IFERROR(VLOOKUP(Table4[[#This Row],[From Location Code]],Table5[#All],3,0),"")</f>
        <v>Munger</v>
      </c>
      <c r="F220" s="7" t="str">
        <f>IFERROR(VLOOKUP(Table4[[#This Row],[From Location Code]],Table5[#All],2,0),"")</f>
        <v>Main Godown</v>
      </c>
      <c r="G220" s="9">
        <v>10010076</v>
      </c>
      <c r="H220" s="7" t="str">
        <f>IFERROR(VLOOKUP(Table4[[#This Row],[To BMC/MPG Code]],Table5[#All],3,0),"")</f>
        <v>Gomukh Bhith-02</v>
      </c>
      <c r="I220" s="7" t="str">
        <f>IFERROR(VLOOKUP(Table4[[#This Row],[To BMC/MPG Code]],Table5[#All],2,0),"")</f>
        <v>MPG</v>
      </c>
      <c r="J220" s="9" t="s">
        <v>94</v>
      </c>
      <c r="K220" s="7" t="str">
        <f>IFERROR(VLOOKUP(Table4[[#This Row],[Item Name]],Table2[[Item Name]:[UoM]],2,0),"")</f>
        <v>Nos</v>
      </c>
      <c r="L220" s="10">
        <v>1</v>
      </c>
      <c r="M220" s="17">
        <f>IFERROR(VLOOKUP(Table4[[#This Row],[Item Name]],Table2[[#All],[Item Name]:[Open Rate]],8,0),"")</f>
        <v>22.99</v>
      </c>
      <c r="N220" s="17">
        <f>IFERROR(+Table4[[#This Row],[Qty Issued]]*Table4[[#This Row],[Rate]],"")</f>
        <v>22.99</v>
      </c>
      <c r="O220" s="10" t="s">
        <v>152</v>
      </c>
      <c r="P220" s="13" t="s">
        <v>154</v>
      </c>
    </row>
    <row r="221" spans="1:16" x14ac:dyDescent="0.25">
      <c r="A221" s="26">
        <v>45762</v>
      </c>
      <c r="B221" s="10" t="s">
        <v>155</v>
      </c>
      <c r="C221" s="10">
        <v>178</v>
      </c>
      <c r="D221" s="9">
        <v>1</v>
      </c>
      <c r="E221" s="7" t="str">
        <f>IFERROR(VLOOKUP(Table4[[#This Row],[From Location Code]],Table5[#All],3,0),"")</f>
        <v>Munger</v>
      </c>
      <c r="F221" s="7" t="str">
        <f>IFERROR(VLOOKUP(Table4[[#This Row],[From Location Code]],Table5[#All],2,0),"")</f>
        <v>Main Godown</v>
      </c>
      <c r="G221" s="9">
        <v>10010081</v>
      </c>
      <c r="H221" s="7" t="str">
        <f>IFERROR(VLOOKUP(Table4[[#This Row],[To BMC/MPG Code]],Table5[#All],3,0),"")</f>
        <v>Gomukh Dharampur</v>
      </c>
      <c r="I221" s="7" t="str">
        <f>IFERROR(VLOOKUP(Table4[[#This Row],[To BMC/MPG Code]],Table5[#All],2,0),"")</f>
        <v>MPG</v>
      </c>
      <c r="J221" s="9" t="s">
        <v>94</v>
      </c>
      <c r="K221" s="7" t="str">
        <f>IFERROR(VLOOKUP(Table4[[#This Row],[Item Name]],Table2[[Item Name]:[UoM]],2,0),"")</f>
        <v>Nos</v>
      </c>
      <c r="L221" s="10">
        <v>1</v>
      </c>
      <c r="M221" s="17">
        <f>IFERROR(VLOOKUP(Table4[[#This Row],[Item Name]],Table2[[#All],[Item Name]:[Open Rate]],8,0),"")</f>
        <v>22.99</v>
      </c>
      <c r="N221" s="17">
        <f>IFERROR(+Table4[[#This Row],[Qty Issued]]*Table4[[#This Row],[Rate]],"")</f>
        <v>22.99</v>
      </c>
      <c r="O221" s="10" t="s">
        <v>152</v>
      </c>
      <c r="P221" s="13" t="s">
        <v>154</v>
      </c>
    </row>
    <row r="222" spans="1:16" x14ac:dyDescent="0.25">
      <c r="A222" s="26">
        <v>45762</v>
      </c>
      <c r="B222" s="10" t="s">
        <v>155</v>
      </c>
      <c r="C222" s="10">
        <v>178</v>
      </c>
      <c r="D222" s="9">
        <v>1</v>
      </c>
      <c r="E222" s="7" t="str">
        <f>IFERROR(VLOOKUP(Table4[[#This Row],[From Location Code]],Table5[#All],3,0),"")</f>
        <v>Munger</v>
      </c>
      <c r="F222" s="7" t="str">
        <f>IFERROR(VLOOKUP(Table4[[#This Row],[From Location Code]],Table5[#All],2,0),"")</f>
        <v>Main Godown</v>
      </c>
      <c r="G222" s="9">
        <v>10010021</v>
      </c>
      <c r="H222" s="7" t="str">
        <f>IFERROR(VLOOKUP(Table4[[#This Row],[To BMC/MPG Code]],Table5[#All],3,0),"")</f>
        <v xml:space="preserve">Gomukh Moradpur                                                                                     </v>
      </c>
      <c r="I222" s="7" t="str">
        <f>IFERROR(VLOOKUP(Table4[[#This Row],[To BMC/MPG Code]],Table5[#All],2,0),"")</f>
        <v>MPG</v>
      </c>
      <c r="J222" s="9" t="s">
        <v>94</v>
      </c>
      <c r="K222" s="7" t="str">
        <f>IFERROR(VLOOKUP(Table4[[#This Row],[Item Name]],Table2[[Item Name]:[UoM]],2,0),"")</f>
        <v>Nos</v>
      </c>
      <c r="L222" s="10">
        <v>1</v>
      </c>
      <c r="M222" s="17">
        <f>IFERROR(VLOOKUP(Table4[[#This Row],[Item Name]],Table2[[#All],[Item Name]:[Open Rate]],8,0),"")</f>
        <v>22.99</v>
      </c>
      <c r="N222" s="17">
        <f>IFERROR(+Table4[[#This Row],[Qty Issued]]*Table4[[#This Row],[Rate]],"")</f>
        <v>22.99</v>
      </c>
      <c r="O222" s="10" t="s">
        <v>152</v>
      </c>
      <c r="P222" s="13" t="s">
        <v>154</v>
      </c>
    </row>
    <row r="223" spans="1:16" x14ac:dyDescent="0.25">
      <c r="A223" s="26">
        <v>45762</v>
      </c>
      <c r="B223" s="10" t="s">
        <v>155</v>
      </c>
      <c r="C223" s="10">
        <v>178</v>
      </c>
      <c r="D223" s="9">
        <v>1</v>
      </c>
      <c r="E223" s="7" t="str">
        <f>IFERROR(VLOOKUP(Table4[[#This Row],[From Location Code]],Table5[#All],3,0),"")</f>
        <v>Munger</v>
      </c>
      <c r="F223" s="7" t="str">
        <f>IFERROR(VLOOKUP(Table4[[#This Row],[From Location Code]],Table5[#All],2,0),"")</f>
        <v>Main Godown</v>
      </c>
      <c r="G223" s="9">
        <v>10010059</v>
      </c>
      <c r="H223" s="7" t="str">
        <f>IFERROR(VLOOKUP(Table4[[#This Row],[To BMC/MPG Code]],Table5[#All],3,0),"")</f>
        <v>Gomukh Menhan</v>
      </c>
      <c r="I223" s="7" t="str">
        <f>IFERROR(VLOOKUP(Table4[[#This Row],[To BMC/MPG Code]],Table5[#All],2,0),"")</f>
        <v>MPG</v>
      </c>
      <c r="J223" s="9" t="s">
        <v>94</v>
      </c>
      <c r="K223" s="7" t="str">
        <f>IFERROR(VLOOKUP(Table4[[#This Row],[Item Name]],Table2[[Item Name]:[UoM]],2,0),"")</f>
        <v>Nos</v>
      </c>
      <c r="L223" s="10">
        <v>1</v>
      </c>
      <c r="M223" s="17">
        <f>IFERROR(VLOOKUP(Table4[[#This Row],[Item Name]],Table2[[#All],[Item Name]:[Open Rate]],8,0),"")</f>
        <v>22.99</v>
      </c>
      <c r="N223" s="17">
        <f>IFERROR(+Table4[[#This Row],[Qty Issued]]*Table4[[#This Row],[Rate]],"")</f>
        <v>22.99</v>
      </c>
      <c r="O223" s="10" t="s">
        <v>152</v>
      </c>
      <c r="P223" s="13" t="s">
        <v>154</v>
      </c>
    </row>
    <row r="224" spans="1:16" x14ac:dyDescent="0.25">
      <c r="A224" s="26">
        <v>45762</v>
      </c>
      <c r="B224" s="10" t="s">
        <v>155</v>
      </c>
      <c r="C224" s="10">
        <v>178</v>
      </c>
      <c r="D224" s="9">
        <v>1</v>
      </c>
      <c r="E224" s="7" t="str">
        <f>IFERROR(VLOOKUP(Table4[[#This Row],[From Location Code]],Table5[#All],3,0),"")</f>
        <v>Munger</v>
      </c>
      <c r="F224" s="7" t="str">
        <f>IFERROR(VLOOKUP(Table4[[#This Row],[From Location Code]],Table5[#All],2,0),"")</f>
        <v>Main Godown</v>
      </c>
      <c r="G224" s="9">
        <v>10010027</v>
      </c>
      <c r="H224" s="7" t="str">
        <f>IFERROR(VLOOKUP(Table4[[#This Row],[To BMC/MPG Code]],Table5[#All],3,0),"")</f>
        <v xml:space="preserve">Gomukh Paroriya                                                                                     </v>
      </c>
      <c r="I224" s="7" t="str">
        <f>IFERROR(VLOOKUP(Table4[[#This Row],[To BMC/MPG Code]],Table5[#All],2,0),"")</f>
        <v>MPG</v>
      </c>
      <c r="J224" s="9" t="s">
        <v>94</v>
      </c>
      <c r="K224" s="7" t="str">
        <f>IFERROR(VLOOKUP(Table4[[#This Row],[Item Name]],Table2[[Item Name]:[UoM]],2,0),"")</f>
        <v>Nos</v>
      </c>
      <c r="L224" s="10">
        <v>1</v>
      </c>
      <c r="M224" s="17">
        <f>IFERROR(VLOOKUP(Table4[[#This Row],[Item Name]],Table2[[#All],[Item Name]:[Open Rate]],8,0),"")</f>
        <v>22.99</v>
      </c>
      <c r="N224" s="17">
        <f>IFERROR(+Table4[[#This Row],[Qty Issued]]*Table4[[#This Row],[Rate]],"")</f>
        <v>22.99</v>
      </c>
      <c r="O224" s="10" t="s">
        <v>152</v>
      </c>
      <c r="P224" s="13" t="s">
        <v>154</v>
      </c>
    </row>
    <row r="225" spans="1:16" x14ac:dyDescent="0.25">
      <c r="A225" s="26">
        <v>45762</v>
      </c>
      <c r="B225" s="10" t="s">
        <v>155</v>
      </c>
      <c r="C225" s="10">
        <v>178</v>
      </c>
      <c r="D225" s="9">
        <v>1</v>
      </c>
      <c r="E225" s="7" t="str">
        <f>IFERROR(VLOOKUP(Table4[[#This Row],[From Location Code]],Table5[#All],3,0),"")</f>
        <v>Munger</v>
      </c>
      <c r="F225" s="7" t="str">
        <f>IFERROR(VLOOKUP(Table4[[#This Row],[From Location Code]],Table5[#All],2,0),"")</f>
        <v>Main Godown</v>
      </c>
      <c r="G225" s="9">
        <v>10010030</v>
      </c>
      <c r="H225" s="7" t="str">
        <f>IFERROR(VLOOKUP(Table4[[#This Row],[To BMC/MPG Code]],Table5[#All],3,0),"")</f>
        <v xml:space="preserve">Gomukh Phulhara                                                                                     </v>
      </c>
      <c r="I225" s="7" t="str">
        <f>IFERROR(VLOOKUP(Table4[[#This Row],[To BMC/MPG Code]],Table5[#All],2,0),"")</f>
        <v>MPG</v>
      </c>
      <c r="J225" s="9" t="s">
        <v>94</v>
      </c>
      <c r="K225" s="7" t="str">
        <f>IFERROR(VLOOKUP(Table4[[#This Row],[Item Name]],Table2[[Item Name]:[UoM]],2,0),"")</f>
        <v>Nos</v>
      </c>
      <c r="L225" s="10">
        <v>1</v>
      </c>
      <c r="M225" s="17">
        <f>IFERROR(VLOOKUP(Table4[[#This Row],[Item Name]],Table2[[#All],[Item Name]:[Open Rate]],8,0),"")</f>
        <v>22.99</v>
      </c>
      <c r="N225" s="17">
        <f>IFERROR(+Table4[[#This Row],[Qty Issued]]*Table4[[#This Row],[Rate]],"")</f>
        <v>22.99</v>
      </c>
      <c r="O225" s="10" t="s">
        <v>152</v>
      </c>
      <c r="P225" s="13" t="s">
        <v>154</v>
      </c>
    </row>
    <row r="226" spans="1:16" x14ac:dyDescent="0.25">
      <c r="A226" s="26">
        <v>45762</v>
      </c>
      <c r="B226" s="10" t="s">
        <v>155</v>
      </c>
      <c r="C226" s="10">
        <v>178</v>
      </c>
      <c r="D226" s="9">
        <v>1</v>
      </c>
      <c r="E226" s="7" t="str">
        <f>IFERROR(VLOOKUP(Table4[[#This Row],[From Location Code]],Table5[#All],3,0),"")</f>
        <v>Munger</v>
      </c>
      <c r="F226" s="7" t="str">
        <f>IFERROR(VLOOKUP(Table4[[#This Row],[From Location Code]],Table5[#All],2,0),"")</f>
        <v>Main Godown</v>
      </c>
      <c r="G226" s="9">
        <v>10010044</v>
      </c>
      <c r="H226" s="7" t="str">
        <f>IFERROR(VLOOKUP(Table4[[#This Row],[To BMC/MPG Code]],Table5[#All],3,0),"")</f>
        <v>Gomukh Kanausi</v>
      </c>
      <c r="I226" s="7" t="str">
        <f>IFERROR(VLOOKUP(Table4[[#This Row],[To BMC/MPG Code]],Table5[#All],2,0),"")</f>
        <v>MPG</v>
      </c>
      <c r="J226" s="9" t="s">
        <v>94</v>
      </c>
      <c r="K226" s="7" t="str">
        <f>IFERROR(VLOOKUP(Table4[[#This Row],[Item Name]],Table2[[Item Name]:[UoM]],2,0),"")</f>
        <v>Nos</v>
      </c>
      <c r="L226" s="10">
        <v>1</v>
      </c>
      <c r="M226" s="17">
        <f>IFERROR(VLOOKUP(Table4[[#This Row],[Item Name]],Table2[[#All],[Item Name]:[Open Rate]],8,0),"")</f>
        <v>22.99</v>
      </c>
      <c r="N226" s="17">
        <f>IFERROR(+Table4[[#This Row],[Qty Issued]]*Table4[[#This Row],[Rate]],"")</f>
        <v>22.99</v>
      </c>
      <c r="O226" s="10" t="s">
        <v>152</v>
      </c>
      <c r="P226" s="13" t="s">
        <v>154</v>
      </c>
    </row>
    <row r="227" spans="1:16" x14ac:dyDescent="0.25">
      <c r="A227" s="26">
        <v>45762</v>
      </c>
      <c r="B227" s="10" t="s">
        <v>155</v>
      </c>
      <c r="C227" s="10">
        <v>178</v>
      </c>
      <c r="D227" s="9">
        <v>1</v>
      </c>
      <c r="E227" s="7" t="str">
        <f>IFERROR(VLOOKUP(Table4[[#This Row],[From Location Code]],Table5[#All],3,0),"")</f>
        <v>Munger</v>
      </c>
      <c r="F227" s="7" t="str">
        <f>IFERROR(VLOOKUP(Table4[[#This Row],[From Location Code]],Table5[#All],2,0),"")</f>
        <v>Main Godown</v>
      </c>
      <c r="G227" s="9">
        <v>10010098</v>
      </c>
      <c r="H227" s="7" t="str">
        <f>IFERROR(VLOOKUP(Table4[[#This Row],[To BMC/MPG Code]],Table5[#All],3,0),"")</f>
        <v>Gomukh Rahul Nagar</v>
      </c>
      <c r="I227" s="7" t="str">
        <f>IFERROR(VLOOKUP(Table4[[#This Row],[To BMC/MPG Code]],Table5[#All],2,0),"")</f>
        <v>MPG</v>
      </c>
      <c r="J227" s="9" t="s">
        <v>94</v>
      </c>
      <c r="K227" s="7" t="str">
        <f>IFERROR(VLOOKUP(Table4[[#This Row],[Item Name]],Table2[[Item Name]:[UoM]],2,0),"")</f>
        <v>Nos</v>
      </c>
      <c r="L227" s="10">
        <v>1</v>
      </c>
      <c r="M227" s="17">
        <f>IFERROR(VLOOKUP(Table4[[#This Row],[Item Name]],Table2[[#All],[Item Name]:[Open Rate]],8,0),"")</f>
        <v>22.99</v>
      </c>
      <c r="N227" s="17">
        <f>IFERROR(+Table4[[#This Row],[Qty Issued]]*Table4[[#This Row],[Rate]],"")</f>
        <v>22.99</v>
      </c>
      <c r="O227" s="10" t="s">
        <v>152</v>
      </c>
      <c r="P227" s="13" t="s">
        <v>154</v>
      </c>
    </row>
    <row r="228" spans="1:16" x14ac:dyDescent="0.25">
      <c r="A228" s="26">
        <v>45762</v>
      </c>
      <c r="B228" s="10" t="s">
        <v>155</v>
      </c>
      <c r="C228" s="10">
        <v>178</v>
      </c>
      <c r="D228" s="9">
        <v>1</v>
      </c>
      <c r="E228" s="7" t="str">
        <f>IFERROR(VLOOKUP(Table4[[#This Row],[From Location Code]],Table5[#All],3,0),"")</f>
        <v>Munger</v>
      </c>
      <c r="F228" s="7" t="str">
        <f>IFERROR(VLOOKUP(Table4[[#This Row],[From Location Code]],Table5[#All],2,0),"")</f>
        <v>Main Godown</v>
      </c>
      <c r="G228" s="9">
        <v>10010089</v>
      </c>
      <c r="H228" s="7" t="str">
        <f>IFERROR(VLOOKUP(Table4[[#This Row],[To BMC/MPG Code]],Table5[#All],3,0),"")</f>
        <v>Gomukh Barkurwa</v>
      </c>
      <c r="I228" s="7" t="str">
        <f>IFERROR(VLOOKUP(Table4[[#This Row],[To BMC/MPG Code]],Table5[#All],2,0),"")</f>
        <v>MPG</v>
      </c>
      <c r="J228" s="9" t="s">
        <v>94</v>
      </c>
      <c r="K228" s="7" t="str">
        <f>IFERROR(VLOOKUP(Table4[[#This Row],[Item Name]],Table2[[Item Name]:[UoM]],2,0),"")</f>
        <v>Nos</v>
      </c>
      <c r="L228" s="10">
        <v>1</v>
      </c>
      <c r="M228" s="17">
        <f>IFERROR(VLOOKUP(Table4[[#This Row],[Item Name]],Table2[[#All],[Item Name]:[Open Rate]],8,0),"")</f>
        <v>22.99</v>
      </c>
      <c r="N228" s="17">
        <f>IFERROR(+Table4[[#This Row],[Qty Issued]]*Table4[[#This Row],[Rate]],"")</f>
        <v>22.99</v>
      </c>
      <c r="O228" s="10" t="s">
        <v>152</v>
      </c>
      <c r="P228" s="13" t="s">
        <v>154</v>
      </c>
    </row>
    <row r="229" spans="1:16" x14ac:dyDescent="0.25">
      <c r="A229" s="26">
        <v>45762</v>
      </c>
      <c r="B229" s="10" t="s">
        <v>155</v>
      </c>
      <c r="C229" s="10">
        <v>178</v>
      </c>
      <c r="D229" s="9">
        <v>1</v>
      </c>
      <c r="E229" s="7" t="str">
        <f>IFERROR(VLOOKUP(Table4[[#This Row],[From Location Code]],Table5[#All],3,0),"")</f>
        <v>Munger</v>
      </c>
      <c r="F229" s="7" t="str">
        <f>IFERROR(VLOOKUP(Table4[[#This Row],[From Location Code]],Table5[#All],2,0),"")</f>
        <v>Main Godown</v>
      </c>
      <c r="G229" s="9">
        <v>10010069</v>
      </c>
      <c r="H229" s="7" t="str">
        <f>IFERROR(VLOOKUP(Table4[[#This Row],[To BMC/MPG Code]],Table5[#All],3,0),"")</f>
        <v>Gomukh Bharwari</v>
      </c>
      <c r="I229" s="7" t="str">
        <f>IFERROR(VLOOKUP(Table4[[#This Row],[To BMC/MPG Code]],Table5[#All],2,0),"")</f>
        <v>MPG</v>
      </c>
      <c r="J229" s="9" t="s">
        <v>94</v>
      </c>
      <c r="K229" s="7" t="str">
        <f>IFERROR(VLOOKUP(Table4[[#This Row],[Item Name]],Table2[[Item Name]:[UoM]],2,0),"")</f>
        <v>Nos</v>
      </c>
      <c r="L229" s="10">
        <v>1</v>
      </c>
      <c r="M229" s="17">
        <f>IFERROR(VLOOKUP(Table4[[#This Row],[Item Name]],Table2[[#All],[Item Name]:[Open Rate]],8,0),"")</f>
        <v>22.99</v>
      </c>
      <c r="N229" s="17">
        <f>IFERROR(+Table4[[#This Row],[Qty Issued]]*Table4[[#This Row],[Rate]],"")</f>
        <v>22.99</v>
      </c>
      <c r="O229" s="10" t="s">
        <v>152</v>
      </c>
      <c r="P229" s="13" t="s">
        <v>154</v>
      </c>
    </row>
    <row r="230" spans="1:16" x14ac:dyDescent="0.25">
      <c r="A230" s="26">
        <v>45762</v>
      </c>
      <c r="B230" s="10" t="s">
        <v>155</v>
      </c>
      <c r="C230" s="10">
        <v>178</v>
      </c>
      <c r="D230" s="9">
        <v>1</v>
      </c>
      <c r="E230" s="7" t="str">
        <f>IFERROR(VLOOKUP(Table4[[#This Row],[From Location Code]],Table5[#All],3,0),"")</f>
        <v>Munger</v>
      </c>
      <c r="F230" s="7" t="str">
        <f>IFERROR(VLOOKUP(Table4[[#This Row],[From Location Code]],Table5[#All],2,0),"")</f>
        <v>Main Godown</v>
      </c>
      <c r="G230" s="9">
        <v>10010080</v>
      </c>
      <c r="H230" s="7" t="str">
        <f>IFERROR(VLOOKUP(Table4[[#This Row],[To BMC/MPG Code]],Table5[#All],3,0),"")</f>
        <v>Gomukh Paguraha</v>
      </c>
      <c r="I230" s="7" t="str">
        <f>IFERROR(VLOOKUP(Table4[[#This Row],[To BMC/MPG Code]],Table5[#All],2,0),"")</f>
        <v>MPG</v>
      </c>
      <c r="J230" s="9" t="s">
        <v>94</v>
      </c>
      <c r="K230" s="7" t="str">
        <f>IFERROR(VLOOKUP(Table4[[#This Row],[Item Name]],Table2[[Item Name]:[UoM]],2,0),"")</f>
        <v>Nos</v>
      </c>
      <c r="L230" s="10">
        <v>1</v>
      </c>
      <c r="M230" s="17">
        <f>IFERROR(VLOOKUP(Table4[[#This Row],[Item Name]],Table2[[#All],[Item Name]:[Open Rate]],8,0),"")</f>
        <v>22.99</v>
      </c>
      <c r="N230" s="17">
        <f>IFERROR(+Table4[[#This Row],[Qty Issued]]*Table4[[#This Row],[Rate]],"")</f>
        <v>22.99</v>
      </c>
      <c r="O230" s="10" t="s">
        <v>152</v>
      </c>
      <c r="P230" s="13" t="s">
        <v>154</v>
      </c>
    </row>
    <row r="231" spans="1:16" x14ac:dyDescent="0.25">
      <c r="A231" s="26">
        <v>45762</v>
      </c>
      <c r="B231" s="10" t="s">
        <v>155</v>
      </c>
      <c r="C231" s="10">
        <v>178</v>
      </c>
      <c r="D231" s="9">
        <v>1</v>
      </c>
      <c r="E231" s="7" t="str">
        <f>IFERROR(VLOOKUP(Table4[[#This Row],[From Location Code]],Table5[#All],3,0),"")</f>
        <v>Munger</v>
      </c>
      <c r="F231" s="7" t="str">
        <f>IFERROR(VLOOKUP(Table4[[#This Row],[From Location Code]],Table5[#All],2,0),"")</f>
        <v>Main Godown</v>
      </c>
      <c r="G231" s="9">
        <v>10010086</v>
      </c>
      <c r="H231" s="7" t="str">
        <f>IFERROR(VLOOKUP(Table4[[#This Row],[To BMC/MPG Code]],Table5[#All],3,0),"")</f>
        <v>Gomukh Garhi Bisanpur</v>
      </c>
      <c r="I231" s="7" t="str">
        <f>IFERROR(VLOOKUP(Table4[[#This Row],[To BMC/MPG Code]],Table5[#All],2,0),"")</f>
        <v>MPG</v>
      </c>
      <c r="J231" s="9" t="s">
        <v>94</v>
      </c>
      <c r="K231" s="7" t="str">
        <f>IFERROR(VLOOKUP(Table4[[#This Row],[Item Name]],Table2[[Item Name]:[UoM]],2,0),"")</f>
        <v>Nos</v>
      </c>
      <c r="L231" s="10">
        <v>1</v>
      </c>
      <c r="M231" s="17">
        <f>IFERROR(VLOOKUP(Table4[[#This Row],[Item Name]],Table2[[#All],[Item Name]:[Open Rate]],8,0),"")</f>
        <v>22.99</v>
      </c>
      <c r="N231" s="17">
        <f>IFERROR(+Table4[[#This Row],[Qty Issued]]*Table4[[#This Row],[Rate]],"")</f>
        <v>22.99</v>
      </c>
      <c r="O231" s="10" t="s">
        <v>152</v>
      </c>
      <c r="P231" s="13" t="s">
        <v>154</v>
      </c>
    </row>
    <row r="232" spans="1:16" x14ac:dyDescent="0.25">
      <c r="A232" s="26">
        <v>45762</v>
      </c>
      <c r="B232" s="10" t="s">
        <v>155</v>
      </c>
      <c r="C232" s="10">
        <v>178</v>
      </c>
      <c r="D232" s="9">
        <v>1</v>
      </c>
      <c r="E232" s="7" t="str">
        <f>IFERROR(VLOOKUP(Table4[[#This Row],[From Location Code]],Table5[#All],3,0),"")</f>
        <v>Munger</v>
      </c>
      <c r="F232" s="7" t="str">
        <f>IFERROR(VLOOKUP(Table4[[#This Row],[From Location Code]],Table5[#All],2,0),"")</f>
        <v>Main Godown</v>
      </c>
      <c r="G232" s="9">
        <v>10010056</v>
      </c>
      <c r="H232" s="7" t="str">
        <f>IFERROR(VLOOKUP(Table4[[#This Row],[To BMC/MPG Code]],Table5[#All],3,0),"")</f>
        <v xml:space="preserve">Gomukh Harigiridham                                                                                 </v>
      </c>
      <c r="I232" s="7" t="str">
        <f>IFERROR(VLOOKUP(Table4[[#This Row],[To BMC/MPG Code]],Table5[#All],2,0),"")</f>
        <v>MPG</v>
      </c>
      <c r="J232" s="9" t="s">
        <v>94</v>
      </c>
      <c r="K232" s="7" t="str">
        <f>IFERROR(VLOOKUP(Table4[[#This Row],[Item Name]],Table2[[Item Name]:[UoM]],2,0),"")</f>
        <v>Nos</v>
      </c>
      <c r="L232" s="10">
        <v>1</v>
      </c>
      <c r="M232" s="17">
        <f>IFERROR(VLOOKUP(Table4[[#This Row],[Item Name]],Table2[[#All],[Item Name]:[Open Rate]],8,0),"")</f>
        <v>22.99</v>
      </c>
      <c r="N232" s="17">
        <f>IFERROR(+Table4[[#This Row],[Qty Issued]]*Table4[[#This Row],[Rate]],"")</f>
        <v>22.99</v>
      </c>
      <c r="O232" s="10" t="s">
        <v>152</v>
      </c>
      <c r="P232" s="13" t="s">
        <v>154</v>
      </c>
    </row>
    <row r="233" spans="1:16" x14ac:dyDescent="0.25">
      <c r="A233" s="26">
        <v>45762</v>
      </c>
      <c r="B233" s="10" t="s">
        <v>155</v>
      </c>
      <c r="C233" s="10">
        <v>178</v>
      </c>
      <c r="D233" s="9">
        <v>1</v>
      </c>
      <c r="E233" s="7" t="str">
        <f>IFERROR(VLOOKUP(Table4[[#This Row],[From Location Code]],Table5[#All],3,0),"")</f>
        <v>Munger</v>
      </c>
      <c r="F233" s="7" t="str">
        <f>IFERROR(VLOOKUP(Table4[[#This Row],[From Location Code]],Table5[#All],2,0),"")</f>
        <v>Main Godown</v>
      </c>
      <c r="G233" s="9">
        <v>10010095</v>
      </c>
      <c r="H233" s="7" t="str">
        <f>IFERROR(VLOOKUP(Table4[[#This Row],[To BMC/MPG Code]],Table5[#All],3,0),"")</f>
        <v>Gomukh Goha-02</v>
      </c>
      <c r="I233" s="7" t="str">
        <f>IFERROR(VLOOKUP(Table4[[#This Row],[To BMC/MPG Code]],Table5[#All],2,0),"")</f>
        <v>MPG</v>
      </c>
      <c r="J233" s="9" t="s">
        <v>94</v>
      </c>
      <c r="K233" s="7" t="str">
        <f>IFERROR(VLOOKUP(Table4[[#This Row],[Item Name]],Table2[[Item Name]:[UoM]],2,0),"")</f>
        <v>Nos</v>
      </c>
      <c r="L233" s="10">
        <v>1</v>
      </c>
      <c r="M233" s="17">
        <f>IFERROR(VLOOKUP(Table4[[#This Row],[Item Name]],Table2[[#All],[Item Name]:[Open Rate]],8,0),"")</f>
        <v>22.99</v>
      </c>
      <c r="N233" s="17">
        <f>IFERROR(+Table4[[#This Row],[Qty Issued]]*Table4[[#This Row],[Rate]],"")</f>
        <v>22.99</v>
      </c>
      <c r="O233" s="10" t="s">
        <v>152</v>
      </c>
      <c r="P233" s="13" t="s">
        <v>154</v>
      </c>
    </row>
    <row r="234" spans="1:16" x14ac:dyDescent="0.25">
      <c r="A234" s="26">
        <v>45762</v>
      </c>
      <c r="B234" s="10" t="s">
        <v>155</v>
      </c>
      <c r="C234" s="10">
        <v>178</v>
      </c>
      <c r="D234" s="9">
        <v>1</v>
      </c>
      <c r="E234" s="7" t="str">
        <f>IFERROR(VLOOKUP(Table4[[#This Row],[From Location Code]],Table5[#All],3,0),"")</f>
        <v>Munger</v>
      </c>
      <c r="F234" s="7" t="str">
        <f>IFERROR(VLOOKUP(Table4[[#This Row],[From Location Code]],Table5[#All],2,0),"")</f>
        <v>Main Godown</v>
      </c>
      <c r="G234" s="9">
        <v>10010094</v>
      </c>
      <c r="H234" s="7" t="str">
        <f>IFERROR(VLOOKUP(Table4[[#This Row],[To BMC/MPG Code]],Table5[#All],3,0),"")</f>
        <v>Gomukh Surha</v>
      </c>
      <c r="I234" s="7" t="str">
        <f>IFERROR(VLOOKUP(Table4[[#This Row],[To BMC/MPG Code]],Table5[#All],2,0),"")</f>
        <v>MPG</v>
      </c>
      <c r="J234" s="9" t="s">
        <v>94</v>
      </c>
      <c r="K234" s="7" t="str">
        <f>IFERROR(VLOOKUP(Table4[[#This Row],[Item Name]],Table2[[Item Name]:[UoM]],2,0),"")</f>
        <v>Nos</v>
      </c>
      <c r="L234" s="10">
        <v>1</v>
      </c>
      <c r="M234" s="17">
        <f>IFERROR(VLOOKUP(Table4[[#This Row],[Item Name]],Table2[[#All],[Item Name]:[Open Rate]],8,0),"")</f>
        <v>22.99</v>
      </c>
      <c r="N234" s="17">
        <f>IFERROR(+Table4[[#This Row],[Qty Issued]]*Table4[[#This Row],[Rate]],"")</f>
        <v>22.99</v>
      </c>
      <c r="O234" s="10" t="s">
        <v>152</v>
      </c>
      <c r="P234" s="13" t="s">
        <v>154</v>
      </c>
    </row>
    <row r="235" spans="1:16" x14ac:dyDescent="0.25">
      <c r="A235" s="26">
        <v>45762</v>
      </c>
      <c r="B235" s="10" t="s">
        <v>155</v>
      </c>
      <c r="C235" s="10">
        <v>178</v>
      </c>
      <c r="D235" s="9">
        <v>1</v>
      </c>
      <c r="E235" s="7" t="str">
        <f>IFERROR(VLOOKUP(Table4[[#This Row],[From Location Code]],Table5[#All],3,0),"")</f>
        <v>Munger</v>
      </c>
      <c r="F235" s="7" t="str">
        <f>IFERROR(VLOOKUP(Table4[[#This Row],[From Location Code]],Table5[#All],2,0),"")</f>
        <v>Main Godown</v>
      </c>
      <c r="G235" s="9">
        <v>10010038</v>
      </c>
      <c r="H235" s="7" t="str">
        <f>IFERROR(VLOOKUP(Table4[[#This Row],[To BMC/MPG Code]],Table5[#All],3,0),"")</f>
        <v>Gomukh Goriyari</v>
      </c>
      <c r="I235" s="7" t="str">
        <f>IFERROR(VLOOKUP(Table4[[#This Row],[To BMC/MPG Code]],Table5[#All],2,0),"")</f>
        <v>MPG</v>
      </c>
      <c r="J235" s="9" t="s">
        <v>94</v>
      </c>
      <c r="K235" s="7" t="str">
        <f>IFERROR(VLOOKUP(Table4[[#This Row],[Item Name]],Table2[[Item Name]:[UoM]],2,0),"")</f>
        <v>Nos</v>
      </c>
      <c r="L235" s="10">
        <v>1</v>
      </c>
      <c r="M235" s="17">
        <f>IFERROR(VLOOKUP(Table4[[#This Row],[Item Name]],Table2[[#All],[Item Name]:[Open Rate]],8,0),"")</f>
        <v>22.99</v>
      </c>
      <c r="N235" s="17">
        <f>IFERROR(+Table4[[#This Row],[Qty Issued]]*Table4[[#This Row],[Rate]],"")</f>
        <v>22.99</v>
      </c>
      <c r="O235" s="10" t="s">
        <v>152</v>
      </c>
      <c r="P235" s="13" t="s">
        <v>154</v>
      </c>
    </row>
    <row r="236" spans="1:16" x14ac:dyDescent="0.25">
      <c r="A236" s="26">
        <v>45762</v>
      </c>
      <c r="B236" s="10" t="s">
        <v>155</v>
      </c>
      <c r="C236" s="10">
        <v>178</v>
      </c>
      <c r="D236" s="9">
        <v>1</v>
      </c>
      <c r="E236" s="7" t="str">
        <f>IFERROR(VLOOKUP(Table4[[#This Row],[From Location Code]],Table5[#All],3,0),"")</f>
        <v>Munger</v>
      </c>
      <c r="F236" s="7" t="str">
        <f>IFERROR(VLOOKUP(Table4[[#This Row],[From Location Code]],Table5[#All],2,0),"")</f>
        <v>Main Godown</v>
      </c>
      <c r="G236" s="9">
        <v>10010013</v>
      </c>
      <c r="H236" s="7" t="str">
        <f>IFERROR(VLOOKUP(Table4[[#This Row],[To BMC/MPG Code]],Table5[#All],3,0),"")</f>
        <v>Gomukh Kumbhi</v>
      </c>
      <c r="I236" s="7" t="str">
        <f>IFERROR(VLOOKUP(Table4[[#This Row],[To BMC/MPG Code]],Table5[#All],2,0),"")</f>
        <v>MPG</v>
      </c>
      <c r="J236" s="9" t="s">
        <v>94</v>
      </c>
      <c r="K236" s="7" t="str">
        <f>IFERROR(VLOOKUP(Table4[[#This Row],[Item Name]],Table2[[Item Name]:[UoM]],2,0),"")</f>
        <v>Nos</v>
      </c>
      <c r="L236" s="10">
        <v>1</v>
      </c>
      <c r="M236" s="17">
        <f>IFERROR(VLOOKUP(Table4[[#This Row],[Item Name]],Table2[[#All],[Item Name]:[Open Rate]],8,0),"")</f>
        <v>22.99</v>
      </c>
      <c r="N236" s="17">
        <f>IFERROR(+Table4[[#This Row],[Qty Issued]]*Table4[[#This Row],[Rate]],"")</f>
        <v>22.99</v>
      </c>
      <c r="O236" s="10" t="s">
        <v>152</v>
      </c>
      <c r="P236" s="13" t="s">
        <v>154</v>
      </c>
    </row>
    <row r="237" spans="1:16" x14ac:dyDescent="0.25">
      <c r="A237" s="26">
        <v>45762</v>
      </c>
      <c r="B237" s="10" t="s">
        <v>155</v>
      </c>
      <c r="C237" s="10">
        <v>178</v>
      </c>
      <c r="D237" s="9">
        <v>1</v>
      </c>
      <c r="E237" s="7" t="str">
        <f>IFERROR(VLOOKUP(Table4[[#This Row],[From Location Code]],Table5[#All],3,0),"")</f>
        <v>Munger</v>
      </c>
      <c r="F237" s="7" t="str">
        <f>IFERROR(VLOOKUP(Table4[[#This Row],[From Location Code]],Table5[#All],2,0),"")</f>
        <v>Main Godown</v>
      </c>
      <c r="G237" s="9">
        <v>10010050</v>
      </c>
      <c r="H237" s="7" t="str">
        <f>IFERROR(VLOOKUP(Table4[[#This Row],[To BMC/MPG Code]],Table5[#All],3,0),"")</f>
        <v>Ekamba - Ashutosh</v>
      </c>
      <c r="I237" s="7" t="str">
        <f>IFERROR(VLOOKUP(Table4[[#This Row],[To BMC/MPG Code]],Table5[#All],2,0),"")</f>
        <v>MPG</v>
      </c>
      <c r="J237" s="9" t="s">
        <v>94</v>
      </c>
      <c r="K237" s="7" t="str">
        <f>IFERROR(VLOOKUP(Table4[[#This Row],[Item Name]],Table2[[Item Name]:[UoM]],2,0),"")</f>
        <v>Nos</v>
      </c>
      <c r="L237" s="10">
        <v>1</v>
      </c>
      <c r="M237" s="17">
        <f>IFERROR(VLOOKUP(Table4[[#This Row],[Item Name]],Table2[[#All],[Item Name]:[Open Rate]],8,0),"")</f>
        <v>22.99</v>
      </c>
      <c r="N237" s="17">
        <f>IFERROR(+Table4[[#This Row],[Qty Issued]]*Table4[[#This Row],[Rate]],"")</f>
        <v>22.99</v>
      </c>
      <c r="O237" s="10" t="s">
        <v>152</v>
      </c>
      <c r="P237" s="13" t="s">
        <v>154</v>
      </c>
    </row>
    <row r="238" spans="1:16" x14ac:dyDescent="0.25">
      <c r="A238" s="26">
        <v>45762</v>
      </c>
      <c r="B238" s="10" t="s">
        <v>155</v>
      </c>
      <c r="C238" s="10">
        <v>178</v>
      </c>
      <c r="D238" s="9">
        <v>1</v>
      </c>
      <c r="E238" s="7" t="str">
        <f>IFERROR(VLOOKUP(Table4[[#This Row],[From Location Code]],Table5[#All],3,0),"")</f>
        <v>Munger</v>
      </c>
      <c r="F238" s="7" t="str">
        <f>IFERROR(VLOOKUP(Table4[[#This Row],[From Location Code]],Table5[#All],2,0),"")</f>
        <v>Main Godown</v>
      </c>
      <c r="G238" s="9">
        <v>10010088</v>
      </c>
      <c r="H238" s="7" t="str">
        <f>IFERROR(VLOOKUP(Table4[[#This Row],[To BMC/MPG Code]],Table5[#All],3,0),"")</f>
        <v>Gomukh Gudaar</v>
      </c>
      <c r="I238" s="7" t="str">
        <f>IFERROR(VLOOKUP(Table4[[#This Row],[To BMC/MPG Code]],Table5[#All],2,0),"")</f>
        <v>MPG</v>
      </c>
      <c r="J238" s="9" t="s">
        <v>94</v>
      </c>
      <c r="K238" s="7" t="str">
        <f>IFERROR(VLOOKUP(Table4[[#This Row],[Item Name]],Table2[[Item Name]:[UoM]],2,0),"")</f>
        <v>Nos</v>
      </c>
      <c r="L238" s="10">
        <v>1</v>
      </c>
      <c r="M238" s="17">
        <f>IFERROR(VLOOKUP(Table4[[#This Row],[Item Name]],Table2[[#All],[Item Name]:[Open Rate]],8,0),"")</f>
        <v>22.99</v>
      </c>
      <c r="N238" s="17">
        <f>IFERROR(+Table4[[#This Row],[Qty Issued]]*Table4[[#This Row],[Rate]],"")</f>
        <v>22.99</v>
      </c>
      <c r="O238" s="10" t="s">
        <v>152</v>
      </c>
      <c r="P238" s="13" t="s">
        <v>154</v>
      </c>
    </row>
    <row r="239" spans="1:16" x14ac:dyDescent="0.25">
      <c r="A239" s="26">
        <v>45762</v>
      </c>
      <c r="B239" s="10" t="s">
        <v>155</v>
      </c>
      <c r="C239" s="10">
        <v>178</v>
      </c>
      <c r="D239" s="9">
        <v>1</v>
      </c>
      <c r="E239" s="7" t="str">
        <f>IFERROR(VLOOKUP(Table4[[#This Row],[From Location Code]],Table5[#All],3,0),"")</f>
        <v>Munger</v>
      </c>
      <c r="F239" s="7" t="str">
        <f>IFERROR(VLOOKUP(Table4[[#This Row],[From Location Code]],Table5[#All],2,0),"")</f>
        <v>Main Godown</v>
      </c>
      <c r="G239" s="9">
        <v>10010097</v>
      </c>
      <c r="H239" s="7" t="str">
        <f>IFERROR(VLOOKUP(Table4[[#This Row],[To BMC/MPG Code]],Table5[#All],3,0),"")</f>
        <v>Gomukh Cheria Bariarpur</v>
      </c>
      <c r="I239" s="7" t="str">
        <f>IFERROR(VLOOKUP(Table4[[#This Row],[To BMC/MPG Code]],Table5[#All],2,0),"")</f>
        <v>MPG</v>
      </c>
      <c r="J239" s="9" t="s">
        <v>94</v>
      </c>
      <c r="K239" s="7" t="str">
        <f>IFERROR(VLOOKUP(Table4[[#This Row],[Item Name]],Table2[[Item Name]:[UoM]],2,0),"")</f>
        <v>Nos</v>
      </c>
      <c r="L239" s="10">
        <v>1</v>
      </c>
      <c r="M239" s="17">
        <f>IFERROR(VLOOKUP(Table4[[#This Row],[Item Name]],Table2[[#All],[Item Name]:[Open Rate]],8,0),"")</f>
        <v>22.99</v>
      </c>
      <c r="N239" s="17">
        <f>IFERROR(+Table4[[#This Row],[Qty Issued]]*Table4[[#This Row],[Rate]],"")</f>
        <v>22.99</v>
      </c>
      <c r="O239" s="10" t="s">
        <v>152</v>
      </c>
      <c r="P239" s="13" t="s">
        <v>154</v>
      </c>
    </row>
    <row r="240" spans="1:16" x14ac:dyDescent="0.25">
      <c r="A240" s="26">
        <v>45762</v>
      </c>
      <c r="B240" s="10" t="s">
        <v>155</v>
      </c>
      <c r="C240" s="10">
        <v>178</v>
      </c>
      <c r="D240" s="9">
        <v>1</v>
      </c>
      <c r="E240" s="7" t="str">
        <f>IFERROR(VLOOKUP(Table4[[#This Row],[From Location Code]],Table5[#All],3,0),"")</f>
        <v>Munger</v>
      </c>
      <c r="F240" s="7" t="str">
        <f>IFERROR(VLOOKUP(Table4[[#This Row],[From Location Code]],Table5[#All],2,0),"")</f>
        <v>Main Godown</v>
      </c>
      <c r="G240" s="9">
        <v>10010096</v>
      </c>
      <c r="H240" s="7" t="str">
        <f>IFERROR(VLOOKUP(Table4[[#This Row],[To BMC/MPG Code]],Table5[#All],3,0),"")</f>
        <v>Gomukh Chandpura Neema</v>
      </c>
      <c r="I240" s="7" t="str">
        <f>IFERROR(VLOOKUP(Table4[[#This Row],[To BMC/MPG Code]],Table5[#All],2,0),"")</f>
        <v>MPG</v>
      </c>
      <c r="J240" s="9" t="s">
        <v>94</v>
      </c>
      <c r="K240" s="7" t="str">
        <f>IFERROR(VLOOKUP(Table4[[#This Row],[Item Name]],Table2[[Item Name]:[UoM]],2,0),"")</f>
        <v>Nos</v>
      </c>
      <c r="L240" s="10">
        <v>1</v>
      </c>
      <c r="M240" s="17">
        <f>IFERROR(VLOOKUP(Table4[[#This Row],[Item Name]],Table2[[#All],[Item Name]:[Open Rate]],8,0),"")</f>
        <v>22.99</v>
      </c>
      <c r="N240" s="17">
        <f>IFERROR(+Table4[[#This Row],[Qty Issued]]*Table4[[#This Row],[Rate]],"")</f>
        <v>22.99</v>
      </c>
      <c r="O240" s="10" t="s">
        <v>152</v>
      </c>
      <c r="P240" s="13" t="s">
        <v>154</v>
      </c>
    </row>
    <row r="241" spans="1:16" x14ac:dyDescent="0.25">
      <c r="A241" s="26">
        <v>45762</v>
      </c>
      <c r="B241" s="10" t="s">
        <v>155</v>
      </c>
      <c r="C241" s="10">
        <v>178</v>
      </c>
      <c r="D241" s="9">
        <v>1</v>
      </c>
      <c r="E241" s="7" t="str">
        <f>IFERROR(VLOOKUP(Table4[[#This Row],[From Location Code]],Table5[#All],3,0),"")</f>
        <v>Munger</v>
      </c>
      <c r="F241" s="7" t="str">
        <f>IFERROR(VLOOKUP(Table4[[#This Row],[From Location Code]],Table5[#All],2,0),"")</f>
        <v>Main Godown</v>
      </c>
      <c r="G241" s="9">
        <v>10010051</v>
      </c>
      <c r="H241" s="7" t="str">
        <f>IFERROR(VLOOKUP(Table4[[#This Row],[To BMC/MPG Code]],Table5[#All],3,0),"")</f>
        <v>Gomukh Dunahi</v>
      </c>
      <c r="I241" s="7" t="str">
        <f>IFERROR(VLOOKUP(Table4[[#This Row],[To BMC/MPG Code]],Table5[#All],2,0),"")</f>
        <v>MPG</v>
      </c>
      <c r="J241" s="9" t="s">
        <v>94</v>
      </c>
      <c r="K241" s="7" t="str">
        <f>IFERROR(VLOOKUP(Table4[[#This Row],[Item Name]],Table2[[Item Name]:[UoM]],2,0),"")</f>
        <v>Nos</v>
      </c>
      <c r="L241" s="10">
        <v>1</v>
      </c>
      <c r="M241" s="17">
        <f>IFERROR(VLOOKUP(Table4[[#This Row],[Item Name]],Table2[[#All],[Item Name]:[Open Rate]],8,0),"")</f>
        <v>22.99</v>
      </c>
      <c r="N241" s="17">
        <f>IFERROR(+Table4[[#This Row],[Qty Issued]]*Table4[[#This Row],[Rate]],"")</f>
        <v>22.99</v>
      </c>
      <c r="O241" s="10" t="s">
        <v>152</v>
      </c>
      <c r="P241" s="13" t="s">
        <v>154</v>
      </c>
    </row>
    <row r="242" spans="1:16" x14ac:dyDescent="0.25">
      <c r="A242" s="26">
        <v>45762</v>
      </c>
      <c r="B242" s="10" t="s">
        <v>155</v>
      </c>
      <c r="C242" s="10">
        <v>178</v>
      </c>
      <c r="D242" s="9">
        <v>1</v>
      </c>
      <c r="E242" s="7" t="str">
        <f>IFERROR(VLOOKUP(Table4[[#This Row],[From Location Code]],Table5[#All],3,0),"")</f>
        <v>Munger</v>
      </c>
      <c r="F242" s="7" t="str">
        <f>IFERROR(VLOOKUP(Table4[[#This Row],[From Location Code]],Table5[#All],2,0),"")</f>
        <v>Main Godown</v>
      </c>
      <c r="G242" s="10">
        <v>1011</v>
      </c>
      <c r="H242" s="7" t="str">
        <f>IFERROR(VLOOKUP(Table4[[#This Row],[To BMC/MPG Code]],Table5[#All],3,0),"")</f>
        <v>Sahibpur Kamal</v>
      </c>
      <c r="I242" s="7" t="str">
        <f>IFERROR(VLOOKUP(Table4[[#This Row],[To BMC/MPG Code]],Table5[#All],2,0),"")</f>
        <v>BMC</v>
      </c>
      <c r="J242" s="9" t="s">
        <v>128</v>
      </c>
      <c r="K242" s="7" t="str">
        <f>IFERROR(VLOOKUP(Table4[[#This Row],[Item Name]],Table2[[Item Name]:[UoM]],2,0),"")</f>
        <v>Nos</v>
      </c>
      <c r="L242" s="10">
        <v>50</v>
      </c>
      <c r="M242" s="17">
        <f>IFERROR(VLOOKUP(Table4[[#This Row],[Item Name]],Table2[[#All],[Item Name]:[Open Rate]],8,0),"")</f>
        <v>51.92</v>
      </c>
      <c r="N242" s="17">
        <f>IFERROR(+Table4[[#This Row],[Qty Issued]]*Table4[[#This Row],[Rate]],"")</f>
        <v>2596</v>
      </c>
      <c r="O242" s="10" t="s">
        <v>153</v>
      </c>
      <c r="P242" s="13" t="s">
        <v>38</v>
      </c>
    </row>
    <row r="243" spans="1:16" x14ac:dyDescent="0.25">
      <c r="A243" s="26">
        <v>45762</v>
      </c>
      <c r="B243" s="10" t="s">
        <v>155</v>
      </c>
      <c r="C243" s="10">
        <v>178</v>
      </c>
      <c r="D243" s="9">
        <v>1</v>
      </c>
      <c r="E243" s="7" t="str">
        <f>IFERROR(VLOOKUP(Table4[[#This Row],[From Location Code]],Table5[#All],3,0),"")</f>
        <v>Munger</v>
      </c>
      <c r="F243" s="7" t="str">
        <f>IFERROR(VLOOKUP(Table4[[#This Row],[From Location Code]],Table5[#All],2,0),"")</f>
        <v>Main Godown</v>
      </c>
      <c r="G243" s="10">
        <v>1011</v>
      </c>
      <c r="H243" s="7" t="str">
        <f>IFERROR(VLOOKUP(Table4[[#This Row],[To BMC/MPG Code]],Table5[#All],3,0),"")</f>
        <v>Sahibpur Kamal</v>
      </c>
      <c r="I243" s="7" t="str">
        <f>IFERROR(VLOOKUP(Table4[[#This Row],[To BMC/MPG Code]],Table5[#All],2,0),"")</f>
        <v>BMC</v>
      </c>
      <c r="J243" s="9" t="s">
        <v>119</v>
      </c>
      <c r="K243" s="7" t="str">
        <f>IFERROR(VLOOKUP(Table4[[#This Row],[Item Name]],Table2[[Item Name]:[UoM]],2,0),"")</f>
        <v>Nos</v>
      </c>
      <c r="L243" s="10">
        <v>5</v>
      </c>
      <c r="M243" s="17">
        <f>IFERROR(VLOOKUP(Table4[[#This Row],[Item Name]],Table2[[#All],[Item Name]:[Open Rate]],8,0),"")</f>
        <v>135.69999999999999</v>
      </c>
      <c r="N243" s="17">
        <f>IFERROR(+Table4[[#This Row],[Qty Issued]]*Table4[[#This Row],[Rate]],"")</f>
        <v>678.5</v>
      </c>
      <c r="O243" s="10" t="s">
        <v>153</v>
      </c>
      <c r="P243" s="13" t="s">
        <v>38</v>
      </c>
    </row>
    <row r="244" spans="1:16" x14ac:dyDescent="0.25">
      <c r="A244" s="26">
        <v>45765</v>
      </c>
      <c r="B244" s="10" t="s">
        <v>155</v>
      </c>
      <c r="C244" s="10">
        <v>179</v>
      </c>
      <c r="D244" s="10">
        <v>1</v>
      </c>
      <c r="E244" s="7" t="str">
        <f>IFERROR(VLOOKUP(Table4[[#This Row],[From Location Code]],Table5[#All],3,0),"")</f>
        <v>Munger</v>
      </c>
      <c r="F244" s="7" t="str">
        <f>IFERROR(VLOOKUP(Table4[[#This Row],[From Location Code]],Table5[#All],2,0),"")</f>
        <v>Main Godown</v>
      </c>
      <c r="G244" s="10">
        <v>1006</v>
      </c>
      <c r="H244" s="7" t="str">
        <f>IFERROR(VLOOKUP(Table4[[#This Row],[To BMC/MPG Code]],Table5[#All],3,0),"")</f>
        <v>Sonvarsha</v>
      </c>
      <c r="I244" s="7" t="str">
        <f>IFERROR(VLOOKUP(Table4[[#This Row],[To BMC/MPG Code]],Table5[#All],2,0),"")</f>
        <v>BMC</v>
      </c>
      <c r="J244" s="9" t="s">
        <v>128</v>
      </c>
      <c r="K244" s="7" t="str">
        <f>IFERROR(VLOOKUP(Table4[[#This Row],[Item Name]],Table2[[Item Name]:[UoM]],2,0),"")</f>
        <v>Nos</v>
      </c>
      <c r="L244" s="10">
        <v>50</v>
      </c>
      <c r="M244" s="17">
        <f>IFERROR(VLOOKUP(Table4[[#This Row],[Item Name]],Table2[[#All],[Item Name]:[Open Rate]],8,0),"")</f>
        <v>51.92</v>
      </c>
      <c r="N244" s="17">
        <f>IFERROR(+Table4[[#This Row],[Qty Issued]]*Table4[[#This Row],[Rate]],"")</f>
        <v>2596</v>
      </c>
      <c r="O244" s="10" t="s">
        <v>152</v>
      </c>
      <c r="P244" s="13" t="s">
        <v>154</v>
      </c>
    </row>
    <row r="245" spans="1:16" x14ac:dyDescent="0.25">
      <c r="A245" s="26">
        <v>45766</v>
      </c>
      <c r="B245" s="10" t="s">
        <v>155</v>
      </c>
      <c r="C245" s="10">
        <v>180</v>
      </c>
      <c r="D245" s="10">
        <v>1</v>
      </c>
      <c r="E245" s="7" t="str">
        <f>IFERROR(VLOOKUP(Table4[[#This Row],[From Location Code]],Table5[#All],3,0),"")</f>
        <v>Munger</v>
      </c>
      <c r="F245" s="7" t="str">
        <f>IFERROR(VLOOKUP(Table4[[#This Row],[From Location Code]],Table5[#All],2,0),"")</f>
        <v>Main Godown</v>
      </c>
      <c r="G245" s="10">
        <v>1011</v>
      </c>
      <c r="H245" s="7" t="str">
        <f>IFERROR(VLOOKUP(Table4[[#This Row],[To BMC/MPG Code]],Table5[#All],3,0),"")</f>
        <v>Sahibpur Kamal</v>
      </c>
      <c r="I245" s="7" t="str">
        <f>IFERROR(VLOOKUP(Table4[[#This Row],[To BMC/MPG Code]],Table5[#All],2,0),"")</f>
        <v>BMC</v>
      </c>
      <c r="J245" s="9" t="s">
        <v>127</v>
      </c>
      <c r="K245" s="7" t="str">
        <f>IFERROR(VLOOKUP(Table4[[#This Row],[Item Name]],Table2[[Item Name]:[UoM]],2,0),"")</f>
        <v>Nos</v>
      </c>
      <c r="L245" s="10">
        <v>260</v>
      </c>
      <c r="M245" s="17">
        <f>IFERROR(VLOOKUP(Table4[[#This Row],[Item Name]],Table2[[#All],[Item Name]:[Open Rate]],8,0),"")</f>
        <v>12.71</v>
      </c>
      <c r="N245" s="17">
        <f>IFERROR(+Table4[[#This Row],[Qty Issued]]*Table4[[#This Row],[Rate]],"")</f>
        <v>3304.6000000000004</v>
      </c>
      <c r="O245" s="10" t="s">
        <v>153</v>
      </c>
      <c r="P245" s="13" t="s">
        <v>38</v>
      </c>
    </row>
    <row r="246" spans="1:16" x14ac:dyDescent="0.25">
      <c r="A246" s="26">
        <v>45766</v>
      </c>
      <c r="B246" s="10" t="s">
        <v>155</v>
      </c>
      <c r="C246" s="10">
        <v>180</v>
      </c>
      <c r="D246" s="10">
        <v>1</v>
      </c>
      <c r="E246" s="7" t="str">
        <f>IFERROR(VLOOKUP(Table4[[#This Row],[From Location Code]],Table5[#All],3,0),"")</f>
        <v>Munger</v>
      </c>
      <c r="F246" s="7" t="str">
        <f>IFERROR(VLOOKUP(Table4[[#This Row],[From Location Code]],Table5[#All],2,0),"")</f>
        <v>Main Godown</v>
      </c>
      <c r="G246" s="10">
        <v>1011</v>
      </c>
      <c r="H246" s="7" t="str">
        <f>IFERROR(VLOOKUP(Table4[[#This Row],[To BMC/MPG Code]],Table5[#All],3,0),"")</f>
        <v>Sahibpur Kamal</v>
      </c>
      <c r="I246" s="7" t="str">
        <f>IFERROR(VLOOKUP(Table4[[#This Row],[To BMC/MPG Code]],Table5[#All],2,0),"")</f>
        <v>BMC</v>
      </c>
      <c r="J246" s="9" t="s">
        <v>120</v>
      </c>
      <c r="K246" s="7" t="str">
        <f>IFERROR(VLOOKUP(Table4[[#This Row],[Item Name]],Table2[[Item Name]:[UoM]],2,0),"")</f>
        <v>Nos</v>
      </c>
      <c r="L246" s="10">
        <v>2</v>
      </c>
      <c r="M246" s="17">
        <f>IFERROR(VLOOKUP(Table4[[#This Row],[Item Name]],Table2[[#All],[Item Name]:[Open Rate]],8,0),"")</f>
        <v>622.47</v>
      </c>
      <c r="N246" s="17">
        <f>IFERROR(+Table4[[#This Row],[Qty Issued]]*Table4[[#This Row],[Rate]],"")</f>
        <v>1244.94</v>
      </c>
      <c r="O246" s="10" t="s">
        <v>153</v>
      </c>
      <c r="P246" s="13" t="s">
        <v>38</v>
      </c>
    </row>
    <row r="247" spans="1:16" x14ac:dyDescent="0.25">
      <c r="A247" s="26">
        <v>45766</v>
      </c>
      <c r="B247" s="10" t="s">
        <v>155</v>
      </c>
      <c r="C247" s="10">
        <v>180</v>
      </c>
      <c r="D247" s="10">
        <v>1</v>
      </c>
      <c r="E247" s="7" t="str">
        <f>IFERROR(VLOOKUP(Table4[[#This Row],[From Location Code]],Table5[#All],3,0),"")</f>
        <v>Munger</v>
      </c>
      <c r="F247" s="7" t="str">
        <f>IFERROR(VLOOKUP(Table4[[#This Row],[From Location Code]],Table5[#All],2,0),"")</f>
        <v>Main Godown</v>
      </c>
      <c r="G247" s="10">
        <v>1011</v>
      </c>
      <c r="H247" s="7" t="str">
        <f>IFERROR(VLOOKUP(Table4[[#This Row],[To BMC/MPG Code]],Table5[#All],3,0),"")</f>
        <v>Sahibpur Kamal</v>
      </c>
      <c r="I247" s="7" t="str">
        <f>IFERROR(VLOOKUP(Table4[[#This Row],[To BMC/MPG Code]],Table5[#All],2,0),"")</f>
        <v>BMC</v>
      </c>
      <c r="J247" s="9" t="s">
        <v>88</v>
      </c>
      <c r="K247" s="7" t="str">
        <f>IFERROR(VLOOKUP(Table4[[#This Row],[Item Name]],Table2[[Item Name]:[UoM]],2,0),"")</f>
        <v>Nos</v>
      </c>
      <c r="L247" s="10">
        <v>1</v>
      </c>
      <c r="M247" s="17">
        <f>IFERROR(VLOOKUP(Table4[[#This Row],[Item Name]],Table2[[#All],[Item Name]:[Open Rate]],8,0),"")</f>
        <v>258.44</v>
      </c>
      <c r="N247" s="17">
        <f>IFERROR(+Table4[[#This Row],[Qty Issued]]*Table4[[#This Row],[Rate]],"")</f>
        <v>258.44</v>
      </c>
      <c r="O247" s="10" t="s">
        <v>153</v>
      </c>
      <c r="P247" s="13" t="s">
        <v>38</v>
      </c>
    </row>
    <row r="248" spans="1:16" x14ac:dyDescent="0.25">
      <c r="A248" s="26">
        <v>45766</v>
      </c>
      <c r="B248" s="10" t="s">
        <v>155</v>
      </c>
      <c r="C248" s="10">
        <v>180</v>
      </c>
      <c r="D248" s="10">
        <v>1</v>
      </c>
      <c r="E248" s="7" t="str">
        <f>IFERROR(VLOOKUP(Table4[[#This Row],[From Location Code]],Table5[#All],3,0),"")</f>
        <v>Munger</v>
      </c>
      <c r="F248" s="7" t="str">
        <f>IFERROR(VLOOKUP(Table4[[#This Row],[From Location Code]],Table5[#All],2,0),"")</f>
        <v>Main Godown</v>
      </c>
      <c r="G248" s="10">
        <v>1011</v>
      </c>
      <c r="H248" s="7" t="str">
        <f>IFERROR(VLOOKUP(Table4[[#This Row],[To BMC/MPG Code]],Table5[#All],3,0),"")</f>
        <v>Sahibpur Kamal</v>
      </c>
      <c r="I248" s="7" t="str">
        <f>IFERROR(VLOOKUP(Table4[[#This Row],[To BMC/MPG Code]],Table5[#All],2,0),"")</f>
        <v>BMC</v>
      </c>
      <c r="J248" s="9" t="s">
        <v>92</v>
      </c>
      <c r="K248" s="7" t="str">
        <f>IFERROR(VLOOKUP(Table4[[#This Row],[Item Name]],Table2[[Item Name]:[UoM]],2,0),"")</f>
        <v>Nos</v>
      </c>
      <c r="L248" s="10">
        <v>10</v>
      </c>
      <c r="M248" s="17">
        <f>IFERROR(VLOOKUP(Table4[[#This Row],[Item Name]],Table2[[#All],[Item Name]:[Open Rate]],8,0),"")</f>
        <v>94.4</v>
      </c>
      <c r="N248" s="17">
        <f>IFERROR(+Table4[[#This Row],[Qty Issued]]*Table4[[#This Row],[Rate]],"")</f>
        <v>944</v>
      </c>
      <c r="O248" s="10" t="s">
        <v>153</v>
      </c>
      <c r="P248" s="13" t="s">
        <v>38</v>
      </c>
    </row>
    <row r="249" spans="1:16" x14ac:dyDescent="0.25">
      <c r="A249" s="26">
        <v>45766</v>
      </c>
      <c r="B249" s="10" t="s">
        <v>155</v>
      </c>
      <c r="C249" s="10">
        <v>180</v>
      </c>
      <c r="D249" s="10">
        <v>1</v>
      </c>
      <c r="E249" s="7" t="str">
        <f>IFERROR(VLOOKUP(Table4[[#This Row],[From Location Code]],Table5[#All],3,0),"")</f>
        <v>Munger</v>
      </c>
      <c r="F249" s="7" t="str">
        <f>IFERROR(VLOOKUP(Table4[[#This Row],[From Location Code]],Table5[#All],2,0),"")</f>
        <v>Main Godown</v>
      </c>
      <c r="G249" s="10">
        <v>1011</v>
      </c>
      <c r="H249" s="7" t="str">
        <f>IFERROR(VLOOKUP(Table4[[#This Row],[To BMC/MPG Code]],Table5[#All],3,0),"")</f>
        <v>Sahibpur Kamal</v>
      </c>
      <c r="I249" s="7" t="str">
        <f>IFERROR(VLOOKUP(Table4[[#This Row],[To BMC/MPG Code]],Table5[#All],2,0),"")</f>
        <v>BMC</v>
      </c>
      <c r="J249" s="9" t="s">
        <v>79</v>
      </c>
      <c r="K249" s="7" t="str">
        <f>IFERROR(VLOOKUP(Table4[[#This Row],[Item Name]],Table2[[Item Name]:[UoM]],2,0),"")</f>
        <v>Nos</v>
      </c>
      <c r="L249" s="10">
        <v>1</v>
      </c>
      <c r="M249" s="17">
        <f>IFERROR(VLOOKUP(Table4[[#This Row],[Item Name]],Table2[[#All],[Item Name]:[Open Rate]],8,0),"")</f>
        <v>282.8</v>
      </c>
      <c r="N249" s="17">
        <f>IFERROR(+Table4[[#This Row],[Qty Issued]]*Table4[[#This Row],[Rate]],"")</f>
        <v>282.8</v>
      </c>
      <c r="O249" s="10" t="s">
        <v>153</v>
      </c>
      <c r="P249" s="13" t="s">
        <v>38</v>
      </c>
    </row>
    <row r="250" spans="1:16" x14ac:dyDescent="0.25">
      <c r="A250" s="26">
        <v>45766</v>
      </c>
      <c r="B250" s="10" t="s">
        <v>155</v>
      </c>
      <c r="C250" s="10">
        <v>180</v>
      </c>
      <c r="D250" s="10">
        <v>1</v>
      </c>
      <c r="E250" s="7" t="str">
        <f>IFERROR(VLOOKUP(Table4[[#This Row],[From Location Code]],Table5[#All],3,0),"")</f>
        <v>Munger</v>
      </c>
      <c r="F250" s="7" t="str">
        <f>IFERROR(VLOOKUP(Table4[[#This Row],[From Location Code]],Table5[#All],2,0),"")</f>
        <v>Main Godown</v>
      </c>
      <c r="G250" s="10">
        <v>1011</v>
      </c>
      <c r="H250" s="7" t="str">
        <f>IFERROR(VLOOKUP(Table4[[#This Row],[To BMC/MPG Code]],Table5[#All],3,0),"")</f>
        <v>Sahibpur Kamal</v>
      </c>
      <c r="I250" s="7" t="str">
        <f>IFERROR(VLOOKUP(Table4[[#This Row],[To BMC/MPG Code]],Table5[#All],2,0),"")</f>
        <v>BMC</v>
      </c>
      <c r="J250" s="9" t="s">
        <v>119</v>
      </c>
      <c r="K250" s="7" t="str">
        <f>IFERROR(VLOOKUP(Table4[[#This Row],[Item Name]],Table2[[Item Name]:[UoM]],2,0),"")</f>
        <v>Nos</v>
      </c>
      <c r="L250" s="10">
        <v>10</v>
      </c>
      <c r="M250" s="17">
        <f>IFERROR(VLOOKUP(Table4[[#This Row],[Item Name]],Table2[[#All],[Item Name]:[Open Rate]],8,0),"")</f>
        <v>135.69999999999999</v>
      </c>
      <c r="N250" s="17">
        <f>IFERROR(+Table4[[#This Row],[Qty Issued]]*Table4[[#This Row],[Rate]],"")</f>
        <v>1357</v>
      </c>
      <c r="O250" s="10" t="s">
        <v>153</v>
      </c>
      <c r="P250" s="13" t="s">
        <v>38</v>
      </c>
    </row>
    <row r="251" spans="1:16" x14ac:dyDescent="0.25">
      <c r="A251" s="26">
        <v>45766</v>
      </c>
      <c r="B251" s="10" t="s">
        <v>155</v>
      </c>
      <c r="C251" s="10">
        <v>180</v>
      </c>
      <c r="D251" s="10">
        <v>1</v>
      </c>
      <c r="E251" s="7" t="str">
        <f>IFERROR(VLOOKUP(Table4[[#This Row],[From Location Code]],Table5[#All],3,0),"")</f>
        <v>Munger</v>
      </c>
      <c r="F251" s="7" t="str">
        <f>IFERROR(VLOOKUP(Table4[[#This Row],[From Location Code]],Table5[#All],2,0),"")</f>
        <v>Main Godown</v>
      </c>
      <c r="G251" s="10">
        <v>1011</v>
      </c>
      <c r="H251" s="7" t="str">
        <f>IFERROR(VLOOKUP(Table4[[#This Row],[To BMC/MPG Code]],Table5[#All],3,0),"")</f>
        <v>Sahibpur Kamal</v>
      </c>
      <c r="I251" s="7" t="str">
        <f>IFERROR(VLOOKUP(Table4[[#This Row],[To BMC/MPG Code]],Table5[#All],2,0),"")</f>
        <v>BMC</v>
      </c>
      <c r="J251" s="9" t="s">
        <v>67</v>
      </c>
      <c r="K251" s="7" t="str">
        <f>IFERROR(VLOOKUP(Table4[[#This Row],[Item Name]],Table2[[Item Name]:[UoM]],2,0),"")</f>
        <v>Nos</v>
      </c>
      <c r="L251" s="10">
        <v>1</v>
      </c>
      <c r="M251" s="17">
        <f>IFERROR(VLOOKUP(Table4[[#This Row],[Item Name]],Table2[[#All],[Item Name]:[Open Rate]],8,0),"")</f>
        <v>271.39999999999998</v>
      </c>
      <c r="N251" s="17">
        <f>IFERROR(+Table4[[#This Row],[Qty Issued]]*Table4[[#This Row],[Rate]],"")</f>
        <v>271.39999999999998</v>
      </c>
      <c r="O251" s="10" t="s">
        <v>153</v>
      </c>
      <c r="P251" s="13" t="s">
        <v>38</v>
      </c>
    </row>
    <row r="252" spans="1:16" x14ac:dyDescent="0.25">
      <c r="A252" s="26">
        <v>45768</v>
      </c>
      <c r="B252" s="10" t="s">
        <v>155</v>
      </c>
      <c r="C252" s="10">
        <v>181</v>
      </c>
      <c r="D252" s="10">
        <v>1</v>
      </c>
      <c r="E252" s="7" t="str">
        <f>IFERROR(VLOOKUP(Table4[[#This Row],[From Location Code]],Table5[#All],3,0),"")</f>
        <v>Munger</v>
      </c>
      <c r="F252" s="7" t="str">
        <f>IFERROR(VLOOKUP(Table4[[#This Row],[From Location Code]],Table5[#All],2,0),"")</f>
        <v>Main Godown</v>
      </c>
      <c r="G252" s="10" t="s">
        <v>983</v>
      </c>
      <c r="H252" s="7" t="str">
        <f>IFERROR(VLOOKUP(Table4[[#This Row],[To BMC/MPG Code]],Table5[#All],3,0),"")</f>
        <v>Daya_Lab</v>
      </c>
      <c r="I252" s="7" t="str">
        <f>IFERROR(VLOOKUP(Table4[[#This Row],[To BMC/MPG Code]],Table5[#All],2,0),"")</f>
        <v>Lab</v>
      </c>
      <c r="J252" s="9" t="s">
        <v>92</v>
      </c>
      <c r="K252" s="7" t="str">
        <f>IFERROR(VLOOKUP(Table4[[#This Row],[Item Name]],Table2[[Item Name]:[UoM]],2,0),"")</f>
        <v>Nos</v>
      </c>
      <c r="L252" s="10">
        <v>2</v>
      </c>
      <c r="M252" s="17">
        <f>IFERROR(VLOOKUP(Table4[[#This Row],[Item Name]],Table2[[#All],[Item Name]:[Open Rate]],8,0),"")</f>
        <v>94.4</v>
      </c>
      <c r="N252" s="17">
        <f>IFERROR(+Table4[[#This Row],[Qty Issued]]*Table4[[#This Row],[Rate]],"")</f>
        <v>188.8</v>
      </c>
      <c r="O252" s="10" t="s">
        <v>153</v>
      </c>
      <c r="P252" s="13" t="s">
        <v>38</v>
      </c>
    </row>
    <row r="253" spans="1:16" x14ac:dyDescent="0.25">
      <c r="A253" s="26">
        <v>45771</v>
      </c>
      <c r="B253" s="10" t="s">
        <v>155</v>
      </c>
      <c r="C253" s="10">
        <v>182</v>
      </c>
      <c r="D253" s="10">
        <v>1</v>
      </c>
      <c r="E253" s="7" t="str">
        <f>IFERROR(VLOOKUP(Table4[[#This Row],[From Location Code]],Table5[#All],3,0),"")</f>
        <v>Munger</v>
      </c>
      <c r="F253" s="7" t="str">
        <f>IFERROR(VLOOKUP(Table4[[#This Row],[From Location Code]],Table5[#All],2,0),"")</f>
        <v>Main Godown</v>
      </c>
      <c r="G253" s="10" t="s">
        <v>983</v>
      </c>
      <c r="H253" s="7" t="str">
        <f>IFERROR(VLOOKUP(Table4[[#This Row],[To BMC/MPG Code]],Table5[#All],3,0),"")</f>
        <v>Daya_Lab</v>
      </c>
      <c r="I253" s="7" t="str">
        <f>IFERROR(VLOOKUP(Table4[[#This Row],[To BMC/MPG Code]],Table5[#All],2,0),"")</f>
        <v>Lab</v>
      </c>
      <c r="J253" s="9" t="s">
        <v>67</v>
      </c>
      <c r="K253" s="7" t="str">
        <f>IFERROR(VLOOKUP(Table4[[#This Row],[Item Name]],Table2[[Item Name]:[UoM]],2,0),"")</f>
        <v>Nos</v>
      </c>
      <c r="L253" s="10">
        <v>1</v>
      </c>
      <c r="M253" s="17">
        <f>IFERROR(VLOOKUP(Table4[[#This Row],[Item Name]],Table2[[#All],[Item Name]:[Open Rate]],8,0),"")</f>
        <v>271.39999999999998</v>
      </c>
      <c r="N253" s="17">
        <f>IFERROR(+Table4[[#This Row],[Qty Issued]]*Table4[[#This Row],[Rate]],"")</f>
        <v>271.39999999999998</v>
      </c>
      <c r="O253" s="10" t="s">
        <v>153</v>
      </c>
      <c r="P253" s="13" t="s">
        <v>38</v>
      </c>
    </row>
    <row r="254" spans="1:16" x14ac:dyDescent="0.25">
      <c r="A254" s="26">
        <v>45771</v>
      </c>
      <c r="B254" s="10" t="s">
        <v>155</v>
      </c>
      <c r="C254" s="10">
        <v>183</v>
      </c>
      <c r="D254" s="10">
        <v>1</v>
      </c>
      <c r="E254" s="7" t="str">
        <f>IFERROR(VLOOKUP(Table4[[#This Row],[From Location Code]],Table5[#All],3,0),"")</f>
        <v>Munger</v>
      </c>
      <c r="F254" s="7" t="str">
        <f>IFERROR(VLOOKUP(Table4[[#This Row],[From Location Code]],Table5[#All],2,0),"")</f>
        <v>Main Godown</v>
      </c>
      <c r="G254" s="10">
        <v>1011</v>
      </c>
      <c r="H254" s="7" t="str">
        <f>IFERROR(VLOOKUP(Table4[[#This Row],[To BMC/MPG Code]],Table5[#All],3,0),"")</f>
        <v>Sahibpur Kamal</v>
      </c>
      <c r="I254" s="7" t="str">
        <f>IFERROR(VLOOKUP(Table4[[#This Row],[To BMC/MPG Code]],Table5[#All],2,0),"")</f>
        <v>BMC</v>
      </c>
      <c r="J254" s="9" t="s">
        <v>64</v>
      </c>
      <c r="K254" s="7" t="str">
        <f>IFERROR(VLOOKUP(Table4[[#This Row],[Item Name]],Table2[[Item Name]:[UoM]],2,0),"")</f>
        <v>Nos</v>
      </c>
      <c r="L254" s="10">
        <v>1</v>
      </c>
      <c r="M254" s="17">
        <f>IFERROR(VLOOKUP(Table4[[#This Row],[Item Name]],Table2[[#All],[Item Name]:[Open Rate]],8,0),"")</f>
        <v>348.52</v>
      </c>
      <c r="N254" s="17">
        <f>IFERROR(+Table4[[#This Row],[Qty Issued]]*Table4[[#This Row],[Rate]],"")</f>
        <v>348.52</v>
      </c>
      <c r="O254" s="10" t="s">
        <v>153</v>
      </c>
      <c r="P254" s="13" t="s">
        <v>38</v>
      </c>
    </row>
    <row r="255" spans="1:16" x14ac:dyDescent="0.25">
      <c r="A255" s="26">
        <v>45771</v>
      </c>
      <c r="B255" s="10" t="s">
        <v>155</v>
      </c>
      <c r="C255" s="10">
        <v>183</v>
      </c>
      <c r="D255" s="10">
        <v>1</v>
      </c>
      <c r="E255" s="7" t="str">
        <f>IFERROR(VLOOKUP(Table4[[#This Row],[From Location Code]],Table5[#All],3,0),"")</f>
        <v>Munger</v>
      </c>
      <c r="F255" s="7" t="str">
        <f>IFERROR(VLOOKUP(Table4[[#This Row],[From Location Code]],Table5[#All],2,0),"")</f>
        <v>Main Godown</v>
      </c>
      <c r="G255" s="10">
        <v>1011</v>
      </c>
      <c r="H255" s="7" t="str">
        <f>IFERROR(VLOOKUP(Table4[[#This Row],[To BMC/MPG Code]],Table5[#All],3,0),"")</f>
        <v>Sahibpur Kamal</v>
      </c>
      <c r="I255" s="7" t="str">
        <f>IFERROR(VLOOKUP(Table4[[#This Row],[To BMC/MPG Code]],Table5[#All],2,0),"")</f>
        <v>BMC</v>
      </c>
      <c r="J255" s="9" t="s">
        <v>70</v>
      </c>
      <c r="K255" s="7" t="str">
        <f>IFERROR(VLOOKUP(Table4[[#This Row],[Item Name]],Table2[[Item Name]:[UoM]],2,0),"")</f>
        <v>Nos</v>
      </c>
      <c r="L255" s="10">
        <v>1</v>
      </c>
      <c r="M255" s="17">
        <f>IFERROR(VLOOKUP(Table4[[#This Row],[Item Name]],Table2[[#All],[Item Name]:[Open Rate]],8,0),"")</f>
        <v>348.52</v>
      </c>
      <c r="N255" s="17">
        <f>IFERROR(+Table4[[#This Row],[Qty Issued]]*Table4[[#This Row],[Rate]],"")</f>
        <v>348.52</v>
      </c>
      <c r="O255" s="10" t="s">
        <v>153</v>
      </c>
      <c r="P255" s="13" t="s">
        <v>38</v>
      </c>
    </row>
    <row r="256" spans="1:16" x14ac:dyDescent="0.25">
      <c r="A256" s="26">
        <v>45771</v>
      </c>
      <c r="B256" s="10" t="s">
        <v>155</v>
      </c>
      <c r="C256" s="10">
        <v>183</v>
      </c>
      <c r="D256" s="10">
        <v>1</v>
      </c>
      <c r="E256" s="7" t="str">
        <f>IFERROR(VLOOKUP(Table4[[#This Row],[From Location Code]],Table5[#All],3,0),"")</f>
        <v>Munger</v>
      </c>
      <c r="F256" s="7" t="str">
        <f>IFERROR(VLOOKUP(Table4[[#This Row],[From Location Code]],Table5[#All],2,0),"")</f>
        <v>Main Godown</v>
      </c>
      <c r="G256" s="10">
        <v>1011</v>
      </c>
      <c r="H256" s="7" t="str">
        <f>IFERROR(VLOOKUP(Table4[[#This Row],[To BMC/MPG Code]],Table5[#All],3,0),"")</f>
        <v>Sahibpur Kamal</v>
      </c>
      <c r="I256" s="7" t="str">
        <f>IFERROR(VLOOKUP(Table4[[#This Row],[To BMC/MPG Code]],Table5[#All],2,0),"")</f>
        <v>BMC</v>
      </c>
      <c r="J256" s="9" t="s">
        <v>62</v>
      </c>
      <c r="K256" s="7" t="str">
        <f>IFERROR(VLOOKUP(Table4[[#This Row],[Item Name]],Table2[[Item Name]:[UoM]],2,0),"")</f>
        <v>Nos</v>
      </c>
      <c r="L256" s="10">
        <v>1</v>
      </c>
      <c r="M256" s="17">
        <f>IFERROR(VLOOKUP(Table4[[#This Row],[Item Name]],Table2[[#All],[Item Name]:[Open Rate]],8,0),"")</f>
        <v>348.52</v>
      </c>
      <c r="N256" s="17">
        <f>IFERROR(+Table4[[#This Row],[Qty Issued]]*Table4[[#This Row],[Rate]],"")</f>
        <v>348.52</v>
      </c>
      <c r="O256" s="10" t="s">
        <v>153</v>
      </c>
      <c r="P256" s="13" t="s">
        <v>38</v>
      </c>
    </row>
    <row r="257" spans="1:16" x14ac:dyDescent="0.25">
      <c r="A257" s="26">
        <v>45771</v>
      </c>
      <c r="B257" s="10" t="s">
        <v>155</v>
      </c>
      <c r="C257" s="10">
        <v>184</v>
      </c>
      <c r="D257" s="10">
        <v>1</v>
      </c>
      <c r="E257" s="7" t="str">
        <f>IFERROR(VLOOKUP(Table4[[#This Row],[From Location Code]],Table5[#All],3,0),"")</f>
        <v>Munger</v>
      </c>
      <c r="F257" s="7" t="str">
        <f>IFERROR(VLOOKUP(Table4[[#This Row],[From Location Code]],Table5[#All],2,0),"")</f>
        <v>Main Godown</v>
      </c>
      <c r="G257" s="10">
        <v>1007</v>
      </c>
      <c r="H257" s="7" t="str">
        <f>IFERROR(VLOOKUP(Table4[[#This Row],[To BMC/MPG Code]],Table5[#All],3,0),"")</f>
        <v>Araria</v>
      </c>
      <c r="I257" s="7" t="str">
        <f>IFERROR(VLOOKUP(Table4[[#This Row],[To BMC/MPG Code]],Table5[#All],2,0),"")</f>
        <v>BMC</v>
      </c>
      <c r="J257" s="9" t="s">
        <v>133</v>
      </c>
      <c r="K257" s="7" t="str">
        <f>IFERROR(VLOOKUP(Table4[[#This Row],[Item Name]],Table2[[Item Name]:[UoM]],2,0),"")</f>
        <v>Nos</v>
      </c>
      <c r="L257" s="10">
        <v>60</v>
      </c>
      <c r="M257" s="17">
        <f>IFERROR(VLOOKUP(Table4[[#This Row],[Item Name]],Table2[[#All],[Item Name]:[Open Rate]],8,0),"")</f>
        <v>9.15</v>
      </c>
      <c r="N257" s="17">
        <f>IFERROR(+Table4[[#This Row],[Qty Issued]]*Table4[[#This Row],[Rate]],"")</f>
        <v>549</v>
      </c>
      <c r="O257" s="10" t="s">
        <v>152</v>
      </c>
      <c r="P257" s="13" t="s">
        <v>154</v>
      </c>
    </row>
    <row r="258" spans="1:16" x14ac:dyDescent="0.25">
      <c r="A258" s="26">
        <v>45771</v>
      </c>
      <c r="B258" s="10" t="s">
        <v>155</v>
      </c>
      <c r="C258" s="10">
        <v>184</v>
      </c>
      <c r="D258" s="10">
        <v>1</v>
      </c>
      <c r="E258" s="7" t="str">
        <f>IFERROR(VLOOKUP(Table4[[#This Row],[From Location Code]],Table5[#All],3,0),"")</f>
        <v>Munger</v>
      </c>
      <c r="F258" s="7" t="str">
        <f>IFERROR(VLOOKUP(Table4[[#This Row],[From Location Code]],Table5[#All],2,0),"")</f>
        <v>Main Godown</v>
      </c>
      <c r="G258" s="10">
        <v>1007</v>
      </c>
      <c r="H258" s="7" t="str">
        <f>IFERROR(VLOOKUP(Table4[[#This Row],[To BMC/MPG Code]],Table5[#All],3,0),"")</f>
        <v>Araria</v>
      </c>
      <c r="I258" s="7" t="str">
        <f>IFERROR(VLOOKUP(Table4[[#This Row],[To BMC/MPG Code]],Table5[#All],2,0),"")</f>
        <v>BMC</v>
      </c>
      <c r="J258" s="9" t="s">
        <v>121</v>
      </c>
      <c r="K258" s="7" t="str">
        <f>IFERROR(VLOOKUP(Table4[[#This Row],[Item Name]],Table2[[Item Name]:[UoM]],2,0),"")</f>
        <v>Nos</v>
      </c>
      <c r="L258" s="10">
        <v>1</v>
      </c>
      <c r="M258" s="17">
        <f>IFERROR(VLOOKUP(Table4[[#This Row],[Item Name]],Table2[[#All],[Item Name]:[Open Rate]],8,0),"")</f>
        <v>135.69999999999999</v>
      </c>
      <c r="N258" s="17">
        <f>IFERROR(+Table4[[#This Row],[Qty Issued]]*Table4[[#This Row],[Rate]],"")</f>
        <v>135.69999999999999</v>
      </c>
      <c r="O258" s="10" t="s">
        <v>152</v>
      </c>
      <c r="P258" s="13" t="s">
        <v>154</v>
      </c>
    </row>
    <row r="259" spans="1:16" x14ac:dyDescent="0.25">
      <c r="A259" s="26">
        <v>45772</v>
      </c>
      <c r="B259" s="10" t="s">
        <v>155</v>
      </c>
      <c r="C259" s="10">
        <v>185</v>
      </c>
      <c r="D259" s="10">
        <v>1</v>
      </c>
      <c r="E259" s="7" t="str">
        <f>IFERROR(VLOOKUP(Table4[[#This Row],[From Location Code]],Table5[#All],3,0),"")</f>
        <v>Munger</v>
      </c>
      <c r="F259" s="7" t="str">
        <f>IFERROR(VLOOKUP(Table4[[#This Row],[From Location Code]],Table5[#All],2,0),"")</f>
        <v>Main Godown</v>
      </c>
      <c r="G259" s="10">
        <v>1004</v>
      </c>
      <c r="H259" s="7" t="str">
        <f>IFERROR(VLOOKUP(Table4[[#This Row],[To BMC/MPG Code]],Table5[#All],3,0),"")</f>
        <v>Tofir</v>
      </c>
      <c r="I259" s="7" t="str">
        <f>IFERROR(VLOOKUP(Table4[[#This Row],[To BMC/MPG Code]],Table5[#All],2,0),"")</f>
        <v>BMC</v>
      </c>
      <c r="J259" s="9" t="s">
        <v>92</v>
      </c>
      <c r="K259" s="7" t="str">
        <f>IFERROR(VLOOKUP(Table4[[#This Row],[Item Name]],Table2[[Item Name]:[UoM]],2,0),"")</f>
        <v>Nos</v>
      </c>
      <c r="L259" s="10">
        <v>1</v>
      </c>
      <c r="M259" s="17">
        <f>IFERROR(VLOOKUP(Table4[[#This Row],[Item Name]],Table2[[#All],[Item Name]:[Open Rate]],8,0),"")</f>
        <v>94.4</v>
      </c>
      <c r="N259" s="17">
        <f>IFERROR(+Table4[[#This Row],[Qty Issued]]*Table4[[#This Row],[Rate]],"")</f>
        <v>94.4</v>
      </c>
      <c r="O259" s="10" t="s">
        <v>152</v>
      </c>
      <c r="P259" s="13" t="s">
        <v>154</v>
      </c>
    </row>
    <row r="260" spans="1:16" x14ac:dyDescent="0.25">
      <c r="A260" s="26">
        <v>45772</v>
      </c>
      <c r="B260" s="10" t="s">
        <v>155</v>
      </c>
      <c r="C260" s="10">
        <v>185</v>
      </c>
      <c r="D260" s="10">
        <v>1</v>
      </c>
      <c r="E260" s="7" t="str">
        <f>IFERROR(VLOOKUP(Table4[[#This Row],[From Location Code]],Table5[#All],3,0),"")</f>
        <v>Munger</v>
      </c>
      <c r="F260" s="7" t="str">
        <f>IFERROR(VLOOKUP(Table4[[#This Row],[From Location Code]],Table5[#All],2,0),"")</f>
        <v>Main Godown</v>
      </c>
      <c r="G260" s="10">
        <v>1004</v>
      </c>
      <c r="H260" s="7" t="str">
        <f>IFERROR(VLOOKUP(Table4[[#This Row],[To BMC/MPG Code]],Table5[#All],3,0),"")</f>
        <v>Tofir</v>
      </c>
      <c r="I260" s="7" t="str">
        <f>IFERROR(VLOOKUP(Table4[[#This Row],[To BMC/MPG Code]],Table5[#All],2,0),"")</f>
        <v>BMC</v>
      </c>
      <c r="J260" s="9" t="s">
        <v>116</v>
      </c>
      <c r="K260" s="7" t="str">
        <f>IFERROR(VLOOKUP(Table4[[#This Row],[Item Name]],Table2[[Item Name]:[UoM]],2,0),"")</f>
        <v>Nos</v>
      </c>
      <c r="L260" s="10">
        <v>20</v>
      </c>
      <c r="M260" s="17">
        <f>IFERROR(VLOOKUP(Table4[[#This Row],[Item Name]],Table2[[#All],[Item Name]:[Open Rate]],8,0),"")</f>
        <v>2.83</v>
      </c>
      <c r="N260" s="17">
        <f>IFERROR(+Table4[[#This Row],[Qty Issued]]*Table4[[#This Row],[Rate]],"")</f>
        <v>56.6</v>
      </c>
      <c r="O260" s="10" t="s">
        <v>152</v>
      </c>
      <c r="P260" s="13" t="s">
        <v>154</v>
      </c>
    </row>
    <row r="261" spans="1:16" x14ac:dyDescent="0.25">
      <c r="A261" s="26">
        <v>45772</v>
      </c>
      <c r="B261" s="10" t="s">
        <v>155</v>
      </c>
      <c r="C261" s="10">
        <v>185</v>
      </c>
      <c r="D261" s="10">
        <v>1</v>
      </c>
      <c r="E261" s="7" t="str">
        <f>IFERROR(VLOOKUP(Table4[[#This Row],[From Location Code]],Table5[#All],3,0),"")</f>
        <v>Munger</v>
      </c>
      <c r="F261" s="7" t="str">
        <f>IFERROR(VLOOKUP(Table4[[#This Row],[From Location Code]],Table5[#All],2,0),"")</f>
        <v>Main Godown</v>
      </c>
      <c r="G261" s="10">
        <v>1004</v>
      </c>
      <c r="H261" s="7" t="str">
        <f>IFERROR(VLOOKUP(Table4[[#This Row],[To BMC/MPG Code]],Table5[#All],3,0),"")</f>
        <v>Tofir</v>
      </c>
      <c r="I261" s="7" t="str">
        <f>IFERROR(VLOOKUP(Table4[[#This Row],[To BMC/MPG Code]],Table5[#All],2,0),"")</f>
        <v>BMC</v>
      </c>
      <c r="J261" s="9" t="s">
        <v>68</v>
      </c>
      <c r="K261" s="7" t="str">
        <f>IFERROR(VLOOKUP(Table4[[#This Row],[Item Name]],Table2[[Item Name]:[UoM]],2,0),"")</f>
        <v>Nos</v>
      </c>
      <c r="L261" s="10">
        <v>20</v>
      </c>
      <c r="M261" s="17">
        <f>IFERROR(VLOOKUP(Table4[[#This Row],[Item Name]],Table2[[#All],[Item Name]:[Open Rate]],8,0),"")</f>
        <v>5.13</v>
      </c>
      <c r="N261" s="17">
        <f>IFERROR(+Table4[[#This Row],[Qty Issued]]*Table4[[#This Row],[Rate]],"")</f>
        <v>102.6</v>
      </c>
      <c r="O261" s="10" t="s">
        <v>152</v>
      </c>
      <c r="P261" s="13" t="s">
        <v>154</v>
      </c>
    </row>
    <row r="262" spans="1:16" x14ac:dyDescent="0.25">
      <c r="A262" s="26">
        <v>45775</v>
      </c>
      <c r="B262" s="10" t="s">
        <v>155</v>
      </c>
      <c r="C262" s="10">
        <v>186</v>
      </c>
      <c r="D262" s="10">
        <v>1</v>
      </c>
      <c r="E262" s="7" t="str">
        <f>IFERROR(VLOOKUP(Table4[[#This Row],[From Location Code]],Table5[#All],3,0),"")</f>
        <v>Munger</v>
      </c>
      <c r="F262" s="7" t="str">
        <f>IFERROR(VLOOKUP(Table4[[#This Row],[From Location Code]],Table5[#All],2,0),"")</f>
        <v>Main Godown</v>
      </c>
      <c r="G262" s="10">
        <v>10030002</v>
      </c>
      <c r="H262" s="7" t="str">
        <f>IFERROR(VLOOKUP(Table4[[#This Row],[To BMC/MPG Code]],Table5[#All],3,0),"")</f>
        <v>MOHANPUR</v>
      </c>
      <c r="I262" s="7" t="str">
        <f>IFERROR(VLOOKUP(Table4[[#This Row],[To BMC/MPG Code]],Table5[#All],2,0),"")</f>
        <v>MPG</v>
      </c>
      <c r="J262" s="9" t="s">
        <v>64</v>
      </c>
      <c r="K262" s="7" t="str">
        <f>IFERROR(VLOOKUP(Table4[[#This Row],[Item Name]],Table2[[Item Name]:[UoM]],2,0),"")</f>
        <v>Nos</v>
      </c>
      <c r="L262" s="9">
        <v>1</v>
      </c>
      <c r="M262" s="17">
        <f>IFERROR(VLOOKUP(Table4[[#This Row],[Item Name]],Table2[[#All],[Item Name]:[Open Rate]],8,0),"")</f>
        <v>348.52</v>
      </c>
      <c r="N262" s="17">
        <f>IFERROR(+Table4[[#This Row],[Qty Issued]]*Table4[[#This Row],[Rate]],"")</f>
        <v>348.52</v>
      </c>
      <c r="O262" s="10" t="s">
        <v>152</v>
      </c>
      <c r="P262" s="13" t="s">
        <v>154</v>
      </c>
    </row>
    <row r="263" spans="1:16" x14ac:dyDescent="0.25">
      <c r="A263" s="26">
        <v>45775</v>
      </c>
      <c r="B263" s="10" t="s">
        <v>155</v>
      </c>
      <c r="C263" s="10">
        <v>186</v>
      </c>
      <c r="D263" s="10">
        <v>1</v>
      </c>
      <c r="E263" s="7" t="str">
        <f>IFERROR(VLOOKUP(Table4[[#This Row],[From Location Code]],Table5[#All],3,0),"")</f>
        <v>Munger</v>
      </c>
      <c r="F263" s="7" t="str">
        <f>IFERROR(VLOOKUP(Table4[[#This Row],[From Location Code]],Table5[#All],2,0),"")</f>
        <v>Main Godown</v>
      </c>
      <c r="G263" s="10">
        <v>10030003</v>
      </c>
      <c r="H263" s="7" t="str">
        <f>IFERROR(VLOOKUP(Table4[[#This Row],[To BMC/MPG Code]],Table5[#All],3,0),"")</f>
        <v>CHATMADIH</v>
      </c>
      <c r="I263" s="7" t="str">
        <f>IFERROR(VLOOKUP(Table4[[#This Row],[To BMC/MPG Code]],Table5[#All],2,0),"")</f>
        <v>MPG</v>
      </c>
      <c r="J263" s="9" t="s">
        <v>64</v>
      </c>
      <c r="K263" s="7" t="str">
        <f>IFERROR(VLOOKUP(Table4[[#This Row],[Item Name]],Table2[[Item Name]:[UoM]],2,0),"")</f>
        <v>Nos</v>
      </c>
      <c r="L263" s="9">
        <v>1</v>
      </c>
      <c r="M263" s="17">
        <f>IFERROR(VLOOKUP(Table4[[#This Row],[Item Name]],Table2[[#All],[Item Name]:[Open Rate]],8,0),"")</f>
        <v>348.52</v>
      </c>
      <c r="N263" s="17">
        <f>IFERROR(+Table4[[#This Row],[Qty Issued]]*Table4[[#This Row],[Rate]],"")</f>
        <v>348.52</v>
      </c>
      <c r="O263" s="10" t="s">
        <v>152</v>
      </c>
      <c r="P263" s="13" t="s">
        <v>154</v>
      </c>
    </row>
    <row r="264" spans="1:16" x14ac:dyDescent="0.25">
      <c r="A264" s="26">
        <v>45775</v>
      </c>
      <c r="B264" s="10" t="s">
        <v>155</v>
      </c>
      <c r="C264" s="10">
        <v>186</v>
      </c>
      <c r="D264" s="10">
        <v>1</v>
      </c>
      <c r="E264" s="7" t="str">
        <f>IFERROR(VLOOKUP(Table4[[#This Row],[From Location Code]],Table5[#All],3,0),"")</f>
        <v>Munger</v>
      </c>
      <c r="F264" s="7" t="str">
        <f>IFERROR(VLOOKUP(Table4[[#This Row],[From Location Code]],Table5[#All],2,0),"")</f>
        <v>Main Godown</v>
      </c>
      <c r="G264" s="10">
        <v>10030004</v>
      </c>
      <c r="H264" s="7" t="str">
        <f>IFERROR(VLOOKUP(Table4[[#This Row],[To BMC/MPG Code]],Table5[#All],3,0),"")</f>
        <v>KUNNATH</v>
      </c>
      <c r="I264" s="7" t="str">
        <f>IFERROR(VLOOKUP(Table4[[#This Row],[To BMC/MPG Code]],Table5[#All],2,0),"")</f>
        <v>MPG</v>
      </c>
      <c r="J264" s="9" t="s">
        <v>64</v>
      </c>
      <c r="K264" s="7" t="str">
        <f>IFERROR(VLOOKUP(Table4[[#This Row],[Item Name]],Table2[[Item Name]:[UoM]],2,0),"")</f>
        <v>Nos</v>
      </c>
      <c r="L264" s="9">
        <v>1</v>
      </c>
      <c r="M264" s="17">
        <f>IFERROR(VLOOKUP(Table4[[#This Row],[Item Name]],Table2[[#All],[Item Name]:[Open Rate]],8,0),"")</f>
        <v>348.52</v>
      </c>
      <c r="N264" s="17">
        <f>IFERROR(+Table4[[#This Row],[Qty Issued]]*Table4[[#This Row],[Rate]],"")</f>
        <v>348.52</v>
      </c>
      <c r="O264" s="10" t="s">
        <v>152</v>
      </c>
      <c r="P264" s="13" t="s">
        <v>154</v>
      </c>
    </row>
    <row r="265" spans="1:16" x14ac:dyDescent="0.25">
      <c r="A265" s="26">
        <v>45775</v>
      </c>
      <c r="B265" s="10" t="s">
        <v>155</v>
      </c>
      <c r="C265" s="10">
        <v>186</v>
      </c>
      <c r="D265" s="10">
        <v>1</v>
      </c>
      <c r="E265" s="7" t="str">
        <f>IFERROR(VLOOKUP(Table4[[#This Row],[From Location Code]],Table5[#All],3,0),"")</f>
        <v>Munger</v>
      </c>
      <c r="F265" s="7" t="str">
        <f>IFERROR(VLOOKUP(Table4[[#This Row],[From Location Code]],Table5[#All],2,0),"")</f>
        <v>Main Godown</v>
      </c>
      <c r="G265" s="10">
        <v>10030007</v>
      </c>
      <c r="H265" s="7" t="str">
        <f>IFERROR(VLOOKUP(Table4[[#This Row],[To BMC/MPG Code]],Table5[#All],3,0),"")</f>
        <v>SIYADIH</v>
      </c>
      <c r="I265" s="7" t="str">
        <f>IFERROR(VLOOKUP(Table4[[#This Row],[To BMC/MPG Code]],Table5[#All],2,0),"")</f>
        <v>MPG</v>
      </c>
      <c r="J265" s="9" t="s">
        <v>64</v>
      </c>
      <c r="K265" s="7" t="str">
        <f>IFERROR(VLOOKUP(Table4[[#This Row],[Item Name]],Table2[[Item Name]:[UoM]],2,0),"")</f>
        <v>Nos</v>
      </c>
      <c r="L265" s="9">
        <v>1</v>
      </c>
      <c r="M265" s="17">
        <f>IFERROR(VLOOKUP(Table4[[#This Row],[Item Name]],Table2[[#All],[Item Name]:[Open Rate]],8,0),"")</f>
        <v>348.52</v>
      </c>
      <c r="N265" s="17">
        <f>IFERROR(+Table4[[#This Row],[Qty Issued]]*Table4[[#This Row],[Rate]],"")</f>
        <v>348.52</v>
      </c>
      <c r="O265" s="10" t="s">
        <v>152</v>
      </c>
      <c r="P265" s="13" t="s">
        <v>154</v>
      </c>
    </row>
    <row r="266" spans="1:16" x14ac:dyDescent="0.25">
      <c r="A266" s="26">
        <v>45775</v>
      </c>
      <c r="B266" s="10" t="s">
        <v>155</v>
      </c>
      <c r="C266" s="10">
        <v>186</v>
      </c>
      <c r="D266" s="10">
        <v>1</v>
      </c>
      <c r="E266" s="7" t="str">
        <f>IFERROR(VLOOKUP(Table4[[#This Row],[From Location Code]],Table5[#All],3,0),"")</f>
        <v>Munger</v>
      </c>
      <c r="F266" s="7" t="str">
        <f>IFERROR(VLOOKUP(Table4[[#This Row],[From Location Code]],Table5[#All],2,0),"")</f>
        <v>Main Godown</v>
      </c>
      <c r="G266" s="10">
        <v>10030010</v>
      </c>
      <c r="H266" s="7" t="str">
        <f>IFERROR(VLOOKUP(Table4[[#This Row],[To BMC/MPG Code]],Table5[#All],3,0),"")</f>
        <v>KATHNI</v>
      </c>
      <c r="I266" s="7" t="str">
        <f>IFERROR(VLOOKUP(Table4[[#This Row],[To BMC/MPG Code]],Table5[#All],2,0),"")</f>
        <v>MPG</v>
      </c>
      <c r="J266" s="9" t="s">
        <v>64</v>
      </c>
      <c r="K266" s="7" t="str">
        <f>IFERROR(VLOOKUP(Table4[[#This Row],[Item Name]],Table2[[Item Name]:[UoM]],2,0),"")</f>
        <v>Nos</v>
      </c>
      <c r="L266" s="9">
        <v>1</v>
      </c>
      <c r="M266" s="17">
        <f>IFERROR(VLOOKUP(Table4[[#This Row],[Item Name]],Table2[[#All],[Item Name]:[Open Rate]],8,0),"")</f>
        <v>348.52</v>
      </c>
      <c r="N266" s="17">
        <f>IFERROR(+Table4[[#This Row],[Qty Issued]]*Table4[[#This Row],[Rate]],"")</f>
        <v>348.52</v>
      </c>
      <c r="O266" s="10" t="s">
        <v>152</v>
      </c>
      <c r="P266" s="13" t="s">
        <v>154</v>
      </c>
    </row>
    <row r="267" spans="1:16" x14ac:dyDescent="0.25">
      <c r="A267" s="26">
        <v>45775</v>
      </c>
      <c r="B267" s="10" t="s">
        <v>155</v>
      </c>
      <c r="C267" s="10">
        <v>186</v>
      </c>
      <c r="D267" s="10">
        <v>1</v>
      </c>
      <c r="E267" s="7" t="str">
        <f>IFERROR(VLOOKUP(Table4[[#This Row],[From Location Code]],Table5[#All],3,0),"")</f>
        <v>Munger</v>
      </c>
      <c r="F267" s="7" t="str">
        <f>IFERROR(VLOOKUP(Table4[[#This Row],[From Location Code]],Table5[#All],2,0),"")</f>
        <v>Main Godown</v>
      </c>
      <c r="G267" s="10">
        <v>10030011</v>
      </c>
      <c r="H267" s="7" t="str">
        <f>IFERROR(VLOOKUP(Table4[[#This Row],[To BMC/MPG Code]],Table5[#All],3,0),"")</f>
        <v>DEVDHA GOMUKH MPG</v>
      </c>
      <c r="I267" s="7" t="str">
        <f>IFERROR(VLOOKUP(Table4[[#This Row],[To BMC/MPG Code]],Table5[#All],2,0),"")</f>
        <v>MPG</v>
      </c>
      <c r="J267" s="9" t="s">
        <v>64</v>
      </c>
      <c r="K267" s="7" t="str">
        <f>IFERROR(VLOOKUP(Table4[[#This Row],[Item Name]],Table2[[Item Name]:[UoM]],2,0),"")</f>
        <v>Nos</v>
      </c>
      <c r="L267" s="9">
        <v>1</v>
      </c>
      <c r="M267" s="17">
        <f>IFERROR(VLOOKUP(Table4[[#This Row],[Item Name]],Table2[[#All],[Item Name]:[Open Rate]],8,0),"")</f>
        <v>348.52</v>
      </c>
      <c r="N267" s="17">
        <f>IFERROR(+Table4[[#This Row],[Qty Issued]]*Table4[[#This Row],[Rate]],"")</f>
        <v>348.52</v>
      </c>
      <c r="O267" s="10" t="s">
        <v>152</v>
      </c>
      <c r="P267" s="13" t="s">
        <v>154</v>
      </c>
    </row>
    <row r="268" spans="1:16" x14ac:dyDescent="0.25">
      <c r="A268" s="26">
        <v>45775</v>
      </c>
      <c r="B268" s="10" t="s">
        <v>155</v>
      </c>
      <c r="C268" s="10">
        <v>186</v>
      </c>
      <c r="D268" s="10">
        <v>1</v>
      </c>
      <c r="E268" s="7" t="str">
        <f>IFERROR(VLOOKUP(Table4[[#This Row],[From Location Code]],Table5[#All],3,0),"")</f>
        <v>Munger</v>
      </c>
      <c r="F268" s="7" t="str">
        <f>IFERROR(VLOOKUP(Table4[[#This Row],[From Location Code]],Table5[#All],2,0),"")</f>
        <v>Main Godown</v>
      </c>
      <c r="G268" s="10">
        <v>10030013</v>
      </c>
      <c r="H268" s="7" t="str">
        <f>IFERROR(VLOOKUP(Table4[[#This Row],[To BMC/MPG Code]],Table5[#All],3,0),"")</f>
        <v>LOHRA</v>
      </c>
      <c r="I268" s="7" t="str">
        <f>IFERROR(VLOOKUP(Table4[[#This Row],[To BMC/MPG Code]],Table5[#All],2,0),"")</f>
        <v>MPG</v>
      </c>
      <c r="J268" s="9" t="s">
        <v>64</v>
      </c>
      <c r="K268" s="7" t="str">
        <f>IFERROR(VLOOKUP(Table4[[#This Row],[Item Name]],Table2[[Item Name]:[UoM]],2,0),"")</f>
        <v>Nos</v>
      </c>
      <c r="L268" s="9">
        <v>1</v>
      </c>
      <c r="M268" s="17">
        <f>IFERROR(VLOOKUP(Table4[[#This Row],[Item Name]],Table2[[#All],[Item Name]:[Open Rate]],8,0),"")</f>
        <v>348.52</v>
      </c>
      <c r="N268" s="17">
        <f>IFERROR(+Table4[[#This Row],[Qty Issued]]*Table4[[#This Row],[Rate]],"")</f>
        <v>348.52</v>
      </c>
      <c r="O268" s="10" t="s">
        <v>152</v>
      </c>
      <c r="P268" s="13" t="s">
        <v>154</v>
      </c>
    </row>
    <row r="269" spans="1:16" x14ac:dyDescent="0.25">
      <c r="A269" s="26">
        <v>45775</v>
      </c>
      <c r="B269" s="10" t="s">
        <v>155</v>
      </c>
      <c r="C269" s="10">
        <v>186</v>
      </c>
      <c r="D269" s="10">
        <v>1</v>
      </c>
      <c r="E269" s="7" t="str">
        <f>IFERROR(VLOOKUP(Table4[[#This Row],[From Location Code]],Table5[#All],3,0),"")</f>
        <v>Munger</v>
      </c>
      <c r="F269" s="7" t="str">
        <f>IFERROR(VLOOKUP(Table4[[#This Row],[From Location Code]],Table5[#All],2,0),"")</f>
        <v>Main Godown</v>
      </c>
      <c r="G269" s="9">
        <v>10030015</v>
      </c>
      <c r="H269" s="7" t="str">
        <f>IFERROR(VLOOKUP(Table4[[#This Row],[To BMC/MPG Code]],Table5[#All],3,0),"")</f>
        <v>KAMATPUR</v>
      </c>
      <c r="I269" s="7" t="str">
        <f>IFERROR(VLOOKUP(Table4[[#This Row],[To BMC/MPG Code]],Table5[#All],2,0),"")</f>
        <v>MPG</v>
      </c>
      <c r="J269" s="9" t="s">
        <v>64</v>
      </c>
      <c r="K269" s="7" t="str">
        <f>IFERROR(VLOOKUP(Table4[[#This Row],[Item Name]],Table2[[Item Name]:[UoM]],2,0),"")</f>
        <v>Nos</v>
      </c>
      <c r="L269" s="9">
        <v>1</v>
      </c>
      <c r="M269" s="17">
        <f>IFERROR(VLOOKUP(Table4[[#This Row],[Item Name]],Table2[[#All],[Item Name]:[Open Rate]],8,0),"")</f>
        <v>348.52</v>
      </c>
      <c r="N269" s="17">
        <f>IFERROR(+Table4[[#This Row],[Qty Issued]]*Table4[[#This Row],[Rate]],"")</f>
        <v>348.52</v>
      </c>
      <c r="O269" s="10" t="s">
        <v>152</v>
      </c>
      <c r="P269" s="13" t="s">
        <v>154</v>
      </c>
    </row>
    <row r="270" spans="1:16" x14ac:dyDescent="0.25">
      <c r="A270" s="26">
        <v>45775</v>
      </c>
      <c r="B270" s="10" t="s">
        <v>155</v>
      </c>
      <c r="C270" s="10">
        <v>186</v>
      </c>
      <c r="D270" s="10">
        <v>1</v>
      </c>
      <c r="E270" s="7" t="str">
        <f>IFERROR(VLOOKUP(Table4[[#This Row],[From Location Code]],Table5[#All],3,0),"")</f>
        <v>Munger</v>
      </c>
      <c r="F270" s="7" t="str">
        <f>IFERROR(VLOOKUP(Table4[[#This Row],[From Location Code]],Table5[#All],2,0),"")</f>
        <v>Main Godown</v>
      </c>
      <c r="G270" s="9">
        <v>10030016</v>
      </c>
      <c r="H270" s="7" t="str">
        <f>IFERROR(VLOOKUP(Table4[[#This Row],[To BMC/MPG Code]],Table5[#All],3,0),"")</f>
        <v>GIRDHARA</v>
      </c>
      <c r="I270" s="7" t="str">
        <f>IFERROR(VLOOKUP(Table4[[#This Row],[To BMC/MPG Code]],Table5[#All],2,0),"")</f>
        <v>MPG</v>
      </c>
      <c r="J270" s="9" t="s">
        <v>64</v>
      </c>
      <c r="K270" s="7" t="str">
        <f>IFERROR(VLOOKUP(Table4[[#This Row],[Item Name]],Table2[[Item Name]:[UoM]],2,0),"")</f>
        <v>Nos</v>
      </c>
      <c r="L270" s="9">
        <v>1</v>
      </c>
      <c r="M270" s="17">
        <f>IFERROR(VLOOKUP(Table4[[#This Row],[Item Name]],Table2[[#All],[Item Name]:[Open Rate]],8,0),"")</f>
        <v>348.52</v>
      </c>
      <c r="N270" s="17">
        <f>IFERROR(+Table4[[#This Row],[Qty Issued]]*Table4[[#This Row],[Rate]],"")</f>
        <v>348.52</v>
      </c>
      <c r="O270" s="10" t="s">
        <v>152</v>
      </c>
      <c r="P270" s="13" t="s">
        <v>154</v>
      </c>
    </row>
    <row r="271" spans="1:16" x14ac:dyDescent="0.25">
      <c r="A271" s="26">
        <v>45775</v>
      </c>
      <c r="B271" s="10" t="s">
        <v>155</v>
      </c>
      <c r="C271" s="10">
        <v>186</v>
      </c>
      <c r="D271" s="10">
        <v>1</v>
      </c>
      <c r="E271" s="7" t="str">
        <f>IFERROR(VLOOKUP(Table4[[#This Row],[From Location Code]],Table5[#All],3,0),"")</f>
        <v>Munger</v>
      </c>
      <c r="F271" s="7" t="str">
        <f>IFERROR(VLOOKUP(Table4[[#This Row],[From Location Code]],Table5[#All],2,0),"")</f>
        <v>Main Godown</v>
      </c>
      <c r="G271" s="9">
        <v>10030017</v>
      </c>
      <c r="H271" s="7" t="str">
        <f>IFERROR(VLOOKUP(Table4[[#This Row],[To BMC/MPG Code]],Table5[#All],3,0),"")</f>
        <v>RATNI</v>
      </c>
      <c r="I271" s="7" t="str">
        <f>IFERROR(VLOOKUP(Table4[[#This Row],[To BMC/MPG Code]],Table5[#All],2,0),"")</f>
        <v>MPG</v>
      </c>
      <c r="J271" s="9" t="s">
        <v>64</v>
      </c>
      <c r="K271" s="7" t="str">
        <f>IFERROR(VLOOKUP(Table4[[#This Row],[Item Name]],Table2[[Item Name]:[UoM]],2,0),"")</f>
        <v>Nos</v>
      </c>
      <c r="L271" s="9">
        <v>1</v>
      </c>
      <c r="M271" s="17">
        <f>IFERROR(VLOOKUP(Table4[[#This Row],[Item Name]],Table2[[#All],[Item Name]:[Open Rate]],8,0),"")</f>
        <v>348.52</v>
      </c>
      <c r="N271" s="17">
        <f>IFERROR(+Table4[[#This Row],[Qty Issued]]*Table4[[#This Row],[Rate]],"")</f>
        <v>348.52</v>
      </c>
      <c r="O271" s="10" t="s">
        <v>152</v>
      </c>
      <c r="P271" s="13" t="s">
        <v>154</v>
      </c>
    </row>
    <row r="272" spans="1:16" x14ac:dyDescent="0.25">
      <c r="A272" s="26">
        <v>45775</v>
      </c>
      <c r="B272" s="10" t="s">
        <v>155</v>
      </c>
      <c r="C272" s="10">
        <v>186</v>
      </c>
      <c r="D272" s="10">
        <v>1</v>
      </c>
      <c r="E272" s="7" t="str">
        <f>IFERROR(VLOOKUP(Table4[[#This Row],[From Location Code]],Table5[#All],3,0),"")</f>
        <v>Munger</v>
      </c>
      <c r="F272" s="7" t="str">
        <f>IFERROR(VLOOKUP(Table4[[#This Row],[From Location Code]],Table5[#All],2,0),"")</f>
        <v>Main Godown</v>
      </c>
      <c r="G272" s="9">
        <v>10030018</v>
      </c>
      <c r="H272" s="7" t="str">
        <f>IFERROR(VLOOKUP(Table4[[#This Row],[To BMC/MPG Code]],Table5[#All],3,0),"")</f>
        <v>DHAPARI</v>
      </c>
      <c r="I272" s="7" t="str">
        <f>IFERROR(VLOOKUP(Table4[[#This Row],[To BMC/MPG Code]],Table5[#All],2,0),"")</f>
        <v>MPG</v>
      </c>
      <c r="J272" s="9" t="s">
        <v>64</v>
      </c>
      <c r="K272" s="7" t="str">
        <f>IFERROR(VLOOKUP(Table4[[#This Row],[Item Name]],Table2[[Item Name]:[UoM]],2,0),"")</f>
        <v>Nos</v>
      </c>
      <c r="L272" s="9">
        <v>1</v>
      </c>
      <c r="M272" s="17">
        <f>IFERROR(VLOOKUP(Table4[[#This Row],[Item Name]],Table2[[#All],[Item Name]:[Open Rate]],8,0),"")</f>
        <v>348.52</v>
      </c>
      <c r="N272" s="17">
        <f>IFERROR(+Table4[[#This Row],[Qty Issued]]*Table4[[#This Row],[Rate]],"")</f>
        <v>348.52</v>
      </c>
      <c r="O272" s="10" t="s">
        <v>152</v>
      </c>
      <c r="P272" s="13" t="s">
        <v>154</v>
      </c>
    </row>
    <row r="273" spans="1:16" x14ac:dyDescent="0.25">
      <c r="A273" s="26">
        <v>45775</v>
      </c>
      <c r="B273" s="10" t="s">
        <v>155</v>
      </c>
      <c r="C273" s="10">
        <v>186</v>
      </c>
      <c r="D273" s="10">
        <v>1</v>
      </c>
      <c r="E273" s="7" t="str">
        <f>IFERROR(VLOOKUP(Table4[[#This Row],[From Location Code]],Table5[#All],3,0),"")</f>
        <v>Munger</v>
      </c>
      <c r="F273" s="7" t="str">
        <f>IFERROR(VLOOKUP(Table4[[#This Row],[From Location Code]],Table5[#All],2,0),"")</f>
        <v>Main Godown</v>
      </c>
      <c r="G273" s="9">
        <v>10030019</v>
      </c>
      <c r="H273" s="7" t="str">
        <f>IFERROR(VLOOKUP(Table4[[#This Row],[To BMC/MPG Code]],Table5[#All],3,0),"")</f>
        <v>KHARUI</v>
      </c>
      <c r="I273" s="7" t="str">
        <f>IFERROR(VLOOKUP(Table4[[#This Row],[To BMC/MPG Code]],Table5[#All],2,0),"")</f>
        <v>MPG</v>
      </c>
      <c r="J273" s="9" t="s">
        <v>64</v>
      </c>
      <c r="K273" s="7" t="str">
        <f>IFERROR(VLOOKUP(Table4[[#This Row],[Item Name]],Table2[[Item Name]:[UoM]],2,0),"")</f>
        <v>Nos</v>
      </c>
      <c r="L273" s="9">
        <v>1</v>
      </c>
      <c r="M273" s="17">
        <f>IFERROR(VLOOKUP(Table4[[#This Row],[Item Name]],Table2[[#All],[Item Name]:[Open Rate]],8,0),"")</f>
        <v>348.52</v>
      </c>
      <c r="N273" s="17">
        <f>IFERROR(+Table4[[#This Row],[Qty Issued]]*Table4[[#This Row],[Rate]],"")</f>
        <v>348.52</v>
      </c>
      <c r="O273" s="10" t="s">
        <v>152</v>
      </c>
      <c r="P273" s="13" t="s">
        <v>154</v>
      </c>
    </row>
    <row r="274" spans="1:16" x14ac:dyDescent="0.25">
      <c r="A274" s="26">
        <v>45775</v>
      </c>
      <c r="B274" s="10" t="s">
        <v>155</v>
      </c>
      <c r="C274" s="10">
        <v>186</v>
      </c>
      <c r="D274" s="10">
        <v>1</v>
      </c>
      <c r="E274" s="7" t="str">
        <f>IFERROR(VLOOKUP(Table4[[#This Row],[From Location Code]],Table5[#All],3,0),"")</f>
        <v>Munger</v>
      </c>
      <c r="F274" s="7" t="str">
        <f>IFERROR(VLOOKUP(Table4[[#This Row],[From Location Code]],Table5[#All],2,0),"")</f>
        <v>Main Godown</v>
      </c>
      <c r="G274" s="9">
        <v>10030021</v>
      </c>
      <c r="H274" s="7" t="str">
        <f>IFERROR(VLOOKUP(Table4[[#This Row],[To BMC/MPG Code]],Table5[#All],3,0),"")</f>
        <v>KHAIRA</v>
      </c>
      <c r="I274" s="7" t="str">
        <f>IFERROR(VLOOKUP(Table4[[#This Row],[To BMC/MPG Code]],Table5[#All],2,0),"")</f>
        <v>MPG</v>
      </c>
      <c r="J274" s="9" t="s">
        <v>64</v>
      </c>
      <c r="K274" s="7" t="str">
        <f>IFERROR(VLOOKUP(Table4[[#This Row],[Item Name]],Table2[[Item Name]:[UoM]],2,0),"")</f>
        <v>Nos</v>
      </c>
      <c r="L274" s="9">
        <v>1</v>
      </c>
      <c r="M274" s="17">
        <f>IFERROR(VLOOKUP(Table4[[#This Row],[Item Name]],Table2[[#All],[Item Name]:[Open Rate]],8,0),"")</f>
        <v>348.52</v>
      </c>
      <c r="N274" s="17">
        <f>IFERROR(+Table4[[#This Row],[Qty Issued]]*Table4[[#This Row],[Rate]],"")</f>
        <v>348.52</v>
      </c>
      <c r="O274" s="10" t="s">
        <v>152</v>
      </c>
      <c r="P274" s="13" t="s">
        <v>154</v>
      </c>
    </row>
    <row r="275" spans="1:16" x14ac:dyDescent="0.25">
      <c r="A275" s="26">
        <v>45775</v>
      </c>
      <c r="B275" s="10" t="s">
        <v>155</v>
      </c>
      <c r="C275" s="10">
        <v>186</v>
      </c>
      <c r="D275" s="10">
        <v>1</v>
      </c>
      <c r="E275" s="7" t="str">
        <f>IFERROR(VLOOKUP(Table4[[#This Row],[From Location Code]],Table5[#All],3,0),"")</f>
        <v>Munger</v>
      </c>
      <c r="F275" s="7" t="str">
        <f>IFERROR(VLOOKUP(Table4[[#This Row],[From Location Code]],Table5[#All],2,0),"")</f>
        <v>Main Godown</v>
      </c>
      <c r="G275" s="9">
        <v>10030022</v>
      </c>
      <c r="H275" s="7" t="str">
        <f>IFERROR(VLOOKUP(Table4[[#This Row],[To BMC/MPG Code]],Table5[#All],3,0),"")</f>
        <v>SISUA</v>
      </c>
      <c r="I275" s="7" t="str">
        <f>IFERROR(VLOOKUP(Table4[[#This Row],[To BMC/MPG Code]],Table5[#All],2,0),"")</f>
        <v>MPG</v>
      </c>
      <c r="J275" s="9" t="s">
        <v>64</v>
      </c>
      <c r="K275" s="7" t="str">
        <f>IFERROR(VLOOKUP(Table4[[#This Row],[Item Name]],Table2[[Item Name]:[UoM]],2,0),"")</f>
        <v>Nos</v>
      </c>
      <c r="L275" s="9">
        <v>1</v>
      </c>
      <c r="M275" s="17">
        <f>IFERROR(VLOOKUP(Table4[[#This Row],[Item Name]],Table2[[#All],[Item Name]:[Open Rate]],8,0),"")</f>
        <v>348.52</v>
      </c>
      <c r="N275" s="17">
        <f>IFERROR(+Table4[[#This Row],[Qty Issued]]*Table4[[#This Row],[Rate]],"")</f>
        <v>348.52</v>
      </c>
      <c r="O275" s="10" t="s">
        <v>152</v>
      </c>
      <c r="P275" s="13" t="s">
        <v>154</v>
      </c>
    </row>
    <row r="276" spans="1:16" x14ac:dyDescent="0.25">
      <c r="A276" s="26">
        <v>45775</v>
      </c>
      <c r="B276" s="10" t="s">
        <v>155</v>
      </c>
      <c r="C276" s="10">
        <v>186</v>
      </c>
      <c r="D276" s="10">
        <v>1</v>
      </c>
      <c r="E276" s="7" t="str">
        <f>IFERROR(VLOOKUP(Table4[[#This Row],[From Location Code]],Table5[#All],3,0),"")</f>
        <v>Munger</v>
      </c>
      <c r="F276" s="7" t="str">
        <f>IFERROR(VLOOKUP(Table4[[#This Row],[From Location Code]],Table5[#All],2,0),"")</f>
        <v>Main Godown</v>
      </c>
      <c r="G276" s="9">
        <v>10030023</v>
      </c>
      <c r="H276" s="7" t="str">
        <f>IFERROR(VLOOKUP(Table4[[#This Row],[To BMC/MPG Code]],Table5[#All],3,0),"")</f>
        <v>BISAI</v>
      </c>
      <c r="I276" s="7" t="str">
        <f>IFERROR(VLOOKUP(Table4[[#This Row],[To BMC/MPG Code]],Table5[#All],2,0),"")</f>
        <v>MPG</v>
      </c>
      <c r="J276" s="9" t="s">
        <v>64</v>
      </c>
      <c r="K276" s="7" t="str">
        <f>IFERROR(VLOOKUP(Table4[[#This Row],[Item Name]],Table2[[Item Name]:[UoM]],2,0),"")</f>
        <v>Nos</v>
      </c>
      <c r="L276" s="9">
        <v>1</v>
      </c>
      <c r="M276" s="17">
        <f>IFERROR(VLOOKUP(Table4[[#This Row],[Item Name]],Table2[[#All],[Item Name]:[Open Rate]],8,0),"")</f>
        <v>348.52</v>
      </c>
      <c r="N276" s="17">
        <f>IFERROR(+Table4[[#This Row],[Qty Issued]]*Table4[[#This Row],[Rate]],"")</f>
        <v>348.52</v>
      </c>
      <c r="O276" s="10" t="s">
        <v>152</v>
      </c>
      <c r="P276" s="13" t="s">
        <v>154</v>
      </c>
    </row>
    <row r="277" spans="1:16" x14ac:dyDescent="0.25">
      <c r="A277" s="26">
        <v>45775</v>
      </c>
      <c r="B277" s="10" t="s">
        <v>155</v>
      </c>
      <c r="C277" s="10">
        <v>186</v>
      </c>
      <c r="D277" s="10">
        <v>1</v>
      </c>
      <c r="E277" s="7" t="str">
        <f>IFERROR(VLOOKUP(Table4[[#This Row],[From Location Code]],Table5[#All],3,0),"")</f>
        <v>Munger</v>
      </c>
      <c r="F277" s="7" t="str">
        <f>IFERROR(VLOOKUP(Table4[[#This Row],[From Location Code]],Table5[#All],2,0),"")</f>
        <v>Main Godown</v>
      </c>
      <c r="G277" s="9">
        <v>10030025</v>
      </c>
      <c r="H277" s="7" t="str">
        <f>IFERROR(VLOOKUP(Table4[[#This Row],[To BMC/MPG Code]],Table5[#All],3,0),"")</f>
        <v>SAJUA-1</v>
      </c>
      <c r="I277" s="7" t="str">
        <f>IFERROR(VLOOKUP(Table4[[#This Row],[To BMC/MPG Code]],Table5[#All],2,0),"")</f>
        <v>MPG</v>
      </c>
      <c r="J277" s="9" t="s">
        <v>64</v>
      </c>
      <c r="K277" s="7" t="str">
        <f>IFERROR(VLOOKUP(Table4[[#This Row],[Item Name]],Table2[[Item Name]:[UoM]],2,0),"")</f>
        <v>Nos</v>
      </c>
      <c r="L277" s="9">
        <v>1</v>
      </c>
      <c r="M277" s="17">
        <f>IFERROR(VLOOKUP(Table4[[#This Row],[Item Name]],Table2[[#All],[Item Name]:[Open Rate]],8,0),"")</f>
        <v>348.52</v>
      </c>
      <c r="N277" s="17">
        <f>IFERROR(+Table4[[#This Row],[Qty Issued]]*Table4[[#This Row],[Rate]],"")</f>
        <v>348.52</v>
      </c>
      <c r="O277" s="10" t="s">
        <v>152</v>
      </c>
      <c r="P277" s="13" t="s">
        <v>154</v>
      </c>
    </row>
    <row r="278" spans="1:16" x14ac:dyDescent="0.25">
      <c r="A278" s="26">
        <v>45775</v>
      </c>
      <c r="B278" s="10" t="s">
        <v>155</v>
      </c>
      <c r="C278" s="10">
        <v>186</v>
      </c>
      <c r="D278" s="10">
        <v>1</v>
      </c>
      <c r="E278" s="7" t="str">
        <f>IFERROR(VLOOKUP(Table4[[#This Row],[From Location Code]],Table5[#All],3,0),"")</f>
        <v>Munger</v>
      </c>
      <c r="F278" s="7" t="str">
        <f>IFERROR(VLOOKUP(Table4[[#This Row],[From Location Code]],Table5[#All],2,0),"")</f>
        <v>Main Godown</v>
      </c>
      <c r="G278" s="9">
        <v>10030026</v>
      </c>
      <c r="H278" s="7" t="str">
        <f>IFERROR(VLOOKUP(Table4[[#This Row],[To BMC/MPG Code]],Table5[#All],3,0),"")</f>
        <v>SAJUA-2</v>
      </c>
      <c r="I278" s="7" t="str">
        <f>IFERROR(VLOOKUP(Table4[[#This Row],[To BMC/MPG Code]],Table5[#All],2,0),"")</f>
        <v>MPG</v>
      </c>
      <c r="J278" s="9" t="s">
        <v>64</v>
      </c>
      <c r="K278" s="7" t="str">
        <f>IFERROR(VLOOKUP(Table4[[#This Row],[Item Name]],Table2[[Item Name]:[UoM]],2,0),"")</f>
        <v>Nos</v>
      </c>
      <c r="L278" s="9">
        <v>1</v>
      </c>
      <c r="M278" s="17">
        <f>IFERROR(VLOOKUP(Table4[[#This Row],[Item Name]],Table2[[#All],[Item Name]:[Open Rate]],8,0),"")</f>
        <v>348.52</v>
      </c>
      <c r="N278" s="17">
        <f>IFERROR(+Table4[[#This Row],[Qty Issued]]*Table4[[#This Row],[Rate]],"")</f>
        <v>348.52</v>
      </c>
      <c r="O278" s="10" t="s">
        <v>152</v>
      </c>
      <c r="P278" s="13" t="s">
        <v>154</v>
      </c>
    </row>
    <row r="279" spans="1:16" x14ac:dyDescent="0.25">
      <c r="A279" s="26">
        <v>45775</v>
      </c>
      <c r="B279" s="10" t="s">
        <v>155</v>
      </c>
      <c r="C279" s="10">
        <v>186</v>
      </c>
      <c r="D279" s="10">
        <v>1</v>
      </c>
      <c r="E279" s="7" t="str">
        <f>IFERROR(VLOOKUP(Table4[[#This Row],[From Location Code]],Table5[#All],3,0),"")</f>
        <v>Munger</v>
      </c>
      <c r="F279" s="7" t="str">
        <f>IFERROR(VLOOKUP(Table4[[#This Row],[From Location Code]],Table5[#All],2,0),"")</f>
        <v>Main Godown</v>
      </c>
      <c r="G279" s="9">
        <v>10030027</v>
      </c>
      <c r="H279" s="7" t="str">
        <f>IFERROR(VLOOKUP(Table4[[#This Row],[To BMC/MPG Code]],Table5[#All],3,0),"")</f>
        <v>CHORGAUN</v>
      </c>
      <c r="I279" s="7" t="str">
        <f>IFERROR(VLOOKUP(Table4[[#This Row],[To BMC/MPG Code]],Table5[#All],2,0),"")</f>
        <v>MPG</v>
      </c>
      <c r="J279" s="9" t="s">
        <v>64</v>
      </c>
      <c r="K279" s="7" t="str">
        <f>IFERROR(VLOOKUP(Table4[[#This Row],[Item Name]],Table2[[Item Name]:[UoM]],2,0),"")</f>
        <v>Nos</v>
      </c>
      <c r="L279" s="9">
        <v>1</v>
      </c>
      <c r="M279" s="17">
        <f>IFERROR(VLOOKUP(Table4[[#This Row],[Item Name]],Table2[[#All],[Item Name]:[Open Rate]],8,0),"")</f>
        <v>348.52</v>
      </c>
      <c r="N279" s="17">
        <f>IFERROR(+Table4[[#This Row],[Qty Issued]]*Table4[[#This Row],[Rate]],"")</f>
        <v>348.52</v>
      </c>
      <c r="O279" s="10" t="s">
        <v>152</v>
      </c>
      <c r="P279" s="13" t="s">
        <v>154</v>
      </c>
    </row>
    <row r="280" spans="1:16" x14ac:dyDescent="0.25">
      <c r="A280" s="26">
        <v>45775</v>
      </c>
      <c r="B280" s="10" t="s">
        <v>155</v>
      </c>
      <c r="C280" s="10">
        <v>186</v>
      </c>
      <c r="D280" s="10">
        <v>1</v>
      </c>
      <c r="E280" s="7" t="str">
        <f>IFERROR(VLOOKUP(Table4[[#This Row],[From Location Code]],Table5[#All],3,0),"")</f>
        <v>Munger</v>
      </c>
      <c r="F280" s="7" t="str">
        <f>IFERROR(VLOOKUP(Table4[[#This Row],[From Location Code]],Table5[#All],2,0),"")</f>
        <v>Main Godown</v>
      </c>
      <c r="G280" s="9">
        <v>10030028</v>
      </c>
      <c r="H280" s="7" t="str">
        <f>IFERROR(VLOOKUP(Table4[[#This Row],[To BMC/MPG Code]],Table5[#All],3,0),"")</f>
        <v>PADARATHPUR</v>
      </c>
      <c r="I280" s="7" t="str">
        <f>IFERROR(VLOOKUP(Table4[[#This Row],[To BMC/MPG Code]],Table5[#All],2,0),"")</f>
        <v>MPG</v>
      </c>
      <c r="J280" s="9" t="s">
        <v>64</v>
      </c>
      <c r="K280" s="7" t="str">
        <f>IFERROR(VLOOKUP(Table4[[#This Row],[Item Name]],Table2[[Item Name]:[UoM]],2,0),"")</f>
        <v>Nos</v>
      </c>
      <c r="L280" s="9">
        <v>1</v>
      </c>
      <c r="M280" s="17">
        <f>IFERROR(VLOOKUP(Table4[[#This Row],[Item Name]],Table2[[#All],[Item Name]:[Open Rate]],8,0),"")</f>
        <v>348.52</v>
      </c>
      <c r="N280" s="17">
        <f>IFERROR(+Table4[[#This Row],[Qty Issued]]*Table4[[#This Row],[Rate]],"")</f>
        <v>348.52</v>
      </c>
      <c r="O280" s="10" t="s">
        <v>152</v>
      </c>
      <c r="P280" s="13" t="s">
        <v>154</v>
      </c>
    </row>
    <row r="281" spans="1:16" x14ac:dyDescent="0.25">
      <c r="A281" s="26">
        <v>45775</v>
      </c>
      <c r="B281" s="10" t="s">
        <v>155</v>
      </c>
      <c r="C281" s="10">
        <v>186</v>
      </c>
      <c r="D281" s="10">
        <v>1</v>
      </c>
      <c r="E281" s="7" t="str">
        <f>IFERROR(VLOOKUP(Table4[[#This Row],[From Location Code]],Table5[#All],3,0),"")</f>
        <v>Munger</v>
      </c>
      <c r="F281" s="7" t="str">
        <f>IFERROR(VLOOKUP(Table4[[#This Row],[From Location Code]],Table5[#All],2,0),"")</f>
        <v>Main Godown</v>
      </c>
      <c r="G281" s="9">
        <v>10030030</v>
      </c>
      <c r="H281" s="7" t="str">
        <f>IFERROR(VLOOKUP(Table4[[#This Row],[To BMC/MPG Code]],Table5[#All],3,0),"")</f>
        <v>MACHIDIH</v>
      </c>
      <c r="I281" s="7" t="str">
        <f>IFERROR(VLOOKUP(Table4[[#This Row],[To BMC/MPG Code]],Table5[#All],2,0),"")</f>
        <v>MPG</v>
      </c>
      <c r="J281" s="9" t="s">
        <v>64</v>
      </c>
      <c r="K281" s="7" t="str">
        <f>IFERROR(VLOOKUP(Table4[[#This Row],[Item Name]],Table2[[Item Name]:[UoM]],2,0),"")</f>
        <v>Nos</v>
      </c>
      <c r="L281" s="9">
        <v>1</v>
      </c>
      <c r="M281" s="17">
        <f>IFERROR(VLOOKUP(Table4[[#This Row],[Item Name]],Table2[[#All],[Item Name]:[Open Rate]],8,0),"")</f>
        <v>348.52</v>
      </c>
      <c r="N281" s="17">
        <f>IFERROR(+Table4[[#This Row],[Qty Issued]]*Table4[[#This Row],[Rate]],"")</f>
        <v>348.52</v>
      </c>
      <c r="O281" s="10" t="s">
        <v>152</v>
      </c>
      <c r="P281" s="13" t="s">
        <v>154</v>
      </c>
    </row>
    <row r="282" spans="1:16" x14ac:dyDescent="0.25">
      <c r="A282" s="26">
        <v>45775</v>
      </c>
      <c r="B282" s="10" t="s">
        <v>155</v>
      </c>
      <c r="C282" s="10">
        <v>186</v>
      </c>
      <c r="D282" s="10">
        <v>1</v>
      </c>
      <c r="E282" s="7" t="str">
        <f>IFERROR(VLOOKUP(Table4[[#This Row],[From Location Code]],Table5[#All],3,0),"")</f>
        <v>Munger</v>
      </c>
      <c r="F282" s="7" t="str">
        <f>IFERROR(VLOOKUP(Table4[[#This Row],[From Location Code]],Table5[#All],2,0),"")</f>
        <v>Main Godown</v>
      </c>
      <c r="G282" s="9">
        <v>10030031</v>
      </c>
      <c r="H282" s="7" t="str">
        <f>IFERROR(VLOOKUP(Table4[[#This Row],[To BMC/MPG Code]],Table5[#All],3,0),"")</f>
        <v>BADARKHA</v>
      </c>
      <c r="I282" s="7" t="str">
        <f>IFERROR(VLOOKUP(Table4[[#This Row],[To BMC/MPG Code]],Table5[#All],2,0),"")</f>
        <v>MPG</v>
      </c>
      <c r="J282" s="9" t="s">
        <v>64</v>
      </c>
      <c r="K282" s="7" t="str">
        <f>IFERROR(VLOOKUP(Table4[[#This Row],[Item Name]],Table2[[Item Name]:[UoM]],2,0),"")</f>
        <v>Nos</v>
      </c>
      <c r="L282" s="9">
        <v>1</v>
      </c>
      <c r="M282" s="17">
        <f>IFERROR(VLOOKUP(Table4[[#This Row],[Item Name]],Table2[[#All],[Item Name]:[Open Rate]],8,0),"")</f>
        <v>348.52</v>
      </c>
      <c r="N282" s="17">
        <f>IFERROR(+Table4[[#This Row],[Qty Issued]]*Table4[[#This Row],[Rate]],"")</f>
        <v>348.52</v>
      </c>
      <c r="O282" s="10" t="s">
        <v>152</v>
      </c>
      <c r="P282" s="13" t="s">
        <v>154</v>
      </c>
    </row>
    <row r="283" spans="1:16" x14ac:dyDescent="0.25">
      <c r="A283" s="26">
        <v>45775</v>
      </c>
      <c r="B283" s="10" t="s">
        <v>155</v>
      </c>
      <c r="C283" s="10">
        <v>186</v>
      </c>
      <c r="D283" s="10">
        <v>1</v>
      </c>
      <c r="E283" s="7" t="str">
        <f>IFERROR(VLOOKUP(Table4[[#This Row],[From Location Code]],Table5[#All],3,0),"")</f>
        <v>Munger</v>
      </c>
      <c r="F283" s="7" t="str">
        <f>IFERROR(VLOOKUP(Table4[[#This Row],[From Location Code]],Table5[#All],2,0),"")</f>
        <v>Main Godown</v>
      </c>
      <c r="G283" s="9">
        <v>10030032</v>
      </c>
      <c r="H283" s="7" t="str">
        <f>IFERROR(VLOOKUP(Table4[[#This Row],[To BMC/MPG Code]],Table5[#All],3,0),"")</f>
        <v xml:space="preserve">MAHDMADPUR                                                                                          </v>
      </c>
      <c r="I283" s="7" t="str">
        <f>IFERROR(VLOOKUP(Table4[[#This Row],[To BMC/MPG Code]],Table5[#All],2,0),"")</f>
        <v>MPG</v>
      </c>
      <c r="J283" s="9" t="s">
        <v>64</v>
      </c>
      <c r="K283" s="7" t="str">
        <f>IFERROR(VLOOKUP(Table4[[#This Row],[Item Name]],Table2[[Item Name]:[UoM]],2,0),"")</f>
        <v>Nos</v>
      </c>
      <c r="L283" s="9">
        <v>1</v>
      </c>
      <c r="M283" s="17">
        <f>IFERROR(VLOOKUP(Table4[[#This Row],[Item Name]],Table2[[#All],[Item Name]:[Open Rate]],8,0),"")</f>
        <v>348.52</v>
      </c>
      <c r="N283" s="17">
        <f>IFERROR(+Table4[[#This Row],[Qty Issued]]*Table4[[#This Row],[Rate]],"")</f>
        <v>348.52</v>
      </c>
      <c r="O283" s="10" t="s">
        <v>152</v>
      </c>
      <c r="P283" s="13" t="s">
        <v>154</v>
      </c>
    </row>
    <row r="284" spans="1:16" x14ac:dyDescent="0.25">
      <c r="A284" s="26">
        <v>45775</v>
      </c>
      <c r="B284" s="10" t="s">
        <v>155</v>
      </c>
      <c r="C284" s="10">
        <v>186</v>
      </c>
      <c r="D284" s="10">
        <v>1</v>
      </c>
      <c r="E284" s="7" t="str">
        <f>IFERROR(VLOOKUP(Table4[[#This Row],[From Location Code]],Table5[#All],3,0),"")</f>
        <v>Munger</v>
      </c>
      <c r="F284" s="7" t="str">
        <f>IFERROR(VLOOKUP(Table4[[#This Row],[From Location Code]],Table5[#All],2,0),"")</f>
        <v>Main Godown</v>
      </c>
      <c r="G284" s="9">
        <v>10030034</v>
      </c>
      <c r="H284" s="7" t="str">
        <f>IFERROR(VLOOKUP(Table4[[#This Row],[To BMC/MPG Code]],Table5[#All],3,0),"")</f>
        <v xml:space="preserve">MUSKIPUR                                                                                            </v>
      </c>
      <c r="I284" s="7" t="str">
        <f>IFERROR(VLOOKUP(Table4[[#This Row],[To BMC/MPG Code]],Table5[#All],2,0),"")</f>
        <v>MPG</v>
      </c>
      <c r="J284" s="9" t="s">
        <v>64</v>
      </c>
      <c r="K284" s="7" t="str">
        <f>IFERROR(VLOOKUP(Table4[[#This Row],[Item Name]],Table2[[Item Name]:[UoM]],2,0),"")</f>
        <v>Nos</v>
      </c>
      <c r="L284" s="9">
        <v>1</v>
      </c>
      <c r="M284" s="17">
        <f>IFERROR(VLOOKUP(Table4[[#This Row],[Item Name]],Table2[[#All],[Item Name]:[Open Rate]],8,0),"")</f>
        <v>348.52</v>
      </c>
      <c r="N284" s="17">
        <f>IFERROR(+Table4[[#This Row],[Qty Issued]]*Table4[[#This Row],[Rate]],"")</f>
        <v>348.52</v>
      </c>
      <c r="O284" s="10" t="s">
        <v>152</v>
      </c>
      <c r="P284" s="13" t="s">
        <v>154</v>
      </c>
    </row>
    <row r="285" spans="1:16" x14ac:dyDescent="0.25">
      <c r="A285" s="26">
        <v>45775</v>
      </c>
      <c r="B285" s="10" t="s">
        <v>155</v>
      </c>
      <c r="C285" s="10">
        <v>186</v>
      </c>
      <c r="D285" s="10">
        <v>1</v>
      </c>
      <c r="E285" s="7" t="str">
        <f>IFERROR(VLOOKUP(Table4[[#This Row],[From Location Code]],Table5[#All],3,0),"")</f>
        <v>Munger</v>
      </c>
      <c r="F285" s="7" t="str">
        <f>IFERROR(VLOOKUP(Table4[[#This Row],[From Location Code]],Table5[#All],2,0),"")</f>
        <v>Main Godown</v>
      </c>
      <c r="G285" s="9">
        <v>10030035</v>
      </c>
      <c r="H285" s="7" t="str">
        <f>IFERROR(VLOOKUP(Table4[[#This Row],[To BMC/MPG Code]],Table5[#All],3,0),"")</f>
        <v xml:space="preserve">NAYAGAUN                                                                                            </v>
      </c>
      <c r="I285" s="7" t="str">
        <f>IFERROR(VLOOKUP(Table4[[#This Row],[To BMC/MPG Code]],Table5[#All],2,0),"")</f>
        <v>MPG</v>
      </c>
      <c r="J285" s="9" t="s">
        <v>64</v>
      </c>
      <c r="K285" s="7" t="str">
        <f>IFERROR(VLOOKUP(Table4[[#This Row],[Item Name]],Table2[[Item Name]:[UoM]],2,0),"")</f>
        <v>Nos</v>
      </c>
      <c r="L285" s="9">
        <v>1</v>
      </c>
      <c r="M285" s="17">
        <f>IFERROR(VLOOKUP(Table4[[#This Row],[Item Name]],Table2[[#All],[Item Name]:[Open Rate]],8,0),"")</f>
        <v>348.52</v>
      </c>
      <c r="N285" s="17">
        <f>IFERROR(+Table4[[#This Row],[Qty Issued]]*Table4[[#This Row],[Rate]],"")</f>
        <v>348.52</v>
      </c>
      <c r="O285" s="10" t="s">
        <v>152</v>
      </c>
      <c r="P285" s="13" t="s">
        <v>154</v>
      </c>
    </row>
    <row r="286" spans="1:16" x14ac:dyDescent="0.25">
      <c r="A286" s="26">
        <v>45775</v>
      </c>
      <c r="B286" s="10" t="s">
        <v>155</v>
      </c>
      <c r="C286" s="10">
        <v>186</v>
      </c>
      <c r="D286" s="10">
        <v>1</v>
      </c>
      <c r="E286" s="7" t="str">
        <f>IFERROR(VLOOKUP(Table4[[#This Row],[From Location Code]],Table5[#All],3,0),"")</f>
        <v>Munger</v>
      </c>
      <c r="F286" s="7" t="str">
        <f>IFERROR(VLOOKUP(Table4[[#This Row],[From Location Code]],Table5[#All],2,0),"")</f>
        <v>Main Godown</v>
      </c>
      <c r="G286" s="9">
        <v>10030037</v>
      </c>
      <c r="H286" s="7" t="str">
        <f>IFERROR(VLOOKUP(Table4[[#This Row],[To BMC/MPG Code]],Table5[#All],3,0),"")</f>
        <v xml:space="preserve">LAUNA                                                                                               </v>
      </c>
      <c r="I286" s="7" t="str">
        <f>IFERROR(VLOOKUP(Table4[[#This Row],[To BMC/MPG Code]],Table5[#All],2,0),"")</f>
        <v>MPG</v>
      </c>
      <c r="J286" s="9" t="s">
        <v>64</v>
      </c>
      <c r="K286" s="7" t="str">
        <f>IFERROR(VLOOKUP(Table4[[#This Row],[Item Name]],Table2[[Item Name]:[UoM]],2,0),"")</f>
        <v>Nos</v>
      </c>
      <c r="L286" s="9">
        <v>1</v>
      </c>
      <c r="M286" s="17">
        <f>IFERROR(VLOOKUP(Table4[[#This Row],[Item Name]],Table2[[#All],[Item Name]:[Open Rate]],8,0),"")</f>
        <v>348.52</v>
      </c>
      <c r="N286" s="17">
        <f>IFERROR(+Table4[[#This Row],[Qty Issued]]*Table4[[#This Row],[Rate]],"")</f>
        <v>348.52</v>
      </c>
      <c r="O286" s="10" t="s">
        <v>152</v>
      </c>
      <c r="P286" s="13" t="s">
        <v>154</v>
      </c>
    </row>
    <row r="287" spans="1:16" x14ac:dyDescent="0.25">
      <c r="A287" s="26">
        <v>45775</v>
      </c>
      <c r="B287" s="10" t="s">
        <v>155</v>
      </c>
      <c r="C287" s="10">
        <v>186</v>
      </c>
      <c r="D287" s="10">
        <v>1</v>
      </c>
      <c r="E287" s="7" t="str">
        <f>IFERROR(VLOOKUP(Table4[[#This Row],[From Location Code]],Table5[#All],3,0),"")</f>
        <v>Munger</v>
      </c>
      <c r="F287" s="7" t="str">
        <f>IFERROR(VLOOKUP(Table4[[#This Row],[From Location Code]],Table5[#All],2,0),"")</f>
        <v>Main Godown</v>
      </c>
      <c r="G287" s="9">
        <v>10030038</v>
      </c>
      <c r="H287" s="7" t="str">
        <f>IFERROR(VLOOKUP(Table4[[#This Row],[To BMC/MPG Code]],Table5[#All],3,0),"")</f>
        <v>DULHAR</v>
      </c>
      <c r="I287" s="7" t="str">
        <f>IFERROR(VLOOKUP(Table4[[#This Row],[To BMC/MPG Code]],Table5[#All],2,0),"")</f>
        <v>MPG</v>
      </c>
      <c r="J287" s="9" t="s">
        <v>64</v>
      </c>
      <c r="K287" s="7" t="str">
        <f>IFERROR(VLOOKUP(Table4[[#This Row],[Item Name]],Table2[[Item Name]:[UoM]],2,0),"")</f>
        <v>Nos</v>
      </c>
      <c r="L287" s="9">
        <v>1</v>
      </c>
      <c r="M287" s="17">
        <f>IFERROR(VLOOKUP(Table4[[#This Row],[Item Name]],Table2[[#All],[Item Name]:[Open Rate]],8,0),"")</f>
        <v>348.52</v>
      </c>
      <c r="N287" s="17">
        <f>IFERROR(+Table4[[#This Row],[Qty Issued]]*Table4[[#This Row],[Rate]],"")</f>
        <v>348.52</v>
      </c>
      <c r="O287" s="10" t="s">
        <v>152</v>
      </c>
      <c r="P287" s="13" t="s">
        <v>154</v>
      </c>
    </row>
    <row r="288" spans="1:16" x14ac:dyDescent="0.25">
      <c r="A288" s="26">
        <v>45775</v>
      </c>
      <c r="B288" s="10" t="s">
        <v>155</v>
      </c>
      <c r="C288" s="10">
        <v>186</v>
      </c>
      <c r="D288" s="10">
        <v>1</v>
      </c>
      <c r="E288" s="7" t="str">
        <f>IFERROR(VLOOKUP(Table4[[#This Row],[From Location Code]],Table5[#All],3,0),"")</f>
        <v>Munger</v>
      </c>
      <c r="F288" s="7" t="str">
        <f>IFERROR(VLOOKUP(Table4[[#This Row],[From Location Code]],Table5[#All],2,0),"")</f>
        <v>Main Godown</v>
      </c>
      <c r="G288" s="9">
        <v>10230001</v>
      </c>
      <c r="H288" s="7" t="str">
        <f>IFERROR(VLOOKUP(Table4[[#This Row],[To BMC/MPG Code]],Table5[#All],3,0),"")</f>
        <v>KHARIYA</v>
      </c>
      <c r="I288" s="7" t="str">
        <f>IFERROR(VLOOKUP(Table4[[#This Row],[To BMC/MPG Code]],Table5[#All],2,0),"")</f>
        <v>MPG</v>
      </c>
      <c r="J288" s="9" t="s">
        <v>64</v>
      </c>
      <c r="K288" s="7" t="str">
        <f>IFERROR(VLOOKUP(Table4[[#This Row],[Item Name]],Table2[[Item Name]:[UoM]],2,0),"")</f>
        <v>Nos</v>
      </c>
      <c r="L288" s="9">
        <v>1</v>
      </c>
      <c r="M288" s="17">
        <f>IFERROR(VLOOKUP(Table4[[#This Row],[Item Name]],Table2[[#All],[Item Name]:[Open Rate]],8,0),"")</f>
        <v>348.52</v>
      </c>
      <c r="N288" s="17">
        <f>IFERROR(+Table4[[#This Row],[Qty Issued]]*Table4[[#This Row],[Rate]],"")</f>
        <v>348.52</v>
      </c>
      <c r="O288" s="10" t="s">
        <v>152</v>
      </c>
      <c r="P288" s="13" t="s">
        <v>154</v>
      </c>
    </row>
    <row r="289" spans="1:16" x14ac:dyDescent="0.25">
      <c r="A289" s="26">
        <v>45775</v>
      </c>
      <c r="B289" s="10" t="s">
        <v>155</v>
      </c>
      <c r="C289" s="10">
        <v>186</v>
      </c>
      <c r="D289" s="10">
        <v>1</v>
      </c>
      <c r="E289" s="7" t="str">
        <f>IFERROR(VLOOKUP(Table4[[#This Row],[From Location Code]],Table5[#All],3,0),"")</f>
        <v>Munger</v>
      </c>
      <c r="F289" s="7" t="str">
        <f>IFERROR(VLOOKUP(Table4[[#This Row],[From Location Code]],Table5[#All],2,0),"")</f>
        <v>Main Godown</v>
      </c>
      <c r="G289" s="9">
        <v>10460001</v>
      </c>
      <c r="H289" s="7" t="str">
        <f>IFERROR(VLOOKUP(Table4[[#This Row],[To BMC/MPG Code]],Table5[#All],3,0),"")</f>
        <v>TILAKPUR  2</v>
      </c>
      <c r="I289" s="7" t="str">
        <f>IFERROR(VLOOKUP(Table4[[#This Row],[To BMC/MPG Code]],Table5[#All],2,0),"")</f>
        <v>MPG</v>
      </c>
      <c r="J289" s="9" t="s">
        <v>64</v>
      </c>
      <c r="K289" s="7" t="str">
        <f>IFERROR(VLOOKUP(Table4[[#This Row],[Item Name]],Table2[[Item Name]:[UoM]],2,0),"")</f>
        <v>Nos</v>
      </c>
      <c r="L289" s="9">
        <v>1</v>
      </c>
      <c r="M289" s="17">
        <f>IFERROR(VLOOKUP(Table4[[#This Row],[Item Name]],Table2[[#All],[Item Name]:[Open Rate]],8,0),"")</f>
        <v>348.52</v>
      </c>
      <c r="N289" s="17">
        <f>IFERROR(+Table4[[#This Row],[Qty Issued]]*Table4[[#This Row],[Rate]],"")</f>
        <v>348.52</v>
      </c>
      <c r="O289" s="10" t="s">
        <v>152</v>
      </c>
      <c r="P289" s="13" t="s">
        <v>154</v>
      </c>
    </row>
    <row r="290" spans="1:16" x14ac:dyDescent="0.25">
      <c r="A290" s="26">
        <v>45775</v>
      </c>
      <c r="B290" s="10" t="s">
        <v>155</v>
      </c>
      <c r="C290" s="10">
        <v>186</v>
      </c>
      <c r="D290" s="10">
        <v>1</v>
      </c>
      <c r="E290" s="7" t="str">
        <f>IFERROR(VLOOKUP(Table4[[#This Row],[From Location Code]],Table5[#All],3,0),"")</f>
        <v>Munger</v>
      </c>
      <c r="F290" s="7" t="str">
        <f>IFERROR(VLOOKUP(Table4[[#This Row],[From Location Code]],Table5[#All],2,0),"")</f>
        <v>Main Godown</v>
      </c>
      <c r="G290" s="9">
        <v>10460002</v>
      </c>
      <c r="H290" s="7" t="str">
        <f>IFERROR(VLOOKUP(Table4[[#This Row],[To BMC/MPG Code]],Table5[#All],3,0),"")</f>
        <v>TILAKPUR</v>
      </c>
      <c r="I290" s="7" t="str">
        <f>IFERROR(VLOOKUP(Table4[[#This Row],[To BMC/MPG Code]],Table5[#All],2,0),"")</f>
        <v>MPG</v>
      </c>
      <c r="J290" s="9" t="s">
        <v>64</v>
      </c>
      <c r="K290" s="7" t="str">
        <f>IFERROR(VLOOKUP(Table4[[#This Row],[Item Name]],Table2[[Item Name]:[UoM]],2,0),"")</f>
        <v>Nos</v>
      </c>
      <c r="L290" s="9">
        <v>1</v>
      </c>
      <c r="M290" s="17">
        <f>IFERROR(VLOOKUP(Table4[[#This Row],[Item Name]],Table2[[#All],[Item Name]:[Open Rate]],8,0),"")</f>
        <v>348.52</v>
      </c>
      <c r="N290" s="17">
        <f>IFERROR(+Table4[[#This Row],[Qty Issued]]*Table4[[#This Row],[Rate]],"")</f>
        <v>348.52</v>
      </c>
      <c r="O290" s="10" t="s">
        <v>152</v>
      </c>
      <c r="P290" s="13" t="s">
        <v>154</v>
      </c>
    </row>
    <row r="291" spans="1:16" x14ac:dyDescent="0.25">
      <c r="A291" s="26">
        <v>45775</v>
      </c>
      <c r="B291" s="10" t="s">
        <v>155</v>
      </c>
      <c r="C291" s="10">
        <v>186</v>
      </c>
      <c r="D291" s="10">
        <v>1</v>
      </c>
      <c r="E291" s="7" t="str">
        <f>IFERROR(VLOOKUP(Table4[[#This Row],[From Location Code]],Table5[#All],3,0),"")</f>
        <v>Munger</v>
      </c>
      <c r="F291" s="7" t="str">
        <f>IFERROR(VLOOKUP(Table4[[#This Row],[From Location Code]],Table5[#All],2,0),"")</f>
        <v>Main Godown</v>
      </c>
      <c r="G291" s="9">
        <v>10030049</v>
      </c>
      <c r="H291" s="7" t="str">
        <f>IFERROR(VLOOKUP(Table4[[#This Row],[To BMC/MPG Code]],Table5[#All],3,0),"")</f>
        <v>SRIRAMPUR</v>
      </c>
      <c r="I291" s="7" t="str">
        <f>IFERROR(VLOOKUP(Table4[[#This Row],[To BMC/MPG Code]],Table5[#All],2,0),"")</f>
        <v>MPG</v>
      </c>
      <c r="J291" s="9" t="s">
        <v>64</v>
      </c>
      <c r="K291" s="7" t="str">
        <f>IFERROR(VLOOKUP(Table4[[#This Row],[Item Name]],Table2[[Item Name]:[UoM]],2,0),"")</f>
        <v>Nos</v>
      </c>
      <c r="L291" s="9">
        <v>1</v>
      </c>
      <c r="M291" s="17">
        <f>IFERROR(VLOOKUP(Table4[[#This Row],[Item Name]],Table2[[#All],[Item Name]:[Open Rate]],8,0),"")</f>
        <v>348.52</v>
      </c>
      <c r="N291" s="17">
        <f>IFERROR(+Table4[[#This Row],[Qty Issued]]*Table4[[#This Row],[Rate]],"")</f>
        <v>348.52</v>
      </c>
      <c r="O291" s="10" t="s">
        <v>152</v>
      </c>
      <c r="P291" s="13" t="s">
        <v>154</v>
      </c>
    </row>
    <row r="292" spans="1:16" x14ac:dyDescent="0.25">
      <c r="A292" s="26">
        <v>45775</v>
      </c>
      <c r="B292" s="10" t="s">
        <v>155</v>
      </c>
      <c r="C292" s="10">
        <v>186</v>
      </c>
      <c r="D292" s="10">
        <v>1</v>
      </c>
      <c r="E292" s="7" t="str">
        <f>IFERROR(VLOOKUP(Table4[[#This Row],[From Location Code]],Table5[#All],3,0),"")</f>
        <v>Munger</v>
      </c>
      <c r="F292" s="7" t="str">
        <f>IFERROR(VLOOKUP(Table4[[#This Row],[From Location Code]],Table5[#All],2,0),"")</f>
        <v>Main Godown</v>
      </c>
      <c r="G292" s="9">
        <v>10030050</v>
      </c>
      <c r="H292" s="7" t="str">
        <f>IFERROR(VLOOKUP(Table4[[#This Row],[To BMC/MPG Code]],Table5[#All],3,0),"")</f>
        <v>PAIN</v>
      </c>
      <c r="I292" s="7" t="str">
        <f>IFERROR(VLOOKUP(Table4[[#This Row],[To BMC/MPG Code]],Table5[#All],2,0),"")</f>
        <v>MPG</v>
      </c>
      <c r="J292" s="9" t="s">
        <v>64</v>
      </c>
      <c r="K292" s="7" t="str">
        <f>IFERROR(VLOOKUP(Table4[[#This Row],[Item Name]],Table2[[Item Name]:[UoM]],2,0),"")</f>
        <v>Nos</v>
      </c>
      <c r="L292" s="9">
        <v>1</v>
      </c>
      <c r="M292" s="17">
        <f>IFERROR(VLOOKUP(Table4[[#This Row],[Item Name]],Table2[[#All],[Item Name]:[Open Rate]],8,0),"")</f>
        <v>348.52</v>
      </c>
      <c r="N292" s="17">
        <f>IFERROR(+Table4[[#This Row],[Qty Issued]]*Table4[[#This Row],[Rate]],"")</f>
        <v>348.52</v>
      </c>
      <c r="O292" s="10" t="s">
        <v>152</v>
      </c>
      <c r="P292" s="13" t="s">
        <v>154</v>
      </c>
    </row>
    <row r="293" spans="1:16" x14ac:dyDescent="0.25">
      <c r="A293" s="26">
        <v>45775</v>
      </c>
      <c r="B293" s="10" t="s">
        <v>155</v>
      </c>
      <c r="C293" s="10">
        <v>186</v>
      </c>
      <c r="D293" s="10">
        <v>1</v>
      </c>
      <c r="E293" s="7" t="str">
        <f>IFERROR(VLOOKUP(Table4[[#This Row],[From Location Code]],Table5[#All],3,0),"")</f>
        <v>Munger</v>
      </c>
      <c r="F293" s="7" t="str">
        <f>IFERROR(VLOOKUP(Table4[[#This Row],[From Location Code]],Table5[#All],2,0),"")</f>
        <v>Main Godown</v>
      </c>
      <c r="G293" s="9">
        <v>10030051</v>
      </c>
      <c r="H293" s="7" t="str">
        <f>IFERROR(VLOOKUP(Table4[[#This Row],[To BMC/MPG Code]],Table5[#All],3,0),"")</f>
        <v>MOTICHAK</v>
      </c>
      <c r="I293" s="7" t="str">
        <f>IFERROR(VLOOKUP(Table4[[#This Row],[To BMC/MPG Code]],Table5[#All],2,0),"")</f>
        <v>MPG</v>
      </c>
      <c r="J293" s="9" t="s">
        <v>64</v>
      </c>
      <c r="K293" s="7" t="str">
        <f>IFERROR(VLOOKUP(Table4[[#This Row],[Item Name]],Table2[[Item Name]:[UoM]],2,0),"")</f>
        <v>Nos</v>
      </c>
      <c r="L293" s="9">
        <v>1</v>
      </c>
      <c r="M293" s="17">
        <f>IFERROR(VLOOKUP(Table4[[#This Row],[Item Name]],Table2[[#All],[Item Name]:[Open Rate]],8,0),"")</f>
        <v>348.52</v>
      </c>
      <c r="N293" s="17">
        <f>IFERROR(+Table4[[#This Row],[Qty Issued]]*Table4[[#This Row],[Rate]],"")</f>
        <v>348.52</v>
      </c>
      <c r="O293" s="10" t="s">
        <v>152</v>
      </c>
      <c r="P293" s="13" t="s">
        <v>154</v>
      </c>
    </row>
    <row r="294" spans="1:16" x14ac:dyDescent="0.25">
      <c r="A294" s="26">
        <v>45775</v>
      </c>
      <c r="B294" s="10" t="s">
        <v>155</v>
      </c>
      <c r="C294" s="10">
        <v>186</v>
      </c>
      <c r="D294" s="10">
        <v>1</v>
      </c>
      <c r="E294" s="7" t="str">
        <f>IFERROR(VLOOKUP(Table4[[#This Row],[From Location Code]],Table5[#All],3,0),"")</f>
        <v>Munger</v>
      </c>
      <c r="F294" s="7" t="str">
        <f>IFERROR(VLOOKUP(Table4[[#This Row],[From Location Code]],Table5[#All],2,0),"")</f>
        <v>Main Godown</v>
      </c>
      <c r="G294" s="9">
        <v>10030053</v>
      </c>
      <c r="H294" s="7" t="str">
        <f>IFERROR(VLOOKUP(Table4[[#This Row],[To BMC/MPG Code]],Table5[#All],3,0),"")</f>
        <v>MIRATTHI</v>
      </c>
      <c r="I294" s="7" t="str">
        <f>IFERROR(VLOOKUP(Table4[[#This Row],[To BMC/MPG Code]],Table5[#All],2,0),"")</f>
        <v>MPG</v>
      </c>
      <c r="J294" s="9" t="s">
        <v>64</v>
      </c>
      <c r="K294" s="7" t="str">
        <f>IFERROR(VLOOKUP(Table4[[#This Row],[Item Name]],Table2[[Item Name]:[UoM]],2,0),"")</f>
        <v>Nos</v>
      </c>
      <c r="L294" s="9">
        <v>1</v>
      </c>
      <c r="M294" s="17">
        <f>IFERROR(VLOOKUP(Table4[[#This Row],[Item Name]],Table2[[#All],[Item Name]:[Open Rate]],8,0),"")</f>
        <v>348.52</v>
      </c>
      <c r="N294" s="17">
        <f>IFERROR(+Table4[[#This Row],[Qty Issued]]*Table4[[#This Row],[Rate]],"")</f>
        <v>348.52</v>
      </c>
      <c r="O294" s="10" t="s">
        <v>152</v>
      </c>
      <c r="P294" s="13" t="s">
        <v>154</v>
      </c>
    </row>
    <row r="295" spans="1:16" x14ac:dyDescent="0.25">
      <c r="A295" s="26">
        <v>45775</v>
      </c>
      <c r="B295" s="10" t="s">
        <v>155</v>
      </c>
      <c r="C295" s="10">
        <v>186</v>
      </c>
      <c r="D295" s="10">
        <v>1</v>
      </c>
      <c r="E295" s="7" t="str">
        <f>IFERROR(VLOOKUP(Table4[[#This Row],[From Location Code]],Table5[#All],3,0),"")</f>
        <v>Munger</v>
      </c>
      <c r="F295" s="7" t="str">
        <f>IFERROR(VLOOKUP(Table4[[#This Row],[From Location Code]],Table5[#All],2,0),"")</f>
        <v>Main Godown</v>
      </c>
      <c r="G295" s="9">
        <v>10030055</v>
      </c>
      <c r="H295" s="7" t="str">
        <f>IFERROR(VLOOKUP(Table4[[#This Row],[To BMC/MPG Code]],Table5[#All],3,0),"")</f>
        <v>DAULATPUR</v>
      </c>
      <c r="I295" s="7" t="str">
        <f>IFERROR(VLOOKUP(Table4[[#This Row],[To BMC/MPG Code]],Table5[#All],2,0),"")</f>
        <v>MPG</v>
      </c>
      <c r="J295" s="9" t="s">
        <v>64</v>
      </c>
      <c r="K295" s="7" t="str">
        <f>IFERROR(VLOOKUP(Table4[[#This Row],[Item Name]],Table2[[Item Name]:[UoM]],2,0),"")</f>
        <v>Nos</v>
      </c>
      <c r="L295" s="9">
        <v>1</v>
      </c>
      <c r="M295" s="17">
        <f>IFERROR(VLOOKUP(Table4[[#This Row],[Item Name]],Table2[[#All],[Item Name]:[Open Rate]],8,0),"")</f>
        <v>348.52</v>
      </c>
      <c r="N295" s="17">
        <f>IFERROR(+Table4[[#This Row],[Qty Issued]]*Table4[[#This Row],[Rate]],"")</f>
        <v>348.52</v>
      </c>
      <c r="O295" s="10" t="s">
        <v>152</v>
      </c>
      <c r="P295" s="13" t="s">
        <v>154</v>
      </c>
    </row>
    <row r="296" spans="1:16" x14ac:dyDescent="0.25">
      <c r="A296" s="26">
        <v>45775</v>
      </c>
      <c r="B296" s="10" t="s">
        <v>155</v>
      </c>
      <c r="C296" s="10">
        <v>186</v>
      </c>
      <c r="D296" s="10">
        <v>1</v>
      </c>
      <c r="E296" s="7" t="str">
        <f>IFERROR(VLOOKUP(Table4[[#This Row],[From Location Code]],Table5[#All],3,0),"")</f>
        <v>Munger</v>
      </c>
      <c r="F296" s="7" t="str">
        <f>IFERROR(VLOOKUP(Table4[[#This Row],[From Location Code]],Table5[#All],2,0),"")</f>
        <v>Main Godown</v>
      </c>
      <c r="G296" s="9">
        <v>10030056</v>
      </c>
      <c r="H296" s="7" t="str">
        <f>IFERROR(VLOOKUP(Table4[[#This Row],[To BMC/MPG Code]],Table5[#All],3,0),"")</f>
        <v>MOHADDIPUR</v>
      </c>
      <c r="I296" s="7" t="str">
        <f>IFERROR(VLOOKUP(Table4[[#This Row],[To BMC/MPG Code]],Table5[#All],2,0),"")</f>
        <v>MPG</v>
      </c>
      <c r="J296" s="9" t="s">
        <v>64</v>
      </c>
      <c r="K296" s="7" t="str">
        <f>IFERROR(VLOOKUP(Table4[[#This Row],[Item Name]],Table2[[Item Name]:[UoM]],2,0),"")</f>
        <v>Nos</v>
      </c>
      <c r="L296" s="9">
        <v>1</v>
      </c>
      <c r="M296" s="17">
        <f>IFERROR(VLOOKUP(Table4[[#This Row],[Item Name]],Table2[[#All],[Item Name]:[Open Rate]],8,0),"")</f>
        <v>348.52</v>
      </c>
      <c r="N296" s="17">
        <f>IFERROR(+Table4[[#This Row],[Qty Issued]]*Table4[[#This Row],[Rate]],"")</f>
        <v>348.52</v>
      </c>
      <c r="O296" s="10" t="s">
        <v>152</v>
      </c>
      <c r="P296" s="13" t="s">
        <v>154</v>
      </c>
    </row>
    <row r="297" spans="1:16" x14ac:dyDescent="0.25">
      <c r="A297" s="26">
        <v>45775</v>
      </c>
      <c r="B297" s="10" t="s">
        <v>155</v>
      </c>
      <c r="C297" s="10">
        <v>186</v>
      </c>
      <c r="D297" s="10">
        <v>1</v>
      </c>
      <c r="E297" s="7" t="str">
        <f>IFERROR(VLOOKUP(Table4[[#This Row],[From Location Code]],Table5[#All],3,0),"")</f>
        <v>Munger</v>
      </c>
      <c r="F297" s="7" t="str">
        <f>IFERROR(VLOOKUP(Table4[[#This Row],[From Location Code]],Table5[#All],2,0),"")</f>
        <v>Main Godown</v>
      </c>
      <c r="G297" s="9">
        <v>10030057</v>
      </c>
      <c r="H297" s="7" t="str">
        <f>IFERROR(VLOOKUP(Table4[[#This Row],[To BMC/MPG Code]],Table5[#All],3,0),"")</f>
        <v>Bhitti</v>
      </c>
      <c r="I297" s="7" t="str">
        <f>IFERROR(VLOOKUP(Table4[[#This Row],[To BMC/MPG Code]],Table5[#All],2,0),"")</f>
        <v>MPG</v>
      </c>
      <c r="J297" s="9" t="s">
        <v>64</v>
      </c>
      <c r="K297" s="7" t="str">
        <f>IFERROR(VLOOKUP(Table4[[#This Row],[Item Name]],Table2[[Item Name]:[UoM]],2,0),"")</f>
        <v>Nos</v>
      </c>
      <c r="L297" s="9">
        <v>1</v>
      </c>
      <c r="M297" s="17">
        <f>IFERROR(VLOOKUP(Table4[[#This Row],[Item Name]],Table2[[#All],[Item Name]:[Open Rate]],8,0),"")</f>
        <v>348.52</v>
      </c>
      <c r="N297" s="17">
        <f>IFERROR(+Table4[[#This Row],[Qty Issued]]*Table4[[#This Row],[Rate]],"")</f>
        <v>348.52</v>
      </c>
      <c r="O297" s="10" t="s">
        <v>152</v>
      </c>
      <c r="P297" s="13" t="s">
        <v>154</v>
      </c>
    </row>
    <row r="298" spans="1:16" x14ac:dyDescent="0.25">
      <c r="A298" s="26">
        <v>45775</v>
      </c>
      <c r="B298" s="10" t="s">
        <v>155</v>
      </c>
      <c r="C298" s="10">
        <v>186</v>
      </c>
      <c r="D298" s="10">
        <v>1</v>
      </c>
      <c r="E298" s="7" t="str">
        <f>IFERROR(VLOOKUP(Table4[[#This Row],[From Location Code]],Table5[#All],3,0),"")</f>
        <v>Munger</v>
      </c>
      <c r="F298" s="7" t="str">
        <f>IFERROR(VLOOKUP(Table4[[#This Row],[From Location Code]],Table5[#All],2,0),"")</f>
        <v>Main Godown</v>
      </c>
      <c r="G298" s="9">
        <v>10030059</v>
      </c>
      <c r="H298" s="7" t="str">
        <f>IFERROR(VLOOKUP(Table4[[#This Row],[To BMC/MPG Code]],Table5[#All],3,0),"")</f>
        <v>JHAJHA</v>
      </c>
      <c r="I298" s="7" t="str">
        <f>IFERROR(VLOOKUP(Table4[[#This Row],[To BMC/MPG Code]],Table5[#All],2,0),"")</f>
        <v>MPG</v>
      </c>
      <c r="J298" s="9" t="s">
        <v>64</v>
      </c>
      <c r="K298" s="7" t="str">
        <f>IFERROR(VLOOKUP(Table4[[#This Row],[Item Name]],Table2[[Item Name]:[UoM]],2,0),"")</f>
        <v>Nos</v>
      </c>
      <c r="L298" s="9">
        <v>1</v>
      </c>
      <c r="M298" s="17">
        <f>IFERROR(VLOOKUP(Table4[[#This Row],[Item Name]],Table2[[#All],[Item Name]:[Open Rate]],8,0),"")</f>
        <v>348.52</v>
      </c>
      <c r="N298" s="17">
        <f>IFERROR(+Table4[[#This Row],[Qty Issued]]*Table4[[#This Row],[Rate]],"")</f>
        <v>348.52</v>
      </c>
      <c r="O298" s="10" t="s">
        <v>152</v>
      </c>
      <c r="P298" s="13" t="s">
        <v>154</v>
      </c>
    </row>
    <row r="299" spans="1:16" x14ac:dyDescent="0.25">
      <c r="A299" s="26">
        <v>45775</v>
      </c>
      <c r="B299" s="10" t="s">
        <v>155</v>
      </c>
      <c r="C299" s="10">
        <v>186</v>
      </c>
      <c r="D299" s="10">
        <v>1</v>
      </c>
      <c r="E299" s="7" t="str">
        <f>IFERROR(VLOOKUP(Table4[[#This Row],[From Location Code]],Table5[#All],3,0),"")</f>
        <v>Munger</v>
      </c>
      <c r="F299" s="7" t="str">
        <f>IFERROR(VLOOKUP(Table4[[#This Row],[From Location Code]],Table5[#All],2,0),"")</f>
        <v>Main Godown</v>
      </c>
      <c r="G299" s="9">
        <v>10030060</v>
      </c>
      <c r="H299" s="7" t="str">
        <f>IFERROR(VLOOKUP(Table4[[#This Row],[To BMC/MPG Code]],Table5[#All],3,0),"")</f>
        <v>KAMARDUH</v>
      </c>
      <c r="I299" s="7" t="str">
        <f>IFERROR(VLOOKUP(Table4[[#This Row],[To BMC/MPG Code]],Table5[#All],2,0),"")</f>
        <v>MPG</v>
      </c>
      <c r="J299" s="9" t="s">
        <v>64</v>
      </c>
      <c r="K299" s="7" t="str">
        <f>IFERROR(VLOOKUP(Table4[[#This Row],[Item Name]],Table2[[Item Name]:[UoM]],2,0),"")</f>
        <v>Nos</v>
      </c>
      <c r="L299" s="9">
        <v>1</v>
      </c>
      <c r="M299" s="17">
        <f>IFERROR(VLOOKUP(Table4[[#This Row],[Item Name]],Table2[[#All],[Item Name]:[Open Rate]],8,0),"")</f>
        <v>348.52</v>
      </c>
      <c r="N299" s="17">
        <f>IFERROR(+Table4[[#This Row],[Qty Issued]]*Table4[[#This Row],[Rate]],"")</f>
        <v>348.52</v>
      </c>
      <c r="O299" s="10" t="s">
        <v>152</v>
      </c>
      <c r="P299" s="13" t="s">
        <v>154</v>
      </c>
    </row>
    <row r="300" spans="1:16" x14ac:dyDescent="0.25">
      <c r="A300" s="26">
        <v>45775</v>
      </c>
      <c r="B300" s="10" t="s">
        <v>155</v>
      </c>
      <c r="C300" s="10">
        <v>186</v>
      </c>
      <c r="D300" s="10">
        <v>1</v>
      </c>
      <c r="E300" s="7" t="str">
        <f>IFERROR(VLOOKUP(Table4[[#This Row],[From Location Code]],Table5[#All],3,0),"")</f>
        <v>Munger</v>
      </c>
      <c r="F300" s="7" t="str">
        <f>IFERROR(VLOOKUP(Table4[[#This Row],[From Location Code]],Table5[#All],2,0),"")</f>
        <v>Main Godown</v>
      </c>
      <c r="G300" s="9">
        <v>10030061</v>
      </c>
      <c r="H300" s="7" t="str">
        <f>IFERROR(VLOOKUP(Table4[[#This Row],[To BMC/MPG Code]],Table5[#All],3,0),"")</f>
        <v>BARSABAD</v>
      </c>
      <c r="I300" s="7" t="str">
        <f>IFERROR(VLOOKUP(Table4[[#This Row],[To BMC/MPG Code]],Table5[#All],2,0),"")</f>
        <v>MPG</v>
      </c>
      <c r="J300" s="9" t="s">
        <v>64</v>
      </c>
      <c r="K300" s="7" t="str">
        <f>IFERROR(VLOOKUP(Table4[[#This Row],[Item Name]],Table2[[Item Name]:[UoM]],2,0),"")</f>
        <v>Nos</v>
      </c>
      <c r="L300" s="9">
        <v>1</v>
      </c>
      <c r="M300" s="17">
        <f>IFERROR(VLOOKUP(Table4[[#This Row],[Item Name]],Table2[[#All],[Item Name]:[Open Rate]],8,0),"")</f>
        <v>348.52</v>
      </c>
      <c r="N300" s="17">
        <f>IFERROR(+Table4[[#This Row],[Qty Issued]]*Table4[[#This Row],[Rate]],"")</f>
        <v>348.52</v>
      </c>
      <c r="O300" s="10" t="s">
        <v>152</v>
      </c>
      <c r="P300" s="13" t="s">
        <v>154</v>
      </c>
    </row>
    <row r="301" spans="1:16" x14ac:dyDescent="0.25">
      <c r="A301" s="26">
        <v>45775</v>
      </c>
      <c r="B301" s="10" t="s">
        <v>155</v>
      </c>
      <c r="C301" s="10">
        <v>186</v>
      </c>
      <c r="D301" s="10">
        <v>1</v>
      </c>
      <c r="E301" s="7" t="str">
        <f>IFERROR(VLOOKUP(Table4[[#This Row],[From Location Code]],Table5[#All],3,0),"")</f>
        <v>Munger</v>
      </c>
      <c r="F301" s="7" t="str">
        <f>IFERROR(VLOOKUP(Table4[[#This Row],[From Location Code]],Table5[#All],2,0),"")</f>
        <v>Main Godown</v>
      </c>
      <c r="G301" s="9">
        <v>10030062</v>
      </c>
      <c r="H301" s="7" t="str">
        <f>IFERROR(VLOOKUP(Table4[[#This Row],[To BMC/MPG Code]],Table5[#All],3,0),"")</f>
        <v>RANGAUN</v>
      </c>
      <c r="I301" s="7" t="str">
        <f>IFERROR(VLOOKUP(Table4[[#This Row],[To BMC/MPG Code]],Table5[#All],2,0),"")</f>
        <v>MPG</v>
      </c>
      <c r="J301" s="9" t="s">
        <v>64</v>
      </c>
      <c r="K301" s="7" t="str">
        <f>IFERROR(VLOOKUP(Table4[[#This Row],[Item Name]],Table2[[Item Name]:[UoM]],2,0),"")</f>
        <v>Nos</v>
      </c>
      <c r="L301" s="9">
        <v>1</v>
      </c>
      <c r="M301" s="17">
        <f>IFERROR(VLOOKUP(Table4[[#This Row],[Item Name]],Table2[[#All],[Item Name]:[Open Rate]],8,0),"")</f>
        <v>348.52</v>
      </c>
      <c r="N301" s="17">
        <f>IFERROR(+Table4[[#This Row],[Qty Issued]]*Table4[[#This Row],[Rate]],"")</f>
        <v>348.52</v>
      </c>
      <c r="O301" s="10" t="s">
        <v>152</v>
      </c>
      <c r="P301" s="13" t="s">
        <v>154</v>
      </c>
    </row>
    <row r="302" spans="1:16" x14ac:dyDescent="0.25">
      <c r="A302" s="26">
        <v>45775</v>
      </c>
      <c r="B302" s="10" t="s">
        <v>155</v>
      </c>
      <c r="C302" s="10">
        <v>186</v>
      </c>
      <c r="D302" s="10">
        <v>1</v>
      </c>
      <c r="E302" s="7" t="str">
        <f>IFERROR(VLOOKUP(Table4[[#This Row],[From Location Code]],Table5[#All],3,0),"")</f>
        <v>Munger</v>
      </c>
      <c r="F302" s="7" t="str">
        <f>IFERROR(VLOOKUP(Table4[[#This Row],[From Location Code]],Table5[#All],2,0),"")</f>
        <v>Main Godown</v>
      </c>
      <c r="G302" s="9">
        <v>10030063</v>
      </c>
      <c r="H302" s="7" t="str">
        <f>IFERROR(VLOOKUP(Table4[[#This Row],[To BMC/MPG Code]],Table5[#All],3,0),"")</f>
        <v>GONAI</v>
      </c>
      <c r="I302" s="7" t="str">
        <f>IFERROR(VLOOKUP(Table4[[#This Row],[To BMC/MPG Code]],Table5[#All],2,0),"")</f>
        <v>MPG</v>
      </c>
      <c r="J302" s="9" t="s">
        <v>64</v>
      </c>
      <c r="K302" s="7" t="str">
        <f>IFERROR(VLOOKUP(Table4[[#This Row],[Item Name]],Table2[[Item Name]:[UoM]],2,0),"")</f>
        <v>Nos</v>
      </c>
      <c r="L302" s="9">
        <v>1</v>
      </c>
      <c r="M302" s="17">
        <f>IFERROR(VLOOKUP(Table4[[#This Row],[Item Name]],Table2[[#All],[Item Name]:[Open Rate]],8,0),"")</f>
        <v>348.52</v>
      </c>
      <c r="N302" s="17">
        <f>IFERROR(+Table4[[#This Row],[Qty Issued]]*Table4[[#This Row],[Rate]],"")</f>
        <v>348.52</v>
      </c>
      <c r="O302" s="10" t="s">
        <v>152</v>
      </c>
      <c r="P302" s="13" t="s">
        <v>154</v>
      </c>
    </row>
    <row r="303" spans="1:16" x14ac:dyDescent="0.25">
      <c r="A303" s="26">
        <v>45775</v>
      </c>
      <c r="B303" s="10" t="s">
        <v>155</v>
      </c>
      <c r="C303" s="10">
        <v>186</v>
      </c>
      <c r="D303" s="10">
        <v>1</v>
      </c>
      <c r="E303" s="7" t="str">
        <f>IFERROR(VLOOKUP(Table4[[#This Row],[From Location Code]],Table5[#All],3,0),"")</f>
        <v>Munger</v>
      </c>
      <c r="F303" s="7" t="str">
        <f>IFERROR(VLOOKUP(Table4[[#This Row],[From Location Code]],Table5[#All],2,0),"")</f>
        <v>Main Godown</v>
      </c>
      <c r="G303" s="9">
        <v>10030064</v>
      </c>
      <c r="H303" s="7" t="str">
        <f>IFERROR(VLOOKUP(Table4[[#This Row],[To BMC/MPG Code]],Table5[#All],3,0),"")</f>
        <v>SHIKARITOLA</v>
      </c>
      <c r="I303" s="7" t="str">
        <f>IFERROR(VLOOKUP(Table4[[#This Row],[To BMC/MPG Code]],Table5[#All],2,0),"")</f>
        <v>MPG</v>
      </c>
      <c r="J303" s="9" t="s">
        <v>64</v>
      </c>
      <c r="K303" s="7" t="str">
        <f>IFERROR(VLOOKUP(Table4[[#This Row],[Item Name]],Table2[[Item Name]:[UoM]],2,0),"")</f>
        <v>Nos</v>
      </c>
      <c r="L303" s="9">
        <v>1</v>
      </c>
      <c r="M303" s="17">
        <f>IFERROR(VLOOKUP(Table4[[#This Row],[Item Name]],Table2[[#All],[Item Name]:[Open Rate]],8,0),"")</f>
        <v>348.52</v>
      </c>
      <c r="N303" s="17">
        <f>IFERROR(+Table4[[#This Row],[Qty Issued]]*Table4[[#This Row],[Rate]],"")</f>
        <v>348.52</v>
      </c>
      <c r="O303" s="10" t="s">
        <v>152</v>
      </c>
      <c r="P303" s="13" t="s">
        <v>154</v>
      </c>
    </row>
    <row r="304" spans="1:16" x14ac:dyDescent="0.25">
      <c r="A304" s="26">
        <v>45775</v>
      </c>
      <c r="B304" s="10" t="s">
        <v>155</v>
      </c>
      <c r="C304" s="10">
        <v>186</v>
      </c>
      <c r="D304" s="10">
        <v>1</v>
      </c>
      <c r="E304" s="7" t="str">
        <f>IFERROR(VLOOKUP(Table4[[#This Row],[From Location Code]],Table5[#All],3,0),"")</f>
        <v>Munger</v>
      </c>
      <c r="F304" s="7" t="str">
        <f>IFERROR(VLOOKUP(Table4[[#This Row],[From Location Code]],Table5[#All],2,0),"")</f>
        <v>Main Godown</v>
      </c>
      <c r="G304" s="9">
        <v>10030065</v>
      </c>
      <c r="H304" s="7" t="str">
        <f>IFERROR(VLOOKUP(Table4[[#This Row],[To BMC/MPG Code]],Table5[#All],3,0),"")</f>
        <v>BAIKUNTHPUR</v>
      </c>
      <c r="I304" s="7" t="str">
        <f>IFERROR(VLOOKUP(Table4[[#This Row],[To BMC/MPG Code]],Table5[#All],2,0),"")</f>
        <v>MPG</v>
      </c>
      <c r="J304" s="9" t="s">
        <v>64</v>
      </c>
      <c r="K304" s="7" t="str">
        <f>IFERROR(VLOOKUP(Table4[[#This Row],[Item Name]],Table2[[Item Name]:[UoM]],2,0),"")</f>
        <v>Nos</v>
      </c>
      <c r="L304" s="9">
        <v>1</v>
      </c>
      <c r="M304" s="17">
        <f>IFERROR(VLOOKUP(Table4[[#This Row],[Item Name]],Table2[[#All],[Item Name]:[Open Rate]],8,0),"")</f>
        <v>348.52</v>
      </c>
      <c r="N304" s="17">
        <f>IFERROR(+Table4[[#This Row],[Qty Issued]]*Table4[[#This Row],[Rate]],"")</f>
        <v>348.52</v>
      </c>
      <c r="O304" s="10" t="s">
        <v>152</v>
      </c>
      <c r="P304" s="13" t="s">
        <v>154</v>
      </c>
    </row>
    <row r="305" spans="1:16" x14ac:dyDescent="0.25">
      <c r="A305" s="26">
        <v>45775</v>
      </c>
      <c r="B305" s="10" t="s">
        <v>155</v>
      </c>
      <c r="C305" s="10">
        <v>186</v>
      </c>
      <c r="D305" s="10">
        <v>1</v>
      </c>
      <c r="E305" s="7" t="str">
        <f>IFERROR(VLOOKUP(Table4[[#This Row],[From Location Code]],Table5[#All],3,0),"")</f>
        <v>Munger</v>
      </c>
      <c r="F305" s="7" t="str">
        <f>IFERROR(VLOOKUP(Table4[[#This Row],[From Location Code]],Table5[#All],2,0),"")</f>
        <v>Main Godown</v>
      </c>
      <c r="G305" s="9">
        <v>10030066</v>
      </c>
      <c r="H305" s="7" t="str">
        <f>IFERROR(VLOOKUP(Table4[[#This Row],[To BMC/MPG Code]],Table5[#All],3,0),"")</f>
        <v>KAITHA</v>
      </c>
      <c r="I305" s="7" t="str">
        <f>IFERROR(VLOOKUP(Table4[[#This Row],[To BMC/MPG Code]],Table5[#All],2,0),"")</f>
        <v>MPG</v>
      </c>
      <c r="J305" s="9" t="s">
        <v>64</v>
      </c>
      <c r="K305" s="7" t="str">
        <f>IFERROR(VLOOKUP(Table4[[#This Row],[Item Name]],Table2[[Item Name]:[UoM]],2,0),"")</f>
        <v>Nos</v>
      </c>
      <c r="L305" s="9">
        <v>1</v>
      </c>
      <c r="M305" s="17">
        <f>IFERROR(VLOOKUP(Table4[[#This Row],[Item Name]],Table2[[#All],[Item Name]:[Open Rate]],8,0),"")</f>
        <v>348.52</v>
      </c>
      <c r="N305" s="17">
        <f>IFERROR(+Table4[[#This Row],[Qty Issued]]*Table4[[#This Row],[Rate]],"")</f>
        <v>348.52</v>
      </c>
      <c r="O305" s="10" t="s">
        <v>152</v>
      </c>
      <c r="P305" s="13" t="s">
        <v>154</v>
      </c>
    </row>
    <row r="306" spans="1:16" x14ac:dyDescent="0.25">
      <c r="A306" s="26">
        <v>45775</v>
      </c>
      <c r="B306" s="10" t="s">
        <v>155</v>
      </c>
      <c r="C306" s="10">
        <v>186</v>
      </c>
      <c r="D306" s="10">
        <v>1</v>
      </c>
      <c r="E306" s="7" t="str">
        <f>IFERROR(VLOOKUP(Table4[[#This Row],[From Location Code]],Table5[#All],3,0),"")</f>
        <v>Munger</v>
      </c>
      <c r="F306" s="7" t="str">
        <f>IFERROR(VLOOKUP(Table4[[#This Row],[From Location Code]],Table5[#All],2,0),"")</f>
        <v>Main Godown</v>
      </c>
      <c r="G306" s="9">
        <v>10030067</v>
      </c>
      <c r="H306" s="7" t="str">
        <f>IFERROR(VLOOKUP(Table4[[#This Row],[To BMC/MPG Code]],Table5[#All],3,0),"")</f>
        <v>MIRATHI 2</v>
      </c>
      <c r="I306" s="7" t="str">
        <f>IFERROR(VLOOKUP(Table4[[#This Row],[To BMC/MPG Code]],Table5[#All],2,0),"")</f>
        <v>MPG</v>
      </c>
      <c r="J306" s="9" t="s">
        <v>64</v>
      </c>
      <c r="K306" s="7" t="str">
        <f>IFERROR(VLOOKUP(Table4[[#This Row],[Item Name]],Table2[[Item Name]:[UoM]],2,0),"")</f>
        <v>Nos</v>
      </c>
      <c r="L306" s="9">
        <v>1</v>
      </c>
      <c r="M306" s="17">
        <f>IFERROR(VLOOKUP(Table4[[#This Row],[Item Name]],Table2[[#All],[Item Name]:[Open Rate]],8,0),"")</f>
        <v>348.52</v>
      </c>
      <c r="N306" s="17">
        <f>IFERROR(+Table4[[#This Row],[Qty Issued]]*Table4[[#This Row],[Rate]],"")</f>
        <v>348.52</v>
      </c>
      <c r="O306" s="10" t="s">
        <v>152</v>
      </c>
      <c r="P306" s="13" t="s">
        <v>154</v>
      </c>
    </row>
    <row r="307" spans="1:16" x14ac:dyDescent="0.25">
      <c r="A307" s="26">
        <v>45775</v>
      </c>
      <c r="B307" s="10" t="s">
        <v>155</v>
      </c>
      <c r="C307" s="10">
        <v>186</v>
      </c>
      <c r="D307" s="10">
        <v>1</v>
      </c>
      <c r="E307" s="7" t="str">
        <f>IFERROR(VLOOKUP(Table4[[#This Row],[From Location Code]],Table5[#All],3,0),"")</f>
        <v>Munger</v>
      </c>
      <c r="F307" s="7" t="str">
        <f>IFERROR(VLOOKUP(Table4[[#This Row],[From Location Code]],Table5[#All],2,0),"")</f>
        <v>Main Godown</v>
      </c>
      <c r="G307" s="9">
        <v>10030068</v>
      </c>
      <c r="H307" s="7" t="str">
        <f>IFERROR(VLOOKUP(Table4[[#This Row],[To BMC/MPG Code]],Table5[#All],3,0),"")</f>
        <v>DORAI</v>
      </c>
      <c r="I307" s="7" t="str">
        <f>IFERROR(VLOOKUP(Table4[[#This Row],[To BMC/MPG Code]],Table5[#All],2,0),"")</f>
        <v>MPG</v>
      </c>
      <c r="J307" s="9" t="s">
        <v>64</v>
      </c>
      <c r="K307" s="7" t="str">
        <f>IFERROR(VLOOKUP(Table4[[#This Row],[Item Name]],Table2[[Item Name]:[UoM]],2,0),"")</f>
        <v>Nos</v>
      </c>
      <c r="L307" s="9">
        <v>1</v>
      </c>
      <c r="M307" s="17">
        <f>IFERROR(VLOOKUP(Table4[[#This Row],[Item Name]],Table2[[#All],[Item Name]:[Open Rate]],8,0),"")</f>
        <v>348.52</v>
      </c>
      <c r="N307" s="17">
        <f>IFERROR(+Table4[[#This Row],[Qty Issued]]*Table4[[#This Row],[Rate]],"")</f>
        <v>348.52</v>
      </c>
      <c r="O307" s="10" t="s">
        <v>153</v>
      </c>
      <c r="P307" s="13" t="s">
        <v>38</v>
      </c>
    </row>
    <row r="308" spans="1:16" x14ac:dyDescent="0.25">
      <c r="A308" s="26">
        <v>45775</v>
      </c>
      <c r="B308" s="10" t="s">
        <v>155</v>
      </c>
      <c r="C308" s="10">
        <v>186</v>
      </c>
      <c r="D308" s="10">
        <v>1</v>
      </c>
      <c r="E308" s="7" t="str">
        <f>IFERROR(VLOOKUP(Table4[[#This Row],[From Location Code]],Table5[#All],3,0),"")</f>
        <v>Munger</v>
      </c>
      <c r="F308" s="7" t="str">
        <f>IFERROR(VLOOKUP(Table4[[#This Row],[From Location Code]],Table5[#All],2,0),"")</f>
        <v>Main Godown</v>
      </c>
      <c r="G308" s="9">
        <v>10030070</v>
      </c>
      <c r="H308" s="7" t="str">
        <f>IFERROR(VLOOKUP(Table4[[#This Row],[To BMC/MPG Code]],Table5[#All],3,0),"")</f>
        <v>BANGAMA</v>
      </c>
      <c r="I308" s="7" t="str">
        <f>IFERROR(VLOOKUP(Table4[[#This Row],[To BMC/MPG Code]],Table5[#All],2,0),"")</f>
        <v>MPG</v>
      </c>
      <c r="J308" s="9" t="s">
        <v>64</v>
      </c>
      <c r="K308" s="7" t="str">
        <f>IFERROR(VLOOKUP(Table4[[#This Row],[Item Name]],Table2[[Item Name]:[UoM]],2,0),"")</f>
        <v>Nos</v>
      </c>
      <c r="L308" s="9">
        <v>1</v>
      </c>
      <c r="M308" s="17">
        <f>IFERROR(VLOOKUP(Table4[[#This Row],[Item Name]],Table2[[#All],[Item Name]:[Open Rate]],8,0),"")</f>
        <v>348.52</v>
      </c>
      <c r="N308" s="17">
        <f>IFERROR(+Table4[[#This Row],[Qty Issued]]*Table4[[#This Row],[Rate]],"")</f>
        <v>348.52</v>
      </c>
      <c r="O308" s="10" t="s">
        <v>153</v>
      </c>
      <c r="P308" s="13" t="s">
        <v>38</v>
      </c>
    </row>
    <row r="309" spans="1:16" x14ac:dyDescent="0.25">
      <c r="A309" s="26">
        <v>45775</v>
      </c>
      <c r="B309" s="10" t="s">
        <v>155</v>
      </c>
      <c r="C309" s="10">
        <v>186</v>
      </c>
      <c r="D309" s="10">
        <v>1</v>
      </c>
      <c r="E309" s="7" t="str">
        <f>IFERROR(VLOOKUP(Table4[[#This Row],[From Location Code]],Table5[#All],3,0),"")</f>
        <v>Munger</v>
      </c>
      <c r="F309" s="7" t="str">
        <f>IFERROR(VLOOKUP(Table4[[#This Row],[From Location Code]],Table5[#All],2,0),"")</f>
        <v>Main Godown</v>
      </c>
      <c r="G309" s="9">
        <v>10030071</v>
      </c>
      <c r="H309" s="7" t="str">
        <f>IFERROR(VLOOKUP(Table4[[#This Row],[To BMC/MPG Code]],Table5[#All],3,0),"")</f>
        <v>KORIYA</v>
      </c>
      <c r="I309" s="7" t="str">
        <f>IFERROR(VLOOKUP(Table4[[#This Row],[To BMC/MPG Code]],Table5[#All],2,0),"")</f>
        <v>MPG</v>
      </c>
      <c r="J309" s="9" t="s">
        <v>64</v>
      </c>
      <c r="K309" s="7" t="str">
        <f>IFERROR(VLOOKUP(Table4[[#This Row],[Item Name]],Table2[[Item Name]:[UoM]],2,0),"")</f>
        <v>Nos</v>
      </c>
      <c r="L309" s="9">
        <v>1</v>
      </c>
      <c r="M309" s="17">
        <f>IFERROR(VLOOKUP(Table4[[#This Row],[Item Name]],Table2[[#All],[Item Name]:[Open Rate]],8,0),"")</f>
        <v>348.52</v>
      </c>
      <c r="N309" s="17">
        <f>IFERROR(+Table4[[#This Row],[Qty Issued]]*Table4[[#This Row],[Rate]],"")</f>
        <v>348.52</v>
      </c>
      <c r="O309" s="10" t="s">
        <v>153</v>
      </c>
      <c r="P309" s="13" t="s">
        <v>38</v>
      </c>
    </row>
    <row r="310" spans="1:16" x14ac:dyDescent="0.25">
      <c r="A310" s="26">
        <v>45775</v>
      </c>
      <c r="B310" s="10" t="s">
        <v>155</v>
      </c>
      <c r="C310" s="10">
        <v>186</v>
      </c>
      <c r="D310" s="10">
        <v>1</v>
      </c>
      <c r="E310" s="7" t="str">
        <f>IFERROR(VLOOKUP(Table4[[#This Row],[From Location Code]],Table5[#All],3,0),"")</f>
        <v>Munger</v>
      </c>
      <c r="F310" s="7" t="str">
        <f>IFERROR(VLOOKUP(Table4[[#This Row],[From Location Code]],Table5[#All],2,0),"")</f>
        <v>Main Godown</v>
      </c>
      <c r="G310" s="9">
        <v>10250001</v>
      </c>
      <c r="H310" s="7" t="str">
        <f>IFERROR(VLOOKUP(Table4[[#This Row],[To BMC/MPG Code]],Table5[#All],3,0),"")</f>
        <v>KUDHIYA MPG</v>
      </c>
      <c r="I310" s="7" t="str">
        <f>IFERROR(VLOOKUP(Table4[[#This Row],[To BMC/MPG Code]],Table5[#All],2,0),"")</f>
        <v>MPG</v>
      </c>
      <c r="J310" s="9" t="s">
        <v>64</v>
      </c>
      <c r="K310" s="7" t="str">
        <f>IFERROR(VLOOKUP(Table4[[#This Row],[Item Name]],Table2[[Item Name]:[UoM]],2,0),"")</f>
        <v>Nos</v>
      </c>
      <c r="L310" s="9">
        <v>1</v>
      </c>
      <c r="M310" s="17">
        <f>IFERROR(VLOOKUP(Table4[[#This Row],[Item Name]],Table2[[#All],[Item Name]:[Open Rate]],8,0),"")</f>
        <v>348.52</v>
      </c>
      <c r="N310" s="17">
        <f>IFERROR(+Table4[[#This Row],[Qty Issued]]*Table4[[#This Row],[Rate]],"")</f>
        <v>348.52</v>
      </c>
      <c r="O310" s="10" t="s">
        <v>152</v>
      </c>
      <c r="P310" s="13" t="s">
        <v>154</v>
      </c>
    </row>
    <row r="311" spans="1:16" x14ac:dyDescent="0.25">
      <c r="A311" s="26">
        <v>45775</v>
      </c>
      <c r="B311" s="10" t="s">
        <v>155</v>
      </c>
      <c r="C311" s="10">
        <v>186</v>
      </c>
      <c r="D311" s="10">
        <v>1</v>
      </c>
      <c r="E311" s="7" t="str">
        <f>IFERROR(VLOOKUP(Table4[[#This Row],[From Location Code]],Table5[#All],3,0),"")</f>
        <v>Munger</v>
      </c>
      <c r="F311" s="7" t="str">
        <f>IFERROR(VLOOKUP(Table4[[#This Row],[From Location Code]],Table5[#All],2,0),"")</f>
        <v>Main Godown</v>
      </c>
      <c r="G311" s="9">
        <v>10260001</v>
      </c>
      <c r="H311" s="7" t="str">
        <f>IFERROR(VLOOKUP(Table4[[#This Row],[To BMC/MPG Code]],Table5[#All],3,0),"")</f>
        <v>SHAHJADPUR MPG</v>
      </c>
      <c r="I311" s="7" t="str">
        <f>IFERROR(VLOOKUP(Table4[[#This Row],[To BMC/MPG Code]],Table5[#All],2,0),"")</f>
        <v>MPG</v>
      </c>
      <c r="J311" s="9" t="s">
        <v>64</v>
      </c>
      <c r="K311" s="7" t="str">
        <f>IFERROR(VLOOKUP(Table4[[#This Row],[Item Name]],Table2[[Item Name]:[UoM]],2,0),"")</f>
        <v>Nos</v>
      </c>
      <c r="L311" s="9">
        <v>1</v>
      </c>
      <c r="M311" s="17">
        <f>IFERROR(VLOOKUP(Table4[[#This Row],[Item Name]],Table2[[#All],[Item Name]:[Open Rate]],8,0),"")</f>
        <v>348.52</v>
      </c>
      <c r="N311" s="17">
        <f>IFERROR(+Table4[[#This Row],[Qty Issued]]*Table4[[#This Row],[Rate]],"")</f>
        <v>348.52</v>
      </c>
      <c r="O311" s="10" t="s">
        <v>152</v>
      </c>
      <c r="P311" s="13" t="s">
        <v>154</v>
      </c>
    </row>
    <row r="312" spans="1:16" x14ac:dyDescent="0.25">
      <c r="A312" s="26">
        <v>45775</v>
      </c>
      <c r="B312" s="10" t="s">
        <v>155</v>
      </c>
      <c r="C312" s="10">
        <v>186</v>
      </c>
      <c r="D312" s="10">
        <v>1</v>
      </c>
      <c r="E312" s="7" t="str">
        <f>IFERROR(VLOOKUP(Table4[[#This Row],[From Location Code]],Table5[#All],3,0),"")</f>
        <v>Munger</v>
      </c>
      <c r="F312" s="7" t="str">
        <f>IFERROR(VLOOKUP(Table4[[#This Row],[From Location Code]],Table5[#All],2,0),"")</f>
        <v>Main Godown</v>
      </c>
      <c r="G312" s="9">
        <v>10500001</v>
      </c>
      <c r="H312" s="7" t="str">
        <f>IFERROR(VLOOKUP(Table4[[#This Row],[To BMC/MPG Code]],Table5[#All],3,0),"")</f>
        <v>KUNTHA M</v>
      </c>
      <c r="I312" s="7" t="str">
        <f>IFERROR(VLOOKUP(Table4[[#This Row],[To BMC/MPG Code]],Table5[#All],2,0),"")</f>
        <v>MPG</v>
      </c>
      <c r="J312" s="9" t="s">
        <v>64</v>
      </c>
      <c r="K312" s="7" t="str">
        <f>IFERROR(VLOOKUP(Table4[[#This Row],[Item Name]],Table2[[Item Name]:[UoM]],2,0),"")</f>
        <v>Nos</v>
      </c>
      <c r="L312" s="9">
        <v>1</v>
      </c>
      <c r="M312" s="17">
        <f>IFERROR(VLOOKUP(Table4[[#This Row],[Item Name]],Table2[[#All],[Item Name]:[Open Rate]],8,0),"")</f>
        <v>348.52</v>
      </c>
      <c r="N312" s="17">
        <f>IFERROR(+Table4[[#This Row],[Qty Issued]]*Table4[[#This Row],[Rate]],"")</f>
        <v>348.52</v>
      </c>
      <c r="O312" s="10" t="s">
        <v>152</v>
      </c>
      <c r="P312" s="13" t="s">
        <v>154</v>
      </c>
    </row>
    <row r="313" spans="1:16" x14ac:dyDescent="0.25">
      <c r="A313" s="26">
        <v>45775</v>
      </c>
      <c r="B313" s="10" t="s">
        <v>155</v>
      </c>
      <c r="C313" s="10">
        <v>186</v>
      </c>
      <c r="D313" s="10">
        <v>1</v>
      </c>
      <c r="E313" s="7" t="str">
        <f>IFERROR(VLOOKUP(Table4[[#This Row],[From Location Code]],Table5[#All],3,0),"")</f>
        <v>Munger</v>
      </c>
      <c r="F313" s="7" t="str">
        <f>IFERROR(VLOOKUP(Table4[[#This Row],[From Location Code]],Table5[#All],2,0),"")</f>
        <v>Main Godown</v>
      </c>
      <c r="G313" s="9">
        <v>10220001</v>
      </c>
      <c r="H313" s="7" t="str">
        <f>IFERROR(VLOOKUP(Table4[[#This Row],[To BMC/MPG Code]],Table5[#All],3,0),"")</f>
        <v>VISHWASHPUR</v>
      </c>
      <c r="I313" s="7" t="str">
        <f>IFERROR(VLOOKUP(Table4[[#This Row],[To BMC/MPG Code]],Table5[#All],2,0),"")</f>
        <v>MPG</v>
      </c>
      <c r="J313" s="9" t="s">
        <v>64</v>
      </c>
      <c r="K313" s="7" t="str">
        <f>IFERROR(VLOOKUP(Table4[[#This Row],[Item Name]],Table2[[Item Name]:[UoM]],2,0),"")</f>
        <v>Nos</v>
      </c>
      <c r="L313" s="9">
        <v>1</v>
      </c>
      <c r="M313" s="17">
        <f>IFERROR(VLOOKUP(Table4[[#This Row],[Item Name]],Table2[[#All],[Item Name]:[Open Rate]],8,0),"")</f>
        <v>348.52</v>
      </c>
      <c r="N313" s="17">
        <f>IFERROR(+Table4[[#This Row],[Qty Issued]]*Table4[[#This Row],[Rate]],"")</f>
        <v>348.52</v>
      </c>
      <c r="O313" s="10" t="s">
        <v>152</v>
      </c>
      <c r="P313" s="13" t="s">
        <v>154</v>
      </c>
    </row>
    <row r="314" spans="1:16" x14ac:dyDescent="0.25">
      <c r="A314" s="26">
        <v>45775</v>
      </c>
      <c r="B314" s="10" t="s">
        <v>155</v>
      </c>
      <c r="C314" s="10">
        <v>186</v>
      </c>
      <c r="D314" s="10">
        <v>1</v>
      </c>
      <c r="E314" s="7" t="str">
        <f>IFERROR(VLOOKUP(Table4[[#This Row],[From Location Code]],Table5[#All],3,0),"")</f>
        <v>Munger</v>
      </c>
      <c r="F314" s="7" t="str">
        <f>IFERROR(VLOOKUP(Table4[[#This Row],[From Location Code]],Table5[#All],2,0),"")</f>
        <v>Main Godown</v>
      </c>
      <c r="G314" s="9">
        <v>10030008</v>
      </c>
      <c r="H314" s="7" t="str">
        <f>IFERROR(VLOOKUP(Table4[[#This Row],[To BMC/MPG Code]],Table5[#All],3,0),"")</f>
        <v>HARPUR M</v>
      </c>
      <c r="I314" s="7" t="str">
        <f>IFERROR(VLOOKUP(Table4[[#This Row],[To BMC/MPG Code]],Table5[#All],2,0),"")</f>
        <v>MPG</v>
      </c>
      <c r="J314" s="9" t="s">
        <v>64</v>
      </c>
      <c r="K314" s="7" t="str">
        <f>IFERROR(VLOOKUP(Table4[[#This Row],[Item Name]],Table2[[Item Name]:[UoM]],2,0),"")</f>
        <v>Nos</v>
      </c>
      <c r="L314" s="9">
        <v>1</v>
      </c>
      <c r="M314" s="17">
        <f>IFERROR(VLOOKUP(Table4[[#This Row],[Item Name]],Table2[[#All],[Item Name]:[Open Rate]],8,0),"")</f>
        <v>348.52</v>
      </c>
      <c r="N314" s="17">
        <f>IFERROR(+Table4[[#This Row],[Qty Issued]]*Table4[[#This Row],[Rate]],"")</f>
        <v>348.52</v>
      </c>
      <c r="O314" s="10" t="s">
        <v>152</v>
      </c>
      <c r="P314" s="13" t="s">
        <v>154</v>
      </c>
    </row>
    <row r="315" spans="1:16" x14ac:dyDescent="0.25">
      <c r="A315" s="26">
        <v>45775</v>
      </c>
      <c r="B315" s="10" t="s">
        <v>155</v>
      </c>
      <c r="C315" s="10">
        <v>186</v>
      </c>
      <c r="D315" s="10">
        <v>1</v>
      </c>
      <c r="E315" s="7" t="str">
        <f>IFERROR(VLOOKUP(Table4[[#This Row],[From Location Code]],Table5[#All],3,0),"")</f>
        <v>Munger</v>
      </c>
      <c r="F315" s="7" t="str">
        <f>IFERROR(VLOOKUP(Table4[[#This Row],[From Location Code]],Table5[#All],2,0),"")</f>
        <v>Main Godown</v>
      </c>
      <c r="G315" s="9">
        <v>10270001</v>
      </c>
      <c r="H315" s="7" t="str">
        <f>IFERROR(VLOOKUP(Table4[[#This Row],[To BMC/MPG Code]],Table5[#All],3,0),"")</f>
        <v>Kheriya</v>
      </c>
      <c r="I315" s="7" t="str">
        <f>IFERROR(VLOOKUP(Table4[[#This Row],[To BMC/MPG Code]],Table5[#All],2,0),"")</f>
        <v>RMC</v>
      </c>
      <c r="J315" s="9" t="s">
        <v>64</v>
      </c>
      <c r="K315" s="7" t="str">
        <f>IFERROR(VLOOKUP(Table4[[#This Row],[Item Name]],Table2[[Item Name]:[UoM]],2,0),"")</f>
        <v>Nos</v>
      </c>
      <c r="L315" s="9">
        <v>1</v>
      </c>
      <c r="M315" s="17">
        <f>IFERROR(VLOOKUP(Table4[[#This Row],[Item Name]],Table2[[#All],[Item Name]:[Open Rate]],8,0),"")</f>
        <v>348.52</v>
      </c>
      <c r="N315" s="17">
        <f>IFERROR(+Table4[[#This Row],[Qty Issued]]*Table4[[#This Row],[Rate]],"")</f>
        <v>348.52</v>
      </c>
      <c r="O315" s="10" t="s">
        <v>152</v>
      </c>
      <c r="P315" s="13" t="s">
        <v>154</v>
      </c>
    </row>
    <row r="316" spans="1:16" x14ac:dyDescent="0.25">
      <c r="A316" s="26">
        <v>45775</v>
      </c>
      <c r="B316" s="10" t="s">
        <v>155</v>
      </c>
      <c r="C316" s="10">
        <v>186</v>
      </c>
      <c r="D316" s="10">
        <v>1</v>
      </c>
      <c r="E316" s="7" t="str">
        <f>IFERROR(VLOOKUP(Table4[[#This Row],[From Location Code]],Table5[#All],3,0),"")</f>
        <v>Munger</v>
      </c>
      <c r="F316" s="7" t="str">
        <f>IFERROR(VLOOKUP(Table4[[#This Row],[From Location Code]],Table5[#All],2,0),"")</f>
        <v>Main Godown</v>
      </c>
      <c r="G316" s="9">
        <v>10240001</v>
      </c>
      <c r="H316" s="7" t="str">
        <f>IFERROR(VLOOKUP(Table4[[#This Row],[To BMC/MPG Code]],Table5[#All],3,0),"")</f>
        <v>KUMARPUIR KATHARA</v>
      </c>
      <c r="I316" s="7" t="str">
        <f>IFERROR(VLOOKUP(Table4[[#This Row],[To BMC/MPG Code]],Table5[#All],2,0),"")</f>
        <v>MPG</v>
      </c>
      <c r="J316" s="9" t="s">
        <v>64</v>
      </c>
      <c r="K316" s="7" t="str">
        <f>IFERROR(VLOOKUP(Table4[[#This Row],[Item Name]],Table2[[Item Name]:[UoM]],2,0),"")</f>
        <v>Nos</v>
      </c>
      <c r="L316" s="9">
        <v>1</v>
      </c>
      <c r="M316" s="17">
        <f>IFERROR(VLOOKUP(Table4[[#This Row],[Item Name]],Table2[[#All],[Item Name]:[Open Rate]],8,0),"")</f>
        <v>348.52</v>
      </c>
      <c r="N316" s="17">
        <f>IFERROR(+Table4[[#This Row],[Qty Issued]]*Table4[[#This Row],[Rate]],"")</f>
        <v>348.52</v>
      </c>
      <c r="O316" s="10" t="s">
        <v>152</v>
      </c>
      <c r="P316" s="13" t="s">
        <v>154</v>
      </c>
    </row>
    <row r="317" spans="1:16" x14ac:dyDescent="0.25">
      <c r="A317" s="26">
        <v>45775</v>
      </c>
      <c r="B317" s="10" t="s">
        <v>155</v>
      </c>
      <c r="C317" s="10">
        <v>186</v>
      </c>
      <c r="D317" s="10">
        <v>1</v>
      </c>
      <c r="E317" s="7" t="str">
        <f>IFERROR(VLOOKUP(Table4[[#This Row],[From Location Code]],Table5[#All],3,0),"")</f>
        <v>Munger</v>
      </c>
      <c r="F317" s="7" t="str">
        <f>IFERROR(VLOOKUP(Table4[[#This Row],[From Location Code]],Table5[#All],2,0),"")</f>
        <v>Main Godown</v>
      </c>
      <c r="G317" s="10">
        <v>10030002</v>
      </c>
      <c r="H317" s="7" t="str">
        <f>IFERROR(VLOOKUP(Table4[[#This Row],[To BMC/MPG Code]],Table5[#All],3,0),"")</f>
        <v>MOHANPUR</v>
      </c>
      <c r="I317" s="7" t="str">
        <f>IFERROR(VLOOKUP(Table4[[#This Row],[To BMC/MPG Code]],Table5[#All],2,0),"")</f>
        <v>MPG</v>
      </c>
      <c r="J317" s="9" t="s">
        <v>66</v>
      </c>
      <c r="K317" s="7" t="str">
        <f>IFERROR(VLOOKUP(Table4[[#This Row],[Item Name]],Table2[[Item Name]:[UoM]],2,0),"")</f>
        <v>Nos</v>
      </c>
      <c r="L317" s="9">
        <v>1</v>
      </c>
      <c r="M317" s="17">
        <f>IFERROR(VLOOKUP(Table4[[#This Row],[Item Name]],Table2[[#All],[Item Name]:[Open Rate]],8,0),"")</f>
        <v>56.02</v>
      </c>
      <c r="N317" s="17">
        <f>IFERROR(+Table4[[#This Row],[Qty Issued]]*Table4[[#This Row],[Rate]],"")</f>
        <v>56.02</v>
      </c>
      <c r="O317" s="10" t="s">
        <v>152</v>
      </c>
      <c r="P317" s="13" t="s">
        <v>154</v>
      </c>
    </row>
    <row r="318" spans="1:16" x14ac:dyDescent="0.25">
      <c r="A318" s="26">
        <v>45775</v>
      </c>
      <c r="B318" s="10" t="s">
        <v>155</v>
      </c>
      <c r="C318" s="10">
        <v>186</v>
      </c>
      <c r="D318" s="10">
        <v>1</v>
      </c>
      <c r="E318" s="7" t="str">
        <f>IFERROR(VLOOKUP(Table4[[#This Row],[From Location Code]],Table5[#All],3,0),"")</f>
        <v>Munger</v>
      </c>
      <c r="F318" s="7" t="str">
        <f>IFERROR(VLOOKUP(Table4[[#This Row],[From Location Code]],Table5[#All],2,0),"")</f>
        <v>Main Godown</v>
      </c>
      <c r="G318" s="10">
        <v>10030003</v>
      </c>
      <c r="H318" s="7" t="str">
        <f>IFERROR(VLOOKUP(Table4[[#This Row],[To BMC/MPG Code]],Table5[#All],3,0),"")</f>
        <v>CHATMADIH</v>
      </c>
      <c r="I318" s="7" t="str">
        <f>IFERROR(VLOOKUP(Table4[[#This Row],[To BMC/MPG Code]],Table5[#All],2,0),"")</f>
        <v>MPG</v>
      </c>
      <c r="J318" s="9" t="s">
        <v>66</v>
      </c>
      <c r="K318" s="7" t="str">
        <f>IFERROR(VLOOKUP(Table4[[#This Row],[Item Name]],Table2[[Item Name]:[UoM]],2,0),"")</f>
        <v>Nos</v>
      </c>
      <c r="L318" s="9">
        <v>1</v>
      </c>
      <c r="M318" s="17">
        <f>IFERROR(VLOOKUP(Table4[[#This Row],[Item Name]],Table2[[#All],[Item Name]:[Open Rate]],8,0),"")</f>
        <v>56.02</v>
      </c>
      <c r="N318" s="17">
        <f>IFERROR(+Table4[[#This Row],[Qty Issued]]*Table4[[#This Row],[Rate]],"")</f>
        <v>56.02</v>
      </c>
      <c r="O318" s="10" t="s">
        <v>152</v>
      </c>
      <c r="P318" s="13" t="s">
        <v>154</v>
      </c>
    </row>
    <row r="319" spans="1:16" x14ac:dyDescent="0.25">
      <c r="A319" s="26">
        <v>45775</v>
      </c>
      <c r="B319" s="10" t="s">
        <v>155</v>
      </c>
      <c r="C319" s="10">
        <v>186</v>
      </c>
      <c r="D319" s="10">
        <v>1</v>
      </c>
      <c r="E319" s="7" t="str">
        <f>IFERROR(VLOOKUP(Table4[[#This Row],[From Location Code]],Table5[#All],3,0),"")</f>
        <v>Munger</v>
      </c>
      <c r="F319" s="7" t="str">
        <f>IFERROR(VLOOKUP(Table4[[#This Row],[From Location Code]],Table5[#All],2,0),"")</f>
        <v>Main Godown</v>
      </c>
      <c r="G319" s="10">
        <v>10030004</v>
      </c>
      <c r="H319" s="7" t="str">
        <f>IFERROR(VLOOKUP(Table4[[#This Row],[To BMC/MPG Code]],Table5[#All],3,0),"")</f>
        <v>KUNNATH</v>
      </c>
      <c r="I319" s="7" t="str">
        <f>IFERROR(VLOOKUP(Table4[[#This Row],[To BMC/MPG Code]],Table5[#All],2,0),"")</f>
        <v>MPG</v>
      </c>
      <c r="J319" s="9" t="s">
        <v>66</v>
      </c>
      <c r="K319" s="7" t="str">
        <f>IFERROR(VLOOKUP(Table4[[#This Row],[Item Name]],Table2[[Item Name]:[UoM]],2,0),"")</f>
        <v>Nos</v>
      </c>
      <c r="L319" s="9">
        <v>1</v>
      </c>
      <c r="M319" s="17">
        <f>IFERROR(VLOOKUP(Table4[[#This Row],[Item Name]],Table2[[#All],[Item Name]:[Open Rate]],8,0),"")</f>
        <v>56.02</v>
      </c>
      <c r="N319" s="17">
        <f>IFERROR(+Table4[[#This Row],[Qty Issued]]*Table4[[#This Row],[Rate]],"")</f>
        <v>56.02</v>
      </c>
      <c r="O319" s="10" t="s">
        <v>152</v>
      </c>
      <c r="P319" s="13" t="s">
        <v>154</v>
      </c>
    </row>
    <row r="320" spans="1:16" x14ac:dyDescent="0.25">
      <c r="A320" s="26">
        <v>45775</v>
      </c>
      <c r="B320" s="10" t="s">
        <v>155</v>
      </c>
      <c r="C320" s="10">
        <v>186</v>
      </c>
      <c r="D320" s="10">
        <v>1</v>
      </c>
      <c r="E320" s="7" t="str">
        <f>IFERROR(VLOOKUP(Table4[[#This Row],[From Location Code]],Table5[#All],3,0),"")</f>
        <v>Munger</v>
      </c>
      <c r="F320" s="7" t="str">
        <f>IFERROR(VLOOKUP(Table4[[#This Row],[From Location Code]],Table5[#All],2,0),"")</f>
        <v>Main Godown</v>
      </c>
      <c r="G320" s="10">
        <v>10030007</v>
      </c>
      <c r="H320" s="7" t="str">
        <f>IFERROR(VLOOKUP(Table4[[#This Row],[To BMC/MPG Code]],Table5[#All],3,0),"")</f>
        <v>SIYADIH</v>
      </c>
      <c r="I320" s="7" t="str">
        <f>IFERROR(VLOOKUP(Table4[[#This Row],[To BMC/MPG Code]],Table5[#All],2,0),"")</f>
        <v>MPG</v>
      </c>
      <c r="J320" s="9" t="s">
        <v>66</v>
      </c>
      <c r="K320" s="7" t="str">
        <f>IFERROR(VLOOKUP(Table4[[#This Row],[Item Name]],Table2[[Item Name]:[UoM]],2,0),"")</f>
        <v>Nos</v>
      </c>
      <c r="L320" s="9">
        <v>1</v>
      </c>
      <c r="M320" s="17">
        <f>IFERROR(VLOOKUP(Table4[[#This Row],[Item Name]],Table2[[#All],[Item Name]:[Open Rate]],8,0),"")</f>
        <v>56.02</v>
      </c>
      <c r="N320" s="17">
        <f>IFERROR(+Table4[[#This Row],[Qty Issued]]*Table4[[#This Row],[Rate]],"")</f>
        <v>56.02</v>
      </c>
      <c r="O320" s="10" t="s">
        <v>152</v>
      </c>
      <c r="P320" s="13" t="s">
        <v>154</v>
      </c>
    </row>
    <row r="321" spans="1:16" x14ac:dyDescent="0.25">
      <c r="A321" s="26">
        <v>45775</v>
      </c>
      <c r="B321" s="10" t="s">
        <v>155</v>
      </c>
      <c r="C321" s="10">
        <v>186</v>
      </c>
      <c r="D321" s="10">
        <v>1</v>
      </c>
      <c r="E321" s="7" t="str">
        <f>IFERROR(VLOOKUP(Table4[[#This Row],[From Location Code]],Table5[#All],3,0),"")</f>
        <v>Munger</v>
      </c>
      <c r="F321" s="7" t="str">
        <f>IFERROR(VLOOKUP(Table4[[#This Row],[From Location Code]],Table5[#All],2,0),"")</f>
        <v>Main Godown</v>
      </c>
      <c r="G321" s="10">
        <v>10030010</v>
      </c>
      <c r="H321" s="7" t="str">
        <f>IFERROR(VLOOKUP(Table4[[#This Row],[To BMC/MPG Code]],Table5[#All],3,0),"")</f>
        <v>KATHNI</v>
      </c>
      <c r="I321" s="7" t="str">
        <f>IFERROR(VLOOKUP(Table4[[#This Row],[To BMC/MPG Code]],Table5[#All],2,0),"")</f>
        <v>MPG</v>
      </c>
      <c r="J321" s="9" t="s">
        <v>66</v>
      </c>
      <c r="K321" s="7" t="str">
        <f>IFERROR(VLOOKUP(Table4[[#This Row],[Item Name]],Table2[[Item Name]:[UoM]],2,0),"")</f>
        <v>Nos</v>
      </c>
      <c r="L321" s="9">
        <v>1</v>
      </c>
      <c r="M321" s="17">
        <f>IFERROR(VLOOKUP(Table4[[#This Row],[Item Name]],Table2[[#All],[Item Name]:[Open Rate]],8,0),"")</f>
        <v>56.02</v>
      </c>
      <c r="N321" s="17">
        <f>IFERROR(+Table4[[#This Row],[Qty Issued]]*Table4[[#This Row],[Rate]],"")</f>
        <v>56.02</v>
      </c>
      <c r="O321" s="10" t="s">
        <v>152</v>
      </c>
      <c r="P321" s="13" t="s">
        <v>154</v>
      </c>
    </row>
    <row r="322" spans="1:16" x14ac:dyDescent="0.25">
      <c r="A322" s="26">
        <v>45775</v>
      </c>
      <c r="B322" s="10" t="s">
        <v>155</v>
      </c>
      <c r="C322" s="10">
        <v>186</v>
      </c>
      <c r="D322" s="10">
        <v>1</v>
      </c>
      <c r="E322" s="7" t="str">
        <f>IFERROR(VLOOKUP(Table4[[#This Row],[From Location Code]],Table5[#All],3,0),"")</f>
        <v>Munger</v>
      </c>
      <c r="F322" s="7" t="str">
        <f>IFERROR(VLOOKUP(Table4[[#This Row],[From Location Code]],Table5[#All],2,0),"")</f>
        <v>Main Godown</v>
      </c>
      <c r="G322" s="10">
        <v>10030011</v>
      </c>
      <c r="H322" s="7" t="str">
        <f>IFERROR(VLOOKUP(Table4[[#This Row],[To BMC/MPG Code]],Table5[#All],3,0),"")</f>
        <v>DEVDHA GOMUKH MPG</v>
      </c>
      <c r="I322" s="7" t="str">
        <f>IFERROR(VLOOKUP(Table4[[#This Row],[To BMC/MPG Code]],Table5[#All],2,0),"")</f>
        <v>MPG</v>
      </c>
      <c r="J322" s="9" t="s">
        <v>66</v>
      </c>
      <c r="K322" s="7" t="str">
        <f>IFERROR(VLOOKUP(Table4[[#This Row],[Item Name]],Table2[[Item Name]:[UoM]],2,0),"")</f>
        <v>Nos</v>
      </c>
      <c r="L322" s="9">
        <v>1</v>
      </c>
      <c r="M322" s="17">
        <f>IFERROR(VLOOKUP(Table4[[#This Row],[Item Name]],Table2[[#All],[Item Name]:[Open Rate]],8,0),"")</f>
        <v>56.02</v>
      </c>
      <c r="N322" s="17">
        <f>IFERROR(+Table4[[#This Row],[Qty Issued]]*Table4[[#This Row],[Rate]],"")</f>
        <v>56.02</v>
      </c>
      <c r="O322" s="10" t="s">
        <v>152</v>
      </c>
      <c r="P322" s="13" t="s">
        <v>154</v>
      </c>
    </row>
    <row r="323" spans="1:16" x14ac:dyDescent="0.25">
      <c r="A323" s="26">
        <v>45775</v>
      </c>
      <c r="B323" s="10" t="s">
        <v>155</v>
      </c>
      <c r="C323" s="10">
        <v>186</v>
      </c>
      <c r="D323" s="10">
        <v>1</v>
      </c>
      <c r="E323" s="7" t="str">
        <f>IFERROR(VLOOKUP(Table4[[#This Row],[From Location Code]],Table5[#All],3,0),"")</f>
        <v>Munger</v>
      </c>
      <c r="F323" s="7" t="str">
        <f>IFERROR(VLOOKUP(Table4[[#This Row],[From Location Code]],Table5[#All],2,0),"")</f>
        <v>Main Godown</v>
      </c>
      <c r="G323" s="10">
        <v>10030013</v>
      </c>
      <c r="H323" s="7" t="str">
        <f>IFERROR(VLOOKUP(Table4[[#This Row],[To BMC/MPG Code]],Table5[#All],3,0),"")</f>
        <v>LOHRA</v>
      </c>
      <c r="I323" s="7" t="str">
        <f>IFERROR(VLOOKUP(Table4[[#This Row],[To BMC/MPG Code]],Table5[#All],2,0),"")</f>
        <v>MPG</v>
      </c>
      <c r="J323" s="9" t="s">
        <v>66</v>
      </c>
      <c r="K323" s="7" t="str">
        <f>IFERROR(VLOOKUP(Table4[[#This Row],[Item Name]],Table2[[Item Name]:[UoM]],2,0),"")</f>
        <v>Nos</v>
      </c>
      <c r="L323" s="9">
        <v>1</v>
      </c>
      <c r="M323" s="17">
        <f>IFERROR(VLOOKUP(Table4[[#This Row],[Item Name]],Table2[[#All],[Item Name]:[Open Rate]],8,0),"")</f>
        <v>56.02</v>
      </c>
      <c r="N323" s="17">
        <f>IFERROR(+Table4[[#This Row],[Qty Issued]]*Table4[[#This Row],[Rate]],"")</f>
        <v>56.02</v>
      </c>
      <c r="O323" s="10" t="s">
        <v>152</v>
      </c>
      <c r="P323" s="13" t="s">
        <v>154</v>
      </c>
    </row>
    <row r="324" spans="1:16" x14ac:dyDescent="0.25">
      <c r="A324" s="26">
        <v>45775</v>
      </c>
      <c r="B324" s="10" t="s">
        <v>155</v>
      </c>
      <c r="C324" s="10">
        <v>186</v>
      </c>
      <c r="D324" s="10">
        <v>1</v>
      </c>
      <c r="E324" s="7" t="str">
        <f>IFERROR(VLOOKUP(Table4[[#This Row],[From Location Code]],Table5[#All],3,0),"")</f>
        <v>Munger</v>
      </c>
      <c r="F324" s="7" t="str">
        <f>IFERROR(VLOOKUP(Table4[[#This Row],[From Location Code]],Table5[#All],2,0),"")</f>
        <v>Main Godown</v>
      </c>
      <c r="G324" s="9">
        <v>10030015</v>
      </c>
      <c r="H324" s="7" t="str">
        <f>IFERROR(VLOOKUP(Table4[[#This Row],[To BMC/MPG Code]],Table5[#All],3,0),"")</f>
        <v>KAMATPUR</v>
      </c>
      <c r="I324" s="7" t="str">
        <f>IFERROR(VLOOKUP(Table4[[#This Row],[To BMC/MPG Code]],Table5[#All],2,0),"")</f>
        <v>MPG</v>
      </c>
      <c r="J324" s="9" t="s">
        <v>66</v>
      </c>
      <c r="K324" s="7" t="str">
        <f>IFERROR(VLOOKUP(Table4[[#This Row],[Item Name]],Table2[[Item Name]:[UoM]],2,0),"")</f>
        <v>Nos</v>
      </c>
      <c r="L324" s="9">
        <v>1</v>
      </c>
      <c r="M324" s="17">
        <f>IFERROR(VLOOKUP(Table4[[#This Row],[Item Name]],Table2[[#All],[Item Name]:[Open Rate]],8,0),"")</f>
        <v>56.02</v>
      </c>
      <c r="N324" s="17">
        <f>IFERROR(+Table4[[#This Row],[Qty Issued]]*Table4[[#This Row],[Rate]],"")</f>
        <v>56.02</v>
      </c>
      <c r="O324" s="10" t="s">
        <v>152</v>
      </c>
      <c r="P324" s="13" t="s">
        <v>154</v>
      </c>
    </row>
    <row r="325" spans="1:16" x14ac:dyDescent="0.25">
      <c r="A325" s="26">
        <v>45775</v>
      </c>
      <c r="B325" s="10" t="s">
        <v>155</v>
      </c>
      <c r="C325" s="10">
        <v>186</v>
      </c>
      <c r="D325" s="10">
        <v>1</v>
      </c>
      <c r="E325" s="7" t="str">
        <f>IFERROR(VLOOKUP(Table4[[#This Row],[From Location Code]],Table5[#All],3,0),"")</f>
        <v>Munger</v>
      </c>
      <c r="F325" s="7" t="str">
        <f>IFERROR(VLOOKUP(Table4[[#This Row],[From Location Code]],Table5[#All],2,0),"")</f>
        <v>Main Godown</v>
      </c>
      <c r="G325" s="9">
        <v>10030016</v>
      </c>
      <c r="H325" s="7" t="str">
        <f>IFERROR(VLOOKUP(Table4[[#This Row],[To BMC/MPG Code]],Table5[#All],3,0),"")</f>
        <v>GIRDHARA</v>
      </c>
      <c r="I325" s="7" t="str">
        <f>IFERROR(VLOOKUP(Table4[[#This Row],[To BMC/MPG Code]],Table5[#All],2,0),"")</f>
        <v>MPG</v>
      </c>
      <c r="J325" s="9" t="s">
        <v>66</v>
      </c>
      <c r="K325" s="7" t="str">
        <f>IFERROR(VLOOKUP(Table4[[#This Row],[Item Name]],Table2[[Item Name]:[UoM]],2,0),"")</f>
        <v>Nos</v>
      </c>
      <c r="L325" s="9">
        <v>1</v>
      </c>
      <c r="M325" s="17">
        <f>IFERROR(VLOOKUP(Table4[[#This Row],[Item Name]],Table2[[#All],[Item Name]:[Open Rate]],8,0),"")</f>
        <v>56.02</v>
      </c>
      <c r="N325" s="17">
        <f>IFERROR(+Table4[[#This Row],[Qty Issued]]*Table4[[#This Row],[Rate]],"")</f>
        <v>56.02</v>
      </c>
      <c r="O325" s="10" t="s">
        <v>152</v>
      </c>
      <c r="P325" s="13" t="s">
        <v>154</v>
      </c>
    </row>
    <row r="326" spans="1:16" x14ac:dyDescent="0.25">
      <c r="A326" s="26">
        <v>45775</v>
      </c>
      <c r="B326" s="10" t="s">
        <v>155</v>
      </c>
      <c r="C326" s="10">
        <v>186</v>
      </c>
      <c r="D326" s="10">
        <v>1</v>
      </c>
      <c r="E326" s="7" t="str">
        <f>IFERROR(VLOOKUP(Table4[[#This Row],[From Location Code]],Table5[#All],3,0),"")</f>
        <v>Munger</v>
      </c>
      <c r="F326" s="7" t="str">
        <f>IFERROR(VLOOKUP(Table4[[#This Row],[From Location Code]],Table5[#All],2,0),"")</f>
        <v>Main Godown</v>
      </c>
      <c r="G326" s="9">
        <v>10030017</v>
      </c>
      <c r="H326" s="7" t="str">
        <f>IFERROR(VLOOKUP(Table4[[#This Row],[To BMC/MPG Code]],Table5[#All],3,0),"")</f>
        <v>RATNI</v>
      </c>
      <c r="I326" s="7" t="str">
        <f>IFERROR(VLOOKUP(Table4[[#This Row],[To BMC/MPG Code]],Table5[#All],2,0),"")</f>
        <v>MPG</v>
      </c>
      <c r="J326" s="9" t="s">
        <v>66</v>
      </c>
      <c r="K326" s="7" t="str">
        <f>IFERROR(VLOOKUP(Table4[[#This Row],[Item Name]],Table2[[Item Name]:[UoM]],2,0),"")</f>
        <v>Nos</v>
      </c>
      <c r="L326" s="9">
        <v>1</v>
      </c>
      <c r="M326" s="17">
        <f>IFERROR(VLOOKUP(Table4[[#This Row],[Item Name]],Table2[[#All],[Item Name]:[Open Rate]],8,0),"")</f>
        <v>56.02</v>
      </c>
      <c r="N326" s="17">
        <f>IFERROR(+Table4[[#This Row],[Qty Issued]]*Table4[[#This Row],[Rate]],"")</f>
        <v>56.02</v>
      </c>
      <c r="O326" s="10" t="s">
        <v>152</v>
      </c>
      <c r="P326" s="13" t="s">
        <v>154</v>
      </c>
    </row>
    <row r="327" spans="1:16" x14ac:dyDescent="0.25">
      <c r="A327" s="26">
        <v>45775</v>
      </c>
      <c r="B327" s="10" t="s">
        <v>155</v>
      </c>
      <c r="C327" s="10">
        <v>186</v>
      </c>
      <c r="D327" s="10">
        <v>1</v>
      </c>
      <c r="E327" s="7" t="str">
        <f>IFERROR(VLOOKUP(Table4[[#This Row],[From Location Code]],Table5[#All],3,0),"")</f>
        <v>Munger</v>
      </c>
      <c r="F327" s="7" t="str">
        <f>IFERROR(VLOOKUP(Table4[[#This Row],[From Location Code]],Table5[#All],2,0),"")</f>
        <v>Main Godown</v>
      </c>
      <c r="G327" s="9">
        <v>10030018</v>
      </c>
      <c r="H327" s="7" t="str">
        <f>IFERROR(VLOOKUP(Table4[[#This Row],[To BMC/MPG Code]],Table5[#All],3,0),"")</f>
        <v>DHAPARI</v>
      </c>
      <c r="I327" s="7" t="str">
        <f>IFERROR(VLOOKUP(Table4[[#This Row],[To BMC/MPG Code]],Table5[#All],2,0),"")</f>
        <v>MPG</v>
      </c>
      <c r="J327" s="9" t="s">
        <v>66</v>
      </c>
      <c r="K327" s="7" t="str">
        <f>IFERROR(VLOOKUP(Table4[[#This Row],[Item Name]],Table2[[Item Name]:[UoM]],2,0),"")</f>
        <v>Nos</v>
      </c>
      <c r="L327" s="9">
        <v>1</v>
      </c>
      <c r="M327" s="17">
        <f>IFERROR(VLOOKUP(Table4[[#This Row],[Item Name]],Table2[[#All],[Item Name]:[Open Rate]],8,0),"")</f>
        <v>56.02</v>
      </c>
      <c r="N327" s="17">
        <f>IFERROR(+Table4[[#This Row],[Qty Issued]]*Table4[[#This Row],[Rate]],"")</f>
        <v>56.02</v>
      </c>
      <c r="O327" s="10" t="s">
        <v>152</v>
      </c>
      <c r="P327" s="13" t="s">
        <v>154</v>
      </c>
    </row>
    <row r="328" spans="1:16" x14ac:dyDescent="0.25">
      <c r="A328" s="26">
        <v>45775</v>
      </c>
      <c r="B328" s="10" t="s">
        <v>155</v>
      </c>
      <c r="C328" s="10">
        <v>186</v>
      </c>
      <c r="D328" s="10">
        <v>1</v>
      </c>
      <c r="E328" s="7" t="str">
        <f>IFERROR(VLOOKUP(Table4[[#This Row],[From Location Code]],Table5[#All],3,0),"")</f>
        <v>Munger</v>
      </c>
      <c r="F328" s="7" t="str">
        <f>IFERROR(VLOOKUP(Table4[[#This Row],[From Location Code]],Table5[#All],2,0),"")</f>
        <v>Main Godown</v>
      </c>
      <c r="G328" s="9">
        <v>10030019</v>
      </c>
      <c r="H328" s="7" t="str">
        <f>IFERROR(VLOOKUP(Table4[[#This Row],[To BMC/MPG Code]],Table5[#All],3,0),"")</f>
        <v>KHARUI</v>
      </c>
      <c r="I328" s="7" t="str">
        <f>IFERROR(VLOOKUP(Table4[[#This Row],[To BMC/MPG Code]],Table5[#All],2,0),"")</f>
        <v>MPG</v>
      </c>
      <c r="J328" s="9" t="s">
        <v>66</v>
      </c>
      <c r="K328" s="7" t="str">
        <f>IFERROR(VLOOKUP(Table4[[#This Row],[Item Name]],Table2[[Item Name]:[UoM]],2,0),"")</f>
        <v>Nos</v>
      </c>
      <c r="L328" s="9">
        <v>1</v>
      </c>
      <c r="M328" s="17">
        <f>IFERROR(VLOOKUP(Table4[[#This Row],[Item Name]],Table2[[#All],[Item Name]:[Open Rate]],8,0),"")</f>
        <v>56.02</v>
      </c>
      <c r="N328" s="17">
        <f>IFERROR(+Table4[[#This Row],[Qty Issued]]*Table4[[#This Row],[Rate]],"")</f>
        <v>56.02</v>
      </c>
      <c r="O328" s="10" t="s">
        <v>152</v>
      </c>
      <c r="P328" s="13" t="s">
        <v>154</v>
      </c>
    </row>
    <row r="329" spans="1:16" x14ac:dyDescent="0.25">
      <c r="A329" s="26">
        <v>45775</v>
      </c>
      <c r="B329" s="10" t="s">
        <v>155</v>
      </c>
      <c r="C329" s="10">
        <v>186</v>
      </c>
      <c r="D329" s="10">
        <v>1</v>
      </c>
      <c r="E329" s="7" t="str">
        <f>IFERROR(VLOOKUP(Table4[[#This Row],[From Location Code]],Table5[#All],3,0),"")</f>
        <v>Munger</v>
      </c>
      <c r="F329" s="7" t="str">
        <f>IFERROR(VLOOKUP(Table4[[#This Row],[From Location Code]],Table5[#All],2,0),"")</f>
        <v>Main Godown</v>
      </c>
      <c r="G329" s="9">
        <v>10030021</v>
      </c>
      <c r="H329" s="7" t="str">
        <f>IFERROR(VLOOKUP(Table4[[#This Row],[To BMC/MPG Code]],Table5[#All],3,0),"")</f>
        <v>KHAIRA</v>
      </c>
      <c r="I329" s="7" t="str">
        <f>IFERROR(VLOOKUP(Table4[[#This Row],[To BMC/MPG Code]],Table5[#All],2,0),"")</f>
        <v>MPG</v>
      </c>
      <c r="J329" s="9" t="s">
        <v>66</v>
      </c>
      <c r="K329" s="7" t="str">
        <f>IFERROR(VLOOKUP(Table4[[#This Row],[Item Name]],Table2[[Item Name]:[UoM]],2,0),"")</f>
        <v>Nos</v>
      </c>
      <c r="L329" s="9">
        <v>1</v>
      </c>
      <c r="M329" s="17">
        <f>IFERROR(VLOOKUP(Table4[[#This Row],[Item Name]],Table2[[#All],[Item Name]:[Open Rate]],8,0),"")</f>
        <v>56.02</v>
      </c>
      <c r="N329" s="17">
        <f>IFERROR(+Table4[[#This Row],[Qty Issued]]*Table4[[#This Row],[Rate]],"")</f>
        <v>56.02</v>
      </c>
      <c r="O329" s="10" t="s">
        <v>152</v>
      </c>
      <c r="P329" s="13" t="s">
        <v>154</v>
      </c>
    </row>
    <row r="330" spans="1:16" x14ac:dyDescent="0.25">
      <c r="A330" s="26">
        <v>45775</v>
      </c>
      <c r="B330" s="10" t="s">
        <v>155</v>
      </c>
      <c r="C330" s="10">
        <v>186</v>
      </c>
      <c r="D330" s="10">
        <v>1</v>
      </c>
      <c r="E330" s="7" t="str">
        <f>IFERROR(VLOOKUP(Table4[[#This Row],[From Location Code]],Table5[#All],3,0),"")</f>
        <v>Munger</v>
      </c>
      <c r="F330" s="7" t="str">
        <f>IFERROR(VLOOKUP(Table4[[#This Row],[From Location Code]],Table5[#All],2,0),"")</f>
        <v>Main Godown</v>
      </c>
      <c r="G330" s="9">
        <v>10030022</v>
      </c>
      <c r="H330" s="7" t="str">
        <f>IFERROR(VLOOKUP(Table4[[#This Row],[To BMC/MPG Code]],Table5[#All],3,0),"")</f>
        <v>SISUA</v>
      </c>
      <c r="I330" s="7" t="str">
        <f>IFERROR(VLOOKUP(Table4[[#This Row],[To BMC/MPG Code]],Table5[#All],2,0),"")</f>
        <v>MPG</v>
      </c>
      <c r="J330" s="9" t="s">
        <v>66</v>
      </c>
      <c r="K330" s="7" t="str">
        <f>IFERROR(VLOOKUP(Table4[[#This Row],[Item Name]],Table2[[Item Name]:[UoM]],2,0),"")</f>
        <v>Nos</v>
      </c>
      <c r="L330" s="9">
        <v>1</v>
      </c>
      <c r="M330" s="17">
        <f>IFERROR(VLOOKUP(Table4[[#This Row],[Item Name]],Table2[[#All],[Item Name]:[Open Rate]],8,0),"")</f>
        <v>56.02</v>
      </c>
      <c r="N330" s="17">
        <f>IFERROR(+Table4[[#This Row],[Qty Issued]]*Table4[[#This Row],[Rate]],"")</f>
        <v>56.02</v>
      </c>
      <c r="O330" s="10" t="s">
        <v>152</v>
      </c>
      <c r="P330" s="13" t="s">
        <v>154</v>
      </c>
    </row>
    <row r="331" spans="1:16" x14ac:dyDescent="0.25">
      <c r="A331" s="26">
        <v>45775</v>
      </c>
      <c r="B331" s="10" t="s">
        <v>155</v>
      </c>
      <c r="C331" s="10">
        <v>186</v>
      </c>
      <c r="D331" s="10">
        <v>1</v>
      </c>
      <c r="E331" s="7" t="str">
        <f>IFERROR(VLOOKUP(Table4[[#This Row],[From Location Code]],Table5[#All],3,0),"")</f>
        <v>Munger</v>
      </c>
      <c r="F331" s="7" t="str">
        <f>IFERROR(VLOOKUP(Table4[[#This Row],[From Location Code]],Table5[#All],2,0),"")</f>
        <v>Main Godown</v>
      </c>
      <c r="G331" s="9">
        <v>10030023</v>
      </c>
      <c r="H331" s="7" t="str">
        <f>IFERROR(VLOOKUP(Table4[[#This Row],[To BMC/MPG Code]],Table5[#All],3,0),"")</f>
        <v>BISAI</v>
      </c>
      <c r="I331" s="7" t="str">
        <f>IFERROR(VLOOKUP(Table4[[#This Row],[To BMC/MPG Code]],Table5[#All],2,0),"")</f>
        <v>MPG</v>
      </c>
      <c r="J331" s="9" t="s">
        <v>66</v>
      </c>
      <c r="K331" s="7" t="str">
        <f>IFERROR(VLOOKUP(Table4[[#This Row],[Item Name]],Table2[[Item Name]:[UoM]],2,0),"")</f>
        <v>Nos</v>
      </c>
      <c r="L331" s="9">
        <v>1</v>
      </c>
      <c r="M331" s="17">
        <f>IFERROR(VLOOKUP(Table4[[#This Row],[Item Name]],Table2[[#All],[Item Name]:[Open Rate]],8,0),"")</f>
        <v>56.02</v>
      </c>
      <c r="N331" s="17">
        <f>IFERROR(+Table4[[#This Row],[Qty Issued]]*Table4[[#This Row],[Rate]],"")</f>
        <v>56.02</v>
      </c>
      <c r="O331" s="10" t="s">
        <v>152</v>
      </c>
      <c r="P331" s="13" t="s">
        <v>154</v>
      </c>
    </row>
    <row r="332" spans="1:16" x14ac:dyDescent="0.25">
      <c r="A332" s="26">
        <v>45775</v>
      </c>
      <c r="B332" s="10" t="s">
        <v>155</v>
      </c>
      <c r="C332" s="10">
        <v>186</v>
      </c>
      <c r="D332" s="10">
        <v>1</v>
      </c>
      <c r="E332" s="7" t="str">
        <f>IFERROR(VLOOKUP(Table4[[#This Row],[From Location Code]],Table5[#All],3,0),"")</f>
        <v>Munger</v>
      </c>
      <c r="F332" s="7" t="str">
        <f>IFERROR(VLOOKUP(Table4[[#This Row],[From Location Code]],Table5[#All],2,0),"")</f>
        <v>Main Godown</v>
      </c>
      <c r="G332" s="9">
        <v>10030025</v>
      </c>
      <c r="H332" s="7" t="str">
        <f>IFERROR(VLOOKUP(Table4[[#This Row],[To BMC/MPG Code]],Table5[#All],3,0),"")</f>
        <v>SAJUA-1</v>
      </c>
      <c r="I332" s="7" t="str">
        <f>IFERROR(VLOOKUP(Table4[[#This Row],[To BMC/MPG Code]],Table5[#All],2,0),"")</f>
        <v>MPG</v>
      </c>
      <c r="J332" s="9" t="s">
        <v>66</v>
      </c>
      <c r="K332" s="7" t="str">
        <f>IFERROR(VLOOKUP(Table4[[#This Row],[Item Name]],Table2[[Item Name]:[UoM]],2,0),"")</f>
        <v>Nos</v>
      </c>
      <c r="L332" s="9">
        <v>1</v>
      </c>
      <c r="M332" s="17">
        <f>IFERROR(VLOOKUP(Table4[[#This Row],[Item Name]],Table2[[#All],[Item Name]:[Open Rate]],8,0),"")</f>
        <v>56.02</v>
      </c>
      <c r="N332" s="17">
        <f>IFERROR(+Table4[[#This Row],[Qty Issued]]*Table4[[#This Row],[Rate]],"")</f>
        <v>56.02</v>
      </c>
      <c r="O332" s="10" t="s">
        <v>152</v>
      </c>
      <c r="P332" s="13" t="s">
        <v>154</v>
      </c>
    </row>
    <row r="333" spans="1:16" x14ac:dyDescent="0.25">
      <c r="A333" s="26">
        <v>45775</v>
      </c>
      <c r="B333" s="10" t="s">
        <v>155</v>
      </c>
      <c r="C333" s="10">
        <v>186</v>
      </c>
      <c r="D333" s="10">
        <v>1</v>
      </c>
      <c r="E333" s="7" t="str">
        <f>IFERROR(VLOOKUP(Table4[[#This Row],[From Location Code]],Table5[#All],3,0),"")</f>
        <v>Munger</v>
      </c>
      <c r="F333" s="7" t="str">
        <f>IFERROR(VLOOKUP(Table4[[#This Row],[From Location Code]],Table5[#All],2,0),"")</f>
        <v>Main Godown</v>
      </c>
      <c r="G333" s="9">
        <v>10030026</v>
      </c>
      <c r="H333" s="7" t="str">
        <f>IFERROR(VLOOKUP(Table4[[#This Row],[To BMC/MPG Code]],Table5[#All],3,0),"")</f>
        <v>SAJUA-2</v>
      </c>
      <c r="I333" s="7" t="str">
        <f>IFERROR(VLOOKUP(Table4[[#This Row],[To BMC/MPG Code]],Table5[#All],2,0),"")</f>
        <v>MPG</v>
      </c>
      <c r="J333" s="9" t="s">
        <v>66</v>
      </c>
      <c r="K333" s="7" t="str">
        <f>IFERROR(VLOOKUP(Table4[[#This Row],[Item Name]],Table2[[Item Name]:[UoM]],2,0),"")</f>
        <v>Nos</v>
      </c>
      <c r="L333" s="9">
        <v>1</v>
      </c>
      <c r="M333" s="17">
        <f>IFERROR(VLOOKUP(Table4[[#This Row],[Item Name]],Table2[[#All],[Item Name]:[Open Rate]],8,0),"")</f>
        <v>56.02</v>
      </c>
      <c r="N333" s="17">
        <f>IFERROR(+Table4[[#This Row],[Qty Issued]]*Table4[[#This Row],[Rate]],"")</f>
        <v>56.02</v>
      </c>
      <c r="O333" s="10" t="s">
        <v>152</v>
      </c>
      <c r="P333" s="13" t="s">
        <v>154</v>
      </c>
    </row>
    <row r="334" spans="1:16" x14ac:dyDescent="0.25">
      <c r="A334" s="26">
        <v>45775</v>
      </c>
      <c r="B334" s="10" t="s">
        <v>155</v>
      </c>
      <c r="C334" s="10">
        <v>186</v>
      </c>
      <c r="D334" s="10">
        <v>1</v>
      </c>
      <c r="E334" s="7" t="str">
        <f>IFERROR(VLOOKUP(Table4[[#This Row],[From Location Code]],Table5[#All],3,0),"")</f>
        <v>Munger</v>
      </c>
      <c r="F334" s="7" t="str">
        <f>IFERROR(VLOOKUP(Table4[[#This Row],[From Location Code]],Table5[#All],2,0),"")</f>
        <v>Main Godown</v>
      </c>
      <c r="G334" s="9">
        <v>10030027</v>
      </c>
      <c r="H334" s="7" t="str">
        <f>IFERROR(VLOOKUP(Table4[[#This Row],[To BMC/MPG Code]],Table5[#All],3,0),"")</f>
        <v>CHORGAUN</v>
      </c>
      <c r="I334" s="7" t="str">
        <f>IFERROR(VLOOKUP(Table4[[#This Row],[To BMC/MPG Code]],Table5[#All],2,0),"")</f>
        <v>MPG</v>
      </c>
      <c r="J334" s="9" t="s">
        <v>66</v>
      </c>
      <c r="K334" s="7" t="str">
        <f>IFERROR(VLOOKUP(Table4[[#This Row],[Item Name]],Table2[[Item Name]:[UoM]],2,0),"")</f>
        <v>Nos</v>
      </c>
      <c r="L334" s="9">
        <v>1</v>
      </c>
      <c r="M334" s="17">
        <f>IFERROR(VLOOKUP(Table4[[#This Row],[Item Name]],Table2[[#All],[Item Name]:[Open Rate]],8,0),"")</f>
        <v>56.02</v>
      </c>
      <c r="N334" s="17">
        <f>IFERROR(+Table4[[#This Row],[Qty Issued]]*Table4[[#This Row],[Rate]],"")</f>
        <v>56.02</v>
      </c>
      <c r="O334" s="10" t="s">
        <v>152</v>
      </c>
      <c r="P334" s="13" t="s">
        <v>154</v>
      </c>
    </row>
    <row r="335" spans="1:16" x14ac:dyDescent="0.25">
      <c r="A335" s="26">
        <v>45775</v>
      </c>
      <c r="B335" s="10" t="s">
        <v>155</v>
      </c>
      <c r="C335" s="10">
        <v>186</v>
      </c>
      <c r="D335" s="10">
        <v>1</v>
      </c>
      <c r="E335" s="7" t="str">
        <f>IFERROR(VLOOKUP(Table4[[#This Row],[From Location Code]],Table5[#All],3,0),"")</f>
        <v>Munger</v>
      </c>
      <c r="F335" s="7" t="str">
        <f>IFERROR(VLOOKUP(Table4[[#This Row],[From Location Code]],Table5[#All],2,0),"")</f>
        <v>Main Godown</v>
      </c>
      <c r="G335" s="9">
        <v>10030028</v>
      </c>
      <c r="H335" s="7" t="str">
        <f>IFERROR(VLOOKUP(Table4[[#This Row],[To BMC/MPG Code]],Table5[#All],3,0),"")</f>
        <v>PADARATHPUR</v>
      </c>
      <c r="I335" s="7" t="str">
        <f>IFERROR(VLOOKUP(Table4[[#This Row],[To BMC/MPG Code]],Table5[#All],2,0),"")</f>
        <v>MPG</v>
      </c>
      <c r="J335" s="9" t="s">
        <v>66</v>
      </c>
      <c r="K335" s="7" t="str">
        <f>IFERROR(VLOOKUP(Table4[[#This Row],[Item Name]],Table2[[Item Name]:[UoM]],2,0),"")</f>
        <v>Nos</v>
      </c>
      <c r="L335" s="9">
        <v>1</v>
      </c>
      <c r="M335" s="17">
        <f>IFERROR(VLOOKUP(Table4[[#This Row],[Item Name]],Table2[[#All],[Item Name]:[Open Rate]],8,0),"")</f>
        <v>56.02</v>
      </c>
      <c r="N335" s="17">
        <f>IFERROR(+Table4[[#This Row],[Qty Issued]]*Table4[[#This Row],[Rate]],"")</f>
        <v>56.02</v>
      </c>
      <c r="O335" s="10" t="s">
        <v>152</v>
      </c>
      <c r="P335" s="13" t="s">
        <v>154</v>
      </c>
    </row>
    <row r="336" spans="1:16" x14ac:dyDescent="0.25">
      <c r="A336" s="26">
        <v>45775</v>
      </c>
      <c r="B336" s="10" t="s">
        <v>155</v>
      </c>
      <c r="C336" s="10">
        <v>186</v>
      </c>
      <c r="D336" s="10">
        <v>1</v>
      </c>
      <c r="E336" s="7" t="str">
        <f>IFERROR(VLOOKUP(Table4[[#This Row],[From Location Code]],Table5[#All],3,0),"")</f>
        <v>Munger</v>
      </c>
      <c r="F336" s="7" t="str">
        <f>IFERROR(VLOOKUP(Table4[[#This Row],[From Location Code]],Table5[#All],2,0),"")</f>
        <v>Main Godown</v>
      </c>
      <c r="G336" s="9">
        <v>10030030</v>
      </c>
      <c r="H336" s="7" t="str">
        <f>IFERROR(VLOOKUP(Table4[[#This Row],[To BMC/MPG Code]],Table5[#All],3,0),"")</f>
        <v>MACHIDIH</v>
      </c>
      <c r="I336" s="7" t="str">
        <f>IFERROR(VLOOKUP(Table4[[#This Row],[To BMC/MPG Code]],Table5[#All],2,0),"")</f>
        <v>MPG</v>
      </c>
      <c r="J336" s="9" t="s">
        <v>66</v>
      </c>
      <c r="K336" s="7" t="str">
        <f>IFERROR(VLOOKUP(Table4[[#This Row],[Item Name]],Table2[[Item Name]:[UoM]],2,0),"")</f>
        <v>Nos</v>
      </c>
      <c r="L336" s="9">
        <v>1</v>
      </c>
      <c r="M336" s="17">
        <f>IFERROR(VLOOKUP(Table4[[#This Row],[Item Name]],Table2[[#All],[Item Name]:[Open Rate]],8,0),"")</f>
        <v>56.02</v>
      </c>
      <c r="N336" s="17">
        <f>IFERROR(+Table4[[#This Row],[Qty Issued]]*Table4[[#This Row],[Rate]],"")</f>
        <v>56.02</v>
      </c>
      <c r="O336" s="10" t="s">
        <v>152</v>
      </c>
      <c r="P336" s="13" t="s">
        <v>154</v>
      </c>
    </row>
    <row r="337" spans="1:16" x14ac:dyDescent="0.25">
      <c r="A337" s="26">
        <v>45775</v>
      </c>
      <c r="B337" s="10" t="s">
        <v>155</v>
      </c>
      <c r="C337" s="10">
        <v>186</v>
      </c>
      <c r="D337" s="10">
        <v>1</v>
      </c>
      <c r="E337" s="7" t="str">
        <f>IFERROR(VLOOKUP(Table4[[#This Row],[From Location Code]],Table5[#All],3,0),"")</f>
        <v>Munger</v>
      </c>
      <c r="F337" s="7" t="str">
        <f>IFERROR(VLOOKUP(Table4[[#This Row],[From Location Code]],Table5[#All],2,0),"")</f>
        <v>Main Godown</v>
      </c>
      <c r="G337" s="9">
        <v>10030031</v>
      </c>
      <c r="H337" s="7" t="str">
        <f>IFERROR(VLOOKUP(Table4[[#This Row],[To BMC/MPG Code]],Table5[#All],3,0),"")</f>
        <v>BADARKHA</v>
      </c>
      <c r="I337" s="7" t="str">
        <f>IFERROR(VLOOKUP(Table4[[#This Row],[To BMC/MPG Code]],Table5[#All],2,0),"")</f>
        <v>MPG</v>
      </c>
      <c r="J337" s="9" t="s">
        <v>66</v>
      </c>
      <c r="K337" s="7" t="str">
        <f>IFERROR(VLOOKUP(Table4[[#This Row],[Item Name]],Table2[[Item Name]:[UoM]],2,0),"")</f>
        <v>Nos</v>
      </c>
      <c r="L337" s="9">
        <v>1</v>
      </c>
      <c r="M337" s="17">
        <f>IFERROR(VLOOKUP(Table4[[#This Row],[Item Name]],Table2[[#All],[Item Name]:[Open Rate]],8,0),"")</f>
        <v>56.02</v>
      </c>
      <c r="N337" s="17">
        <f>IFERROR(+Table4[[#This Row],[Qty Issued]]*Table4[[#This Row],[Rate]],"")</f>
        <v>56.02</v>
      </c>
      <c r="O337" s="10" t="s">
        <v>152</v>
      </c>
      <c r="P337" s="13" t="s">
        <v>154</v>
      </c>
    </row>
    <row r="338" spans="1:16" x14ac:dyDescent="0.25">
      <c r="A338" s="26">
        <v>45775</v>
      </c>
      <c r="B338" s="10" t="s">
        <v>155</v>
      </c>
      <c r="C338" s="10">
        <v>186</v>
      </c>
      <c r="D338" s="10">
        <v>1</v>
      </c>
      <c r="E338" s="7" t="str">
        <f>IFERROR(VLOOKUP(Table4[[#This Row],[From Location Code]],Table5[#All],3,0),"")</f>
        <v>Munger</v>
      </c>
      <c r="F338" s="7" t="str">
        <f>IFERROR(VLOOKUP(Table4[[#This Row],[From Location Code]],Table5[#All],2,0),"")</f>
        <v>Main Godown</v>
      </c>
      <c r="G338" s="9">
        <v>10030032</v>
      </c>
      <c r="H338" s="7" t="str">
        <f>IFERROR(VLOOKUP(Table4[[#This Row],[To BMC/MPG Code]],Table5[#All],3,0),"")</f>
        <v xml:space="preserve">MAHDMADPUR                                                                                          </v>
      </c>
      <c r="I338" s="7" t="str">
        <f>IFERROR(VLOOKUP(Table4[[#This Row],[To BMC/MPG Code]],Table5[#All],2,0),"")</f>
        <v>MPG</v>
      </c>
      <c r="J338" s="9" t="s">
        <v>66</v>
      </c>
      <c r="K338" s="7" t="str">
        <f>IFERROR(VLOOKUP(Table4[[#This Row],[Item Name]],Table2[[Item Name]:[UoM]],2,0),"")</f>
        <v>Nos</v>
      </c>
      <c r="L338" s="9">
        <v>1</v>
      </c>
      <c r="M338" s="17">
        <f>IFERROR(VLOOKUP(Table4[[#This Row],[Item Name]],Table2[[#All],[Item Name]:[Open Rate]],8,0),"")</f>
        <v>56.02</v>
      </c>
      <c r="N338" s="17">
        <f>IFERROR(+Table4[[#This Row],[Qty Issued]]*Table4[[#This Row],[Rate]],"")</f>
        <v>56.02</v>
      </c>
      <c r="O338" s="10" t="s">
        <v>152</v>
      </c>
      <c r="P338" s="13" t="s">
        <v>154</v>
      </c>
    </row>
    <row r="339" spans="1:16" x14ac:dyDescent="0.25">
      <c r="A339" s="26">
        <v>45775</v>
      </c>
      <c r="B339" s="10" t="s">
        <v>155</v>
      </c>
      <c r="C339" s="10">
        <v>186</v>
      </c>
      <c r="D339" s="10">
        <v>1</v>
      </c>
      <c r="E339" s="7" t="str">
        <f>IFERROR(VLOOKUP(Table4[[#This Row],[From Location Code]],Table5[#All],3,0),"")</f>
        <v>Munger</v>
      </c>
      <c r="F339" s="7" t="str">
        <f>IFERROR(VLOOKUP(Table4[[#This Row],[From Location Code]],Table5[#All],2,0),"")</f>
        <v>Main Godown</v>
      </c>
      <c r="G339" s="9">
        <v>10030034</v>
      </c>
      <c r="H339" s="7" t="str">
        <f>IFERROR(VLOOKUP(Table4[[#This Row],[To BMC/MPG Code]],Table5[#All],3,0),"")</f>
        <v xml:space="preserve">MUSKIPUR                                                                                            </v>
      </c>
      <c r="I339" s="7" t="str">
        <f>IFERROR(VLOOKUP(Table4[[#This Row],[To BMC/MPG Code]],Table5[#All],2,0),"")</f>
        <v>MPG</v>
      </c>
      <c r="J339" s="9" t="s">
        <v>66</v>
      </c>
      <c r="K339" s="7" t="str">
        <f>IFERROR(VLOOKUP(Table4[[#This Row],[Item Name]],Table2[[Item Name]:[UoM]],2,0),"")</f>
        <v>Nos</v>
      </c>
      <c r="L339" s="9">
        <v>1</v>
      </c>
      <c r="M339" s="17">
        <f>IFERROR(VLOOKUP(Table4[[#This Row],[Item Name]],Table2[[#All],[Item Name]:[Open Rate]],8,0),"")</f>
        <v>56.02</v>
      </c>
      <c r="N339" s="17">
        <f>IFERROR(+Table4[[#This Row],[Qty Issued]]*Table4[[#This Row],[Rate]],"")</f>
        <v>56.02</v>
      </c>
      <c r="O339" s="10" t="s">
        <v>152</v>
      </c>
      <c r="P339" s="13" t="s">
        <v>154</v>
      </c>
    </row>
    <row r="340" spans="1:16" x14ac:dyDescent="0.25">
      <c r="A340" s="26">
        <v>45775</v>
      </c>
      <c r="B340" s="10" t="s">
        <v>155</v>
      </c>
      <c r="C340" s="10">
        <v>186</v>
      </c>
      <c r="D340" s="10">
        <v>1</v>
      </c>
      <c r="E340" s="7" t="str">
        <f>IFERROR(VLOOKUP(Table4[[#This Row],[From Location Code]],Table5[#All],3,0),"")</f>
        <v>Munger</v>
      </c>
      <c r="F340" s="7" t="str">
        <f>IFERROR(VLOOKUP(Table4[[#This Row],[From Location Code]],Table5[#All],2,0),"")</f>
        <v>Main Godown</v>
      </c>
      <c r="G340" s="9">
        <v>10030035</v>
      </c>
      <c r="H340" s="7" t="str">
        <f>IFERROR(VLOOKUP(Table4[[#This Row],[To BMC/MPG Code]],Table5[#All],3,0),"")</f>
        <v xml:space="preserve">NAYAGAUN                                                                                            </v>
      </c>
      <c r="I340" s="7" t="str">
        <f>IFERROR(VLOOKUP(Table4[[#This Row],[To BMC/MPG Code]],Table5[#All],2,0),"")</f>
        <v>MPG</v>
      </c>
      <c r="J340" s="9" t="s">
        <v>66</v>
      </c>
      <c r="K340" s="7" t="str">
        <f>IFERROR(VLOOKUP(Table4[[#This Row],[Item Name]],Table2[[Item Name]:[UoM]],2,0),"")</f>
        <v>Nos</v>
      </c>
      <c r="L340" s="9">
        <v>1</v>
      </c>
      <c r="M340" s="17">
        <f>IFERROR(VLOOKUP(Table4[[#This Row],[Item Name]],Table2[[#All],[Item Name]:[Open Rate]],8,0),"")</f>
        <v>56.02</v>
      </c>
      <c r="N340" s="17">
        <f>IFERROR(+Table4[[#This Row],[Qty Issued]]*Table4[[#This Row],[Rate]],"")</f>
        <v>56.02</v>
      </c>
      <c r="O340" s="10" t="s">
        <v>152</v>
      </c>
      <c r="P340" s="13" t="s">
        <v>154</v>
      </c>
    </row>
    <row r="341" spans="1:16" x14ac:dyDescent="0.25">
      <c r="A341" s="26">
        <v>45775</v>
      </c>
      <c r="B341" s="10" t="s">
        <v>155</v>
      </c>
      <c r="C341" s="10">
        <v>186</v>
      </c>
      <c r="D341" s="10">
        <v>1</v>
      </c>
      <c r="E341" s="7" t="str">
        <f>IFERROR(VLOOKUP(Table4[[#This Row],[From Location Code]],Table5[#All],3,0),"")</f>
        <v>Munger</v>
      </c>
      <c r="F341" s="7" t="str">
        <f>IFERROR(VLOOKUP(Table4[[#This Row],[From Location Code]],Table5[#All],2,0),"")</f>
        <v>Main Godown</v>
      </c>
      <c r="G341" s="9">
        <v>10030037</v>
      </c>
      <c r="H341" s="7" t="str">
        <f>IFERROR(VLOOKUP(Table4[[#This Row],[To BMC/MPG Code]],Table5[#All],3,0),"")</f>
        <v xml:space="preserve">LAUNA                                                                                               </v>
      </c>
      <c r="I341" s="7" t="str">
        <f>IFERROR(VLOOKUP(Table4[[#This Row],[To BMC/MPG Code]],Table5[#All],2,0),"")</f>
        <v>MPG</v>
      </c>
      <c r="J341" s="9" t="s">
        <v>66</v>
      </c>
      <c r="K341" s="7" t="str">
        <f>IFERROR(VLOOKUP(Table4[[#This Row],[Item Name]],Table2[[Item Name]:[UoM]],2,0),"")</f>
        <v>Nos</v>
      </c>
      <c r="L341" s="9">
        <v>1</v>
      </c>
      <c r="M341" s="17">
        <f>IFERROR(VLOOKUP(Table4[[#This Row],[Item Name]],Table2[[#All],[Item Name]:[Open Rate]],8,0),"")</f>
        <v>56.02</v>
      </c>
      <c r="N341" s="17">
        <f>IFERROR(+Table4[[#This Row],[Qty Issued]]*Table4[[#This Row],[Rate]],"")</f>
        <v>56.02</v>
      </c>
      <c r="O341" s="10" t="s">
        <v>152</v>
      </c>
      <c r="P341" s="13" t="s">
        <v>154</v>
      </c>
    </row>
    <row r="342" spans="1:16" x14ac:dyDescent="0.25">
      <c r="A342" s="26">
        <v>45775</v>
      </c>
      <c r="B342" s="10" t="s">
        <v>155</v>
      </c>
      <c r="C342" s="10">
        <v>186</v>
      </c>
      <c r="D342" s="10">
        <v>1</v>
      </c>
      <c r="E342" s="7" t="str">
        <f>IFERROR(VLOOKUP(Table4[[#This Row],[From Location Code]],Table5[#All],3,0),"")</f>
        <v>Munger</v>
      </c>
      <c r="F342" s="7" t="str">
        <f>IFERROR(VLOOKUP(Table4[[#This Row],[From Location Code]],Table5[#All],2,0),"")</f>
        <v>Main Godown</v>
      </c>
      <c r="G342" s="9">
        <v>10030038</v>
      </c>
      <c r="H342" s="7" t="str">
        <f>IFERROR(VLOOKUP(Table4[[#This Row],[To BMC/MPG Code]],Table5[#All],3,0),"")</f>
        <v>DULHAR</v>
      </c>
      <c r="I342" s="7" t="str">
        <f>IFERROR(VLOOKUP(Table4[[#This Row],[To BMC/MPG Code]],Table5[#All],2,0),"")</f>
        <v>MPG</v>
      </c>
      <c r="J342" s="9" t="s">
        <v>66</v>
      </c>
      <c r="K342" s="7" t="str">
        <f>IFERROR(VLOOKUP(Table4[[#This Row],[Item Name]],Table2[[Item Name]:[UoM]],2,0),"")</f>
        <v>Nos</v>
      </c>
      <c r="L342" s="9">
        <v>1</v>
      </c>
      <c r="M342" s="17">
        <f>IFERROR(VLOOKUP(Table4[[#This Row],[Item Name]],Table2[[#All],[Item Name]:[Open Rate]],8,0),"")</f>
        <v>56.02</v>
      </c>
      <c r="N342" s="17">
        <f>IFERROR(+Table4[[#This Row],[Qty Issued]]*Table4[[#This Row],[Rate]],"")</f>
        <v>56.02</v>
      </c>
      <c r="O342" s="10" t="s">
        <v>152</v>
      </c>
      <c r="P342" s="13" t="s">
        <v>154</v>
      </c>
    </row>
    <row r="343" spans="1:16" x14ac:dyDescent="0.25">
      <c r="A343" s="26">
        <v>45775</v>
      </c>
      <c r="B343" s="10" t="s">
        <v>155</v>
      </c>
      <c r="C343" s="10">
        <v>186</v>
      </c>
      <c r="D343" s="10">
        <v>1</v>
      </c>
      <c r="E343" s="7" t="str">
        <f>IFERROR(VLOOKUP(Table4[[#This Row],[From Location Code]],Table5[#All],3,0),"")</f>
        <v>Munger</v>
      </c>
      <c r="F343" s="7" t="str">
        <f>IFERROR(VLOOKUP(Table4[[#This Row],[From Location Code]],Table5[#All],2,0),"")</f>
        <v>Main Godown</v>
      </c>
      <c r="G343" s="9">
        <v>10230001</v>
      </c>
      <c r="H343" s="7" t="str">
        <f>IFERROR(VLOOKUP(Table4[[#This Row],[To BMC/MPG Code]],Table5[#All],3,0),"")</f>
        <v>KHARIYA</v>
      </c>
      <c r="I343" s="7" t="str">
        <f>IFERROR(VLOOKUP(Table4[[#This Row],[To BMC/MPG Code]],Table5[#All],2,0),"")</f>
        <v>MPG</v>
      </c>
      <c r="J343" s="9" t="s">
        <v>66</v>
      </c>
      <c r="K343" s="7" t="str">
        <f>IFERROR(VLOOKUP(Table4[[#This Row],[Item Name]],Table2[[Item Name]:[UoM]],2,0),"")</f>
        <v>Nos</v>
      </c>
      <c r="L343" s="9">
        <v>1</v>
      </c>
      <c r="M343" s="17">
        <f>IFERROR(VLOOKUP(Table4[[#This Row],[Item Name]],Table2[[#All],[Item Name]:[Open Rate]],8,0),"")</f>
        <v>56.02</v>
      </c>
      <c r="N343" s="17">
        <f>IFERROR(+Table4[[#This Row],[Qty Issued]]*Table4[[#This Row],[Rate]],"")</f>
        <v>56.02</v>
      </c>
      <c r="O343" s="10" t="s">
        <v>152</v>
      </c>
      <c r="P343" s="13" t="s">
        <v>154</v>
      </c>
    </row>
    <row r="344" spans="1:16" x14ac:dyDescent="0.25">
      <c r="A344" s="26">
        <v>45775</v>
      </c>
      <c r="B344" s="10" t="s">
        <v>155</v>
      </c>
      <c r="C344" s="10">
        <v>186</v>
      </c>
      <c r="D344" s="10">
        <v>1</v>
      </c>
      <c r="E344" s="7" t="str">
        <f>IFERROR(VLOOKUP(Table4[[#This Row],[From Location Code]],Table5[#All],3,0),"")</f>
        <v>Munger</v>
      </c>
      <c r="F344" s="7" t="str">
        <f>IFERROR(VLOOKUP(Table4[[#This Row],[From Location Code]],Table5[#All],2,0),"")</f>
        <v>Main Godown</v>
      </c>
      <c r="G344" s="9">
        <v>10460001</v>
      </c>
      <c r="H344" s="7" t="str">
        <f>IFERROR(VLOOKUP(Table4[[#This Row],[To BMC/MPG Code]],Table5[#All],3,0),"")</f>
        <v>TILAKPUR  2</v>
      </c>
      <c r="I344" s="7" t="str">
        <f>IFERROR(VLOOKUP(Table4[[#This Row],[To BMC/MPG Code]],Table5[#All],2,0),"")</f>
        <v>MPG</v>
      </c>
      <c r="J344" s="9" t="s">
        <v>66</v>
      </c>
      <c r="K344" s="7" t="str">
        <f>IFERROR(VLOOKUP(Table4[[#This Row],[Item Name]],Table2[[Item Name]:[UoM]],2,0),"")</f>
        <v>Nos</v>
      </c>
      <c r="L344" s="9">
        <v>1</v>
      </c>
      <c r="M344" s="17">
        <f>IFERROR(VLOOKUP(Table4[[#This Row],[Item Name]],Table2[[#All],[Item Name]:[Open Rate]],8,0),"")</f>
        <v>56.02</v>
      </c>
      <c r="N344" s="17">
        <f>IFERROR(+Table4[[#This Row],[Qty Issued]]*Table4[[#This Row],[Rate]],"")</f>
        <v>56.02</v>
      </c>
      <c r="O344" s="10" t="s">
        <v>152</v>
      </c>
      <c r="P344" s="13" t="s">
        <v>154</v>
      </c>
    </row>
    <row r="345" spans="1:16" x14ac:dyDescent="0.25">
      <c r="A345" s="26">
        <v>45775</v>
      </c>
      <c r="B345" s="10" t="s">
        <v>155</v>
      </c>
      <c r="C345" s="10">
        <v>186</v>
      </c>
      <c r="D345" s="10">
        <v>1</v>
      </c>
      <c r="E345" s="7" t="str">
        <f>IFERROR(VLOOKUP(Table4[[#This Row],[From Location Code]],Table5[#All],3,0),"")</f>
        <v>Munger</v>
      </c>
      <c r="F345" s="7" t="str">
        <f>IFERROR(VLOOKUP(Table4[[#This Row],[From Location Code]],Table5[#All],2,0),"")</f>
        <v>Main Godown</v>
      </c>
      <c r="G345" s="9">
        <v>10460002</v>
      </c>
      <c r="H345" s="7" t="str">
        <f>IFERROR(VLOOKUP(Table4[[#This Row],[To BMC/MPG Code]],Table5[#All],3,0),"")</f>
        <v>TILAKPUR</v>
      </c>
      <c r="I345" s="7" t="str">
        <f>IFERROR(VLOOKUP(Table4[[#This Row],[To BMC/MPG Code]],Table5[#All],2,0),"")</f>
        <v>MPG</v>
      </c>
      <c r="J345" s="9" t="s">
        <v>66</v>
      </c>
      <c r="K345" s="7" t="str">
        <f>IFERROR(VLOOKUP(Table4[[#This Row],[Item Name]],Table2[[Item Name]:[UoM]],2,0),"")</f>
        <v>Nos</v>
      </c>
      <c r="L345" s="9">
        <v>1</v>
      </c>
      <c r="M345" s="17">
        <f>IFERROR(VLOOKUP(Table4[[#This Row],[Item Name]],Table2[[#All],[Item Name]:[Open Rate]],8,0),"")</f>
        <v>56.02</v>
      </c>
      <c r="N345" s="17">
        <f>IFERROR(+Table4[[#This Row],[Qty Issued]]*Table4[[#This Row],[Rate]],"")</f>
        <v>56.02</v>
      </c>
      <c r="O345" s="10" t="s">
        <v>152</v>
      </c>
      <c r="P345" s="13" t="s">
        <v>154</v>
      </c>
    </row>
    <row r="346" spans="1:16" x14ac:dyDescent="0.25">
      <c r="A346" s="26">
        <v>45775</v>
      </c>
      <c r="B346" s="10" t="s">
        <v>155</v>
      </c>
      <c r="C346" s="10">
        <v>186</v>
      </c>
      <c r="D346" s="10">
        <v>1</v>
      </c>
      <c r="E346" s="7" t="str">
        <f>IFERROR(VLOOKUP(Table4[[#This Row],[From Location Code]],Table5[#All],3,0),"")</f>
        <v>Munger</v>
      </c>
      <c r="F346" s="7" t="str">
        <f>IFERROR(VLOOKUP(Table4[[#This Row],[From Location Code]],Table5[#All],2,0),"")</f>
        <v>Main Godown</v>
      </c>
      <c r="G346" s="9">
        <v>10030049</v>
      </c>
      <c r="H346" s="7" t="str">
        <f>IFERROR(VLOOKUP(Table4[[#This Row],[To BMC/MPG Code]],Table5[#All],3,0),"")</f>
        <v>SRIRAMPUR</v>
      </c>
      <c r="I346" s="7" t="str">
        <f>IFERROR(VLOOKUP(Table4[[#This Row],[To BMC/MPG Code]],Table5[#All],2,0),"")</f>
        <v>MPG</v>
      </c>
      <c r="J346" s="9" t="s">
        <v>66</v>
      </c>
      <c r="K346" s="7" t="str">
        <f>IFERROR(VLOOKUP(Table4[[#This Row],[Item Name]],Table2[[Item Name]:[UoM]],2,0),"")</f>
        <v>Nos</v>
      </c>
      <c r="L346" s="9">
        <v>1</v>
      </c>
      <c r="M346" s="17">
        <f>IFERROR(VLOOKUP(Table4[[#This Row],[Item Name]],Table2[[#All],[Item Name]:[Open Rate]],8,0),"")</f>
        <v>56.02</v>
      </c>
      <c r="N346" s="17">
        <f>IFERROR(+Table4[[#This Row],[Qty Issued]]*Table4[[#This Row],[Rate]],"")</f>
        <v>56.02</v>
      </c>
      <c r="O346" s="10" t="s">
        <v>152</v>
      </c>
      <c r="P346" s="13" t="s">
        <v>154</v>
      </c>
    </row>
    <row r="347" spans="1:16" x14ac:dyDescent="0.25">
      <c r="A347" s="26">
        <v>45775</v>
      </c>
      <c r="B347" s="10" t="s">
        <v>155</v>
      </c>
      <c r="C347" s="10">
        <v>186</v>
      </c>
      <c r="D347" s="10">
        <v>1</v>
      </c>
      <c r="E347" s="7" t="str">
        <f>IFERROR(VLOOKUP(Table4[[#This Row],[From Location Code]],Table5[#All],3,0),"")</f>
        <v>Munger</v>
      </c>
      <c r="F347" s="7" t="str">
        <f>IFERROR(VLOOKUP(Table4[[#This Row],[From Location Code]],Table5[#All],2,0),"")</f>
        <v>Main Godown</v>
      </c>
      <c r="G347" s="9">
        <v>10030050</v>
      </c>
      <c r="H347" s="7" t="str">
        <f>IFERROR(VLOOKUP(Table4[[#This Row],[To BMC/MPG Code]],Table5[#All],3,0),"")</f>
        <v>PAIN</v>
      </c>
      <c r="I347" s="7" t="str">
        <f>IFERROR(VLOOKUP(Table4[[#This Row],[To BMC/MPG Code]],Table5[#All],2,0),"")</f>
        <v>MPG</v>
      </c>
      <c r="J347" s="9" t="s">
        <v>66</v>
      </c>
      <c r="K347" s="7" t="str">
        <f>IFERROR(VLOOKUP(Table4[[#This Row],[Item Name]],Table2[[Item Name]:[UoM]],2,0),"")</f>
        <v>Nos</v>
      </c>
      <c r="L347" s="9">
        <v>1</v>
      </c>
      <c r="M347" s="17">
        <f>IFERROR(VLOOKUP(Table4[[#This Row],[Item Name]],Table2[[#All],[Item Name]:[Open Rate]],8,0),"")</f>
        <v>56.02</v>
      </c>
      <c r="N347" s="17">
        <f>IFERROR(+Table4[[#This Row],[Qty Issued]]*Table4[[#This Row],[Rate]],"")</f>
        <v>56.02</v>
      </c>
      <c r="O347" s="10" t="s">
        <v>152</v>
      </c>
      <c r="P347" s="13" t="s">
        <v>154</v>
      </c>
    </row>
    <row r="348" spans="1:16" x14ac:dyDescent="0.25">
      <c r="A348" s="26">
        <v>45775</v>
      </c>
      <c r="B348" s="10" t="s">
        <v>155</v>
      </c>
      <c r="C348" s="10">
        <v>186</v>
      </c>
      <c r="D348" s="10">
        <v>1</v>
      </c>
      <c r="E348" s="7" t="str">
        <f>IFERROR(VLOOKUP(Table4[[#This Row],[From Location Code]],Table5[#All],3,0),"")</f>
        <v>Munger</v>
      </c>
      <c r="F348" s="7" t="str">
        <f>IFERROR(VLOOKUP(Table4[[#This Row],[From Location Code]],Table5[#All],2,0),"")</f>
        <v>Main Godown</v>
      </c>
      <c r="G348" s="9">
        <v>10030051</v>
      </c>
      <c r="H348" s="7" t="str">
        <f>IFERROR(VLOOKUP(Table4[[#This Row],[To BMC/MPG Code]],Table5[#All],3,0),"")</f>
        <v>MOTICHAK</v>
      </c>
      <c r="I348" s="7" t="str">
        <f>IFERROR(VLOOKUP(Table4[[#This Row],[To BMC/MPG Code]],Table5[#All],2,0),"")</f>
        <v>MPG</v>
      </c>
      <c r="J348" s="9" t="s">
        <v>66</v>
      </c>
      <c r="K348" s="7" t="str">
        <f>IFERROR(VLOOKUP(Table4[[#This Row],[Item Name]],Table2[[Item Name]:[UoM]],2,0),"")</f>
        <v>Nos</v>
      </c>
      <c r="L348" s="9">
        <v>1</v>
      </c>
      <c r="M348" s="17">
        <f>IFERROR(VLOOKUP(Table4[[#This Row],[Item Name]],Table2[[#All],[Item Name]:[Open Rate]],8,0),"")</f>
        <v>56.02</v>
      </c>
      <c r="N348" s="17">
        <f>IFERROR(+Table4[[#This Row],[Qty Issued]]*Table4[[#This Row],[Rate]],"")</f>
        <v>56.02</v>
      </c>
      <c r="O348" s="10" t="s">
        <v>152</v>
      </c>
      <c r="P348" s="13" t="s">
        <v>154</v>
      </c>
    </row>
    <row r="349" spans="1:16" x14ac:dyDescent="0.25">
      <c r="A349" s="26">
        <v>45775</v>
      </c>
      <c r="B349" s="10" t="s">
        <v>155</v>
      </c>
      <c r="C349" s="10">
        <v>186</v>
      </c>
      <c r="D349" s="10">
        <v>1</v>
      </c>
      <c r="E349" s="7" t="str">
        <f>IFERROR(VLOOKUP(Table4[[#This Row],[From Location Code]],Table5[#All],3,0),"")</f>
        <v>Munger</v>
      </c>
      <c r="F349" s="7" t="str">
        <f>IFERROR(VLOOKUP(Table4[[#This Row],[From Location Code]],Table5[#All],2,0),"")</f>
        <v>Main Godown</v>
      </c>
      <c r="G349" s="9">
        <v>10030053</v>
      </c>
      <c r="H349" s="7" t="str">
        <f>IFERROR(VLOOKUP(Table4[[#This Row],[To BMC/MPG Code]],Table5[#All],3,0),"")</f>
        <v>MIRATTHI</v>
      </c>
      <c r="I349" s="7" t="str">
        <f>IFERROR(VLOOKUP(Table4[[#This Row],[To BMC/MPG Code]],Table5[#All],2,0),"")</f>
        <v>MPG</v>
      </c>
      <c r="J349" s="9" t="s">
        <v>66</v>
      </c>
      <c r="K349" s="7" t="str">
        <f>IFERROR(VLOOKUP(Table4[[#This Row],[Item Name]],Table2[[Item Name]:[UoM]],2,0),"")</f>
        <v>Nos</v>
      </c>
      <c r="L349" s="9">
        <v>1</v>
      </c>
      <c r="M349" s="17">
        <f>IFERROR(VLOOKUP(Table4[[#This Row],[Item Name]],Table2[[#All],[Item Name]:[Open Rate]],8,0),"")</f>
        <v>56.02</v>
      </c>
      <c r="N349" s="17">
        <f>IFERROR(+Table4[[#This Row],[Qty Issued]]*Table4[[#This Row],[Rate]],"")</f>
        <v>56.02</v>
      </c>
      <c r="O349" s="10" t="s">
        <v>152</v>
      </c>
      <c r="P349" s="13" t="s">
        <v>154</v>
      </c>
    </row>
    <row r="350" spans="1:16" x14ac:dyDescent="0.25">
      <c r="A350" s="26">
        <v>45775</v>
      </c>
      <c r="B350" s="10" t="s">
        <v>155</v>
      </c>
      <c r="C350" s="10">
        <v>186</v>
      </c>
      <c r="D350" s="10">
        <v>1</v>
      </c>
      <c r="E350" s="7" t="str">
        <f>IFERROR(VLOOKUP(Table4[[#This Row],[From Location Code]],Table5[#All],3,0),"")</f>
        <v>Munger</v>
      </c>
      <c r="F350" s="7" t="str">
        <f>IFERROR(VLOOKUP(Table4[[#This Row],[From Location Code]],Table5[#All],2,0),"")</f>
        <v>Main Godown</v>
      </c>
      <c r="G350" s="9">
        <v>10030055</v>
      </c>
      <c r="H350" s="7" t="str">
        <f>IFERROR(VLOOKUP(Table4[[#This Row],[To BMC/MPG Code]],Table5[#All],3,0),"")</f>
        <v>DAULATPUR</v>
      </c>
      <c r="I350" s="7" t="str">
        <f>IFERROR(VLOOKUP(Table4[[#This Row],[To BMC/MPG Code]],Table5[#All],2,0),"")</f>
        <v>MPG</v>
      </c>
      <c r="J350" s="9" t="s">
        <v>66</v>
      </c>
      <c r="K350" s="7" t="str">
        <f>IFERROR(VLOOKUP(Table4[[#This Row],[Item Name]],Table2[[Item Name]:[UoM]],2,0),"")</f>
        <v>Nos</v>
      </c>
      <c r="L350" s="9">
        <v>1</v>
      </c>
      <c r="M350" s="17">
        <f>IFERROR(VLOOKUP(Table4[[#This Row],[Item Name]],Table2[[#All],[Item Name]:[Open Rate]],8,0),"")</f>
        <v>56.02</v>
      </c>
      <c r="N350" s="17">
        <f>IFERROR(+Table4[[#This Row],[Qty Issued]]*Table4[[#This Row],[Rate]],"")</f>
        <v>56.02</v>
      </c>
      <c r="O350" s="10" t="s">
        <v>152</v>
      </c>
      <c r="P350" s="13" t="s">
        <v>154</v>
      </c>
    </row>
    <row r="351" spans="1:16" x14ac:dyDescent="0.25">
      <c r="A351" s="26">
        <v>45775</v>
      </c>
      <c r="B351" s="10" t="s">
        <v>155</v>
      </c>
      <c r="C351" s="10">
        <v>186</v>
      </c>
      <c r="D351" s="10">
        <v>1</v>
      </c>
      <c r="E351" s="7" t="str">
        <f>IFERROR(VLOOKUP(Table4[[#This Row],[From Location Code]],Table5[#All],3,0),"")</f>
        <v>Munger</v>
      </c>
      <c r="F351" s="7" t="str">
        <f>IFERROR(VLOOKUP(Table4[[#This Row],[From Location Code]],Table5[#All],2,0),"")</f>
        <v>Main Godown</v>
      </c>
      <c r="G351" s="9">
        <v>10030056</v>
      </c>
      <c r="H351" s="7" t="str">
        <f>IFERROR(VLOOKUP(Table4[[#This Row],[To BMC/MPG Code]],Table5[#All],3,0),"")</f>
        <v>MOHADDIPUR</v>
      </c>
      <c r="I351" s="7" t="str">
        <f>IFERROR(VLOOKUP(Table4[[#This Row],[To BMC/MPG Code]],Table5[#All],2,0),"")</f>
        <v>MPG</v>
      </c>
      <c r="J351" s="9" t="s">
        <v>66</v>
      </c>
      <c r="K351" s="7" t="str">
        <f>IFERROR(VLOOKUP(Table4[[#This Row],[Item Name]],Table2[[Item Name]:[UoM]],2,0),"")</f>
        <v>Nos</v>
      </c>
      <c r="L351" s="9">
        <v>1</v>
      </c>
      <c r="M351" s="17">
        <f>IFERROR(VLOOKUP(Table4[[#This Row],[Item Name]],Table2[[#All],[Item Name]:[Open Rate]],8,0),"")</f>
        <v>56.02</v>
      </c>
      <c r="N351" s="17">
        <f>IFERROR(+Table4[[#This Row],[Qty Issued]]*Table4[[#This Row],[Rate]],"")</f>
        <v>56.02</v>
      </c>
      <c r="O351" s="10" t="s">
        <v>152</v>
      </c>
      <c r="P351" s="13" t="s">
        <v>154</v>
      </c>
    </row>
    <row r="352" spans="1:16" x14ac:dyDescent="0.25">
      <c r="A352" s="26">
        <v>45775</v>
      </c>
      <c r="B352" s="10" t="s">
        <v>155</v>
      </c>
      <c r="C352" s="10">
        <v>186</v>
      </c>
      <c r="D352" s="10">
        <v>1</v>
      </c>
      <c r="E352" s="7" t="str">
        <f>IFERROR(VLOOKUP(Table4[[#This Row],[From Location Code]],Table5[#All],3,0),"")</f>
        <v>Munger</v>
      </c>
      <c r="F352" s="7" t="str">
        <f>IFERROR(VLOOKUP(Table4[[#This Row],[From Location Code]],Table5[#All],2,0),"")</f>
        <v>Main Godown</v>
      </c>
      <c r="G352" s="9">
        <v>10030057</v>
      </c>
      <c r="H352" s="7" t="str">
        <f>IFERROR(VLOOKUP(Table4[[#This Row],[To BMC/MPG Code]],Table5[#All],3,0),"")</f>
        <v>Bhitti</v>
      </c>
      <c r="I352" s="7" t="str">
        <f>IFERROR(VLOOKUP(Table4[[#This Row],[To BMC/MPG Code]],Table5[#All],2,0),"")</f>
        <v>MPG</v>
      </c>
      <c r="J352" s="9" t="s">
        <v>66</v>
      </c>
      <c r="K352" s="7" t="str">
        <f>IFERROR(VLOOKUP(Table4[[#This Row],[Item Name]],Table2[[Item Name]:[UoM]],2,0),"")</f>
        <v>Nos</v>
      </c>
      <c r="L352" s="9">
        <v>1</v>
      </c>
      <c r="M352" s="17">
        <f>IFERROR(VLOOKUP(Table4[[#This Row],[Item Name]],Table2[[#All],[Item Name]:[Open Rate]],8,0),"")</f>
        <v>56.02</v>
      </c>
      <c r="N352" s="17">
        <f>IFERROR(+Table4[[#This Row],[Qty Issued]]*Table4[[#This Row],[Rate]],"")</f>
        <v>56.02</v>
      </c>
      <c r="O352" s="10" t="s">
        <v>152</v>
      </c>
      <c r="P352" s="13" t="s">
        <v>154</v>
      </c>
    </row>
    <row r="353" spans="1:16" x14ac:dyDescent="0.25">
      <c r="A353" s="26">
        <v>45775</v>
      </c>
      <c r="B353" s="10" t="s">
        <v>155</v>
      </c>
      <c r="C353" s="10">
        <v>186</v>
      </c>
      <c r="D353" s="10">
        <v>1</v>
      </c>
      <c r="E353" s="7" t="str">
        <f>IFERROR(VLOOKUP(Table4[[#This Row],[From Location Code]],Table5[#All],3,0),"")</f>
        <v>Munger</v>
      </c>
      <c r="F353" s="7" t="str">
        <f>IFERROR(VLOOKUP(Table4[[#This Row],[From Location Code]],Table5[#All],2,0),"")</f>
        <v>Main Godown</v>
      </c>
      <c r="G353" s="9">
        <v>10030059</v>
      </c>
      <c r="H353" s="7" t="str">
        <f>IFERROR(VLOOKUP(Table4[[#This Row],[To BMC/MPG Code]],Table5[#All],3,0),"")</f>
        <v>JHAJHA</v>
      </c>
      <c r="I353" s="7" t="str">
        <f>IFERROR(VLOOKUP(Table4[[#This Row],[To BMC/MPG Code]],Table5[#All],2,0),"")</f>
        <v>MPG</v>
      </c>
      <c r="J353" s="9" t="s">
        <v>66</v>
      </c>
      <c r="K353" s="7" t="str">
        <f>IFERROR(VLOOKUP(Table4[[#This Row],[Item Name]],Table2[[Item Name]:[UoM]],2,0),"")</f>
        <v>Nos</v>
      </c>
      <c r="L353" s="9">
        <v>1</v>
      </c>
      <c r="M353" s="17">
        <f>IFERROR(VLOOKUP(Table4[[#This Row],[Item Name]],Table2[[#All],[Item Name]:[Open Rate]],8,0),"")</f>
        <v>56.02</v>
      </c>
      <c r="N353" s="17">
        <f>IFERROR(+Table4[[#This Row],[Qty Issued]]*Table4[[#This Row],[Rate]],"")</f>
        <v>56.02</v>
      </c>
      <c r="O353" s="10" t="s">
        <v>152</v>
      </c>
      <c r="P353" s="13" t="s">
        <v>154</v>
      </c>
    </row>
    <row r="354" spans="1:16" x14ac:dyDescent="0.25">
      <c r="A354" s="26">
        <v>45775</v>
      </c>
      <c r="B354" s="10" t="s">
        <v>155</v>
      </c>
      <c r="C354" s="10">
        <v>186</v>
      </c>
      <c r="D354" s="10">
        <v>1</v>
      </c>
      <c r="E354" s="7" t="str">
        <f>IFERROR(VLOOKUP(Table4[[#This Row],[From Location Code]],Table5[#All],3,0),"")</f>
        <v>Munger</v>
      </c>
      <c r="F354" s="7" t="str">
        <f>IFERROR(VLOOKUP(Table4[[#This Row],[From Location Code]],Table5[#All],2,0),"")</f>
        <v>Main Godown</v>
      </c>
      <c r="G354" s="9">
        <v>10030060</v>
      </c>
      <c r="H354" s="7" t="str">
        <f>IFERROR(VLOOKUP(Table4[[#This Row],[To BMC/MPG Code]],Table5[#All],3,0),"")</f>
        <v>KAMARDUH</v>
      </c>
      <c r="I354" s="7" t="str">
        <f>IFERROR(VLOOKUP(Table4[[#This Row],[To BMC/MPG Code]],Table5[#All],2,0),"")</f>
        <v>MPG</v>
      </c>
      <c r="J354" s="9" t="s">
        <v>66</v>
      </c>
      <c r="K354" s="7" t="str">
        <f>IFERROR(VLOOKUP(Table4[[#This Row],[Item Name]],Table2[[Item Name]:[UoM]],2,0),"")</f>
        <v>Nos</v>
      </c>
      <c r="L354" s="9">
        <v>1</v>
      </c>
      <c r="M354" s="17">
        <f>IFERROR(VLOOKUP(Table4[[#This Row],[Item Name]],Table2[[#All],[Item Name]:[Open Rate]],8,0),"")</f>
        <v>56.02</v>
      </c>
      <c r="N354" s="17">
        <f>IFERROR(+Table4[[#This Row],[Qty Issued]]*Table4[[#This Row],[Rate]],"")</f>
        <v>56.02</v>
      </c>
      <c r="O354" s="10" t="s">
        <v>152</v>
      </c>
      <c r="P354" s="13" t="s">
        <v>154</v>
      </c>
    </row>
    <row r="355" spans="1:16" x14ac:dyDescent="0.25">
      <c r="A355" s="26">
        <v>45775</v>
      </c>
      <c r="B355" s="10" t="s">
        <v>155</v>
      </c>
      <c r="C355" s="10">
        <v>186</v>
      </c>
      <c r="D355" s="10">
        <v>1</v>
      </c>
      <c r="E355" s="7" t="str">
        <f>IFERROR(VLOOKUP(Table4[[#This Row],[From Location Code]],Table5[#All],3,0),"")</f>
        <v>Munger</v>
      </c>
      <c r="F355" s="7" t="str">
        <f>IFERROR(VLOOKUP(Table4[[#This Row],[From Location Code]],Table5[#All],2,0),"")</f>
        <v>Main Godown</v>
      </c>
      <c r="G355" s="9">
        <v>10030061</v>
      </c>
      <c r="H355" s="7" t="str">
        <f>IFERROR(VLOOKUP(Table4[[#This Row],[To BMC/MPG Code]],Table5[#All],3,0),"")</f>
        <v>BARSABAD</v>
      </c>
      <c r="I355" s="7" t="str">
        <f>IFERROR(VLOOKUP(Table4[[#This Row],[To BMC/MPG Code]],Table5[#All],2,0),"")</f>
        <v>MPG</v>
      </c>
      <c r="J355" s="9" t="s">
        <v>66</v>
      </c>
      <c r="K355" s="7" t="str">
        <f>IFERROR(VLOOKUP(Table4[[#This Row],[Item Name]],Table2[[Item Name]:[UoM]],2,0),"")</f>
        <v>Nos</v>
      </c>
      <c r="L355" s="9">
        <v>1</v>
      </c>
      <c r="M355" s="17">
        <f>IFERROR(VLOOKUP(Table4[[#This Row],[Item Name]],Table2[[#All],[Item Name]:[Open Rate]],8,0),"")</f>
        <v>56.02</v>
      </c>
      <c r="N355" s="17">
        <f>IFERROR(+Table4[[#This Row],[Qty Issued]]*Table4[[#This Row],[Rate]],"")</f>
        <v>56.02</v>
      </c>
      <c r="O355" s="10" t="s">
        <v>152</v>
      </c>
      <c r="P355" s="13" t="s">
        <v>154</v>
      </c>
    </row>
    <row r="356" spans="1:16" x14ac:dyDescent="0.25">
      <c r="A356" s="26">
        <v>45775</v>
      </c>
      <c r="B356" s="10" t="s">
        <v>155</v>
      </c>
      <c r="C356" s="10">
        <v>186</v>
      </c>
      <c r="D356" s="10">
        <v>1</v>
      </c>
      <c r="E356" s="7" t="str">
        <f>IFERROR(VLOOKUP(Table4[[#This Row],[From Location Code]],Table5[#All],3,0),"")</f>
        <v>Munger</v>
      </c>
      <c r="F356" s="7" t="str">
        <f>IFERROR(VLOOKUP(Table4[[#This Row],[From Location Code]],Table5[#All],2,0),"")</f>
        <v>Main Godown</v>
      </c>
      <c r="G356" s="9">
        <v>10030062</v>
      </c>
      <c r="H356" s="7" t="str">
        <f>IFERROR(VLOOKUP(Table4[[#This Row],[To BMC/MPG Code]],Table5[#All],3,0),"")</f>
        <v>RANGAUN</v>
      </c>
      <c r="I356" s="7" t="str">
        <f>IFERROR(VLOOKUP(Table4[[#This Row],[To BMC/MPG Code]],Table5[#All],2,0),"")</f>
        <v>MPG</v>
      </c>
      <c r="J356" s="9" t="s">
        <v>66</v>
      </c>
      <c r="K356" s="7" t="str">
        <f>IFERROR(VLOOKUP(Table4[[#This Row],[Item Name]],Table2[[Item Name]:[UoM]],2,0),"")</f>
        <v>Nos</v>
      </c>
      <c r="L356" s="9">
        <v>1</v>
      </c>
      <c r="M356" s="17">
        <f>IFERROR(VLOOKUP(Table4[[#This Row],[Item Name]],Table2[[#All],[Item Name]:[Open Rate]],8,0),"")</f>
        <v>56.02</v>
      </c>
      <c r="N356" s="17">
        <f>IFERROR(+Table4[[#This Row],[Qty Issued]]*Table4[[#This Row],[Rate]],"")</f>
        <v>56.02</v>
      </c>
      <c r="O356" s="10" t="s">
        <v>152</v>
      </c>
      <c r="P356" s="13" t="s">
        <v>154</v>
      </c>
    </row>
    <row r="357" spans="1:16" x14ac:dyDescent="0.25">
      <c r="A357" s="26">
        <v>45775</v>
      </c>
      <c r="B357" s="10" t="s">
        <v>155</v>
      </c>
      <c r="C357" s="10">
        <v>186</v>
      </c>
      <c r="D357" s="10">
        <v>1</v>
      </c>
      <c r="E357" s="7" t="str">
        <f>IFERROR(VLOOKUP(Table4[[#This Row],[From Location Code]],Table5[#All],3,0),"")</f>
        <v>Munger</v>
      </c>
      <c r="F357" s="7" t="str">
        <f>IFERROR(VLOOKUP(Table4[[#This Row],[From Location Code]],Table5[#All],2,0),"")</f>
        <v>Main Godown</v>
      </c>
      <c r="G357" s="9">
        <v>10030063</v>
      </c>
      <c r="H357" s="7" t="str">
        <f>IFERROR(VLOOKUP(Table4[[#This Row],[To BMC/MPG Code]],Table5[#All],3,0),"")</f>
        <v>GONAI</v>
      </c>
      <c r="I357" s="7" t="str">
        <f>IFERROR(VLOOKUP(Table4[[#This Row],[To BMC/MPG Code]],Table5[#All],2,0),"")</f>
        <v>MPG</v>
      </c>
      <c r="J357" s="9" t="s">
        <v>66</v>
      </c>
      <c r="K357" s="7" t="str">
        <f>IFERROR(VLOOKUP(Table4[[#This Row],[Item Name]],Table2[[Item Name]:[UoM]],2,0),"")</f>
        <v>Nos</v>
      </c>
      <c r="L357" s="9">
        <v>1</v>
      </c>
      <c r="M357" s="17">
        <f>IFERROR(VLOOKUP(Table4[[#This Row],[Item Name]],Table2[[#All],[Item Name]:[Open Rate]],8,0),"")</f>
        <v>56.02</v>
      </c>
      <c r="N357" s="17">
        <f>IFERROR(+Table4[[#This Row],[Qty Issued]]*Table4[[#This Row],[Rate]],"")</f>
        <v>56.02</v>
      </c>
      <c r="O357" s="10" t="s">
        <v>152</v>
      </c>
      <c r="P357" s="13" t="s">
        <v>154</v>
      </c>
    </row>
    <row r="358" spans="1:16" x14ac:dyDescent="0.25">
      <c r="A358" s="26">
        <v>45775</v>
      </c>
      <c r="B358" s="10" t="s">
        <v>155</v>
      </c>
      <c r="C358" s="10">
        <v>186</v>
      </c>
      <c r="D358" s="10">
        <v>1</v>
      </c>
      <c r="E358" s="7" t="str">
        <f>IFERROR(VLOOKUP(Table4[[#This Row],[From Location Code]],Table5[#All],3,0),"")</f>
        <v>Munger</v>
      </c>
      <c r="F358" s="7" t="str">
        <f>IFERROR(VLOOKUP(Table4[[#This Row],[From Location Code]],Table5[#All],2,0),"")</f>
        <v>Main Godown</v>
      </c>
      <c r="G358" s="9">
        <v>10030064</v>
      </c>
      <c r="H358" s="7" t="str">
        <f>IFERROR(VLOOKUP(Table4[[#This Row],[To BMC/MPG Code]],Table5[#All],3,0),"")</f>
        <v>SHIKARITOLA</v>
      </c>
      <c r="I358" s="7" t="str">
        <f>IFERROR(VLOOKUP(Table4[[#This Row],[To BMC/MPG Code]],Table5[#All],2,0),"")</f>
        <v>MPG</v>
      </c>
      <c r="J358" s="9" t="s">
        <v>66</v>
      </c>
      <c r="K358" s="7" t="str">
        <f>IFERROR(VLOOKUP(Table4[[#This Row],[Item Name]],Table2[[Item Name]:[UoM]],2,0),"")</f>
        <v>Nos</v>
      </c>
      <c r="L358" s="9">
        <v>1</v>
      </c>
      <c r="M358" s="17">
        <f>IFERROR(VLOOKUP(Table4[[#This Row],[Item Name]],Table2[[#All],[Item Name]:[Open Rate]],8,0),"")</f>
        <v>56.02</v>
      </c>
      <c r="N358" s="17">
        <f>IFERROR(+Table4[[#This Row],[Qty Issued]]*Table4[[#This Row],[Rate]],"")</f>
        <v>56.02</v>
      </c>
      <c r="O358" s="10" t="s">
        <v>152</v>
      </c>
      <c r="P358" s="13" t="s">
        <v>154</v>
      </c>
    </row>
    <row r="359" spans="1:16" x14ac:dyDescent="0.25">
      <c r="A359" s="26">
        <v>45775</v>
      </c>
      <c r="B359" s="10" t="s">
        <v>155</v>
      </c>
      <c r="C359" s="10">
        <v>186</v>
      </c>
      <c r="D359" s="10">
        <v>1</v>
      </c>
      <c r="E359" s="7" t="str">
        <f>IFERROR(VLOOKUP(Table4[[#This Row],[From Location Code]],Table5[#All],3,0),"")</f>
        <v>Munger</v>
      </c>
      <c r="F359" s="7" t="str">
        <f>IFERROR(VLOOKUP(Table4[[#This Row],[From Location Code]],Table5[#All],2,0),"")</f>
        <v>Main Godown</v>
      </c>
      <c r="G359" s="9">
        <v>10030065</v>
      </c>
      <c r="H359" s="7" t="str">
        <f>IFERROR(VLOOKUP(Table4[[#This Row],[To BMC/MPG Code]],Table5[#All],3,0),"")</f>
        <v>BAIKUNTHPUR</v>
      </c>
      <c r="I359" s="7" t="str">
        <f>IFERROR(VLOOKUP(Table4[[#This Row],[To BMC/MPG Code]],Table5[#All],2,0),"")</f>
        <v>MPG</v>
      </c>
      <c r="J359" s="9" t="s">
        <v>66</v>
      </c>
      <c r="K359" s="7" t="str">
        <f>IFERROR(VLOOKUP(Table4[[#This Row],[Item Name]],Table2[[Item Name]:[UoM]],2,0),"")</f>
        <v>Nos</v>
      </c>
      <c r="L359" s="9">
        <v>1</v>
      </c>
      <c r="M359" s="17">
        <f>IFERROR(VLOOKUP(Table4[[#This Row],[Item Name]],Table2[[#All],[Item Name]:[Open Rate]],8,0),"")</f>
        <v>56.02</v>
      </c>
      <c r="N359" s="17">
        <f>IFERROR(+Table4[[#This Row],[Qty Issued]]*Table4[[#This Row],[Rate]],"")</f>
        <v>56.02</v>
      </c>
      <c r="O359" s="10" t="s">
        <v>152</v>
      </c>
      <c r="P359" s="13" t="s">
        <v>154</v>
      </c>
    </row>
    <row r="360" spans="1:16" x14ac:dyDescent="0.25">
      <c r="A360" s="26">
        <v>45775</v>
      </c>
      <c r="B360" s="10" t="s">
        <v>155</v>
      </c>
      <c r="C360" s="10">
        <v>186</v>
      </c>
      <c r="D360" s="10">
        <v>1</v>
      </c>
      <c r="E360" s="7" t="str">
        <f>IFERROR(VLOOKUP(Table4[[#This Row],[From Location Code]],Table5[#All],3,0),"")</f>
        <v>Munger</v>
      </c>
      <c r="F360" s="7" t="str">
        <f>IFERROR(VLOOKUP(Table4[[#This Row],[From Location Code]],Table5[#All],2,0),"")</f>
        <v>Main Godown</v>
      </c>
      <c r="G360" s="9">
        <v>10030066</v>
      </c>
      <c r="H360" s="7" t="str">
        <f>IFERROR(VLOOKUP(Table4[[#This Row],[To BMC/MPG Code]],Table5[#All],3,0),"")</f>
        <v>KAITHA</v>
      </c>
      <c r="I360" s="7" t="str">
        <f>IFERROR(VLOOKUP(Table4[[#This Row],[To BMC/MPG Code]],Table5[#All],2,0),"")</f>
        <v>MPG</v>
      </c>
      <c r="J360" s="9" t="s">
        <v>66</v>
      </c>
      <c r="K360" s="7" t="str">
        <f>IFERROR(VLOOKUP(Table4[[#This Row],[Item Name]],Table2[[Item Name]:[UoM]],2,0),"")</f>
        <v>Nos</v>
      </c>
      <c r="L360" s="9">
        <v>1</v>
      </c>
      <c r="M360" s="17">
        <f>IFERROR(VLOOKUP(Table4[[#This Row],[Item Name]],Table2[[#All],[Item Name]:[Open Rate]],8,0),"")</f>
        <v>56.02</v>
      </c>
      <c r="N360" s="17">
        <f>IFERROR(+Table4[[#This Row],[Qty Issued]]*Table4[[#This Row],[Rate]],"")</f>
        <v>56.02</v>
      </c>
      <c r="O360" s="10" t="s">
        <v>152</v>
      </c>
      <c r="P360" s="13" t="s">
        <v>154</v>
      </c>
    </row>
    <row r="361" spans="1:16" x14ac:dyDescent="0.25">
      <c r="A361" s="26">
        <v>45775</v>
      </c>
      <c r="B361" s="10" t="s">
        <v>155</v>
      </c>
      <c r="C361" s="10">
        <v>186</v>
      </c>
      <c r="D361" s="10">
        <v>1</v>
      </c>
      <c r="E361" s="7" t="str">
        <f>IFERROR(VLOOKUP(Table4[[#This Row],[From Location Code]],Table5[#All],3,0),"")</f>
        <v>Munger</v>
      </c>
      <c r="F361" s="7" t="str">
        <f>IFERROR(VLOOKUP(Table4[[#This Row],[From Location Code]],Table5[#All],2,0),"")</f>
        <v>Main Godown</v>
      </c>
      <c r="G361" s="9">
        <v>10030067</v>
      </c>
      <c r="H361" s="7" t="str">
        <f>IFERROR(VLOOKUP(Table4[[#This Row],[To BMC/MPG Code]],Table5[#All],3,0),"")</f>
        <v>MIRATHI 2</v>
      </c>
      <c r="I361" s="7" t="str">
        <f>IFERROR(VLOOKUP(Table4[[#This Row],[To BMC/MPG Code]],Table5[#All],2,0),"")</f>
        <v>MPG</v>
      </c>
      <c r="J361" s="9" t="s">
        <v>66</v>
      </c>
      <c r="K361" s="7" t="str">
        <f>IFERROR(VLOOKUP(Table4[[#This Row],[Item Name]],Table2[[Item Name]:[UoM]],2,0),"")</f>
        <v>Nos</v>
      </c>
      <c r="L361" s="9">
        <v>1</v>
      </c>
      <c r="M361" s="17">
        <f>IFERROR(VLOOKUP(Table4[[#This Row],[Item Name]],Table2[[#All],[Item Name]:[Open Rate]],8,0),"")</f>
        <v>56.02</v>
      </c>
      <c r="N361" s="17">
        <f>IFERROR(+Table4[[#This Row],[Qty Issued]]*Table4[[#This Row],[Rate]],"")</f>
        <v>56.02</v>
      </c>
      <c r="O361" s="10" t="s">
        <v>152</v>
      </c>
      <c r="P361" s="13" t="s">
        <v>154</v>
      </c>
    </row>
    <row r="362" spans="1:16" x14ac:dyDescent="0.25">
      <c r="A362" s="26">
        <v>45775</v>
      </c>
      <c r="B362" s="10" t="s">
        <v>155</v>
      </c>
      <c r="C362" s="10">
        <v>186</v>
      </c>
      <c r="D362" s="10">
        <v>1</v>
      </c>
      <c r="E362" s="7" t="str">
        <f>IFERROR(VLOOKUP(Table4[[#This Row],[From Location Code]],Table5[#All],3,0),"")</f>
        <v>Munger</v>
      </c>
      <c r="F362" s="7" t="str">
        <f>IFERROR(VLOOKUP(Table4[[#This Row],[From Location Code]],Table5[#All],2,0),"")</f>
        <v>Main Godown</v>
      </c>
      <c r="G362" s="9">
        <v>10030068</v>
      </c>
      <c r="H362" s="7" t="str">
        <f>IFERROR(VLOOKUP(Table4[[#This Row],[To BMC/MPG Code]],Table5[#All],3,0),"")</f>
        <v>DORAI</v>
      </c>
      <c r="I362" s="7" t="str">
        <f>IFERROR(VLOOKUP(Table4[[#This Row],[To BMC/MPG Code]],Table5[#All],2,0),"")</f>
        <v>MPG</v>
      </c>
      <c r="J362" s="9" t="s">
        <v>66</v>
      </c>
      <c r="K362" s="7" t="str">
        <f>IFERROR(VLOOKUP(Table4[[#This Row],[Item Name]],Table2[[Item Name]:[UoM]],2,0),"")</f>
        <v>Nos</v>
      </c>
      <c r="L362" s="9">
        <v>1</v>
      </c>
      <c r="M362" s="17">
        <f>IFERROR(VLOOKUP(Table4[[#This Row],[Item Name]],Table2[[#All],[Item Name]:[Open Rate]],8,0),"")</f>
        <v>56.02</v>
      </c>
      <c r="N362" s="17">
        <f>IFERROR(+Table4[[#This Row],[Qty Issued]]*Table4[[#This Row],[Rate]],"")</f>
        <v>56.02</v>
      </c>
      <c r="O362" s="10" t="s">
        <v>153</v>
      </c>
      <c r="P362" s="13" t="s">
        <v>38</v>
      </c>
    </row>
    <row r="363" spans="1:16" x14ac:dyDescent="0.25">
      <c r="A363" s="26">
        <v>45775</v>
      </c>
      <c r="B363" s="10" t="s">
        <v>155</v>
      </c>
      <c r="C363" s="10">
        <v>186</v>
      </c>
      <c r="D363" s="10">
        <v>1</v>
      </c>
      <c r="E363" s="7" t="str">
        <f>IFERROR(VLOOKUP(Table4[[#This Row],[From Location Code]],Table5[#All],3,0),"")</f>
        <v>Munger</v>
      </c>
      <c r="F363" s="7" t="str">
        <f>IFERROR(VLOOKUP(Table4[[#This Row],[From Location Code]],Table5[#All],2,0),"")</f>
        <v>Main Godown</v>
      </c>
      <c r="G363" s="9">
        <v>10030070</v>
      </c>
      <c r="H363" s="7" t="str">
        <f>IFERROR(VLOOKUP(Table4[[#This Row],[To BMC/MPG Code]],Table5[#All],3,0),"")</f>
        <v>BANGAMA</v>
      </c>
      <c r="I363" s="7" t="str">
        <f>IFERROR(VLOOKUP(Table4[[#This Row],[To BMC/MPG Code]],Table5[#All],2,0),"")</f>
        <v>MPG</v>
      </c>
      <c r="J363" s="9" t="s">
        <v>66</v>
      </c>
      <c r="K363" s="7" t="str">
        <f>IFERROR(VLOOKUP(Table4[[#This Row],[Item Name]],Table2[[Item Name]:[UoM]],2,0),"")</f>
        <v>Nos</v>
      </c>
      <c r="L363" s="9">
        <v>1</v>
      </c>
      <c r="M363" s="17">
        <f>IFERROR(VLOOKUP(Table4[[#This Row],[Item Name]],Table2[[#All],[Item Name]:[Open Rate]],8,0),"")</f>
        <v>56.02</v>
      </c>
      <c r="N363" s="17">
        <f>IFERROR(+Table4[[#This Row],[Qty Issued]]*Table4[[#This Row],[Rate]],"")</f>
        <v>56.02</v>
      </c>
      <c r="O363" s="10" t="s">
        <v>153</v>
      </c>
      <c r="P363" s="13" t="s">
        <v>38</v>
      </c>
    </row>
    <row r="364" spans="1:16" x14ac:dyDescent="0.25">
      <c r="A364" s="26">
        <v>45775</v>
      </c>
      <c r="B364" s="10" t="s">
        <v>155</v>
      </c>
      <c r="C364" s="10">
        <v>186</v>
      </c>
      <c r="D364" s="10">
        <v>1</v>
      </c>
      <c r="E364" s="7" t="str">
        <f>IFERROR(VLOOKUP(Table4[[#This Row],[From Location Code]],Table5[#All],3,0),"")</f>
        <v>Munger</v>
      </c>
      <c r="F364" s="7" t="str">
        <f>IFERROR(VLOOKUP(Table4[[#This Row],[From Location Code]],Table5[#All],2,0),"")</f>
        <v>Main Godown</v>
      </c>
      <c r="G364" s="9">
        <v>10030071</v>
      </c>
      <c r="H364" s="7" t="str">
        <f>IFERROR(VLOOKUP(Table4[[#This Row],[To BMC/MPG Code]],Table5[#All],3,0),"")</f>
        <v>KORIYA</v>
      </c>
      <c r="I364" s="7" t="str">
        <f>IFERROR(VLOOKUP(Table4[[#This Row],[To BMC/MPG Code]],Table5[#All],2,0),"")</f>
        <v>MPG</v>
      </c>
      <c r="J364" s="9" t="s">
        <v>66</v>
      </c>
      <c r="K364" s="7" t="str">
        <f>IFERROR(VLOOKUP(Table4[[#This Row],[Item Name]],Table2[[Item Name]:[UoM]],2,0),"")</f>
        <v>Nos</v>
      </c>
      <c r="L364" s="9">
        <v>1</v>
      </c>
      <c r="M364" s="17">
        <f>IFERROR(VLOOKUP(Table4[[#This Row],[Item Name]],Table2[[#All],[Item Name]:[Open Rate]],8,0),"")</f>
        <v>56.02</v>
      </c>
      <c r="N364" s="17">
        <f>IFERROR(+Table4[[#This Row],[Qty Issued]]*Table4[[#This Row],[Rate]],"")</f>
        <v>56.02</v>
      </c>
      <c r="O364" s="10" t="s">
        <v>153</v>
      </c>
      <c r="P364" s="13" t="s">
        <v>38</v>
      </c>
    </row>
    <row r="365" spans="1:16" x14ac:dyDescent="0.25">
      <c r="A365" s="26">
        <v>45775</v>
      </c>
      <c r="B365" s="10" t="s">
        <v>155</v>
      </c>
      <c r="C365" s="10">
        <v>186</v>
      </c>
      <c r="D365" s="10">
        <v>1</v>
      </c>
      <c r="E365" s="7" t="str">
        <f>IFERROR(VLOOKUP(Table4[[#This Row],[From Location Code]],Table5[#All],3,0),"")</f>
        <v>Munger</v>
      </c>
      <c r="F365" s="7" t="str">
        <f>IFERROR(VLOOKUP(Table4[[#This Row],[From Location Code]],Table5[#All],2,0),"")</f>
        <v>Main Godown</v>
      </c>
      <c r="G365" s="9">
        <v>10250001</v>
      </c>
      <c r="H365" s="7" t="str">
        <f>IFERROR(VLOOKUP(Table4[[#This Row],[To BMC/MPG Code]],Table5[#All],3,0),"")</f>
        <v>KUDHIYA MPG</v>
      </c>
      <c r="I365" s="7" t="str">
        <f>IFERROR(VLOOKUP(Table4[[#This Row],[To BMC/MPG Code]],Table5[#All],2,0),"")</f>
        <v>MPG</v>
      </c>
      <c r="J365" s="9" t="s">
        <v>66</v>
      </c>
      <c r="K365" s="7" t="str">
        <f>IFERROR(VLOOKUP(Table4[[#This Row],[Item Name]],Table2[[Item Name]:[UoM]],2,0),"")</f>
        <v>Nos</v>
      </c>
      <c r="L365" s="9">
        <v>1</v>
      </c>
      <c r="M365" s="17">
        <f>IFERROR(VLOOKUP(Table4[[#This Row],[Item Name]],Table2[[#All],[Item Name]:[Open Rate]],8,0),"")</f>
        <v>56.02</v>
      </c>
      <c r="N365" s="17">
        <f>IFERROR(+Table4[[#This Row],[Qty Issued]]*Table4[[#This Row],[Rate]],"")</f>
        <v>56.02</v>
      </c>
      <c r="O365" s="10" t="s">
        <v>152</v>
      </c>
      <c r="P365" s="13" t="s">
        <v>154</v>
      </c>
    </row>
    <row r="366" spans="1:16" x14ac:dyDescent="0.25">
      <c r="A366" s="26">
        <v>45775</v>
      </c>
      <c r="B366" s="10" t="s">
        <v>155</v>
      </c>
      <c r="C366" s="10">
        <v>186</v>
      </c>
      <c r="D366" s="10">
        <v>1</v>
      </c>
      <c r="E366" s="7" t="str">
        <f>IFERROR(VLOOKUP(Table4[[#This Row],[From Location Code]],Table5[#All],3,0),"")</f>
        <v>Munger</v>
      </c>
      <c r="F366" s="7" t="str">
        <f>IFERROR(VLOOKUP(Table4[[#This Row],[From Location Code]],Table5[#All],2,0),"")</f>
        <v>Main Godown</v>
      </c>
      <c r="G366" s="9">
        <v>10260001</v>
      </c>
      <c r="H366" s="7" t="str">
        <f>IFERROR(VLOOKUP(Table4[[#This Row],[To BMC/MPG Code]],Table5[#All],3,0),"")</f>
        <v>SHAHJADPUR MPG</v>
      </c>
      <c r="I366" s="7" t="str">
        <f>IFERROR(VLOOKUP(Table4[[#This Row],[To BMC/MPG Code]],Table5[#All],2,0),"")</f>
        <v>MPG</v>
      </c>
      <c r="J366" s="9" t="s">
        <v>66</v>
      </c>
      <c r="K366" s="7" t="str">
        <f>IFERROR(VLOOKUP(Table4[[#This Row],[Item Name]],Table2[[Item Name]:[UoM]],2,0),"")</f>
        <v>Nos</v>
      </c>
      <c r="L366" s="9">
        <v>1</v>
      </c>
      <c r="M366" s="17">
        <f>IFERROR(VLOOKUP(Table4[[#This Row],[Item Name]],Table2[[#All],[Item Name]:[Open Rate]],8,0),"")</f>
        <v>56.02</v>
      </c>
      <c r="N366" s="17">
        <f>IFERROR(+Table4[[#This Row],[Qty Issued]]*Table4[[#This Row],[Rate]],"")</f>
        <v>56.02</v>
      </c>
      <c r="O366" s="10" t="s">
        <v>152</v>
      </c>
      <c r="P366" s="13" t="s">
        <v>154</v>
      </c>
    </row>
    <row r="367" spans="1:16" x14ac:dyDescent="0.25">
      <c r="A367" s="26">
        <v>45775</v>
      </c>
      <c r="B367" s="10" t="s">
        <v>155</v>
      </c>
      <c r="C367" s="10">
        <v>186</v>
      </c>
      <c r="D367" s="10">
        <v>1</v>
      </c>
      <c r="E367" s="7" t="str">
        <f>IFERROR(VLOOKUP(Table4[[#This Row],[From Location Code]],Table5[#All],3,0),"")</f>
        <v>Munger</v>
      </c>
      <c r="F367" s="7" t="str">
        <f>IFERROR(VLOOKUP(Table4[[#This Row],[From Location Code]],Table5[#All],2,0),"")</f>
        <v>Main Godown</v>
      </c>
      <c r="G367" s="9">
        <v>10500001</v>
      </c>
      <c r="H367" s="7" t="str">
        <f>IFERROR(VLOOKUP(Table4[[#This Row],[To BMC/MPG Code]],Table5[#All],3,0),"")</f>
        <v>KUNTHA M</v>
      </c>
      <c r="I367" s="7" t="str">
        <f>IFERROR(VLOOKUP(Table4[[#This Row],[To BMC/MPG Code]],Table5[#All],2,0),"")</f>
        <v>MPG</v>
      </c>
      <c r="J367" s="9" t="s">
        <v>66</v>
      </c>
      <c r="K367" s="7" t="str">
        <f>IFERROR(VLOOKUP(Table4[[#This Row],[Item Name]],Table2[[Item Name]:[UoM]],2,0),"")</f>
        <v>Nos</v>
      </c>
      <c r="L367" s="9">
        <v>1</v>
      </c>
      <c r="M367" s="17">
        <f>IFERROR(VLOOKUP(Table4[[#This Row],[Item Name]],Table2[[#All],[Item Name]:[Open Rate]],8,0),"")</f>
        <v>56.02</v>
      </c>
      <c r="N367" s="17">
        <f>IFERROR(+Table4[[#This Row],[Qty Issued]]*Table4[[#This Row],[Rate]],"")</f>
        <v>56.02</v>
      </c>
      <c r="O367" s="10" t="s">
        <v>152</v>
      </c>
      <c r="P367" s="13" t="s">
        <v>154</v>
      </c>
    </row>
    <row r="368" spans="1:16" x14ac:dyDescent="0.25">
      <c r="A368" s="26">
        <v>45775</v>
      </c>
      <c r="B368" s="10" t="s">
        <v>155</v>
      </c>
      <c r="C368" s="10">
        <v>186</v>
      </c>
      <c r="D368" s="10">
        <v>1</v>
      </c>
      <c r="E368" s="7" t="str">
        <f>IFERROR(VLOOKUP(Table4[[#This Row],[From Location Code]],Table5[#All],3,0),"")</f>
        <v>Munger</v>
      </c>
      <c r="F368" s="7" t="str">
        <f>IFERROR(VLOOKUP(Table4[[#This Row],[From Location Code]],Table5[#All],2,0),"")</f>
        <v>Main Godown</v>
      </c>
      <c r="G368" s="9">
        <v>10220001</v>
      </c>
      <c r="H368" s="7" t="str">
        <f>IFERROR(VLOOKUP(Table4[[#This Row],[To BMC/MPG Code]],Table5[#All],3,0),"")</f>
        <v>VISHWASHPUR</v>
      </c>
      <c r="I368" s="7" t="str">
        <f>IFERROR(VLOOKUP(Table4[[#This Row],[To BMC/MPG Code]],Table5[#All],2,0),"")</f>
        <v>MPG</v>
      </c>
      <c r="J368" s="9" t="s">
        <v>66</v>
      </c>
      <c r="K368" s="7" t="str">
        <f>IFERROR(VLOOKUP(Table4[[#This Row],[Item Name]],Table2[[Item Name]:[UoM]],2,0),"")</f>
        <v>Nos</v>
      </c>
      <c r="L368" s="9">
        <v>1</v>
      </c>
      <c r="M368" s="17">
        <f>IFERROR(VLOOKUP(Table4[[#This Row],[Item Name]],Table2[[#All],[Item Name]:[Open Rate]],8,0),"")</f>
        <v>56.02</v>
      </c>
      <c r="N368" s="17">
        <f>IFERROR(+Table4[[#This Row],[Qty Issued]]*Table4[[#This Row],[Rate]],"")</f>
        <v>56.02</v>
      </c>
      <c r="O368" s="10" t="s">
        <v>152</v>
      </c>
      <c r="P368" s="13" t="s">
        <v>154</v>
      </c>
    </row>
    <row r="369" spans="1:16" x14ac:dyDescent="0.25">
      <c r="A369" s="26">
        <v>45775</v>
      </c>
      <c r="B369" s="10" t="s">
        <v>155</v>
      </c>
      <c r="C369" s="10">
        <v>186</v>
      </c>
      <c r="D369" s="10">
        <v>1</v>
      </c>
      <c r="E369" s="7" t="str">
        <f>IFERROR(VLOOKUP(Table4[[#This Row],[From Location Code]],Table5[#All],3,0),"")</f>
        <v>Munger</v>
      </c>
      <c r="F369" s="7" t="str">
        <f>IFERROR(VLOOKUP(Table4[[#This Row],[From Location Code]],Table5[#All],2,0),"")</f>
        <v>Main Godown</v>
      </c>
      <c r="G369" s="9">
        <v>10030008</v>
      </c>
      <c r="H369" s="7" t="str">
        <f>IFERROR(VLOOKUP(Table4[[#This Row],[To BMC/MPG Code]],Table5[#All],3,0),"")</f>
        <v>HARPUR M</v>
      </c>
      <c r="I369" s="7" t="str">
        <f>IFERROR(VLOOKUP(Table4[[#This Row],[To BMC/MPG Code]],Table5[#All],2,0),"")</f>
        <v>MPG</v>
      </c>
      <c r="J369" s="9" t="s">
        <v>66</v>
      </c>
      <c r="K369" s="7" t="str">
        <f>IFERROR(VLOOKUP(Table4[[#This Row],[Item Name]],Table2[[Item Name]:[UoM]],2,0),"")</f>
        <v>Nos</v>
      </c>
      <c r="L369" s="9">
        <v>1</v>
      </c>
      <c r="M369" s="17">
        <f>IFERROR(VLOOKUP(Table4[[#This Row],[Item Name]],Table2[[#All],[Item Name]:[Open Rate]],8,0),"")</f>
        <v>56.02</v>
      </c>
      <c r="N369" s="17">
        <f>IFERROR(+Table4[[#This Row],[Qty Issued]]*Table4[[#This Row],[Rate]],"")</f>
        <v>56.02</v>
      </c>
      <c r="O369" s="10" t="s">
        <v>152</v>
      </c>
      <c r="P369" s="13" t="s">
        <v>154</v>
      </c>
    </row>
    <row r="370" spans="1:16" x14ac:dyDescent="0.25">
      <c r="A370" s="26">
        <v>45775</v>
      </c>
      <c r="B370" s="10" t="s">
        <v>155</v>
      </c>
      <c r="C370" s="10">
        <v>186</v>
      </c>
      <c r="D370" s="10">
        <v>1</v>
      </c>
      <c r="E370" s="7" t="str">
        <f>IFERROR(VLOOKUP(Table4[[#This Row],[From Location Code]],Table5[#All],3,0),"")</f>
        <v>Munger</v>
      </c>
      <c r="F370" s="7" t="str">
        <f>IFERROR(VLOOKUP(Table4[[#This Row],[From Location Code]],Table5[#All],2,0),"")</f>
        <v>Main Godown</v>
      </c>
      <c r="G370" s="9">
        <v>10270001</v>
      </c>
      <c r="H370" s="7" t="str">
        <f>IFERROR(VLOOKUP(Table4[[#This Row],[To BMC/MPG Code]],Table5[#All],3,0),"")</f>
        <v>Kheriya</v>
      </c>
      <c r="I370" s="7" t="str">
        <f>IFERROR(VLOOKUP(Table4[[#This Row],[To BMC/MPG Code]],Table5[#All],2,0),"")</f>
        <v>RMC</v>
      </c>
      <c r="J370" s="9" t="s">
        <v>66</v>
      </c>
      <c r="K370" s="7" t="str">
        <f>IFERROR(VLOOKUP(Table4[[#This Row],[Item Name]],Table2[[Item Name]:[UoM]],2,0),"")</f>
        <v>Nos</v>
      </c>
      <c r="L370" s="9">
        <v>1</v>
      </c>
      <c r="M370" s="17">
        <f>IFERROR(VLOOKUP(Table4[[#This Row],[Item Name]],Table2[[#All],[Item Name]:[Open Rate]],8,0),"")</f>
        <v>56.02</v>
      </c>
      <c r="N370" s="17">
        <f>IFERROR(+Table4[[#This Row],[Qty Issued]]*Table4[[#This Row],[Rate]],"")</f>
        <v>56.02</v>
      </c>
      <c r="O370" s="10" t="s">
        <v>152</v>
      </c>
      <c r="P370" s="13" t="s">
        <v>154</v>
      </c>
    </row>
    <row r="371" spans="1:16" x14ac:dyDescent="0.25">
      <c r="A371" s="26">
        <v>45775</v>
      </c>
      <c r="B371" s="10" t="s">
        <v>155</v>
      </c>
      <c r="C371" s="10">
        <v>186</v>
      </c>
      <c r="D371" s="10">
        <v>1</v>
      </c>
      <c r="E371" s="7" t="str">
        <f>IFERROR(VLOOKUP(Table4[[#This Row],[From Location Code]],Table5[#All],3,0),"")</f>
        <v>Munger</v>
      </c>
      <c r="F371" s="7" t="str">
        <f>IFERROR(VLOOKUP(Table4[[#This Row],[From Location Code]],Table5[#All],2,0),"")</f>
        <v>Main Godown</v>
      </c>
      <c r="G371" s="9">
        <v>10240001</v>
      </c>
      <c r="H371" s="7" t="str">
        <f>IFERROR(VLOOKUP(Table4[[#This Row],[To BMC/MPG Code]],Table5[#All],3,0),"")</f>
        <v>KUMARPUIR KATHARA</v>
      </c>
      <c r="I371" s="7" t="str">
        <f>IFERROR(VLOOKUP(Table4[[#This Row],[To BMC/MPG Code]],Table5[#All],2,0),"")</f>
        <v>MPG</v>
      </c>
      <c r="J371" s="9" t="s">
        <v>66</v>
      </c>
      <c r="K371" s="7" t="str">
        <f>IFERROR(VLOOKUP(Table4[[#This Row],[Item Name]],Table2[[Item Name]:[UoM]],2,0),"")</f>
        <v>Nos</v>
      </c>
      <c r="L371" s="9">
        <v>1</v>
      </c>
      <c r="M371" s="17">
        <f>IFERROR(VLOOKUP(Table4[[#This Row],[Item Name]],Table2[[#All],[Item Name]:[Open Rate]],8,0),"")</f>
        <v>56.02</v>
      </c>
      <c r="N371" s="17">
        <f>IFERROR(+Table4[[#This Row],[Qty Issued]]*Table4[[#This Row],[Rate]],"")</f>
        <v>56.02</v>
      </c>
      <c r="O371" s="10" t="s">
        <v>152</v>
      </c>
      <c r="P371" s="13" t="s">
        <v>154</v>
      </c>
    </row>
    <row r="372" spans="1:16" x14ac:dyDescent="0.25">
      <c r="A372" s="26">
        <v>45775</v>
      </c>
      <c r="B372" s="10" t="s">
        <v>155</v>
      </c>
      <c r="C372" s="10">
        <v>186</v>
      </c>
      <c r="D372" s="10">
        <v>1</v>
      </c>
      <c r="E372" s="7" t="str">
        <f>IFERROR(VLOOKUP(Table4[[#This Row],[From Location Code]],Table5[#All],3,0),"")</f>
        <v>Munger</v>
      </c>
      <c r="F372" s="7" t="str">
        <f>IFERROR(VLOOKUP(Table4[[#This Row],[From Location Code]],Table5[#All],2,0),"")</f>
        <v>Main Godown</v>
      </c>
      <c r="G372" s="10">
        <v>10030068</v>
      </c>
      <c r="H372" s="7" t="str">
        <f>IFERROR(VLOOKUP(Table4[[#This Row],[To BMC/MPG Code]],Table5[#All],3,0),"")</f>
        <v>DORAI</v>
      </c>
      <c r="I372" s="7" t="str">
        <f>IFERROR(VLOOKUP(Table4[[#This Row],[To BMC/MPG Code]],Table5[#All],2,0),"")</f>
        <v>MPG</v>
      </c>
      <c r="J372" s="9" t="s">
        <v>70</v>
      </c>
      <c r="K372" s="7" t="str">
        <f>IFERROR(VLOOKUP(Table4[[#This Row],[Item Name]],Table2[[Item Name]:[UoM]],2,0),"")</f>
        <v>Nos</v>
      </c>
      <c r="L372" s="10">
        <v>1</v>
      </c>
      <c r="M372" s="17">
        <f>IFERROR(VLOOKUP(Table4[[#This Row],[Item Name]],Table2[[#All],[Item Name]:[Open Rate]],8,0),"")</f>
        <v>348.52</v>
      </c>
      <c r="N372" s="17">
        <f>IFERROR(+Table4[[#This Row],[Qty Issued]]*Table4[[#This Row],[Rate]],"")</f>
        <v>348.52</v>
      </c>
      <c r="O372" s="10" t="s">
        <v>153</v>
      </c>
      <c r="P372" s="13" t="s">
        <v>38</v>
      </c>
    </row>
    <row r="373" spans="1:16" x14ac:dyDescent="0.25">
      <c r="A373" s="26">
        <v>45775</v>
      </c>
      <c r="B373" s="10" t="s">
        <v>155</v>
      </c>
      <c r="C373" s="10">
        <v>186</v>
      </c>
      <c r="D373" s="10">
        <v>1</v>
      </c>
      <c r="E373" s="7" t="str">
        <f>IFERROR(VLOOKUP(Table4[[#This Row],[From Location Code]],Table5[#All],3,0),"")</f>
        <v>Munger</v>
      </c>
      <c r="F373" s="7" t="str">
        <f>IFERROR(VLOOKUP(Table4[[#This Row],[From Location Code]],Table5[#All],2,0),"")</f>
        <v>Main Godown</v>
      </c>
      <c r="G373" s="10">
        <v>10030070</v>
      </c>
      <c r="H373" s="7" t="str">
        <f>IFERROR(VLOOKUP(Table4[[#This Row],[To BMC/MPG Code]],Table5[#All],3,0),"")</f>
        <v>BANGAMA</v>
      </c>
      <c r="I373" s="7" t="str">
        <f>IFERROR(VLOOKUP(Table4[[#This Row],[To BMC/MPG Code]],Table5[#All],2,0),"")</f>
        <v>MPG</v>
      </c>
      <c r="J373" s="9" t="s">
        <v>70</v>
      </c>
      <c r="K373" s="7" t="str">
        <f>IFERROR(VLOOKUP(Table4[[#This Row],[Item Name]],Table2[[Item Name]:[UoM]],2,0),"")</f>
        <v>Nos</v>
      </c>
      <c r="L373" s="10">
        <v>1</v>
      </c>
      <c r="M373" s="17">
        <f>IFERROR(VLOOKUP(Table4[[#This Row],[Item Name]],Table2[[#All],[Item Name]:[Open Rate]],8,0),"")</f>
        <v>348.52</v>
      </c>
      <c r="N373" s="17">
        <f>IFERROR(+Table4[[#This Row],[Qty Issued]]*Table4[[#This Row],[Rate]],"")</f>
        <v>348.52</v>
      </c>
      <c r="O373" s="10" t="s">
        <v>153</v>
      </c>
      <c r="P373" s="13" t="s">
        <v>38</v>
      </c>
    </row>
    <row r="374" spans="1:16" x14ac:dyDescent="0.25">
      <c r="A374" s="26">
        <v>45775</v>
      </c>
      <c r="B374" s="10" t="s">
        <v>155</v>
      </c>
      <c r="C374" s="10">
        <v>186</v>
      </c>
      <c r="D374" s="10">
        <v>1</v>
      </c>
      <c r="E374" s="7" t="str">
        <f>IFERROR(VLOOKUP(Table4[[#This Row],[From Location Code]],Table5[#All],3,0),"")</f>
        <v>Munger</v>
      </c>
      <c r="F374" s="7" t="str">
        <f>IFERROR(VLOOKUP(Table4[[#This Row],[From Location Code]],Table5[#All],2,0),"")</f>
        <v>Main Godown</v>
      </c>
      <c r="G374" s="10">
        <v>10030071</v>
      </c>
      <c r="H374" s="7" t="str">
        <f>IFERROR(VLOOKUP(Table4[[#This Row],[To BMC/MPG Code]],Table5[#All],3,0),"")</f>
        <v>KORIYA</v>
      </c>
      <c r="I374" s="7" t="str">
        <f>IFERROR(VLOOKUP(Table4[[#This Row],[To BMC/MPG Code]],Table5[#All],2,0),"")</f>
        <v>MPG</v>
      </c>
      <c r="J374" s="9" t="s">
        <v>70</v>
      </c>
      <c r="K374" s="7" t="str">
        <f>IFERROR(VLOOKUP(Table4[[#This Row],[Item Name]],Table2[[Item Name]:[UoM]],2,0),"")</f>
        <v>Nos</v>
      </c>
      <c r="L374" s="10">
        <v>1</v>
      </c>
      <c r="M374" s="17">
        <f>IFERROR(VLOOKUP(Table4[[#This Row],[Item Name]],Table2[[#All],[Item Name]:[Open Rate]],8,0),"")</f>
        <v>348.52</v>
      </c>
      <c r="N374" s="17">
        <f>IFERROR(+Table4[[#This Row],[Qty Issued]]*Table4[[#This Row],[Rate]],"")</f>
        <v>348.52</v>
      </c>
      <c r="O374" s="10" t="s">
        <v>153</v>
      </c>
      <c r="P374" s="13" t="s">
        <v>38</v>
      </c>
    </row>
    <row r="375" spans="1:16" x14ac:dyDescent="0.25">
      <c r="A375" s="26">
        <v>45775</v>
      </c>
      <c r="B375" s="10" t="s">
        <v>155</v>
      </c>
      <c r="C375" s="10">
        <v>186</v>
      </c>
      <c r="D375" s="10">
        <v>1</v>
      </c>
      <c r="E375" s="7" t="str">
        <f>IFERROR(VLOOKUP(Table4[[#This Row],[From Location Code]],Table5[#All],3,0),"")</f>
        <v>Munger</v>
      </c>
      <c r="F375" s="7" t="str">
        <f>IFERROR(VLOOKUP(Table4[[#This Row],[From Location Code]],Table5[#All],2,0),"")</f>
        <v>Main Godown</v>
      </c>
      <c r="G375" s="10">
        <v>10030002</v>
      </c>
      <c r="H375" s="7" t="str">
        <f>IFERROR(VLOOKUP(Table4[[#This Row],[To BMC/MPG Code]],Table5[#All],3,0),"")</f>
        <v>MOHANPUR</v>
      </c>
      <c r="I375" s="7" t="str">
        <f>IFERROR(VLOOKUP(Table4[[#This Row],[To BMC/MPG Code]],Table5[#All],2,0),"")</f>
        <v>MPG</v>
      </c>
      <c r="J375" s="9" t="s">
        <v>62</v>
      </c>
      <c r="K375" s="7" t="str">
        <f>IFERROR(VLOOKUP(Table4[[#This Row],[Item Name]],Table2[[Item Name]:[UoM]],2,0),"")</f>
        <v>Nos</v>
      </c>
      <c r="L375" s="10">
        <v>1</v>
      </c>
      <c r="M375" s="17">
        <f>IFERROR(VLOOKUP(Table4[[#This Row],[Item Name]],Table2[[#All],[Item Name]:[Open Rate]],8,0),"")</f>
        <v>348.52</v>
      </c>
      <c r="N375" s="17">
        <f>IFERROR(+Table4[[#This Row],[Qty Issued]]*Table4[[#This Row],[Rate]],"")</f>
        <v>348.52</v>
      </c>
      <c r="O375" s="10" t="s">
        <v>152</v>
      </c>
      <c r="P375" s="13" t="s">
        <v>154</v>
      </c>
    </row>
    <row r="376" spans="1:16" x14ac:dyDescent="0.25">
      <c r="A376" s="26">
        <v>45775</v>
      </c>
      <c r="B376" s="10" t="s">
        <v>155</v>
      </c>
      <c r="C376" s="10">
        <v>186</v>
      </c>
      <c r="D376" s="10">
        <v>1</v>
      </c>
      <c r="E376" s="7" t="str">
        <f>IFERROR(VLOOKUP(Table4[[#This Row],[From Location Code]],Table5[#All],3,0),"")</f>
        <v>Munger</v>
      </c>
      <c r="F376" s="7" t="str">
        <f>IFERROR(VLOOKUP(Table4[[#This Row],[From Location Code]],Table5[#All],2,0),"")</f>
        <v>Main Godown</v>
      </c>
      <c r="G376" s="10">
        <v>10030003</v>
      </c>
      <c r="H376" s="7" t="str">
        <f>IFERROR(VLOOKUP(Table4[[#This Row],[To BMC/MPG Code]],Table5[#All],3,0),"")</f>
        <v>CHATMADIH</v>
      </c>
      <c r="I376" s="7" t="str">
        <f>IFERROR(VLOOKUP(Table4[[#This Row],[To BMC/MPG Code]],Table5[#All],2,0),"")</f>
        <v>MPG</v>
      </c>
      <c r="J376" s="9" t="s">
        <v>62</v>
      </c>
      <c r="K376" s="7" t="str">
        <f>IFERROR(VLOOKUP(Table4[[#This Row],[Item Name]],Table2[[Item Name]:[UoM]],2,0),"")</f>
        <v>Nos</v>
      </c>
      <c r="L376" s="10">
        <v>1</v>
      </c>
      <c r="M376" s="17">
        <f>IFERROR(VLOOKUP(Table4[[#This Row],[Item Name]],Table2[[#All],[Item Name]:[Open Rate]],8,0),"")</f>
        <v>348.52</v>
      </c>
      <c r="N376" s="17">
        <f>IFERROR(+Table4[[#This Row],[Qty Issued]]*Table4[[#This Row],[Rate]],"")</f>
        <v>348.52</v>
      </c>
      <c r="O376" s="10" t="s">
        <v>152</v>
      </c>
      <c r="P376" s="13" t="s">
        <v>154</v>
      </c>
    </row>
    <row r="377" spans="1:16" x14ac:dyDescent="0.25">
      <c r="A377" s="26">
        <v>45775</v>
      </c>
      <c r="B377" s="10" t="s">
        <v>155</v>
      </c>
      <c r="C377" s="10">
        <v>186</v>
      </c>
      <c r="D377" s="10">
        <v>1</v>
      </c>
      <c r="E377" s="7" t="str">
        <f>IFERROR(VLOOKUP(Table4[[#This Row],[From Location Code]],Table5[#All],3,0),"")</f>
        <v>Munger</v>
      </c>
      <c r="F377" s="7" t="str">
        <f>IFERROR(VLOOKUP(Table4[[#This Row],[From Location Code]],Table5[#All],2,0),"")</f>
        <v>Main Godown</v>
      </c>
      <c r="G377" s="9">
        <v>10030007</v>
      </c>
      <c r="H377" s="7" t="str">
        <f>IFERROR(VLOOKUP(Table4[[#This Row],[To BMC/MPG Code]],Table5[#All],3,0),"")</f>
        <v>SIYADIH</v>
      </c>
      <c r="I377" s="7" t="str">
        <f>IFERROR(VLOOKUP(Table4[[#This Row],[To BMC/MPG Code]],Table5[#All],2,0),"")</f>
        <v>MPG</v>
      </c>
      <c r="J377" s="9" t="s">
        <v>62</v>
      </c>
      <c r="K377" s="7" t="str">
        <f>IFERROR(VLOOKUP(Table4[[#This Row],[Item Name]],Table2[[Item Name]:[UoM]],2,0),"")</f>
        <v>Nos</v>
      </c>
      <c r="L377" s="10">
        <v>1</v>
      </c>
      <c r="M377" s="17">
        <f>IFERROR(VLOOKUP(Table4[[#This Row],[Item Name]],Table2[[#All],[Item Name]:[Open Rate]],8,0),"")</f>
        <v>348.52</v>
      </c>
      <c r="N377" s="17">
        <f>IFERROR(+Table4[[#This Row],[Qty Issued]]*Table4[[#This Row],[Rate]],"")</f>
        <v>348.52</v>
      </c>
      <c r="O377" s="10" t="s">
        <v>152</v>
      </c>
      <c r="P377" s="13" t="s">
        <v>154</v>
      </c>
    </row>
    <row r="378" spans="1:16" x14ac:dyDescent="0.25">
      <c r="A378" s="26">
        <v>45775</v>
      </c>
      <c r="B378" s="10" t="s">
        <v>155</v>
      </c>
      <c r="C378" s="10">
        <v>186</v>
      </c>
      <c r="D378" s="10">
        <v>1</v>
      </c>
      <c r="E378" s="7" t="str">
        <f>IFERROR(VLOOKUP(Table4[[#This Row],[From Location Code]],Table5[#All],3,0),"")</f>
        <v>Munger</v>
      </c>
      <c r="F378" s="7" t="str">
        <f>IFERROR(VLOOKUP(Table4[[#This Row],[From Location Code]],Table5[#All],2,0),"")</f>
        <v>Main Godown</v>
      </c>
      <c r="G378" s="9">
        <v>10030010</v>
      </c>
      <c r="H378" s="7" t="str">
        <f>IFERROR(VLOOKUP(Table4[[#This Row],[To BMC/MPG Code]],Table5[#All],3,0),"")</f>
        <v>KATHNI</v>
      </c>
      <c r="I378" s="7" t="str">
        <f>IFERROR(VLOOKUP(Table4[[#This Row],[To BMC/MPG Code]],Table5[#All],2,0),"")</f>
        <v>MPG</v>
      </c>
      <c r="J378" s="9" t="s">
        <v>62</v>
      </c>
      <c r="K378" s="7" t="str">
        <f>IFERROR(VLOOKUP(Table4[[#This Row],[Item Name]],Table2[[Item Name]:[UoM]],2,0),"")</f>
        <v>Nos</v>
      </c>
      <c r="L378" s="10">
        <v>1</v>
      </c>
      <c r="M378" s="17">
        <f>IFERROR(VLOOKUP(Table4[[#This Row],[Item Name]],Table2[[#All],[Item Name]:[Open Rate]],8,0),"")</f>
        <v>348.52</v>
      </c>
      <c r="N378" s="17">
        <f>IFERROR(+Table4[[#This Row],[Qty Issued]]*Table4[[#This Row],[Rate]],"")</f>
        <v>348.52</v>
      </c>
      <c r="O378" s="10" t="s">
        <v>152</v>
      </c>
      <c r="P378" s="13" t="s">
        <v>154</v>
      </c>
    </row>
    <row r="379" spans="1:16" x14ac:dyDescent="0.25">
      <c r="A379" s="26">
        <v>45775</v>
      </c>
      <c r="B379" s="10" t="s">
        <v>155</v>
      </c>
      <c r="C379" s="10">
        <v>186</v>
      </c>
      <c r="D379" s="10">
        <v>1</v>
      </c>
      <c r="E379" s="7" t="str">
        <f>IFERROR(VLOOKUP(Table4[[#This Row],[From Location Code]],Table5[#All],3,0),"")</f>
        <v>Munger</v>
      </c>
      <c r="F379" s="7" t="str">
        <f>IFERROR(VLOOKUP(Table4[[#This Row],[From Location Code]],Table5[#All],2,0),"")</f>
        <v>Main Godown</v>
      </c>
      <c r="G379" s="9">
        <v>10030011</v>
      </c>
      <c r="H379" s="7" t="str">
        <f>IFERROR(VLOOKUP(Table4[[#This Row],[To BMC/MPG Code]],Table5[#All],3,0),"")</f>
        <v>DEVDHA GOMUKH MPG</v>
      </c>
      <c r="I379" s="7" t="str">
        <f>IFERROR(VLOOKUP(Table4[[#This Row],[To BMC/MPG Code]],Table5[#All],2,0),"")</f>
        <v>MPG</v>
      </c>
      <c r="J379" s="9" t="s">
        <v>62</v>
      </c>
      <c r="K379" s="7" t="str">
        <f>IFERROR(VLOOKUP(Table4[[#This Row],[Item Name]],Table2[[Item Name]:[UoM]],2,0),"")</f>
        <v>Nos</v>
      </c>
      <c r="L379" s="10">
        <v>1</v>
      </c>
      <c r="M379" s="17">
        <f>IFERROR(VLOOKUP(Table4[[#This Row],[Item Name]],Table2[[#All],[Item Name]:[Open Rate]],8,0),"")</f>
        <v>348.52</v>
      </c>
      <c r="N379" s="17">
        <f>IFERROR(+Table4[[#This Row],[Qty Issued]]*Table4[[#This Row],[Rate]],"")</f>
        <v>348.52</v>
      </c>
      <c r="O379" s="10" t="s">
        <v>152</v>
      </c>
      <c r="P379" s="13" t="s">
        <v>154</v>
      </c>
    </row>
    <row r="380" spans="1:16" x14ac:dyDescent="0.25">
      <c r="A380" s="26">
        <v>45775</v>
      </c>
      <c r="B380" s="10" t="s">
        <v>155</v>
      </c>
      <c r="C380" s="10">
        <v>186</v>
      </c>
      <c r="D380" s="10">
        <v>1</v>
      </c>
      <c r="E380" s="7" t="str">
        <f>IFERROR(VLOOKUP(Table4[[#This Row],[From Location Code]],Table5[#All],3,0),"")</f>
        <v>Munger</v>
      </c>
      <c r="F380" s="7" t="str">
        <f>IFERROR(VLOOKUP(Table4[[#This Row],[From Location Code]],Table5[#All],2,0),"")</f>
        <v>Main Godown</v>
      </c>
      <c r="G380" s="9">
        <v>10030013</v>
      </c>
      <c r="H380" s="7" t="str">
        <f>IFERROR(VLOOKUP(Table4[[#This Row],[To BMC/MPG Code]],Table5[#All],3,0),"")</f>
        <v>LOHRA</v>
      </c>
      <c r="I380" s="7" t="str">
        <f>IFERROR(VLOOKUP(Table4[[#This Row],[To BMC/MPG Code]],Table5[#All],2,0),"")</f>
        <v>MPG</v>
      </c>
      <c r="J380" s="9" t="s">
        <v>62</v>
      </c>
      <c r="K380" s="7" t="str">
        <f>IFERROR(VLOOKUP(Table4[[#This Row],[Item Name]],Table2[[Item Name]:[UoM]],2,0),"")</f>
        <v>Nos</v>
      </c>
      <c r="L380" s="10">
        <v>1</v>
      </c>
      <c r="M380" s="17">
        <f>IFERROR(VLOOKUP(Table4[[#This Row],[Item Name]],Table2[[#All],[Item Name]:[Open Rate]],8,0),"")</f>
        <v>348.52</v>
      </c>
      <c r="N380" s="17">
        <f>IFERROR(+Table4[[#This Row],[Qty Issued]]*Table4[[#This Row],[Rate]],"")</f>
        <v>348.52</v>
      </c>
      <c r="O380" s="10" t="s">
        <v>152</v>
      </c>
      <c r="P380" s="13" t="s">
        <v>154</v>
      </c>
    </row>
    <row r="381" spans="1:16" x14ac:dyDescent="0.25">
      <c r="A381" s="26">
        <v>45775</v>
      </c>
      <c r="B381" s="10" t="s">
        <v>155</v>
      </c>
      <c r="C381" s="10">
        <v>186</v>
      </c>
      <c r="D381" s="10">
        <v>1</v>
      </c>
      <c r="E381" s="7" t="str">
        <f>IFERROR(VLOOKUP(Table4[[#This Row],[From Location Code]],Table5[#All],3,0),"")</f>
        <v>Munger</v>
      </c>
      <c r="F381" s="7" t="str">
        <f>IFERROR(VLOOKUP(Table4[[#This Row],[From Location Code]],Table5[#All],2,0),"")</f>
        <v>Main Godown</v>
      </c>
      <c r="G381" s="9">
        <v>10030015</v>
      </c>
      <c r="H381" s="7" t="str">
        <f>IFERROR(VLOOKUP(Table4[[#This Row],[To BMC/MPG Code]],Table5[#All],3,0),"")</f>
        <v>KAMATPUR</v>
      </c>
      <c r="I381" s="7" t="str">
        <f>IFERROR(VLOOKUP(Table4[[#This Row],[To BMC/MPG Code]],Table5[#All],2,0),"")</f>
        <v>MPG</v>
      </c>
      <c r="J381" s="9" t="s">
        <v>62</v>
      </c>
      <c r="K381" s="7" t="str">
        <f>IFERROR(VLOOKUP(Table4[[#This Row],[Item Name]],Table2[[Item Name]:[UoM]],2,0),"")</f>
        <v>Nos</v>
      </c>
      <c r="L381" s="10">
        <v>1</v>
      </c>
      <c r="M381" s="17">
        <f>IFERROR(VLOOKUP(Table4[[#This Row],[Item Name]],Table2[[#All],[Item Name]:[Open Rate]],8,0),"")</f>
        <v>348.52</v>
      </c>
      <c r="N381" s="17">
        <f>IFERROR(+Table4[[#This Row],[Qty Issued]]*Table4[[#This Row],[Rate]],"")</f>
        <v>348.52</v>
      </c>
      <c r="O381" s="10" t="s">
        <v>152</v>
      </c>
      <c r="P381" s="13" t="s">
        <v>154</v>
      </c>
    </row>
    <row r="382" spans="1:16" x14ac:dyDescent="0.25">
      <c r="A382" s="26">
        <v>45775</v>
      </c>
      <c r="B382" s="10" t="s">
        <v>155</v>
      </c>
      <c r="C382" s="10">
        <v>186</v>
      </c>
      <c r="D382" s="10">
        <v>1</v>
      </c>
      <c r="E382" s="7" t="str">
        <f>IFERROR(VLOOKUP(Table4[[#This Row],[From Location Code]],Table5[#All],3,0),"")</f>
        <v>Munger</v>
      </c>
      <c r="F382" s="7" t="str">
        <f>IFERROR(VLOOKUP(Table4[[#This Row],[From Location Code]],Table5[#All],2,0),"")</f>
        <v>Main Godown</v>
      </c>
      <c r="G382" s="9">
        <v>10030016</v>
      </c>
      <c r="H382" s="7" t="str">
        <f>IFERROR(VLOOKUP(Table4[[#This Row],[To BMC/MPG Code]],Table5[#All],3,0),"")</f>
        <v>GIRDHARA</v>
      </c>
      <c r="I382" s="7" t="str">
        <f>IFERROR(VLOOKUP(Table4[[#This Row],[To BMC/MPG Code]],Table5[#All],2,0),"")</f>
        <v>MPG</v>
      </c>
      <c r="J382" s="9" t="s">
        <v>62</v>
      </c>
      <c r="K382" s="7" t="str">
        <f>IFERROR(VLOOKUP(Table4[[#This Row],[Item Name]],Table2[[Item Name]:[UoM]],2,0),"")</f>
        <v>Nos</v>
      </c>
      <c r="L382" s="10">
        <v>1</v>
      </c>
      <c r="M382" s="17">
        <f>IFERROR(VLOOKUP(Table4[[#This Row],[Item Name]],Table2[[#All],[Item Name]:[Open Rate]],8,0),"")</f>
        <v>348.52</v>
      </c>
      <c r="N382" s="17">
        <f>IFERROR(+Table4[[#This Row],[Qty Issued]]*Table4[[#This Row],[Rate]],"")</f>
        <v>348.52</v>
      </c>
      <c r="O382" s="10" t="s">
        <v>152</v>
      </c>
      <c r="P382" s="13" t="s">
        <v>154</v>
      </c>
    </row>
    <row r="383" spans="1:16" x14ac:dyDescent="0.25">
      <c r="A383" s="26">
        <v>45775</v>
      </c>
      <c r="B383" s="10" t="s">
        <v>155</v>
      </c>
      <c r="C383" s="10">
        <v>186</v>
      </c>
      <c r="D383" s="10">
        <v>1</v>
      </c>
      <c r="E383" s="7" t="str">
        <f>IFERROR(VLOOKUP(Table4[[#This Row],[From Location Code]],Table5[#All],3,0),"")</f>
        <v>Munger</v>
      </c>
      <c r="F383" s="7" t="str">
        <f>IFERROR(VLOOKUP(Table4[[#This Row],[From Location Code]],Table5[#All],2,0),"")</f>
        <v>Main Godown</v>
      </c>
      <c r="G383" s="9">
        <v>10030017</v>
      </c>
      <c r="H383" s="7" t="str">
        <f>IFERROR(VLOOKUP(Table4[[#This Row],[To BMC/MPG Code]],Table5[#All],3,0),"")</f>
        <v>RATNI</v>
      </c>
      <c r="I383" s="7" t="str">
        <f>IFERROR(VLOOKUP(Table4[[#This Row],[To BMC/MPG Code]],Table5[#All],2,0),"")</f>
        <v>MPG</v>
      </c>
      <c r="J383" s="9" t="s">
        <v>62</v>
      </c>
      <c r="K383" s="7" t="str">
        <f>IFERROR(VLOOKUP(Table4[[#This Row],[Item Name]],Table2[[Item Name]:[UoM]],2,0),"")</f>
        <v>Nos</v>
      </c>
      <c r="L383" s="10">
        <v>1</v>
      </c>
      <c r="M383" s="17">
        <f>IFERROR(VLOOKUP(Table4[[#This Row],[Item Name]],Table2[[#All],[Item Name]:[Open Rate]],8,0),"")</f>
        <v>348.52</v>
      </c>
      <c r="N383" s="17">
        <f>IFERROR(+Table4[[#This Row],[Qty Issued]]*Table4[[#This Row],[Rate]],"")</f>
        <v>348.52</v>
      </c>
      <c r="O383" s="10" t="s">
        <v>152</v>
      </c>
      <c r="P383" s="13" t="s">
        <v>154</v>
      </c>
    </row>
    <row r="384" spans="1:16" x14ac:dyDescent="0.25">
      <c r="A384" s="26">
        <v>45775</v>
      </c>
      <c r="B384" s="10" t="s">
        <v>155</v>
      </c>
      <c r="C384" s="10">
        <v>186</v>
      </c>
      <c r="D384" s="10">
        <v>1</v>
      </c>
      <c r="E384" s="7" t="str">
        <f>IFERROR(VLOOKUP(Table4[[#This Row],[From Location Code]],Table5[#All],3,0),"")</f>
        <v>Munger</v>
      </c>
      <c r="F384" s="7" t="str">
        <f>IFERROR(VLOOKUP(Table4[[#This Row],[From Location Code]],Table5[#All],2,0),"")</f>
        <v>Main Godown</v>
      </c>
      <c r="G384" s="10">
        <v>10030018</v>
      </c>
      <c r="H384" s="7" t="str">
        <f>IFERROR(VLOOKUP(Table4[[#This Row],[To BMC/MPG Code]],Table5[#All],3,0),"")</f>
        <v>DHAPARI</v>
      </c>
      <c r="I384" s="7" t="str">
        <f>IFERROR(VLOOKUP(Table4[[#This Row],[To BMC/MPG Code]],Table5[#All],2,0),"")</f>
        <v>MPG</v>
      </c>
      <c r="J384" s="9" t="s">
        <v>62</v>
      </c>
      <c r="K384" s="7" t="str">
        <f>IFERROR(VLOOKUP(Table4[[#This Row],[Item Name]],Table2[[Item Name]:[UoM]],2,0),"")</f>
        <v>Nos</v>
      </c>
      <c r="L384" s="10">
        <v>1</v>
      </c>
      <c r="M384" s="17">
        <f>IFERROR(VLOOKUP(Table4[[#This Row],[Item Name]],Table2[[#All],[Item Name]:[Open Rate]],8,0),"")</f>
        <v>348.52</v>
      </c>
      <c r="N384" s="17">
        <f>IFERROR(+Table4[[#This Row],[Qty Issued]]*Table4[[#This Row],[Rate]],"")</f>
        <v>348.52</v>
      </c>
      <c r="O384" s="10" t="s">
        <v>152</v>
      </c>
      <c r="P384" s="13" t="s">
        <v>154</v>
      </c>
    </row>
    <row r="385" spans="1:16" x14ac:dyDescent="0.25">
      <c r="A385" s="26">
        <v>45775</v>
      </c>
      <c r="B385" s="10" t="s">
        <v>155</v>
      </c>
      <c r="C385" s="10">
        <v>186</v>
      </c>
      <c r="D385" s="10">
        <v>1</v>
      </c>
      <c r="E385" s="7" t="str">
        <f>IFERROR(VLOOKUP(Table4[[#This Row],[From Location Code]],Table5[#All],3,0),"")</f>
        <v>Munger</v>
      </c>
      <c r="F385" s="7" t="str">
        <f>IFERROR(VLOOKUP(Table4[[#This Row],[From Location Code]],Table5[#All],2,0),"")</f>
        <v>Main Godown</v>
      </c>
      <c r="G385" s="9">
        <v>10030021</v>
      </c>
      <c r="H385" s="7" t="str">
        <f>IFERROR(VLOOKUP(Table4[[#This Row],[To BMC/MPG Code]],Table5[#All],3,0),"")</f>
        <v>KHAIRA</v>
      </c>
      <c r="I385" s="7" t="str">
        <f>IFERROR(VLOOKUP(Table4[[#This Row],[To BMC/MPG Code]],Table5[#All],2,0),"")</f>
        <v>MPG</v>
      </c>
      <c r="J385" s="9" t="s">
        <v>62</v>
      </c>
      <c r="K385" s="7" t="str">
        <f>IFERROR(VLOOKUP(Table4[[#This Row],[Item Name]],Table2[[Item Name]:[UoM]],2,0),"")</f>
        <v>Nos</v>
      </c>
      <c r="L385" s="10">
        <v>1</v>
      </c>
      <c r="M385" s="17">
        <f>IFERROR(VLOOKUP(Table4[[#This Row],[Item Name]],Table2[[#All],[Item Name]:[Open Rate]],8,0),"")</f>
        <v>348.52</v>
      </c>
      <c r="N385" s="17">
        <f>IFERROR(+Table4[[#This Row],[Qty Issued]]*Table4[[#This Row],[Rate]],"")</f>
        <v>348.52</v>
      </c>
      <c r="O385" s="10" t="s">
        <v>152</v>
      </c>
      <c r="P385" s="13" t="s">
        <v>154</v>
      </c>
    </row>
    <row r="386" spans="1:16" x14ac:dyDescent="0.25">
      <c r="A386" s="26">
        <v>45775</v>
      </c>
      <c r="B386" s="10" t="s">
        <v>155</v>
      </c>
      <c r="C386" s="10">
        <v>186</v>
      </c>
      <c r="D386" s="10">
        <v>1</v>
      </c>
      <c r="E386" s="7" t="str">
        <f>IFERROR(VLOOKUP(Table4[[#This Row],[From Location Code]],Table5[#All],3,0),"")</f>
        <v>Munger</v>
      </c>
      <c r="F386" s="7" t="str">
        <f>IFERROR(VLOOKUP(Table4[[#This Row],[From Location Code]],Table5[#All],2,0),"")</f>
        <v>Main Godown</v>
      </c>
      <c r="G386" s="10">
        <v>10030022</v>
      </c>
      <c r="H386" s="7" t="str">
        <f>IFERROR(VLOOKUP(Table4[[#This Row],[To BMC/MPG Code]],Table5[#All],3,0),"")</f>
        <v>SISUA</v>
      </c>
      <c r="I386" s="7" t="str">
        <f>IFERROR(VLOOKUP(Table4[[#This Row],[To BMC/MPG Code]],Table5[#All],2,0),"")</f>
        <v>MPG</v>
      </c>
      <c r="J386" s="9" t="s">
        <v>62</v>
      </c>
      <c r="K386" s="7" t="str">
        <f>IFERROR(VLOOKUP(Table4[[#This Row],[Item Name]],Table2[[Item Name]:[UoM]],2,0),"")</f>
        <v>Nos</v>
      </c>
      <c r="L386" s="10">
        <v>1</v>
      </c>
      <c r="M386" s="17">
        <f>IFERROR(VLOOKUP(Table4[[#This Row],[Item Name]],Table2[[#All],[Item Name]:[Open Rate]],8,0),"")</f>
        <v>348.52</v>
      </c>
      <c r="N386" s="17">
        <f>IFERROR(+Table4[[#This Row],[Qty Issued]]*Table4[[#This Row],[Rate]],"")</f>
        <v>348.52</v>
      </c>
      <c r="O386" s="10" t="s">
        <v>152</v>
      </c>
      <c r="P386" s="13" t="s">
        <v>154</v>
      </c>
    </row>
    <row r="387" spans="1:16" x14ac:dyDescent="0.25">
      <c r="A387" s="26">
        <v>45775</v>
      </c>
      <c r="B387" s="10" t="s">
        <v>155</v>
      </c>
      <c r="C387" s="10">
        <v>186</v>
      </c>
      <c r="D387" s="10">
        <v>1</v>
      </c>
      <c r="E387" s="7" t="str">
        <f>IFERROR(VLOOKUP(Table4[[#This Row],[From Location Code]],Table5[#All],3,0),"")</f>
        <v>Munger</v>
      </c>
      <c r="F387" s="7" t="str">
        <f>IFERROR(VLOOKUP(Table4[[#This Row],[From Location Code]],Table5[#All],2,0),"")</f>
        <v>Main Godown</v>
      </c>
      <c r="G387" s="9">
        <v>10030025</v>
      </c>
      <c r="H387" s="7" t="str">
        <f>IFERROR(VLOOKUP(Table4[[#This Row],[To BMC/MPG Code]],Table5[#All],3,0),"")</f>
        <v>SAJUA-1</v>
      </c>
      <c r="I387" s="7" t="str">
        <f>IFERROR(VLOOKUP(Table4[[#This Row],[To BMC/MPG Code]],Table5[#All],2,0),"")</f>
        <v>MPG</v>
      </c>
      <c r="J387" s="9" t="s">
        <v>62</v>
      </c>
      <c r="K387" s="7" t="str">
        <f>IFERROR(VLOOKUP(Table4[[#This Row],[Item Name]],Table2[[Item Name]:[UoM]],2,0),"")</f>
        <v>Nos</v>
      </c>
      <c r="L387" s="10">
        <v>1</v>
      </c>
      <c r="M387" s="17">
        <f>IFERROR(VLOOKUP(Table4[[#This Row],[Item Name]],Table2[[#All],[Item Name]:[Open Rate]],8,0),"")</f>
        <v>348.52</v>
      </c>
      <c r="N387" s="17">
        <f>IFERROR(+Table4[[#This Row],[Qty Issued]]*Table4[[#This Row],[Rate]],"")</f>
        <v>348.52</v>
      </c>
      <c r="O387" s="10" t="s">
        <v>152</v>
      </c>
      <c r="P387" s="13" t="s">
        <v>154</v>
      </c>
    </row>
    <row r="388" spans="1:16" x14ac:dyDescent="0.25">
      <c r="A388" s="26">
        <v>45775</v>
      </c>
      <c r="B388" s="10" t="s">
        <v>155</v>
      </c>
      <c r="C388" s="10">
        <v>186</v>
      </c>
      <c r="D388" s="10">
        <v>1</v>
      </c>
      <c r="E388" s="7" t="str">
        <f>IFERROR(VLOOKUP(Table4[[#This Row],[From Location Code]],Table5[#All],3,0),"")</f>
        <v>Munger</v>
      </c>
      <c r="F388" s="7" t="str">
        <f>IFERROR(VLOOKUP(Table4[[#This Row],[From Location Code]],Table5[#All],2,0),"")</f>
        <v>Main Godown</v>
      </c>
      <c r="G388" s="9">
        <v>10030026</v>
      </c>
      <c r="H388" s="7" t="str">
        <f>IFERROR(VLOOKUP(Table4[[#This Row],[To BMC/MPG Code]],Table5[#All],3,0),"")</f>
        <v>SAJUA-2</v>
      </c>
      <c r="I388" s="7" t="str">
        <f>IFERROR(VLOOKUP(Table4[[#This Row],[To BMC/MPG Code]],Table5[#All],2,0),"")</f>
        <v>MPG</v>
      </c>
      <c r="J388" s="9" t="s">
        <v>62</v>
      </c>
      <c r="K388" s="7" t="str">
        <f>IFERROR(VLOOKUP(Table4[[#This Row],[Item Name]],Table2[[Item Name]:[UoM]],2,0),"")</f>
        <v>Nos</v>
      </c>
      <c r="L388" s="10">
        <v>1</v>
      </c>
      <c r="M388" s="17">
        <f>IFERROR(VLOOKUP(Table4[[#This Row],[Item Name]],Table2[[#All],[Item Name]:[Open Rate]],8,0),"")</f>
        <v>348.52</v>
      </c>
      <c r="N388" s="17">
        <f>IFERROR(+Table4[[#This Row],[Qty Issued]]*Table4[[#This Row],[Rate]],"")</f>
        <v>348.52</v>
      </c>
      <c r="O388" s="10" t="s">
        <v>152</v>
      </c>
      <c r="P388" s="13" t="s">
        <v>154</v>
      </c>
    </row>
    <row r="389" spans="1:16" x14ac:dyDescent="0.25">
      <c r="A389" s="26">
        <v>45775</v>
      </c>
      <c r="B389" s="10" t="s">
        <v>155</v>
      </c>
      <c r="C389" s="10">
        <v>186</v>
      </c>
      <c r="D389" s="10">
        <v>1</v>
      </c>
      <c r="E389" s="7" t="str">
        <f>IFERROR(VLOOKUP(Table4[[#This Row],[From Location Code]],Table5[#All],3,0),"")</f>
        <v>Munger</v>
      </c>
      <c r="F389" s="7" t="str">
        <f>IFERROR(VLOOKUP(Table4[[#This Row],[From Location Code]],Table5[#All],2,0),"")</f>
        <v>Main Godown</v>
      </c>
      <c r="G389" s="10">
        <v>10030027</v>
      </c>
      <c r="H389" s="7" t="str">
        <f>IFERROR(VLOOKUP(Table4[[#This Row],[To BMC/MPG Code]],Table5[#All],3,0),"")</f>
        <v>CHORGAUN</v>
      </c>
      <c r="I389" s="7" t="str">
        <f>IFERROR(VLOOKUP(Table4[[#This Row],[To BMC/MPG Code]],Table5[#All],2,0),"")</f>
        <v>MPG</v>
      </c>
      <c r="J389" s="9" t="s">
        <v>62</v>
      </c>
      <c r="K389" s="7" t="str">
        <f>IFERROR(VLOOKUP(Table4[[#This Row],[Item Name]],Table2[[Item Name]:[UoM]],2,0),"")</f>
        <v>Nos</v>
      </c>
      <c r="L389" s="10">
        <v>1</v>
      </c>
      <c r="M389" s="17">
        <f>IFERROR(VLOOKUP(Table4[[#This Row],[Item Name]],Table2[[#All],[Item Name]:[Open Rate]],8,0),"")</f>
        <v>348.52</v>
      </c>
      <c r="N389" s="17">
        <f>IFERROR(+Table4[[#This Row],[Qty Issued]]*Table4[[#This Row],[Rate]],"")</f>
        <v>348.52</v>
      </c>
      <c r="O389" s="10" t="s">
        <v>152</v>
      </c>
      <c r="P389" s="13" t="s">
        <v>154</v>
      </c>
    </row>
    <row r="390" spans="1:16" x14ac:dyDescent="0.25">
      <c r="A390" s="26">
        <v>45775</v>
      </c>
      <c r="B390" s="10" t="s">
        <v>155</v>
      </c>
      <c r="C390" s="10">
        <v>186</v>
      </c>
      <c r="D390" s="10">
        <v>1</v>
      </c>
      <c r="E390" s="7" t="str">
        <f>IFERROR(VLOOKUP(Table4[[#This Row],[From Location Code]],Table5[#All],3,0),"")</f>
        <v>Munger</v>
      </c>
      <c r="F390" s="7" t="str">
        <f>IFERROR(VLOOKUP(Table4[[#This Row],[From Location Code]],Table5[#All],2,0),"")</f>
        <v>Main Godown</v>
      </c>
      <c r="G390" s="9">
        <v>10030032</v>
      </c>
      <c r="H390" s="7" t="str">
        <f>IFERROR(VLOOKUP(Table4[[#This Row],[To BMC/MPG Code]],Table5[#All],3,0),"")</f>
        <v xml:space="preserve">MAHDMADPUR                                                                                          </v>
      </c>
      <c r="I390" s="7" t="str">
        <f>IFERROR(VLOOKUP(Table4[[#This Row],[To BMC/MPG Code]],Table5[#All],2,0),"")</f>
        <v>MPG</v>
      </c>
      <c r="J390" s="9" t="s">
        <v>62</v>
      </c>
      <c r="K390" s="7" t="str">
        <f>IFERROR(VLOOKUP(Table4[[#This Row],[Item Name]],Table2[[Item Name]:[UoM]],2,0),"")</f>
        <v>Nos</v>
      </c>
      <c r="L390" s="10">
        <v>1</v>
      </c>
      <c r="M390" s="17">
        <f>IFERROR(VLOOKUP(Table4[[#This Row],[Item Name]],Table2[[#All],[Item Name]:[Open Rate]],8,0),"")</f>
        <v>348.52</v>
      </c>
      <c r="N390" s="17">
        <f>IFERROR(+Table4[[#This Row],[Qty Issued]]*Table4[[#This Row],[Rate]],"")</f>
        <v>348.52</v>
      </c>
      <c r="O390" s="10" t="s">
        <v>152</v>
      </c>
      <c r="P390" s="13" t="s">
        <v>154</v>
      </c>
    </row>
    <row r="391" spans="1:16" x14ac:dyDescent="0.25">
      <c r="A391" s="26">
        <v>45775</v>
      </c>
      <c r="B391" s="10" t="s">
        <v>155</v>
      </c>
      <c r="C391" s="10">
        <v>186</v>
      </c>
      <c r="D391" s="10">
        <v>1</v>
      </c>
      <c r="E391" s="7" t="str">
        <f>IFERROR(VLOOKUP(Table4[[#This Row],[From Location Code]],Table5[#All],3,0),"")</f>
        <v>Munger</v>
      </c>
      <c r="F391" s="7" t="str">
        <f>IFERROR(VLOOKUP(Table4[[#This Row],[From Location Code]],Table5[#All],2,0),"")</f>
        <v>Main Godown</v>
      </c>
      <c r="G391" s="10">
        <v>10030034</v>
      </c>
      <c r="H391" s="7" t="str">
        <f>IFERROR(VLOOKUP(Table4[[#This Row],[To BMC/MPG Code]],Table5[#All],3,0),"")</f>
        <v xml:space="preserve">MUSKIPUR                                                                                            </v>
      </c>
      <c r="I391" s="7" t="str">
        <f>IFERROR(VLOOKUP(Table4[[#This Row],[To BMC/MPG Code]],Table5[#All],2,0),"")</f>
        <v>MPG</v>
      </c>
      <c r="J391" s="9" t="s">
        <v>62</v>
      </c>
      <c r="K391" s="7" t="str">
        <f>IFERROR(VLOOKUP(Table4[[#This Row],[Item Name]],Table2[[Item Name]:[UoM]],2,0),"")</f>
        <v>Nos</v>
      </c>
      <c r="L391" s="10">
        <v>1</v>
      </c>
      <c r="M391" s="17">
        <f>IFERROR(VLOOKUP(Table4[[#This Row],[Item Name]],Table2[[#All],[Item Name]:[Open Rate]],8,0),"")</f>
        <v>348.52</v>
      </c>
      <c r="N391" s="17">
        <f>IFERROR(+Table4[[#This Row],[Qty Issued]]*Table4[[#This Row],[Rate]],"")</f>
        <v>348.52</v>
      </c>
      <c r="O391" s="10" t="s">
        <v>152</v>
      </c>
      <c r="P391" s="13" t="s">
        <v>154</v>
      </c>
    </row>
    <row r="392" spans="1:16" x14ac:dyDescent="0.25">
      <c r="A392" s="26">
        <v>45775</v>
      </c>
      <c r="B392" s="10" t="s">
        <v>155</v>
      </c>
      <c r="C392" s="10">
        <v>186</v>
      </c>
      <c r="D392" s="10">
        <v>1</v>
      </c>
      <c r="E392" s="7" t="str">
        <f>IFERROR(VLOOKUP(Table4[[#This Row],[From Location Code]],Table5[#All],3,0),"")</f>
        <v>Munger</v>
      </c>
      <c r="F392" s="7" t="str">
        <f>IFERROR(VLOOKUP(Table4[[#This Row],[From Location Code]],Table5[#All],2,0),"")</f>
        <v>Main Godown</v>
      </c>
      <c r="G392" s="9">
        <v>10030037</v>
      </c>
      <c r="H392" s="7" t="str">
        <f>IFERROR(VLOOKUP(Table4[[#This Row],[To BMC/MPG Code]],Table5[#All],3,0),"")</f>
        <v xml:space="preserve">LAUNA                                                                                               </v>
      </c>
      <c r="I392" s="7" t="str">
        <f>IFERROR(VLOOKUP(Table4[[#This Row],[To BMC/MPG Code]],Table5[#All],2,0),"")</f>
        <v>MPG</v>
      </c>
      <c r="J392" s="9" t="s">
        <v>62</v>
      </c>
      <c r="K392" s="7" t="str">
        <f>IFERROR(VLOOKUP(Table4[[#This Row],[Item Name]],Table2[[Item Name]:[UoM]],2,0),"")</f>
        <v>Nos</v>
      </c>
      <c r="L392" s="10">
        <v>1</v>
      </c>
      <c r="M392" s="17">
        <f>IFERROR(VLOOKUP(Table4[[#This Row],[Item Name]],Table2[[#All],[Item Name]:[Open Rate]],8,0),"")</f>
        <v>348.52</v>
      </c>
      <c r="N392" s="17">
        <f>IFERROR(+Table4[[#This Row],[Qty Issued]]*Table4[[#This Row],[Rate]],"")</f>
        <v>348.52</v>
      </c>
      <c r="O392" s="10" t="s">
        <v>152</v>
      </c>
      <c r="P392" s="13" t="s">
        <v>154</v>
      </c>
    </row>
    <row r="393" spans="1:16" x14ac:dyDescent="0.25">
      <c r="A393" s="26">
        <v>45775</v>
      </c>
      <c r="B393" s="10" t="s">
        <v>155</v>
      </c>
      <c r="C393" s="10">
        <v>186</v>
      </c>
      <c r="D393" s="10">
        <v>1</v>
      </c>
      <c r="E393" s="7" t="str">
        <f>IFERROR(VLOOKUP(Table4[[#This Row],[From Location Code]],Table5[#All],3,0),"")</f>
        <v>Munger</v>
      </c>
      <c r="F393" s="7" t="str">
        <f>IFERROR(VLOOKUP(Table4[[#This Row],[From Location Code]],Table5[#All],2,0),"")</f>
        <v>Main Godown</v>
      </c>
      <c r="G393" s="10">
        <v>10030038</v>
      </c>
      <c r="H393" s="7" t="str">
        <f>IFERROR(VLOOKUP(Table4[[#This Row],[To BMC/MPG Code]],Table5[#All],3,0),"")</f>
        <v>DULHAR</v>
      </c>
      <c r="I393" s="7" t="str">
        <f>IFERROR(VLOOKUP(Table4[[#This Row],[To BMC/MPG Code]],Table5[#All],2,0),"")</f>
        <v>MPG</v>
      </c>
      <c r="J393" s="9" t="s">
        <v>62</v>
      </c>
      <c r="K393" s="7" t="str">
        <f>IFERROR(VLOOKUP(Table4[[#This Row],[Item Name]],Table2[[Item Name]:[UoM]],2,0),"")</f>
        <v>Nos</v>
      </c>
      <c r="L393" s="10">
        <v>1</v>
      </c>
      <c r="M393" s="17">
        <f>IFERROR(VLOOKUP(Table4[[#This Row],[Item Name]],Table2[[#All],[Item Name]:[Open Rate]],8,0),"")</f>
        <v>348.52</v>
      </c>
      <c r="N393" s="17">
        <f>IFERROR(+Table4[[#This Row],[Qty Issued]]*Table4[[#This Row],[Rate]],"")</f>
        <v>348.52</v>
      </c>
      <c r="O393" s="10" t="s">
        <v>152</v>
      </c>
      <c r="P393" s="13" t="s">
        <v>154</v>
      </c>
    </row>
    <row r="394" spans="1:16" x14ac:dyDescent="0.25">
      <c r="A394" s="26">
        <v>45775</v>
      </c>
      <c r="B394" s="10" t="s">
        <v>155</v>
      </c>
      <c r="C394" s="10">
        <v>186</v>
      </c>
      <c r="D394" s="10">
        <v>1</v>
      </c>
      <c r="E394" s="7" t="str">
        <f>IFERROR(VLOOKUP(Table4[[#This Row],[From Location Code]],Table5[#All],3,0),"")</f>
        <v>Munger</v>
      </c>
      <c r="F394" s="7" t="str">
        <f>IFERROR(VLOOKUP(Table4[[#This Row],[From Location Code]],Table5[#All],2,0),"")</f>
        <v>Main Godown</v>
      </c>
      <c r="G394" s="10">
        <v>10460001</v>
      </c>
      <c r="H394" s="7" t="str">
        <f>IFERROR(VLOOKUP(Table4[[#This Row],[To BMC/MPG Code]],Table5[#All],3,0),"")</f>
        <v>TILAKPUR  2</v>
      </c>
      <c r="I394" s="7" t="str">
        <f>IFERROR(VLOOKUP(Table4[[#This Row],[To BMC/MPG Code]],Table5[#All],2,0),"")</f>
        <v>MPG</v>
      </c>
      <c r="J394" s="9" t="s">
        <v>62</v>
      </c>
      <c r="K394" s="7" t="str">
        <f>IFERROR(VLOOKUP(Table4[[#This Row],[Item Name]],Table2[[Item Name]:[UoM]],2,0),"")</f>
        <v>Nos</v>
      </c>
      <c r="L394" s="10">
        <v>1</v>
      </c>
      <c r="M394" s="17">
        <f>IFERROR(VLOOKUP(Table4[[#This Row],[Item Name]],Table2[[#All],[Item Name]:[Open Rate]],8,0),"")</f>
        <v>348.52</v>
      </c>
      <c r="N394" s="17">
        <f>IFERROR(+Table4[[#This Row],[Qty Issued]]*Table4[[#This Row],[Rate]],"")</f>
        <v>348.52</v>
      </c>
      <c r="O394" s="10" t="s">
        <v>152</v>
      </c>
      <c r="P394" s="13" t="s">
        <v>154</v>
      </c>
    </row>
    <row r="395" spans="1:16" x14ac:dyDescent="0.25">
      <c r="A395" s="26">
        <v>45775</v>
      </c>
      <c r="B395" s="10" t="s">
        <v>155</v>
      </c>
      <c r="C395" s="10">
        <v>186</v>
      </c>
      <c r="D395" s="10">
        <v>1</v>
      </c>
      <c r="E395" s="7" t="str">
        <f>IFERROR(VLOOKUP(Table4[[#This Row],[From Location Code]],Table5[#All],3,0),"")</f>
        <v>Munger</v>
      </c>
      <c r="F395" s="7" t="str">
        <f>IFERROR(VLOOKUP(Table4[[#This Row],[From Location Code]],Table5[#All],2,0),"")</f>
        <v>Main Godown</v>
      </c>
      <c r="G395" s="10">
        <v>10030049</v>
      </c>
      <c r="H395" s="7" t="str">
        <f>IFERROR(VLOOKUP(Table4[[#This Row],[To BMC/MPG Code]],Table5[#All],3,0),"")</f>
        <v>SRIRAMPUR</v>
      </c>
      <c r="I395" s="7" t="str">
        <f>IFERROR(VLOOKUP(Table4[[#This Row],[To BMC/MPG Code]],Table5[#All],2,0),"")</f>
        <v>MPG</v>
      </c>
      <c r="J395" s="9" t="s">
        <v>62</v>
      </c>
      <c r="K395" s="7" t="str">
        <f>IFERROR(VLOOKUP(Table4[[#This Row],[Item Name]],Table2[[Item Name]:[UoM]],2,0),"")</f>
        <v>Nos</v>
      </c>
      <c r="L395" s="10">
        <v>1</v>
      </c>
      <c r="M395" s="17">
        <f>IFERROR(VLOOKUP(Table4[[#This Row],[Item Name]],Table2[[#All],[Item Name]:[Open Rate]],8,0),"")</f>
        <v>348.52</v>
      </c>
      <c r="N395" s="17">
        <f>IFERROR(+Table4[[#This Row],[Qty Issued]]*Table4[[#This Row],[Rate]],"")</f>
        <v>348.52</v>
      </c>
      <c r="O395" s="10" t="s">
        <v>152</v>
      </c>
      <c r="P395" s="13" t="s">
        <v>154</v>
      </c>
    </row>
    <row r="396" spans="1:16" x14ac:dyDescent="0.25">
      <c r="A396" s="26">
        <v>45775</v>
      </c>
      <c r="B396" s="10" t="s">
        <v>155</v>
      </c>
      <c r="C396" s="10">
        <v>186</v>
      </c>
      <c r="D396" s="10">
        <v>1</v>
      </c>
      <c r="E396" s="7" t="str">
        <f>IFERROR(VLOOKUP(Table4[[#This Row],[From Location Code]],Table5[#All],3,0),"")</f>
        <v>Munger</v>
      </c>
      <c r="F396" s="7" t="str">
        <f>IFERROR(VLOOKUP(Table4[[#This Row],[From Location Code]],Table5[#All],2,0),"")</f>
        <v>Main Godown</v>
      </c>
      <c r="G396" s="10">
        <v>10030051</v>
      </c>
      <c r="H396" s="7" t="str">
        <f>IFERROR(VLOOKUP(Table4[[#This Row],[To BMC/MPG Code]],Table5[#All],3,0),"")</f>
        <v>MOTICHAK</v>
      </c>
      <c r="I396" s="7" t="str">
        <f>IFERROR(VLOOKUP(Table4[[#This Row],[To BMC/MPG Code]],Table5[#All],2,0),"")</f>
        <v>MPG</v>
      </c>
      <c r="J396" s="9" t="s">
        <v>62</v>
      </c>
      <c r="K396" s="7" t="str">
        <f>IFERROR(VLOOKUP(Table4[[#This Row],[Item Name]],Table2[[Item Name]:[UoM]],2,0),"")</f>
        <v>Nos</v>
      </c>
      <c r="L396" s="10">
        <v>1</v>
      </c>
      <c r="M396" s="17">
        <f>IFERROR(VLOOKUP(Table4[[#This Row],[Item Name]],Table2[[#All],[Item Name]:[Open Rate]],8,0),"")</f>
        <v>348.52</v>
      </c>
      <c r="N396" s="17">
        <f>IFERROR(+Table4[[#This Row],[Qty Issued]]*Table4[[#This Row],[Rate]],"")</f>
        <v>348.52</v>
      </c>
      <c r="O396" s="10" t="s">
        <v>152</v>
      </c>
      <c r="P396" s="13" t="s">
        <v>154</v>
      </c>
    </row>
    <row r="397" spans="1:16" x14ac:dyDescent="0.25">
      <c r="A397" s="26">
        <v>45775</v>
      </c>
      <c r="B397" s="10" t="s">
        <v>155</v>
      </c>
      <c r="C397" s="10">
        <v>186</v>
      </c>
      <c r="D397" s="10">
        <v>1</v>
      </c>
      <c r="E397" s="7" t="str">
        <f>IFERROR(VLOOKUP(Table4[[#This Row],[From Location Code]],Table5[#All],3,0),"")</f>
        <v>Munger</v>
      </c>
      <c r="F397" s="7" t="str">
        <f>IFERROR(VLOOKUP(Table4[[#This Row],[From Location Code]],Table5[#All],2,0),"")</f>
        <v>Main Godown</v>
      </c>
      <c r="G397" s="9">
        <v>10030056</v>
      </c>
      <c r="H397" s="7" t="str">
        <f>IFERROR(VLOOKUP(Table4[[#This Row],[To BMC/MPG Code]],Table5[#All],3,0),"")</f>
        <v>MOHADDIPUR</v>
      </c>
      <c r="I397" s="7" t="str">
        <f>IFERROR(VLOOKUP(Table4[[#This Row],[To BMC/MPG Code]],Table5[#All],2,0),"")</f>
        <v>MPG</v>
      </c>
      <c r="J397" s="9" t="s">
        <v>62</v>
      </c>
      <c r="K397" s="7" t="str">
        <f>IFERROR(VLOOKUP(Table4[[#This Row],[Item Name]],Table2[[Item Name]:[UoM]],2,0),"")</f>
        <v>Nos</v>
      </c>
      <c r="L397" s="10">
        <v>1</v>
      </c>
      <c r="M397" s="17">
        <f>IFERROR(VLOOKUP(Table4[[#This Row],[Item Name]],Table2[[#All],[Item Name]:[Open Rate]],8,0),"")</f>
        <v>348.52</v>
      </c>
      <c r="N397" s="17">
        <f>IFERROR(+Table4[[#This Row],[Qty Issued]]*Table4[[#This Row],[Rate]],"")</f>
        <v>348.52</v>
      </c>
      <c r="O397" s="10" t="s">
        <v>152</v>
      </c>
      <c r="P397" s="13" t="s">
        <v>154</v>
      </c>
    </row>
    <row r="398" spans="1:16" x14ac:dyDescent="0.25">
      <c r="A398" s="26">
        <v>45775</v>
      </c>
      <c r="B398" s="10" t="s">
        <v>155</v>
      </c>
      <c r="C398" s="10">
        <v>186</v>
      </c>
      <c r="D398" s="10">
        <v>1</v>
      </c>
      <c r="E398" s="7" t="str">
        <f>IFERROR(VLOOKUP(Table4[[#This Row],[From Location Code]],Table5[#All],3,0),"")</f>
        <v>Munger</v>
      </c>
      <c r="F398" s="7" t="str">
        <f>IFERROR(VLOOKUP(Table4[[#This Row],[From Location Code]],Table5[#All],2,0),"")</f>
        <v>Main Godown</v>
      </c>
      <c r="G398" s="10">
        <v>10030057</v>
      </c>
      <c r="H398" s="7" t="str">
        <f>IFERROR(VLOOKUP(Table4[[#This Row],[To BMC/MPG Code]],Table5[#All],3,0),"")</f>
        <v>Bhitti</v>
      </c>
      <c r="I398" s="7" t="str">
        <f>IFERROR(VLOOKUP(Table4[[#This Row],[To BMC/MPG Code]],Table5[#All],2,0),"")</f>
        <v>MPG</v>
      </c>
      <c r="J398" s="9" t="s">
        <v>62</v>
      </c>
      <c r="K398" s="7" t="str">
        <f>IFERROR(VLOOKUP(Table4[[#This Row],[Item Name]],Table2[[Item Name]:[UoM]],2,0),"")</f>
        <v>Nos</v>
      </c>
      <c r="L398" s="10">
        <v>1</v>
      </c>
      <c r="M398" s="17">
        <f>IFERROR(VLOOKUP(Table4[[#This Row],[Item Name]],Table2[[#All],[Item Name]:[Open Rate]],8,0),"")</f>
        <v>348.52</v>
      </c>
      <c r="N398" s="17">
        <f>IFERROR(+Table4[[#This Row],[Qty Issued]]*Table4[[#This Row],[Rate]],"")</f>
        <v>348.52</v>
      </c>
      <c r="O398" s="10" t="s">
        <v>152</v>
      </c>
      <c r="P398" s="13" t="s">
        <v>154</v>
      </c>
    </row>
    <row r="399" spans="1:16" x14ac:dyDescent="0.25">
      <c r="A399" s="26">
        <v>45775</v>
      </c>
      <c r="B399" s="10" t="s">
        <v>155</v>
      </c>
      <c r="C399" s="10">
        <v>186</v>
      </c>
      <c r="D399" s="10">
        <v>1</v>
      </c>
      <c r="E399" s="7" t="str">
        <f>IFERROR(VLOOKUP(Table4[[#This Row],[From Location Code]],Table5[#All],3,0),"")</f>
        <v>Munger</v>
      </c>
      <c r="F399" s="7" t="str">
        <f>IFERROR(VLOOKUP(Table4[[#This Row],[From Location Code]],Table5[#All],2,0),"")</f>
        <v>Main Godown</v>
      </c>
      <c r="G399" s="10">
        <v>10030061</v>
      </c>
      <c r="H399" s="7" t="str">
        <f>IFERROR(VLOOKUP(Table4[[#This Row],[To BMC/MPG Code]],Table5[#All],3,0),"")</f>
        <v>BARSABAD</v>
      </c>
      <c r="I399" s="7" t="str">
        <f>IFERROR(VLOOKUP(Table4[[#This Row],[To BMC/MPG Code]],Table5[#All],2,0),"")</f>
        <v>MPG</v>
      </c>
      <c r="J399" s="9" t="s">
        <v>62</v>
      </c>
      <c r="K399" s="7" t="str">
        <f>IFERROR(VLOOKUP(Table4[[#This Row],[Item Name]],Table2[[Item Name]:[UoM]],2,0),"")</f>
        <v>Nos</v>
      </c>
      <c r="L399" s="10">
        <v>1</v>
      </c>
      <c r="M399" s="17">
        <f>IFERROR(VLOOKUP(Table4[[#This Row],[Item Name]],Table2[[#All],[Item Name]:[Open Rate]],8,0),"")</f>
        <v>348.52</v>
      </c>
      <c r="N399" s="17">
        <f>IFERROR(+Table4[[#This Row],[Qty Issued]]*Table4[[#This Row],[Rate]],"")</f>
        <v>348.52</v>
      </c>
      <c r="O399" s="10" t="s">
        <v>152</v>
      </c>
      <c r="P399" s="13" t="s">
        <v>154</v>
      </c>
    </row>
    <row r="400" spans="1:16" x14ac:dyDescent="0.25">
      <c r="A400" s="26">
        <v>45775</v>
      </c>
      <c r="B400" s="10" t="s">
        <v>155</v>
      </c>
      <c r="C400" s="10">
        <v>186</v>
      </c>
      <c r="D400" s="10">
        <v>1</v>
      </c>
      <c r="E400" s="7" t="str">
        <f>IFERROR(VLOOKUP(Table4[[#This Row],[From Location Code]],Table5[#All],3,0),"")</f>
        <v>Munger</v>
      </c>
      <c r="F400" s="7" t="str">
        <f>IFERROR(VLOOKUP(Table4[[#This Row],[From Location Code]],Table5[#All],2,0),"")</f>
        <v>Main Godown</v>
      </c>
      <c r="G400" s="9">
        <v>10030063</v>
      </c>
      <c r="H400" s="7" t="str">
        <f>IFERROR(VLOOKUP(Table4[[#This Row],[To BMC/MPG Code]],Table5[#All],3,0),"")</f>
        <v>GONAI</v>
      </c>
      <c r="I400" s="7" t="str">
        <f>IFERROR(VLOOKUP(Table4[[#This Row],[To BMC/MPG Code]],Table5[#All],2,0),"")</f>
        <v>MPG</v>
      </c>
      <c r="J400" s="9" t="s">
        <v>62</v>
      </c>
      <c r="K400" s="7" t="str">
        <f>IFERROR(VLOOKUP(Table4[[#This Row],[Item Name]],Table2[[Item Name]:[UoM]],2,0),"")</f>
        <v>Nos</v>
      </c>
      <c r="L400" s="10">
        <v>1</v>
      </c>
      <c r="M400" s="17">
        <f>IFERROR(VLOOKUP(Table4[[#This Row],[Item Name]],Table2[[#All],[Item Name]:[Open Rate]],8,0),"")</f>
        <v>348.52</v>
      </c>
      <c r="N400" s="17">
        <f>IFERROR(+Table4[[#This Row],[Qty Issued]]*Table4[[#This Row],[Rate]],"")</f>
        <v>348.52</v>
      </c>
      <c r="O400" s="10" t="s">
        <v>152</v>
      </c>
      <c r="P400" s="13" t="s">
        <v>154</v>
      </c>
    </row>
    <row r="401" spans="1:16" x14ac:dyDescent="0.25">
      <c r="A401" s="26">
        <v>45775</v>
      </c>
      <c r="B401" s="10" t="s">
        <v>155</v>
      </c>
      <c r="C401" s="10">
        <v>186</v>
      </c>
      <c r="D401" s="10">
        <v>1</v>
      </c>
      <c r="E401" s="7" t="str">
        <f>IFERROR(VLOOKUP(Table4[[#This Row],[From Location Code]],Table5[#All],3,0),"")</f>
        <v>Munger</v>
      </c>
      <c r="F401" s="7" t="str">
        <f>IFERROR(VLOOKUP(Table4[[#This Row],[From Location Code]],Table5[#All],2,0),"")</f>
        <v>Main Godown</v>
      </c>
      <c r="G401" s="10">
        <v>10030064</v>
      </c>
      <c r="H401" s="7" t="str">
        <f>IFERROR(VLOOKUP(Table4[[#This Row],[To BMC/MPG Code]],Table5[#All],3,0),"")</f>
        <v>SHIKARITOLA</v>
      </c>
      <c r="I401" s="7" t="str">
        <f>IFERROR(VLOOKUP(Table4[[#This Row],[To BMC/MPG Code]],Table5[#All],2,0),"")</f>
        <v>MPG</v>
      </c>
      <c r="J401" s="9" t="s">
        <v>62</v>
      </c>
      <c r="K401" s="7" t="str">
        <f>IFERROR(VLOOKUP(Table4[[#This Row],[Item Name]],Table2[[Item Name]:[UoM]],2,0),"")</f>
        <v>Nos</v>
      </c>
      <c r="L401" s="10">
        <v>1</v>
      </c>
      <c r="M401" s="17">
        <f>IFERROR(VLOOKUP(Table4[[#This Row],[Item Name]],Table2[[#All],[Item Name]:[Open Rate]],8,0),"")</f>
        <v>348.52</v>
      </c>
      <c r="N401" s="17">
        <f>IFERROR(+Table4[[#This Row],[Qty Issued]]*Table4[[#This Row],[Rate]],"")</f>
        <v>348.52</v>
      </c>
      <c r="O401" s="10" t="s">
        <v>152</v>
      </c>
      <c r="P401" s="13" t="s">
        <v>154</v>
      </c>
    </row>
    <row r="402" spans="1:16" x14ac:dyDescent="0.25">
      <c r="A402" s="26">
        <v>45775</v>
      </c>
      <c r="B402" s="10" t="s">
        <v>155</v>
      </c>
      <c r="C402" s="10">
        <v>186</v>
      </c>
      <c r="D402" s="10">
        <v>1</v>
      </c>
      <c r="E402" s="7" t="str">
        <f>IFERROR(VLOOKUP(Table4[[#This Row],[From Location Code]],Table5[#All],3,0),"")</f>
        <v>Munger</v>
      </c>
      <c r="F402" s="7" t="str">
        <f>IFERROR(VLOOKUP(Table4[[#This Row],[From Location Code]],Table5[#All],2,0),"")</f>
        <v>Main Godown</v>
      </c>
      <c r="G402" s="10">
        <v>10030066</v>
      </c>
      <c r="H402" s="7" t="str">
        <f>IFERROR(VLOOKUP(Table4[[#This Row],[To BMC/MPG Code]],Table5[#All],3,0),"")</f>
        <v>KAITHA</v>
      </c>
      <c r="I402" s="7" t="str">
        <f>IFERROR(VLOOKUP(Table4[[#This Row],[To BMC/MPG Code]],Table5[#All],2,0),"")</f>
        <v>MPG</v>
      </c>
      <c r="J402" s="9" t="s">
        <v>62</v>
      </c>
      <c r="K402" s="7" t="str">
        <f>IFERROR(VLOOKUP(Table4[[#This Row],[Item Name]],Table2[[Item Name]:[UoM]],2,0),"")</f>
        <v>Nos</v>
      </c>
      <c r="L402" s="10">
        <v>1</v>
      </c>
      <c r="M402" s="17">
        <f>IFERROR(VLOOKUP(Table4[[#This Row],[Item Name]],Table2[[#All],[Item Name]:[Open Rate]],8,0),"")</f>
        <v>348.52</v>
      </c>
      <c r="N402" s="17">
        <f>IFERROR(+Table4[[#This Row],[Qty Issued]]*Table4[[#This Row],[Rate]],"")</f>
        <v>348.52</v>
      </c>
      <c r="O402" s="10" t="s">
        <v>152</v>
      </c>
      <c r="P402" s="13" t="s">
        <v>154</v>
      </c>
    </row>
    <row r="403" spans="1:16" x14ac:dyDescent="0.25">
      <c r="A403" s="26">
        <v>45775</v>
      </c>
      <c r="B403" s="10" t="s">
        <v>155</v>
      </c>
      <c r="C403" s="10">
        <v>186</v>
      </c>
      <c r="D403" s="10">
        <v>1</v>
      </c>
      <c r="E403" s="7" t="str">
        <f>IFERROR(VLOOKUP(Table4[[#This Row],[From Location Code]],Table5[#All],3,0),"")</f>
        <v>Munger</v>
      </c>
      <c r="F403" s="7" t="str">
        <f>IFERROR(VLOOKUP(Table4[[#This Row],[From Location Code]],Table5[#All],2,0),"")</f>
        <v>Main Godown</v>
      </c>
      <c r="G403" s="9">
        <v>10030068</v>
      </c>
      <c r="H403" s="7" t="str">
        <f>IFERROR(VLOOKUP(Table4[[#This Row],[To BMC/MPG Code]],Table5[#All],3,0),"")</f>
        <v>DORAI</v>
      </c>
      <c r="I403" s="7" t="str">
        <f>IFERROR(VLOOKUP(Table4[[#This Row],[To BMC/MPG Code]],Table5[#All],2,0),"")</f>
        <v>MPG</v>
      </c>
      <c r="J403" s="9" t="s">
        <v>62</v>
      </c>
      <c r="K403" s="7" t="str">
        <f>IFERROR(VLOOKUP(Table4[[#This Row],[Item Name]],Table2[[Item Name]:[UoM]],2,0),"")</f>
        <v>Nos</v>
      </c>
      <c r="L403" s="10">
        <v>1</v>
      </c>
      <c r="M403" s="17">
        <f>IFERROR(VLOOKUP(Table4[[#This Row],[Item Name]],Table2[[#All],[Item Name]:[Open Rate]],8,0),"")</f>
        <v>348.52</v>
      </c>
      <c r="N403" s="17">
        <f>IFERROR(+Table4[[#This Row],[Qty Issued]]*Table4[[#This Row],[Rate]],"")</f>
        <v>348.52</v>
      </c>
      <c r="O403" s="10" t="s">
        <v>153</v>
      </c>
      <c r="P403" s="13" t="s">
        <v>38</v>
      </c>
    </row>
    <row r="404" spans="1:16" x14ac:dyDescent="0.25">
      <c r="A404" s="26">
        <v>45775</v>
      </c>
      <c r="B404" s="10" t="s">
        <v>155</v>
      </c>
      <c r="C404" s="10">
        <v>186</v>
      </c>
      <c r="D404" s="10">
        <v>1</v>
      </c>
      <c r="E404" s="7" t="str">
        <f>IFERROR(VLOOKUP(Table4[[#This Row],[From Location Code]],Table5[#All],3,0),"")</f>
        <v>Munger</v>
      </c>
      <c r="F404" s="7" t="str">
        <f>IFERROR(VLOOKUP(Table4[[#This Row],[From Location Code]],Table5[#All],2,0),"")</f>
        <v>Main Godown</v>
      </c>
      <c r="G404" s="9">
        <v>10030070</v>
      </c>
      <c r="H404" s="7" t="str">
        <f>IFERROR(VLOOKUP(Table4[[#This Row],[To BMC/MPG Code]],Table5[#All],3,0),"")</f>
        <v>BANGAMA</v>
      </c>
      <c r="I404" s="7" t="str">
        <f>IFERROR(VLOOKUP(Table4[[#This Row],[To BMC/MPG Code]],Table5[#All],2,0),"")</f>
        <v>MPG</v>
      </c>
      <c r="J404" s="9" t="s">
        <v>62</v>
      </c>
      <c r="K404" s="7" t="str">
        <f>IFERROR(VLOOKUP(Table4[[#This Row],[Item Name]],Table2[[Item Name]:[UoM]],2,0),"")</f>
        <v>Nos</v>
      </c>
      <c r="L404" s="10">
        <v>1</v>
      </c>
      <c r="M404" s="17">
        <f>IFERROR(VLOOKUP(Table4[[#This Row],[Item Name]],Table2[[#All],[Item Name]:[Open Rate]],8,0),"")</f>
        <v>348.52</v>
      </c>
      <c r="N404" s="17">
        <f>IFERROR(+Table4[[#This Row],[Qty Issued]]*Table4[[#This Row],[Rate]],"")</f>
        <v>348.52</v>
      </c>
      <c r="O404" s="10" t="s">
        <v>153</v>
      </c>
      <c r="P404" s="13" t="s">
        <v>38</v>
      </c>
    </row>
    <row r="405" spans="1:16" x14ac:dyDescent="0.25">
      <c r="A405" s="26">
        <v>45775</v>
      </c>
      <c r="B405" s="10" t="s">
        <v>155</v>
      </c>
      <c r="C405" s="10">
        <v>186</v>
      </c>
      <c r="D405" s="10">
        <v>1</v>
      </c>
      <c r="E405" s="7" t="str">
        <f>IFERROR(VLOOKUP(Table4[[#This Row],[From Location Code]],Table5[#All],3,0),"")</f>
        <v>Munger</v>
      </c>
      <c r="F405" s="7" t="str">
        <f>IFERROR(VLOOKUP(Table4[[#This Row],[From Location Code]],Table5[#All],2,0),"")</f>
        <v>Main Godown</v>
      </c>
      <c r="G405" s="9">
        <v>10030071</v>
      </c>
      <c r="H405" s="7" t="str">
        <f>IFERROR(VLOOKUP(Table4[[#This Row],[To BMC/MPG Code]],Table5[#All],3,0),"")</f>
        <v>KORIYA</v>
      </c>
      <c r="I405" s="7" t="str">
        <f>IFERROR(VLOOKUP(Table4[[#This Row],[To BMC/MPG Code]],Table5[#All],2,0),"")</f>
        <v>MPG</v>
      </c>
      <c r="J405" s="9" t="s">
        <v>62</v>
      </c>
      <c r="K405" s="7" t="str">
        <f>IFERROR(VLOOKUP(Table4[[#This Row],[Item Name]],Table2[[Item Name]:[UoM]],2,0),"")</f>
        <v>Nos</v>
      </c>
      <c r="L405" s="10">
        <v>1</v>
      </c>
      <c r="M405" s="17">
        <f>IFERROR(VLOOKUP(Table4[[#This Row],[Item Name]],Table2[[#All],[Item Name]:[Open Rate]],8,0),"")</f>
        <v>348.52</v>
      </c>
      <c r="N405" s="17">
        <f>IFERROR(+Table4[[#This Row],[Qty Issued]]*Table4[[#This Row],[Rate]],"")</f>
        <v>348.52</v>
      </c>
      <c r="O405" s="10" t="s">
        <v>153</v>
      </c>
      <c r="P405" s="13" t="s">
        <v>38</v>
      </c>
    </row>
    <row r="406" spans="1:16" x14ac:dyDescent="0.25">
      <c r="A406" s="26">
        <v>45775</v>
      </c>
      <c r="B406" s="10" t="s">
        <v>155</v>
      </c>
      <c r="C406" s="10">
        <v>186</v>
      </c>
      <c r="D406" s="10">
        <v>1</v>
      </c>
      <c r="E406" s="7" t="str">
        <f>IFERROR(VLOOKUP(Table4[[#This Row],[From Location Code]],Table5[#All],3,0),"")</f>
        <v>Munger</v>
      </c>
      <c r="F406" s="7" t="str">
        <f>IFERROR(VLOOKUP(Table4[[#This Row],[From Location Code]],Table5[#All],2,0),"")</f>
        <v>Main Godown</v>
      </c>
      <c r="G406" s="9">
        <v>10250001</v>
      </c>
      <c r="H406" s="7" t="str">
        <f>IFERROR(VLOOKUP(Table4[[#This Row],[To BMC/MPG Code]],Table5[#All],3,0),"")</f>
        <v>KUDHIYA MPG</v>
      </c>
      <c r="I406" s="7" t="str">
        <f>IFERROR(VLOOKUP(Table4[[#This Row],[To BMC/MPG Code]],Table5[#All],2,0),"")</f>
        <v>MPG</v>
      </c>
      <c r="J406" s="9" t="s">
        <v>62</v>
      </c>
      <c r="K406" s="7" t="str">
        <f>IFERROR(VLOOKUP(Table4[[#This Row],[Item Name]],Table2[[Item Name]:[UoM]],2,0),"")</f>
        <v>Nos</v>
      </c>
      <c r="L406" s="10">
        <v>1</v>
      </c>
      <c r="M406" s="17">
        <f>IFERROR(VLOOKUP(Table4[[#This Row],[Item Name]],Table2[[#All],[Item Name]:[Open Rate]],8,0),"")</f>
        <v>348.52</v>
      </c>
      <c r="N406" s="17">
        <f>IFERROR(+Table4[[#This Row],[Qty Issued]]*Table4[[#This Row],[Rate]],"")</f>
        <v>348.52</v>
      </c>
      <c r="O406" s="10" t="s">
        <v>152</v>
      </c>
      <c r="P406" s="13" t="s">
        <v>154</v>
      </c>
    </row>
    <row r="407" spans="1:16" x14ac:dyDescent="0.25">
      <c r="A407" s="26">
        <v>45775</v>
      </c>
      <c r="B407" s="10" t="s">
        <v>155</v>
      </c>
      <c r="C407" s="10">
        <v>186</v>
      </c>
      <c r="D407" s="10">
        <v>1</v>
      </c>
      <c r="E407" s="7" t="str">
        <f>IFERROR(VLOOKUP(Table4[[#This Row],[From Location Code]],Table5[#All],3,0),"")</f>
        <v>Munger</v>
      </c>
      <c r="F407" s="7" t="str">
        <f>IFERROR(VLOOKUP(Table4[[#This Row],[From Location Code]],Table5[#All],2,0),"")</f>
        <v>Main Godown</v>
      </c>
      <c r="G407" s="9">
        <v>10260001</v>
      </c>
      <c r="H407" s="7" t="str">
        <f>IFERROR(VLOOKUP(Table4[[#This Row],[To BMC/MPG Code]],Table5[#All],3,0),"")</f>
        <v>SHAHJADPUR MPG</v>
      </c>
      <c r="I407" s="7" t="str">
        <f>IFERROR(VLOOKUP(Table4[[#This Row],[To BMC/MPG Code]],Table5[#All],2,0),"")</f>
        <v>MPG</v>
      </c>
      <c r="J407" s="9" t="s">
        <v>62</v>
      </c>
      <c r="K407" s="7" t="str">
        <f>IFERROR(VLOOKUP(Table4[[#This Row],[Item Name]],Table2[[Item Name]:[UoM]],2,0),"")</f>
        <v>Nos</v>
      </c>
      <c r="L407" s="10">
        <v>1</v>
      </c>
      <c r="M407" s="17">
        <f>IFERROR(VLOOKUP(Table4[[#This Row],[Item Name]],Table2[[#All],[Item Name]:[Open Rate]],8,0),"")</f>
        <v>348.52</v>
      </c>
      <c r="N407" s="17">
        <f>IFERROR(+Table4[[#This Row],[Qty Issued]]*Table4[[#This Row],[Rate]],"")</f>
        <v>348.52</v>
      </c>
      <c r="O407" s="10" t="s">
        <v>152</v>
      </c>
      <c r="P407" s="13" t="s">
        <v>154</v>
      </c>
    </row>
    <row r="408" spans="1:16" x14ac:dyDescent="0.25">
      <c r="A408" s="26">
        <v>45775</v>
      </c>
      <c r="B408" s="10" t="s">
        <v>155</v>
      </c>
      <c r="C408" s="10">
        <v>186</v>
      </c>
      <c r="D408" s="10">
        <v>1</v>
      </c>
      <c r="E408" s="7" t="str">
        <f>IFERROR(VLOOKUP(Table4[[#This Row],[From Location Code]],Table5[#All],3,0),"")</f>
        <v>Munger</v>
      </c>
      <c r="F408" s="7" t="str">
        <f>IFERROR(VLOOKUP(Table4[[#This Row],[From Location Code]],Table5[#All],2,0),"")</f>
        <v>Main Godown</v>
      </c>
      <c r="G408" s="9">
        <v>10500001</v>
      </c>
      <c r="H408" s="7" t="str">
        <f>IFERROR(VLOOKUP(Table4[[#This Row],[To BMC/MPG Code]],Table5[#All],3,0),"")</f>
        <v>KUNTHA M</v>
      </c>
      <c r="I408" s="7" t="str">
        <f>IFERROR(VLOOKUP(Table4[[#This Row],[To BMC/MPG Code]],Table5[#All],2,0),"")</f>
        <v>MPG</v>
      </c>
      <c r="J408" s="9" t="s">
        <v>62</v>
      </c>
      <c r="K408" s="7" t="str">
        <f>IFERROR(VLOOKUP(Table4[[#This Row],[Item Name]],Table2[[Item Name]:[UoM]],2,0),"")</f>
        <v>Nos</v>
      </c>
      <c r="L408" s="10">
        <v>1</v>
      </c>
      <c r="M408" s="17">
        <f>IFERROR(VLOOKUP(Table4[[#This Row],[Item Name]],Table2[[#All],[Item Name]:[Open Rate]],8,0),"")</f>
        <v>348.52</v>
      </c>
      <c r="N408" s="17">
        <f>IFERROR(+Table4[[#This Row],[Qty Issued]]*Table4[[#This Row],[Rate]],"")</f>
        <v>348.52</v>
      </c>
      <c r="O408" s="10" t="s">
        <v>152</v>
      </c>
      <c r="P408" s="13" t="s">
        <v>154</v>
      </c>
    </row>
    <row r="409" spans="1:16" x14ac:dyDescent="0.25">
      <c r="A409" s="26">
        <v>45775</v>
      </c>
      <c r="B409" s="10" t="s">
        <v>155</v>
      </c>
      <c r="C409" s="10">
        <v>186</v>
      </c>
      <c r="D409" s="10">
        <v>1</v>
      </c>
      <c r="E409" s="7" t="str">
        <f>IFERROR(VLOOKUP(Table4[[#This Row],[From Location Code]],Table5[#All],3,0),"")</f>
        <v>Munger</v>
      </c>
      <c r="F409" s="7" t="str">
        <f>IFERROR(VLOOKUP(Table4[[#This Row],[From Location Code]],Table5[#All],2,0),"")</f>
        <v>Main Godown</v>
      </c>
      <c r="G409" s="9">
        <v>10220001</v>
      </c>
      <c r="H409" s="7" t="str">
        <f>IFERROR(VLOOKUP(Table4[[#This Row],[To BMC/MPG Code]],Table5[#All],3,0),"")</f>
        <v>VISHWASHPUR</v>
      </c>
      <c r="I409" s="7" t="str">
        <f>IFERROR(VLOOKUP(Table4[[#This Row],[To BMC/MPG Code]],Table5[#All],2,0),"")</f>
        <v>MPG</v>
      </c>
      <c r="J409" s="9" t="s">
        <v>62</v>
      </c>
      <c r="K409" s="7" t="str">
        <f>IFERROR(VLOOKUP(Table4[[#This Row],[Item Name]],Table2[[Item Name]:[UoM]],2,0),"")</f>
        <v>Nos</v>
      </c>
      <c r="L409" s="10">
        <v>1</v>
      </c>
      <c r="M409" s="17">
        <f>IFERROR(VLOOKUP(Table4[[#This Row],[Item Name]],Table2[[#All],[Item Name]:[Open Rate]],8,0),"")</f>
        <v>348.52</v>
      </c>
      <c r="N409" s="17">
        <f>IFERROR(+Table4[[#This Row],[Qty Issued]]*Table4[[#This Row],[Rate]],"")</f>
        <v>348.52</v>
      </c>
      <c r="O409" s="10" t="s">
        <v>152</v>
      </c>
      <c r="P409" s="13" t="s">
        <v>154</v>
      </c>
    </row>
    <row r="410" spans="1:16" x14ac:dyDescent="0.25">
      <c r="A410" s="26">
        <v>45775</v>
      </c>
      <c r="B410" s="10" t="s">
        <v>155</v>
      </c>
      <c r="C410" s="10">
        <v>186</v>
      </c>
      <c r="D410" s="10">
        <v>1</v>
      </c>
      <c r="E410" s="7" t="str">
        <f>IFERROR(VLOOKUP(Table4[[#This Row],[From Location Code]],Table5[#All],3,0),"")</f>
        <v>Munger</v>
      </c>
      <c r="F410" s="7" t="str">
        <f>IFERROR(VLOOKUP(Table4[[#This Row],[From Location Code]],Table5[#All],2,0),"")</f>
        <v>Main Godown</v>
      </c>
      <c r="G410" s="9">
        <v>10030008</v>
      </c>
      <c r="H410" s="7" t="str">
        <f>IFERROR(VLOOKUP(Table4[[#This Row],[To BMC/MPG Code]],Table5[#All],3,0),"")</f>
        <v>HARPUR M</v>
      </c>
      <c r="I410" s="7" t="str">
        <f>IFERROR(VLOOKUP(Table4[[#This Row],[To BMC/MPG Code]],Table5[#All],2,0),"")</f>
        <v>MPG</v>
      </c>
      <c r="J410" s="9" t="s">
        <v>62</v>
      </c>
      <c r="K410" s="7" t="str">
        <f>IFERROR(VLOOKUP(Table4[[#This Row],[Item Name]],Table2[[Item Name]:[UoM]],2,0),"")</f>
        <v>Nos</v>
      </c>
      <c r="L410" s="10">
        <v>1</v>
      </c>
      <c r="M410" s="17">
        <f>IFERROR(VLOOKUP(Table4[[#This Row],[Item Name]],Table2[[#All],[Item Name]:[Open Rate]],8,0),"")</f>
        <v>348.52</v>
      </c>
      <c r="N410" s="17">
        <f>IFERROR(+Table4[[#This Row],[Qty Issued]]*Table4[[#This Row],[Rate]],"")</f>
        <v>348.52</v>
      </c>
      <c r="O410" s="10" t="s">
        <v>152</v>
      </c>
      <c r="P410" s="13" t="s">
        <v>154</v>
      </c>
    </row>
    <row r="411" spans="1:16" x14ac:dyDescent="0.25">
      <c r="A411" s="26">
        <v>45775</v>
      </c>
      <c r="B411" s="10" t="s">
        <v>155</v>
      </c>
      <c r="C411" s="10">
        <v>186</v>
      </c>
      <c r="D411" s="10">
        <v>1</v>
      </c>
      <c r="E411" s="7" t="str">
        <f>IFERROR(VLOOKUP(Table4[[#This Row],[From Location Code]],Table5[#All],3,0),"")</f>
        <v>Munger</v>
      </c>
      <c r="F411" s="7" t="str">
        <f>IFERROR(VLOOKUP(Table4[[#This Row],[From Location Code]],Table5[#All],2,0),"")</f>
        <v>Main Godown</v>
      </c>
      <c r="G411" s="9">
        <v>10270001</v>
      </c>
      <c r="H411" s="7" t="str">
        <f>IFERROR(VLOOKUP(Table4[[#This Row],[To BMC/MPG Code]],Table5[#All],3,0),"")</f>
        <v>Kheriya</v>
      </c>
      <c r="I411" s="7" t="str">
        <f>IFERROR(VLOOKUP(Table4[[#This Row],[To BMC/MPG Code]],Table5[#All],2,0),"")</f>
        <v>RMC</v>
      </c>
      <c r="J411" s="9" t="s">
        <v>62</v>
      </c>
      <c r="K411" s="7" t="str">
        <f>IFERROR(VLOOKUP(Table4[[#This Row],[Item Name]],Table2[[Item Name]:[UoM]],2,0),"")</f>
        <v>Nos</v>
      </c>
      <c r="L411" s="10">
        <v>1</v>
      </c>
      <c r="M411" s="17">
        <f>IFERROR(VLOOKUP(Table4[[#This Row],[Item Name]],Table2[[#All],[Item Name]:[Open Rate]],8,0),"")</f>
        <v>348.52</v>
      </c>
      <c r="N411" s="17">
        <f>IFERROR(+Table4[[#This Row],[Qty Issued]]*Table4[[#This Row],[Rate]],"")</f>
        <v>348.52</v>
      </c>
      <c r="O411" s="10" t="s">
        <v>152</v>
      </c>
      <c r="P411" s="13" t="s">
        <v>154</v>
      </c>
    </row>
    <row r="412" spans="1:16" x14ac:dyDescent="0.25">
      <c r="A412" s="26">
        <v>45775</v>
      </c>
      <c r="B412" s="10" t="s">
        <v>155</v>
      </c>
      <c r="C412" s="10">
        <v>186</v>
      </c>
      <c r="D412" s="10">
        <v>1</v>
      </c>
      <c r="E412" s="7" t="str">
        <f>IFERROR(VLOOKUP(Table4[[#This Row],[From Location Code]],Table5[#All],3,0),"")</f>
        <v>Munger</v>
      </c>
      <c r="F412" s="7" t="str">
        <f>IFERROR(VLOOKUP(Table4[[#This Row],[From Location Code]],Table5[#All],2,0),"")</f>
        <v>Main Godown</v>
      </c>
      <c r="G412" s="10">
        <v>10240001</v>
      </c>
      <c r="H412" s="7" t="str">
        <f>IFERROR(VLOOKUP(Table4[[#This Row],[To BMC/MPG Code]],Table5[#All],3,0),"")</f>
        <v>KUMARPUIR KATHARA</v>
      </c>
      <c r="I412" s="7" t="str">
        <f>IFERROR(VLOOKUP(Table4[[#This Row],[To BMC/MPG Code]],Table5[#All],2,0),"")</f>
        <v>MPG</v>
      </c>
      <c r="J412" s="9" t="s">
        <v>62</v>
      </c>
      <c r="K412" s="7" t="str">
        <f>IFERROR(VLOOKUP(Table4[[#This Row],[Item Name]],Table2[[Item Name]:[UoM]],2,0),"")</f>
        <v>Nos</v>
      </c>
      <c r="L412" s="10">
        <v>1</v>
      </c>
      <c r="M412" s="17">
        <f>IFERROR(VLOOKUP(Table4[[#This Row],[Item Name]],Table2[[#All],[Item Name]:[Open Rate]],8,0),"")</f>
        <v>348.52</v>
      </c>
      <c r="N412" s="17">
        <f>IFERROR(+Table4[[#This Row],[Qty Issued]]*Table4[[#This Row],[Rate]],"")</f>
        <v>348.52</v>
      </c>
      <c r="O412" s="10" t="s">
        <v>152</v>
      </c>
      <c r="P412" s="13" t="s">
        <v>154</v>
      </c>
    </row>
    <row r="413" spans="1:16" x14ac:dyDescent="0.25">
      <c r="A413" s="26">
        <v>45775</v>
      </c>
      <c r="B413" s="10" t="s">
        <v>155</v>
      </c>
      <c r="C413" s="10">
        <v>187</v>
      </c>
      <c r="D413" s="10">
        <v>1</v>
      </c>
      <c r="E413" s="7" t="str">
        <f>IFERROR(VLOOKUP(Table4[[#This Row],[From Location Code]],Table5[#All],3,0),"")</f>
        <v>Munger</v>
      </c>
      <c r="F413" s="7" t="str">
        <f>IFERROR(VLOOKUP(Table4[[#This Row],[From Location Code]],Table5[#All],2,0),"")</f>
        <v>Main Godown</v>
      </c>
      <c r="G413" s="10">
        <v>10110117</v>
      </c>
      <c r="H413" s="7" t="str">
        <f>IFERROR(VLOOKUP(Table4[[#This Row],[To BMC/MPG Code]],Table5[#All],3,0),"")</f>
        <v>GOMUKH KASBA DIYARA</v>
      </c>
      <c r="I413" s="7" t="str">
        <f>IFERROR(VLOOKUP(Table4[[#This Row],[To BMC/MPG Code]],Table5[#All],2,0),"")</f>
        <v>MPG</v>
      </c>
      <c r="J413" s="9" t="s">
        <v>68</v>
      </c>
      <c r="K413" s="7" t="str">
        <f>IFERROR(VLOOKUP(Table4[[#This Row],[Item Name]],Table2[[Item Name]:[UoM]],2,0),"")</f>
        <v>Nos</v>
      </c>
      <c r="L413" s="10">
        <v>15</v>
      </c>
      <c r="M413" s="17">
        <f>IFERROR(VLOOKUP(Table4[[#This Row],[Item Name]],Table2[[#All],[Item Name]:[Open Rate]],8,0),"")</f>
        <v>5.13</v>
      </c>
      <c r="N413" s="17">
        <f>IFERROR(+Table4[[#This Row],[Qty Issued]]*Table4[[#This Row],[Rate]],"")</f>
        <v>76.95</v>
      </c>
      <c r="O413" s="10" t="s">
        <v>153</v>
      </c>
      <c r="P413" s="13" t="s">
        <v>38</v>
      </c>
    </row>
    <row r="414" spans="1:16" x14ac:dyDescent="0.25">
      <c r="A414" s="26">
        <v>45775</v>
      </c>
      <c r="B414" s="10" t="s">
        <v>155</v>
      </c>
      <c r="C414" s="10">
        <v>187</v>
      </c>
      <c r="D414" s="10">
        <v>1</v>
      </c>
      <c r="E414" s="7" t="str">
        <f>IFERROR(VLOOKUP(Table4[[#This Row],[From Location Code]],Table5[#All],3,0),"")</f>
        <v>Munger</v>
      </c>
      <c r="F414" s="7" t="str">
        <f>IFERROR(VLOOKUP(Table4[[#This Row],[From Location Code]],Table5[#All],2,0),"")</f>
        <v>Main Godown</v>
      </c>
      <c r="G414" s="10">
        <v>10110123</v>
      </c>
      <c r="H414" s="7" t="str">
        <f>IFERROR(VLOOKUP(Table4[[#This Row],[To BMC/MPG Code]],Table5[#All],3,0),"")</f>
        <v>GOMUKH SHADIPUR</v>
      </c>
      <c r="I414" s="7" t="str">
        <f>IFERROR(VLOOKUP(Table4[[#This Row],[To BMC/MPG Code]],Table5[#All],2,0),"")</f>
        <v>MPG</v>
      </c>
      <c r="J414" s="9" t="s">
        <v>68</v>
      </c>
      <c r="K414" s="7" t="str">
        <f>IFERROR(VLOOKUP(Table4[[#This Row],[Item Name]],Table2[[Item Name]:[UoM]],2,0),"")</f>
        <v>Nos</v>
      </c>
      <c r="L414" s="10">
        <v>15</v>
      </c>
      <c r="M414" s="17">
        <f>IFERROR(VLOOKUP(Table4[[#This Row],[Item Name]],Table2[[#All],[Item Name]:[Open Rate]],8,0),"")</f>
        <v>5.13</v>
      </c>
      <c r="N414" s="17">
        <f>IFERROR(+Table4[[#This Row],[Qty Issued]]*Table4[[#This Row],[Rate]],"")</f>
        <v>76.95</v>
      </c>
      <c r="O414" s="10" t="s">
        <v>153</v>
      </c>
      <c r="P414" s="13" t="s">
        <v>38</v>
      </c>
    </row>
    <row r="415" spans="1:16" x14ac:dyDescent="0.25">
      <c r="A415" s="26">
        <v>45775</v>
      </c>
      <c r="B415" s="10" t="s">
        <v>155</v>
      </c>
      <c r="C415" s="10">
        <v>187</v>
      </c>
      <c r="D415" s="10">
        <v>1</v>
      </c>
      <c r="E415" s="7" t="str">
        <f>IFERROR(VLOOKUP(Table4[[#This Row],[From Location Code]],Table5[#All],3,0),"")</f>
        <v>Munger</v>
      </c>
      <c r="F415" s="7" t="str">
        <f>IFERROR(VLOOKUP(Table4[[#This Row],[From Location Code]],Table5[#All],2,0),"")</f>
        <v>Main Godown</v>
      </c>
      <c r="G415" s="10">
        <v>10110113</v>
      </c>
      <c r="H415" s="7" t="str">
        <f>IFERROR(VLOOKUP(Table4[[#This Row],[To BMC/MPG Code]],Table5[#All],3,0),"")</f>
        <v>GOMUKH SONVARSA</v>
      </c>
      <c r="I415" s="7" t="str">
        <f>IFERROR(VLOOKUP(Table4[[#This Row],[To BMC/MPG Code]],Table5[#All],2,0),"")</f>
        <v>MPG</v>
      </c>
      <c r="J415" s="9" t="s">
        <v>68</v>
      </c>
      <c r="K415" s="7" t="str">
        <f>IFERROR(VLOOKUP(Table4[[#This Row],[Item Name]],Table2[[Item Name]:[UoM]],2,0),"")</f>
        <v>Nos</v>
      </c>
      <c r="L415" s="10">
        <v>15</v>
      </c>
      <c r="M415" s="17">
        <f>IFERROR(VLOOKUP(Table4[[#This Row],[Item Name]],Table2[[#All],[Item Name]:[Open Rate]],8,0),"")</f>
        <v>5.13</v>
      </c>
      <c r="N415" s="17">
        <f>IFERROR(+Table4[[#This Row],[Qty Issued]]*Table4[[#This Row],[Rate]],"")</f>
        <v>76.95</v>
      </c>
      <c r="O415" s="10" t="s">
        <v>153</v>
      </c>
      <c r="P415" s="13" t="s">
        <v>38</v>
      </c>
    </row>
    <row r="416" spans="1:16" x14ac:dyDescent="0.25">
      <c r="A416" s="26">
        <v>45775</v>
      </c>
      <c r="B416" s="10" t="s">
        <v>155</v>
      </c>
      <c r="C416" s="10">
        <v>187</v>
      </c>
      <c r="D416" s="10">
        <v>1</v>
      </c>
      <c r="E416" s="7" t="str">
        <f>IFERROR(VLOOKUP(Table4[[#This Row],[From Location Code]],Table5[#All],3,0),"")</f>
        <v>Munger</v>
      </c>
      <c r="F416" s="7" t="str">
        <f>IFERROR(VLOOKUP(Table4[[#This Row],[From Location Code]],Table5[#All],2,0),"")</f>
        <v>Main Godown</v>
      </c>
      <c r="G416" s="10">
        <v>10110131</v>
      </c>
      <c r="H416" s="7" t="str">
        <f>IFERROR(VLOOKUP(Table4[[#This Row],[To BMC/MPG Code]],Table5[#All],3,0),"")</f>
        <v>GOMUKH KAMALPUR</v>
      </c>
      <c r="I416" s="7" t="str">
        <f>IFERROR(VLOOKUP(Table4[[#This Row],[To BMC/MPG Code]],Table5[#All],2,0),"")</f>
        <v>MPG</v>
      </c>
      <c r="J416" s="9" t="s">
        <v>68</v>
      </c>
      <c r="K416" s="7" t="str">
        <f>IFERROR(VLOOKUP(Table4[[#This Row],[Item Name]],Table2[[Item Name]:[UoM]],2,0),"")</f>
        <v>Nos</v>
      </c>
      <c r="L416" s="10">
        <v>15</v>
      </c>
      <c r="M416" s="17">
        <f>IFERROR(VLOOKUP(Table4[[#This Row],[Item Name]],Table2[[#All],[Item Name]:[Open Rate]],8,0),"")</f>
        <v>5.13</v>
      </c>
      <c r="N416" s="17">
        <f>IFERROR(+Table4[[#This Row],[Qty Issued]]*Table4[[#This Row],[Rate]],"")</f>
        <v>76.95</v>
      </c>
      <c r="O416" s="10" t="s">
        <v>153</v>
      </c>
      <c r="P416" s="13" t="s">
        <v>38</v>
      </c>
    </row>
    <row r="417" spans="1:16" x14ac:dyDescent="0.25">
      <c r="A417" s="26">
        <v>45775</v>
      </c>
      <c r="B417" s="10" t="s">
        <v>155</v>
      </c>
      <c r="C417" s="10">
        <v>187</v>
      </c>
      <c r="D417" s="10">
        <v>1</v>
      </c>
      <c r="E417" s="7" t="str">
        <f>IFERROR(VLOOKUP(Table4[[#This Row],[From Location Code]],Table5[#All],3,0),"")</f>
        <v>Munger</v>
      </c>
      <c r="F417" s="7" t="str">
        <f>IFERROR(VLOOKUP(Table4[[#This Row],[From Location Code]],Table5[#All],2,0),"")</f>
        <v>Main Godown</v>
      </c>
      <c r="G417" s="9">
        <v>10110124</v>
      </c>
      <c r="H417" s="7" t="str">
        <f>IFERROR(VLOOKUP(Table4[[#This Row],[To BMC/MPG Code]],Table5[#All],3,0),"")</f>
        <v>GOMUKH ASHRAPHA DIYARA</v>
      </c>
      <c r="I417" s="7" t="str">
        <f>IFERROR(VLOOKUP(Table4[[#This Row],[To BMC/MPG Code]],Table5[#All],2,0),"")</f>
        <v>MPG</v>
      </c>
      <c r="J417" s="9" t="s">
        <v>68</v>
      </c>
      <c r="K417" s="7" t="str">
        <f>IFERROR(VLOOKUP(Table4[[#This Row],[Item Name]],Table2[[Item Name]:[UoM]],2,0),"")</f>
        <v>Nos</v>
      </c>
      <c r="L417" s="10">
        <v>15</v>
      </c>
      <c r="M417" s="17">
        <f>IFERROR(VLOOKUP(Table4[[#This Row],[Item Name]],Table2[[#All],[Item Name]:[Open Rate]],8,0),"")</f>
        <v>5.13</v>
      </c>
      <c r="N417" s="17">
        <f>IFERROR(+Table4[[#This Row],[Qty Issued]]*Table4[[#This Row],[Rate]],"")</f>
        <v>76.95</v>
      </c>
      <c r="O417" s="10" t="s">
        <v>153</v>
      </c>
      <c r="P417" s="13" t="s">
        <v>38</v>
      </c>
    </row>
    <row r="418" spans="1:16" x14ac:dyDescent="0.25">
      <c r="A418" s="26">
        <v>45775</v>
      </c>
      <c r="B418" s="10" t="s">
        <v>155</v>
      </c>
      <c r="C418" s="10">
        <v>187</v>
      </c>
      <c r="D418" s="10">
        <v>1</v>
      </c>
      <c r="E418" s="7" t="str">
        <f>IFERROR(VLOOKUP(Table4[[#This Row],[From Location Code]],Table5[#All],3,0),"")</f>
        <v>Munger</v>
      </c>
      <c r="F418" s="7" t="str">
        <f>IFERROR(VLOOKUP(Table4[[#This Row],[From Location Code]],Table5[#All],2,0),"")</f>
        <v>Main Godown</v>
      </c>
      <c r="G418" s="9">
        <v>10110110</v>
      </c>
      <c r="H418" s="7" t="str">
        <f>IFERROR(VLOOKUP(Table4[[#This Row],[To BMC/MPG Code]],Table5[#All],3,0),"")</f>
        <v>GOMUKH HANSPUR</v>
      </c>
      <c r="I418" s="7" t="str">
        <f>IFERROR(VLOOKUP(Table4[[#This Row],[To BMC/MPG Code]],Table5[#All],2,0),"")</f>
        <v>MPG</v>
      </c>
      <c r="J418" s="9" t="s">
        <v>68</v>
      </c>
      <c r="K418" s="7" t="str">
        <f>IFERROR(VLOOKUP(Table4[[#This Row],[Item Name]],Table2[[Item Name]:[UoM]],2,0),"")</f>
        <v>Nos</v>
      </c>
      <c r="L418" s="10">
        <v>15</v>
      </c>
      <c r="M418" s="17">
        <f>IFERROR(VLOOKUP(Table4[[#This Row],[Item Name]],Table2[[#All],[Item Name]:[Open Rate]],8,0),"")</f>
        <v>5.13</v>
      </c>
      <c r="N418" s="17">
        <f>IFERROR(+Table4[[#This Row],[Qty Issued]]*Table4[[#This Row],[Rate]],"")</f>
        <v>76.95</v>
      </c>
      <c r="O418" s="10" t="s">
        <v>153</v>
      </c>
      <c r="P418" s="13" t="s">
        <v>38</v>
      </c>
    </row>
    <row r="419" spans="1:16" x14ac:dyDescent="0.25">
      <c r="A419" s="26">
        <v>45775</v>
      </c>
      <c r="B419" s="10" t="s">
        <v>155</v>
      </c>
      <c r="C419" s="10">
        <v>187</v>
      </c>
      <c r="D419" s="10">
        <v>1</v>
      </c>
      <c r="E419" s="7" t="str">
        <f>IFERROR(VLOOKUP(Table4[[#This Row],[From Location Code]],Table5[#All],3,0),"")</f>
        <v>Munger</v>
      </c>
      <c r="F419" s="7" t="str">
        <f>IFERROR(VLOOKUP(Table4[[#This Row],[From Location Code]],Table5[#All],2,0),"")</f>
        <v>Main Godown</v>
      </c>
      <c r="G419" s="9">
        <v>10110128</v>
      </c>
      <c r="H419" s="7" t="str">
        <f>IFERROR(VLOOKUP(Table4[[#This Row],[To BMC/MPG Code]],Table5[#All],3,0),"")</f>
        <v>GOMUKH MANIAPPA</v>
      </c>
      <c r="I419" s="7" t="str">
        <f>IFERROR(VLOOKUP(Table4[[#This Row],[To BMC/MPG Code]],Table5[#All],2,0),"")</f>
        <v>MPG</v>
      </c>
      <c r="J419" s="9" t="s">
        <v>68</v>
      </c>
      <c r="K419" s="7" t="str">
        <f>IFERROR(VLOOKUP(Table4[[#This Row],[Item Name]],Table2[[Item Name]:[UoM]],2,0),"")</f>
        <v>Nos</v>
      </c>
      <c r="L419" s="10">
        <v>15</v>
      </c>
      <c r="M419" s="17">
        <f>IFERROR(VLOOKUP(Table4[[#This Row],[Item Name]],Table2[[#All],[Item Name]:[Open Rate]],8,0),"")</f>
        <v>5.13</v>
      </c>
      <c r="N419" s="17">
        <f>IFERROR(+Table4[[#This Row],[Qty Issued]]*Table4[[#This Row],[Rate]],"")</f>
        <v>76.95</v>
      </c>
      <c r="O419" s="10" t="s">
        <v>153</v>
      </c>
      <c r="P419" s="13" t="s">
        <v>38</v>
      </c>
    </row>
    <row r="420" spans="1:16" x14ac:dyDescent="0.25">
      <c r="A420" s="26">
        <v>45775</v>
      </c>
      <c r="B420" s="10" t="s">
        <v>155</v>
      </c>
      <c r="C420" s="10">
        <v>187</v>
      </c>
      <c r="D420" s="10">
        <v>1</v>
      </c>
      <c r="E420" s="7" t="str">
        <f>IFERROR(VLOOKUP(Table4[[#This Row],[From Location Code]],Table5[#All],3,0),"")</f>
        <v>Munger</v>
      </c>
      <c r="F420" s="7" t="str">
        <f>IFERROR(VLOOKUP(Table4[[#This Row],[From Location Code]],Table5[#All],2,0),"")</f>
        <v>Main Godown</v>
      </c>
      <c r="G420" s="9">
        <v>10110116</v>
      </c>
      <c r="H420" s="7" t="str">
        <f>IFERROR(VLOOKUP(Table4[[#This Row],[To BMC/MPG Code]],Table5[#All],3,0),"")</f>
        <v>GOMUKH CHANDPURA</v>
      </c>
      <c r="I420" s="7" t="str">
        <f>IFERROR(VLOOKUP(Table4[[#This Row],[To BMC/MPG Code]],Table5[#All],2,0),"")</f>
        <v>MPG</v>
      </c>
      <c r="J420" s="9" t="s">
        <v>68</v>
      </c>
      <c r="K420" s="7" t="str">
        <f>IFERROR(VLOOKUP(Table4[[#This Row],[Item Name]],Table2[[Item Name]:[UoM]],2,0),"")</f>
        <v>Nos</v>
      </c>
      <c r="L420" s="10">
        <v>15</v>
      </c>
      <c r="M420" s="17">
        <f>IFERROR(VLOOKUP(Table4[[#This Row],[Item Name]],Table2[[#All],[Item Name]:[Open Rate]],8,0),"")</f>
        <v>5.13</v>
      </c>
      <c r="N420" s="17">
        <f>IFERROR(+Table4[[#This Row],[Qty Issued]]*Table4[[#This Row],[Rate]],"")</f>
        <v>76.95</v>
      </c>
      <c r="O420" s="10" t="s">
        <v>153</v>
      </c>
      <c r="P420" s="13" t="s">
        <v>38</v>
      </c>
    </row>
    <row r="421" spans="1:16" x14ac:dyDescent="0.25">
      <c r="A421" s="26">
        <v>45775</v>
      </c>
      <c r="B421" s="10" t="s">
        <v>155</v>
      </c>
      <c r="C421" s="10">
        <v>187</v>
      </c>
      <c r="D421" s="10">
        <v>1</v>
      </c>
      <c r="E421" s="7" t="str">
        <f>IFERROR(VLOOKUP(Table4[[#This Row],[From Location Code]],Table5[#All],3,0),"")</f>
        <v>Munger</v>
      </c>
      <c r="F421" s="7" t="str">
        <f>IFERROR(VLOOKUP(Table4[[#This Row],[From Location Code]],Table5[#All],2,0),"")</f>
        <v>Main Godown</v>
      </c>
      <c r="G421" s="9">
        <v>10110114</v>
      </c>
      <c r="H421" s="7" t="str">
        <f>IFERROR(VLOOKUP(Table4[[#This Row],[To BMC/MPG Code]],Table5[#All],3,0),"")</f>
        <v>GOMUKH LABHGAON</v>
      </c>
      <c r="I421" s="7" t="str">
        <f>IFERROR(VLOOKUP(Table4[[#This Row],[To BMC/MPG Code]],Table5[#All],2,0),"")</f>
        <v>MPG</v>
      </c>
      <c r="J421" s="9" t="s">
        <v>68</v>
      </c>
      <c r="K421" s="7" t="str">
        <f>IFERROR(VLOOKUP(Table4[[#This Row],[Item Name]],Table2[[Item Name]:[UoM]],2,0),"")</f>
        <v>Nos</v>
      </c>
      <c r="L421" s="10">
        <v>15</v>
      </c>
      <c r="M421" s="17">
        <f>IFERROR(VLOOKUP(Table4[[#This Row],[Item Name]],Table2[[#All],[Item Name]:[Open Rate]],8,0),"")</f>
        <v>5.13</v>
      </c>
      <c r="N421" s="17">
        <f>IFERROR(+Table4[[#This Row],[Qty Issued]]*Table4[[#This Row],[Rate]],"")</f>
        <v>76.95</v>
      </c>
      <c r="O421" s="10" t="s">
        <v>153</v>
      </c>
      <c r="P421" s="13" t="s">
        <v>38</v>
      </c>
    </row>
    <row r="422" spans="1:16" x14ac:dyDescent="0.25">
      <c r="A422" s="26">
        <v>45775</v>
      </c>
      <c r="B422" s="10" t="s">
        <v>155</v>
      </c>
      <c r="C422" s="10">
        <v>187</v>
      </c>
      <c r="D422" s="10">
        <v>1</v>
      </c>
      <c r="E422" s="7" t="str">
        <f>IFERROR(VLOOKUP(Table4[[#This Row],[From Location Code]],Table5[#All],3,0),"")</f>
        <v>Munger</v>
      </c>
      <c r="F422" s="7" t="str">
        <f>IFERROR(VLOOKUP(Table4[[#This Row],[From Location Code]],Table5[#All],2,0),"")</f>
        <v>Main Godown</v>
      </c>
      <c r="G422" s="9">
        <v>10110118</v>
      </c>
      <c r="H422" s="7" t="str">
        <f>IFERROR(VLOOKUP(Table4[[#This Row],[To BMC/MPG Code]],Table5[#All],3,0),"")</f>
        <v>GOMUKH BADIL TOL</v>
      </c>
      <c r="I422" s="7" t="str">
        <f>IFERROR(VLOOKUP(Table4[[#This Row],[To BMC/MPG Code]],Table5[#All],2,0),"")</f>
        <v>MPG</v>
      </c>
      <c r="J422" s="9" t="s">
        <v>68</v>
      </c>
      <c r="K422" s="7" t="str">
        <f>IFERROR(VLOOKUP(Table4[[#This Row],[Item Name]],Table2[[Item Name]:[UoM]],2,0),"")</f>
        <v>Nos</v>
      </c>
      <c r="L422" s="10">
        <v>15</v>
      </c>
      <c r="M422" s="17">
        <f>IFERROR(VLOOKUP(Table4[[#This Row],[Item Name]],Table2[[#All],[Item Name]:[Open Rate]],8,0),"")</f>
        <v>5.13</v>
      </c>
      <c r="N422" s="17">
        <f>IFERROR(+Table4[[#This Row],[Qty Issued]]*Table4[[#This Row],[Rate]],"")</f>
        <v>76.95</v>
      </c>
      <c r="O422" s="10" t="s">
        <v>153</v>
      </c>
      <c r="P422" s="13" t="s">
        <v>38</v>
      </c>
    </row>
    <row r="423" spans="1:16" x14ac:dyDescent="0.25">
      <c r="A423" s="26">
        <v>45775</v>
      </c>
      <c r="B423" s="10" t="s">
        <v>155</v>
      </c>
      <c r="C423" s="10">
        <v>187</v>
      </c>
      <c r="D423" s="10">
        <v>1</v>
      </c>
      <c r="E423" s="7" t="str">
        <f>IFERROR(VLOOKUP(Table4[[#This Row],[From Location Code]],Table5[#All],3,0),"")</f>
        <v>Munger</v>
      </c>
      <c r="F423" s="7" t="str">
        <f>IFERROR(VLOOKUP(Table4[[#This Row],[From Location Code]],Table5[#All],2,0),"")</f>
        <v>Main Godown</v>
      </c>
      <c r="G423" s="9">
        <v>10110121</v>
      </c>
      <c r="H423" s="7" t="str">
        <f>IFERROR(VLOOKUP(Table4[[#This Row],[To BMC/MPG Code]],Table5[#All],3,0),"")</f>
        <v>GOMUKH AHUNA</v>
      </c>
      <c r="I423" s="7" t="str">
        <f>IFERROR(VLOOKUP(Table4[[#This Row],[To BMC/MPG Code]],Table5[#All],2,0),"")</f>
        <v>MPG</v>
      </c>
      <c r="J423" s="9" t="s">
        <v>68</v>
      </c>
      <c r="K423" s="7" t="str">
        <f>IFERROR(VLOOKUP(Table4[[#This Row],[Item Name]],Table2[[Item Name]:[UoM]],2,0),"")</f>
        <v>Nos</v>
      </c>
      <c r="L423" s="10">
        <v>15</v>
      </c>
      <c r="M423" s="17">
        <f>IFERROR(VLOOKUP(Table4[[#This Row],[Item Name]],Table2[[#All],[Item Name]:[Open Rate]],8,0),"")</f>
        <v>5.13</v>
      </c>
      <c r="N423" s="17">
        <f>IFERROR(+Table4[[#This Row],[Qty Issued]]*Table4[[#This Row],[Rate]],"")</f>
        <v>76.95</v>
      </c>
      <c r="O423" s="10" t="s">
        <v>153</v>
      </c>
      <c r="P423" s="13" t="s">
        <v>38</v>
      </c>
    </row>
    <row r="424" spans="1:16" x14ac:dyDescent="0.25">
      <c r="A424" s="26">
        <v>45775</v>
      </c>
      <c r="B424" s="10" t="s">
        <v>155</v>
      </c>
      <c r="C424" s="10">
        <v>187</v>
      </c>
      <c r="D424" s="10">
        <v>1</v>
      </c>
      <c r="E424" s="7" t="str">
        <f>IFERROR(VLOOKUP(Table4[[#This Row],[From Location Code]],Table5[#All],3,0),"")</f>
        <v>Munger</v>
      </c>
      <c r="F424" s="7" t="str">
        <f>IFERROR(VLOOKUP(Table4[[#This Row],[From Location Code]],Table5[#All],2,0),"")</f>
        <v>Main Godown</v>
      </c>
      <c r="G424" s="9">
        <v>10110122</v>
      </c>
      <c r="H424" s="7" t="str">
        <f>IFERROR(VLOOKUP(Table4[[#This Row],[To BMC/MPG Code]],Table5[#All],3,0),"")</f>
        <v>GOMUKH SAURAYDIH</v>
      </c>
      <c r="I424" s="7" t="str">
        <f>IFERROR(VLOOKUP(Table4[[#This Row],[To BMC/MPG Code]],Table5[#All],2,0),"")</f>
        <v>MPG</v>
      </c>
      <c r="J424" s="9" t="s">
        <v>68</v>
      </c>
      <c r="K424" s="7" t="str">
        <f>IFERROR(VLOOKUP(Table4[[#This Row],[Item Name]],Table2[[Item Name]:[UoM]],2,0),"")</f>
        <v>Nos</v>
      </c>
      <c r="L424" s="10">
        <v>15</v>
      </c>
      <c r="M424" s="17">
        <f>IFERROR(VLOOKUP(Table4[[#This Row],[Item Name]],Table2[[#All],[Item Name]:[Open Rate]],8,0),"")</f>
        <v>5.13</v>
      </c>
      <c r="N424" s="17">
        <f>IFERROR(+Table4[[#This Row],[Qty Issued]]*Table4[[#This Row],[Rate]],"")</f>
        <v>76.95</v>
      </c>
      <c r="O424" s="10" t="s">
        <v>153</v>
      </c>
      <c r="P424" s="13" t="s">
        <v>38</v>
      </c>
    </row>
    <row r="425" spans="1:16" x14ac:dyDescent="0.25">
      <c r="A425" s="26">
        <v>45775</v>
      </c>
      <c r="B425" s="10" t="s">
        <v>155</v>
      </c>
      <c r="C425" s="10">
        <v>187</v>
      </c>
      <c r="D425" s="10">
        <v>1</v>
      </c>
      <c r="E425" s="7" t="str">
        <f>IFERROR(VLOOKUP(Table4[[#This Row],[From Location Code]],Table5[#All],3,0),"")</f>
        <v>Munger</v>
      </c>
      <c r="F425" s="7" t="str">
        <f>IFERROR(VLOOKUP(Table4[[#This Row],[From Location Code]],Table5[#All],2,0),"")</f>
        <v>Main Godown</v>
      </c>
      <c r="G425" s="9">
        <v>10110125</v>
      </c>
      <c r="H425" s="7" t="str">
        <f>IFERROR(VLOOKUP(Table4[[#This Row],[To BMC/MPG Code]],Table5[#All],3,0),"")</f>
        <v>GOMUKH SHUMBHA</v>
      </c>
      <c r="I425" s="7" t="str">
        <f>IFERROR(VLOOKUP(Table4[[#This Row],[To BMC/MPG Code]],Table5[#All],2,0),"")</f>
        <v>MPG</v>
      </c>
      <c r="J425" s="9" t="s">
        <v>68</v>
      </c>
      <c r="K425" s="7" t="str">
        <f>IFERROR(VLOOKUP(Table4[[#This Row],[Item Name]],Table2[[Item Name]:[UoM]],2,0),"")</f>
        <v>Nos</v>
      </c>
      <c r="L425" s="10">
        <v>15</v>
      </c>
      <c r="M425" s="17">
        <f>IFERROR(VLOOKUP(Table4[[#This Row],[Item Name]],Table2[[#All],[Item Name]:[Open Rate]],8,0),"")</f>
        <v>5.13</v>
      </c>
      <c r="N425" s="17">
        <f>IFERROR(+Table4[[#This Row],[Qty Issued]]*Table4[[#This Row],[Rate]],"")</f>
        <v>76.95</v>
      </c>
      <c r="O425" s="10" t="s">
        <v>153</v>
      </c>
      <c r="P425" s="13" t="s">
        <v>38</v>
      </c>
    </row>
    <row r="426" spans="1:16" x14ac:dyDescent="0.25">
      <c r="A426" s="26">
        <v>45775</v>
      </c>
      <c r="B426" s="10" t="s">
        <v>155</v>
      </c>
      <c r="C426" s="10">
        <v>187</v>
      </c>
      <c r="D426" s="10">
        <v>1</v>
      </c>
      <c r="E426" s="7" t="str">
        <f>IFERROR(VLOOKUP(Table4[[#This Row],[From Location Code]],Table5[#All],3,0),"")</f>
        <v>Munger</v>
      </c>
      <c r="F426" s="7" t="str">
        <f>IFERROR(VLOOKUP(Table4[[#This Row],[From Location Code]],Table5[#All],2,0),"")</f>
        <v>Main Godown</v>
      </c>
      <c r="G426" s="9">
        <v>10110126</v>
      </c>
      <c r="H426" s="7" t="str">
        <f>IFERROR(VLOOKUP(Table4[[#This Row],[To BMC/MPG Code]],Table5[#All],3,0),"")</f>
        <v>GOMUKH BAbhangama</v>
      </c>
      <c r="I426" s="7" t="str">
        <f>IFERROR(VLOOKUP(Table4[[#This Row],[To BMC/MPG Code]],Table5[#All],2,0),"")</f>
        <v>MPG</v>
      </c>
      <c r="J426" s="9" t="s">
        <v>68</v>
      </c>
      <c r="K426" s="7" t="str">
        <f>IFERROR(VLOOKUP(Table4[[#This Row],[Item Name]],Table2[[Item Name]:[UoM]],2,0),"")</f>
        <v>Nos</v>
      </c>
      <c r="L426" s="10">
        <v>15</v>
      </c>
      <c r="M426" s="17">
        <f>IFERROR(VLOOKUP(Table4[[#This Row],[Item Name]],Table2[[#All],[Item Name]:[Open Rate]],8,0),"")</f>
        <v>5.13</v>
      </c>
      <c r="N426" s="17">
        <f>IFERROR(+Table4[[#This Row],[Qty Issued]]*Table4[[#This Row],[Rate]],"")</f>
        <v>76.95</v>
      </c>
      <c r="O426" s="10" t="s">
        <v>153</v>
      </c>
      <c r="P426" s="13" t="s">
        <v>38</v>
      </c>
    </row>
    <row r="427" spans="1:16" x14ac:dyDescent="0.25">
      <c r="A427" s="26">
        <v>45775</v>
      </c>
      <c r="B427" s="10" t="s">
        <v>155</v>
      </c>
      <c r="C427" s="10">
        <v>187</v>
      </c>
      <c r="D427" s="10">
        <v>1</v>
      </c>
      <c r="E427" s="7" t="str">
        <f>IFERROR(VLOOKUP(Table4[[#This Row],[From Location Code]],Table5[#All],3,0),"")</f>
        <v>Munger</v>
      </c>
      <c r="F427" s="7" t="str">
        <f>IFERROR(VLOOKUP(Table4[[#This Row],[From Location Code]],Table5[#All],2,0),"")</f>
        <v>Main Godown</v>
      </c>
      <c r="G427" s="9">
        <v>10110119</v>
      </c>
      <c r="H427" s="7" t="str">
        <f>IFERROR(VLOOKUP(Table4[[#This Row],[To BMC/MPG Code]],Table5[#All],3,0),"")</f>
        <v>GOMUKH TRIBHUVAN TOLA</v>
      </c>
      <c r="I427" s="7" t="str">
        <f>IFERROR(VLOOKUP(Table4[[#This Row],[To BMC/MPG Code]],Table5[#All],2,0),"")</f>
        <v>MPG</v>
      </c>
      <c r="J427" s="9" t="s">
        <v>68</v>
      </c>
      <c r="K427" s="7" t="str">
        <f>IFERROR(VLOOKUP(Table4[[#This Row],[Item Name]],Table2[[Item Name]:[UoM]],2,0),"")</f>
        <v>Nos</v>
      </c>
      <c r="L427" s="10">
        <v>15</v>
      </c>
      <c r="M427" s="17">
        <f>IFERROR(VLOOKUP(Table4[[#This Row],[Item Name]],Table2[[#All],[Item Name]:[Open Rate]],8,0),"")</f>
        <v>5.13</v>
      </c>
      <c r="N427" s="17">
        <f>IFERROR(+Table4[[#This Row],[Qty Issued]]*Table4[[#This Row],[Rate]],"")</f>
        <v>76.95</v>
      </c>
      <c r="O427" s="10" t="s">
        <v>153</v>
      </c>
      <c r="P427" s="13" t="s">
        <v>38</v>
      </c>
    </row>
    <row r="428" spans="1:16" x14ac:dyDescent="0.25">
      <c r="A428" s="26">
        <v>45775</v>
      </c>
      <c r="B428" s="10" t="s">
        <v>155</v>
      </c>
      <c r="C428" s="10">
        <v>187</v>
      </c>
      <c r="D428" s="10">
        <v>1</v>
      </c>
      <c r="E428" s="7" t="str">
        <f>IFERROR(VLOOKUP(Table4[[#This Row],[From Location Code]],Table5[#All],3,0),"")</f>
        <v>Munger</v>
      </c>
      <c r="F428" s="7" t="str">
        <f>IFERROR(VLOOKUP(Table4[[#This Row],[From Location Code]],Table5[#All],2,0),"")</f>
        <v>Main Godown</v>
      </c>
      <c r="G428" s="9">
        <v>10110134</v>
      </c>
      <c r="H428" s="7" t="str">
        <f>IFERROR(VLOOKUP(Table4[[#This Row],[To BMC/MPG Code]],Table5[#All],3,0),"")</f>
        <v>GOMUKH BISHANPUR</v>
      </c>
      <c r="I428" s="7" t="str">
        <f>IFERROR(VLOOKUP(Table4[[#This Row],[To BMC/MPG Code]],Table5[#All],2,0),"")</f>
        <v>MPG</v>
      </c>
      <c r="J428" s="9" t="s">
        <v>68</v>
      </c>
      <c r="K428" s="7" t="str">
        <f>IFERROR(VLOOKUP(Table4[[#This Row],[Item Name]],Table2[[Item Name]:[UoM]],2,0),"")</f>
        <v>Nos</v>
      </c>
      <c r="L428" s="10">
        <v>15</v>
      </c>
      <c r="M428" s="17">
        <f>IFERROR(VLOOKUP(Table4[[#This Row],[Item Name]],Table2[[#All],[Item Name]:[Open Rate]],8,0),"")</f>
        <v>5.13</v>
      </c>
      <c r="N428" s="17">
        <f>IFERROR(+Table4[[#This Row],[Qty Issued]]*Table4[[#This Row],[Rate]],"")</f>
        <v>76.95</v>
      </c>
      <c r="O428" s="10" t="s">
        <v>153</v>
      </c>
      <c r="P428" s="13" t="s">
        <v>38</v>
      </c>
    </row>
    <row r="429" spans="1:16" x14ac:dyDescent="0.25">
      <c r="A429" s="26">
        <v>45775</v>
      </c>
      <c r="B429" s="10" t="s">
        <v>155</v>
      </c>
      <c r="C429" s="10">
        <v>187</v>
      </c>
      <c r="D429" s="10">
        <v>1</v>
      </c>
      <c r="E429" s="7" t="str">
        <f>IFERROR(VLOOKUP(Table4[[#This Row],[From Location Code]],Table5[#All],3,0),"")</f>
        <v>Munger</v>
      </c>
      <c r="F429" s="7" t="str">
        <f>IFERROR(VLOOKUP(Table4[[#This Row],[From Location Code]],Table5[#All],2,0),"")</f>
        <v>Main Godown</v>
      </c>
      <c r="G429" s="9">
        <v>10110135</v>
      </c>
      <c r="H429" s="7" t="str">
        <f>IFERROR(VLOOKUP(Table4[[#This Row],[To BMC/MPG Code]],Table5[#All],3,0),"")</f>
        <v>GOMUKH BISHANPUR 2</v>
      </c>
      <c r="I429" s="7" t="str">
        <f>IFERROR(VLOOKUP(Table4[[#This Row],[To BMC/MPG Code]],Table5[#All],2,0),"")</f>
        <v>MPG</v>
      </c>
      <c r="J429" s="9" t="s">
        <v>68</v>
      </c>
      <c r="K429" s="7" t="str">
        <f>IFERROR(VLOOKUP(Table4[[#This Row],[Item Name]],Table2[[Item Name]:[UoM]],2,0),"")</f>
        <v>Nos</v>
      </c>
      <c r="L429" s="10">
        <v>15</v>
      </c>
      <c r="M429" s="17">
        <f>IFERROR(VLOOKUP(Table4[[#This Row],[Item Name]],Table2[[#All],[Item Name]:[Open Rate]],8,0),"")</f>
        <v>5.13</v>
      </c>
      <c r="N429" s="17">
        <f>IFERROR(+Table4[[#This Row],[Qty Issued]]*Table4[[#This Row],[Rate]],"")</f>
        <v>76.95</v>
      </c>
      <c r="O429" s="10" t="s">
        <v>153</v>
      </c>
      <c r="P429" s="13" t="s">
        <v>38</v>
      </c>
    </row>
    <row r="430" spans="1:16" x14ac:dyDescent="0.25">
      <c r="A430" s="26">
        <v>45775</v>
      </c>
      <c r="B430" s="10" t="s">
        <v>155</v>
      </c>
      <c r="C430" s="10">
        <v>187</v>
      </c>
      <c r="D430" s="10">
        <v>1</v>
      </c>
      <c r="E430" s="7" t="str">
        <f>IFERROR(VLOOKUP(Table4[[#This Row],[From Location Code]],Table5[#All],3,0),"")</f>
        <v>Munger</v>
      </c>
      <c r="F430" s="7" t="str">
        <f>IFERROR(VLOOKUP(Table4[[#This Row],[From Location Code]],Table5[#All],2,0),"")</f>
        <v>Main Godown</v>
      </c>
      <c r="G430" s="9">
        <v>10110132</v>
      </c>
      <c r="H430" s="7" t="str">
        <f>IFERROR(VLOOKUP(Table4[[#This Row],[To BMC/MPG Code]],Table5[#All],3,0),"")</f>
        <v>GOMUKH DHUSMURI BISHANPUR</v>
      </c>
      <c r="I430" s="7" t="str">
        <f>IFERROR(VLOOKUP(Table4[[#This Row],[To BMC/MPG Code]],Table5[#All],2,0),"")</f>
        <v>MPG</v>
      </c>
      <c r="J430" s="9" t="s">
        <v>68</v>
      </c>
      <c r="K430" s="7" t="str">
        <f>IFERROR(VLOOKUP(Table4[[#This Row],[Item Name]],Table2[[Item Name]:[UoM]],2,0),"")</f>
        <v>Nos</v>
      </c>
      <c r="L430" s="10">
        <v>15</v>
      </c>
      <c r="M430" s="17">
        <f>IFERROR(VLOOKUP(Table4[[#This Row],[Item Name]],Table2[[#All],[Item Name]:[Open Rate]],8,0),"")</f>
        <v>5.13</v>
      </c>
      <c r="N430" s="17">
        <f>IFERROR(+Table4[[#This Row],[Qty Issued]]*Table4[[#This Row],[Rate]],"")</f>
        <v>76.95</v>
      </c>
      <c r="O430" s="10" t="s">
        <v>153</v>
      </c>
      <c r="P430" s="13" t="s">
        <v>38</v>
      </c>
    </row>
    <row r="431" spans="1:16" x14ac:dyDescent="0.25">
      <c r="A431" s="26">
        <v>45775</v>
      </c>
      <c r="B431" s="10" t="s">
        <v>155</v>
      </c>
      <c r="C431" s="10">
        <v>187</v>
      </c>
      <c r="D431" s="10">
        <v>1</v>
      </c>
      <c r="E431" s="7" t="str">
        <f>IFERROR(VLOOKUP(Table4[[#This Row],[From Location Code]],Table5[#All],3,0),"")</f>
        <v>Munger</v>
      </c>
      <c r="F431" s="7" t="str">
        <f>IFERROR(VLOOKUP(Table4[[#This Row],[From Location Code]],Table5[#All],2,0),"")</f>
        <v>Main Godown</v>
      </c>
      <c r="G431" s="9">
        <v>10110140</v>
      </c>
      <c r="H431" s="7" t="str">
        <f>IFERROR(VLOOKUP(Table4[[#This Row],[To BMC/MPG Code]],Table5[#All],3,0),"")</f>
        <v>GOMUKH GHAMARIYA</v>
      </c>
      <c r="I431" s="7" t="str">
        <f>IFERROR(VLOOKUP(Table4[[#This Row],[To BMC/MPG Code]],Table5[#All],2,0),"")</f>
        <v>MPG</v>
      </c>
      <c r="J431" s="9" t="s">
        <v>68</v>
      </c>
      <c r="K431" s="7" t="str">
        <f>IFERROR(VLOOKUP(Table4[[#This Row],[Item Name]],Table2[[Item Name]:[UoM]],2,0),"")</f>
        <v>Nos</v>
      </c>
      <c r="L431" s="10">
        <v>15</v>
      </c>
      <c r="M431" s="17">
        <f>IFERROR(VLOOKUP(Table4[[#This Row],[Item Name]],Table2[[#All],[Item Name]:[Open Rate]],8,0),"")</f>
        <v>5.13</v>
      </c>
      <c r="N431" s="17">
        <f>IFERROR(+Table4[[#This Row],[Qty Issued]]*Table4[[#This Row],[Rate]],"")</f>
        <v>76.95</v>
      </c>
      <c r="O431" s="10" t="s">
        <v>153</v>
      </c>
      <c r="P431" s="13" t="s">
        <v>38</v>
      </c>
    </row>
    <row r="432" spans="1:16" x14ac:dyDescent="0.25">
      <c r="A432" s="26">
        <v>45775</v>
      </c>
      <c r="B432" s="10" t="s">
        <v>155</v>
      </c>
      <c r="C432" s="10">
        <v>187</v>
      </c>
      <c r="D432" s="10">
        <v>1</v>
      </c>
      <c r="E432" s="7" t="str">
        <f>IFERROR(VLOOKUP(Table4[[#This Row],[From Location Code]],Table5[#All],3,0),"")</f>
        <v>Munger</v>
      </c>
      <c r="F432" s="7" t="str">
        <f>IFERROR(VLOOKUP(Table4[[#This Row],[From Location Code]],Table5[#All],2,0),"")</f>
        <v>Main Godown</v>
      </c>
      <c r="G432" s="9">
        <v>10110141</v>
      </c>
      <c r="H432" s="7" t="str">
        <f>IFERROR(VLOOKUP(Table4[[#This Row],[To BMC/MPG Code]],Table5[#All],3,0),"")</f>
        <v>GOMUKH MEGHAUMA</v>
      </c>
      <c r="I432" s="7" t="str">
        <f>IFERROR(VLOOKUP(Table4[[#This Row],[To BMC/MPG Code]],Table5[#All],2,0),"")</f>
        <v>MPG</v>
      </c>
      <c r="J432" s="9" t="s">
        <v>68</v>
      </c>
      <c r="K432" s="7" t="str">
        <f>IFERROR(VLOOKUP(Table4[[#This Row],[Item Name]],Table2[[Item Name]:[UoM]],2,0),"")</f>
        <v>Nos</v>
      </c>
      <c r="L432" s="10">
        <v>15</v>
      </c>
      <c r="M432" s="17">
        <f>IFERROR(VLOOKUP(Table4[[#This Row],[Item Name]],Table2[[#All],[Item Name]:[Open Rate]],8,0),"")</f>
        <v>5.13</v>
      </c>
      <c r="N432" s="17">
        <f>IFERROR(+Table4[[#This Row],[Qty Issued]]*Table4[[#This Row],[Rate]],"")</f>
        <v>76.95</v>
      </c>
      <c r="O432" s="10" t="s">
        <v>153</v>
      </c>
      <c r="P432" s="13" t="s">
        <v>38</v>
      </c>
    </row>
    <row r="433" spans="1:16" x14ac:dyDescent="0.25">
      <c r="A433" s="26">
        <v>45775</v>
      </c>
      <c r="B433" s="10" t="s">
        <v>155</v>
      </c>
      <c r="C433" s="10">
        <v>187</v>
      </c>
      <c r="D433" s="10">
        <v>1</v>
      </c>
      <c r="E433" s="7" t="str">
        <f>IFERROR(VLOOKUP(Table4[[#This Row],[From Location Code]],Table5[#All],3,0),"")</f>
        <v>Munger</v>
      </c>
      <c r="F433" s="7" t="str">
        <f>IFERROR(VLOOKUP(Table4[[#This Row],[From Location Code]],Table5[#All],2,0),"")</f>
        <v>Main Godown</v>
      </c>
      <c r="G433" s="9">
        <v>10110142</v>
      </c>
      <c r="H433" s="7" t="str">
        <f>IFERROR(VLOOKUP(Table4[[#This Row],[To BMC/MPG Code]],Table5[#All],3,0),"")</f>
        <v>GOUKH SIRSIYA</v>
      </c>
      <c r="I433" s="7" t="str">
        <f>IFERROR(VLOOKUP(Table4[[#This Row],[To BMC/MPG Code]],Table5[#All],2,0),"")</f>
        <v>MPG</v>
      </c>
      <c r="J433" s="9" t="s">
        <v>68</v>
      </c>
      <c r="K433" s="7" t="str">
        <f>IFERROR(VLOOKUP(Table4[[#This Row],[Item Name]],Table2[[Item Name]:[UoM]],2,0),"")</f>
        <v>Nos</v>
      </c>
      <c r="L433" s="10">
        <v>15</v>
      </c>
      <c r="M433" s="17">
        <f>IFERROR(VLOOKUP(Table4[[#This Row],[Item Name]],Table2[[#All],[Item Name]:[Open Rate]],8,0),"")</f>
        <v>5.13</v>
      </c>
      <c r="N433" s="17">
        <f>IFERROR(+Table4[[#This Row],[Qty Issued]]*Table4[[#This Row],[Rate]],"")</f>
        <v>76.95</v>
      </c>
      <c r="O433" s="10" t="s">
        <v>153</v>
      </c>
      <c r="P433" s="13" t="s">
        <v>38</v>
      </c>
    </row>
    <row r="434" spans="1:16" x14ac:dyDescent="0.25">
      <c r="A434" s="26">
        <v>45775</v>
      </c>
      <c r="B434" s="10" t="s">
        <v>155</v>
      </c>
      <c r="C434" s="10">
        <v>187</v>
      </c>
      <c r="D434" s="10">
        <v>1</v>
      </c>
      <c r="E434" s="7" t="str">
        <f>IFERROR(VLOOKUP(Table4[[#This Row],[From Location Code]],Table5[#All],3,0),"")</f>
        <v>Munger</v>
      </c>
      <c r="F434" s="7" t="str">
        <f>IFERROR(VLOOKUP(Table4[[#This Row],[From Location Code]],Table5[#All],2,0),"")</f>
        <v>Main Godown</v>
      </c>
      <c r="G434" s="9">
        <v>10110143</v>
      </c>
      <c r="H434" s="7" t="str">
        <f>IFERROR(VLOOKUP(Table4[[#This Row],[To BMC/MPG Code]],Table5[#All],3,0),"")</f>
        <v>GOMUKH AURA</v>
      </c>
      <c r="I434" s="7" t="str">
        <f>IFERROR(VLOOKUP(Table4[[#This Row],[To BMC/MPG Code]],Table5[#All],2,0),"")</f>
        <v>MPG</v>
      </c>
      <c r="J434" s="9" t="s">
        <v>68</v>
      </c>
      <c r="K434" s="7" t="str">
        <f>IFERROR(VLOOKUP(Table4[[#This Row],[Item Name]],Table2[[Item Name]:[UoM]],2,0),"")</f>
        <v>Nos</v>
      </c>
      <c r="L434" s="10">
        <v>15</v>
      </c>
      <c r="M434" s="17">
        <f>IFERROR(VLOOKUP(Table4[[#This Row],[Item Name]],Table2[[#All],[Item Name]:[Open Rate]],8,0),"")</f>
        <v>5.13</v>
      </c>
      <c r="N434" s="17">
        <f>IFERROR(+Table4[[#This Row],[Qty Issued]]*Table4[[#This Row],[Rate]],"")</f>
        <v>76.95</v>
      </c>
      <c r="O434" s="10" t="s">
        <v>153</v>
      </c>
      <c r="P434" s="13" t="s">
        <v>38</v>
      </c>
    </row>
    <row r="435" spans="1:16" x14ac:dyDescent="0.25">
      <c r="A435" s="26">
        <v>45775</v>
      </c>
      <c r="B435" s="10" t="s">
        <v>155</v>
      </c>
      <c r="C435" s="10">
        <v>187</v>
      </c>
      <c r="D435" s="10">
        <v>1</v>
      </c>
      <c r="E435" s="7" t="str">
        <f>IFERROR(VLOOKUP(Table4[[#This Row],[From Location Code]],Table5[#All],3,0),"")</f>
        <v>Munger</v>
      </c>
      <c r="F435" s="7" t="str">
        <f>IFERROR(VLOOKUP(Table4[[#This Row],[From Location Code]],Table5[#All],2,0),"")</f>
        <v>Main Godown</v>
      </c>
      <c r="G435" s="9">
        <v>10110144</v>
      </c>
      <c r="H435" s="7" t="str">
        <f>IFERROR(VLOOKUP(Table4[[#This Row],[To BMC/MPG Code]],Table5[#All],3,0),"")</f>
        <v>GOMUKH BEHORBA</v>
      </c>
      <c r="I435" s="7" t="str">
        <f>IFERROR(VLOOKUP(Table4[[#This Row],[To BMC/MPG Code]],Table5[#All],2,0),"")</f>
        <v>MPG</v>
      </c>
      <c r="J435" s="9" t="s">
        <v>68</v>
      </c>
      <c r="K435" s="7" t="str">
        <f>IFERROR(VLOOKUP(Table4[[#This Row],[Item Name]],Table2[[Item Name]:[UoM]],2,0),"")</f>
        <v>Nos</v>
      </c>
      <c r="L435" s="10">
        <v>15</v>
      </c>
      <c r="M435" s="17">
        <f>IFERROR(VLOOKUP(Table4[[#This Row],[Item Name]],Table2[[#All],[Item Name]:[Open Rate]],8,0),"")</f>
        <v>5.13</v>
      </c>
      <c r="N435" s="17">
        <f>IFERROR(+Table4[[#This Row],[Qty Issued]]*Table4[[#This Row],[Rate]],"")</f>
        <v>76.95</v>
      </c>
      <c r="O435" s="10" t="s">
        <v>153</v>
      </c>
      <c r="P435" s="13" t="s">
        <v>38</v>
      </c>
    </row>
    <row r="436" spans="1:16" x14ac:dyDescent="0.25">
      <c r="A436" s="26">
        <v>45775</v>
      </c>
      <c r="B436" s="10" t="s">
        <v>155</v>
      </c>
      <c r="C436" s="10">
        <v>187</v>
      </c>
      <c r="D436" s="10">
        <v>1</v>
      </c>
      <c r="E436" s="7" t="str">
        <f>IFERROR(VLOOKUP(Table4[[#This Row],[From Location Code]],Table5[#All],3,0),"")</f>
        <v>Munger</v>
      </c>
      <c r="F436" s="7" t="str">
        <f>IFERROR(VLOOKUP(Table4[[#This Row],[From Location Code]],Table5[#All],2,0),"")</f>
        <v>Main Godown</v>
      </c>
      <c r="G436" s="9">
        <v>10110145</v>
      </c>
      <c r="H436" s="7" t="str">
        <f>IFERROR(VLOOKUP(Table4[[#This Row],[To BMC/MPG Code]],Table5[#All],3,0),"")</f>
        <v>GOMUKH SONAPUR BHARAT</v>
      </c>
      <c r="I436" s="7" t="str">
        <f>IFERROR(VLOOKUP(Table4[[#This Row],[To BMC/MPG Code]],Table5[#All],2,0),"")</f>
        <v>MPG</v>
      </c>
      <c r="J436" s="9" t="s">
        <v>68</v>
      </c>
      <c r="K436" s="7" t="str">
        <f>IFERROR(VLOOKUP(Table4[[#This Row],[Item Name]],Table2[[Item Name]:[UoM]],2,0),"")</f>
        <v>Nos</v>
      </c>
      <c r="L436" s="10">
        <v>15</v>
      </c>
      <c r="M436" s="17">
        <f>IFERROR(VLOOKUP(Table4[[#This Row],[Item Name]],Table2[[#All],[Item Name]:[Open Rate]],8,0),"")</f>
        <v>5.13</v>
      </c>
      <c r="N436" s="17">
        <f>IFERROR(+Table4[[#This Row],[Qty Issued]]*Table4[[#This Row],[Rate]],"")</f>
        <v>76.95</v>
      </c>
      <c r="O436" s="10" t="s">
        <v>153</v>
      </c>
      <c r="P436" s="13" t="s">
        <v>38</v>
      </c>
    </row>
    <row r="437" spans="1:16" x14ac:dyDescent="0.25">
      <c r="A437" s="26">
        <v>45775</v>
      </c>
      <c r="B437" s="10" t="s">
        <v>155</v>
      </c>
      <c r="C437" s="10">
        <v>187</v>
      </c>
      <c r="D437" s="10">
        <v>1</v>
      </c>
      <c r="E437" s="7" t="str">
        <f>IFERROR(VLOOKUP(Table4[[#This Row],[From Location Code]],Table5[#All],3,0),"")</f>
        <v>Munger</v>
      </c>
      <c r="F437" s="7" t="str">
        <f>IFERROR(VLOOKUP(Table4[[#This Row],[From Location Code]],Table5[#All],2,0),"")</f>
        <v>Main Godown</v>
      </c>
      <c r="G437" s="9">
        <v>10110146</v>
      </c>
      <c r="H437" s="7" t="str">
        <f>IFERROR(VLOOKUP(Table4[[#This Row],[To BMC/MPG Code]],Table5[#All],3,0),"")</f>
        <v>GOMUKH SAIDPUR SAMASTIPUR</v>
      </c>
      <c r="I437" s="7" t="str">
        <f>IFERROR(VLOOKUP(Table4[[#This Row],[To BMC/MPG Code]],Table5[#All],2,0),"")</f>
        <v>MPG</v>
      </c>
      <c r="J437" s="9" t="s">
        <v>68</v>
      </c>
      <c r="K437" s="7" t="str">
        <f>IFERROR(VLOOKUP(Table4[[#This Row],[Item Name]],Table2[[Item Name]:[UoM]],2,0),"")</f>
        <v>Nos</v>
      </c>
      <c r="L437" s="10">
        <v>15</v>
      </c>
      <c r="M437" s="17">
        <f>IFERROR(VLOOKUP(Table4[[#This Row],[Item Name]],Table2[[#All],[Item Name]:[Open Rate]],8,0),"")</f>
        <v>5.13</v>
      </c>
      <c r="N437" s="17">
        <f>IFERROR(+Table4[[#This Row],[Qty Issued]]*Table4[[#This Row],[Rate]],"")</f>
        <v>76.95</v>
      </c>
      <c r="O437" s="10" t="s">
        <v>153</v>
      </c>
      <c r="P437" s="13" t="s">
        <v>38</v>
      </c>
    </row>
    <row r="438" spans="1:16" x14ac:dyDescent="0.25">
      <c r="A438" s="26">
        <v>45775</v>
      </c>
      <c r="B438" s="10" t="s">
        <v>155</v>
      </c>
      <c r="C438" s="10">
        <v>187</v>
      </c>
      <c r="D438" s="10">
        <v>1</v>
      </c>
      <c r="E438" s="7" t="str">
        <f>IFERROR(VLOOKUP(Table4[[#This Row],[From Location Code]],Table5[#All],3,0),"")</f>
        <v>Munger</v>
      </c>
      <c r="F438" s="7" t="str">
        <f>IFERROR(VLOOKUP(Table4[[#This Row],[From Location Code]],Table5[#All],2,0),"")</f>
        <v>Main Godown</v>
      </c>
      <c r="G438" s="9">
        <v>10110147</v>
      </c>
      <c r="H438" s="7" t="str">
        <f>IFERROR(VLOOKUP(Table4[[#This Row],[To BMC/MPG Code]],Table5[#All],3,0),"")</f>
        <v>GOMUKH BARIYARPUR</v>
      </c>
      <c r="I438" s="7" t="str">
        <f>IFERROR(VLOOKUP(Table4[[#This Row],[To BMC/MPG Code]],Table5[#All],2,0),"")</f>
        <v>MPG</v>
      </c>
      <c r="J438" s="9" t="s">
        <v>68</v>
      </c>
      <c r="K438" s="7" t="str">
        <f>IFERROR(VLOOKUP(Table4[[#This Row],[Item Name]],Table2[[Item Name]:[UoM]],2,0),"")</f>
        <v>Nos</v>
      </c>
      <c r="L438" s="10">
        <v>15</v>
      </c>
      <c r="M438" s="17">
        <f>IFERROR(VLOOKUP(Table4[[#This Row],[Item Name]],Table2[[#All],[Item Name]:[Open Rate]],8,0),"")</f>
        <v>5.13</v>
      </c>
      <c r="N438" s="17">
        <f>IFERROR(+Table4[[#This Row],[Qty Issued]]*Table4[[#This Row],[Rate]],"")</f>
        <v>76.95</v>
      </c>
      <c r="O438" s="10" t="s">
        <v>153</v>
      </c>
      <c r="P438" s="13" t="s">
        <v>38</v>
      </c>
    </row>
    <row r="439" spans="1:16" x14ac:dyDescent="0.25">
      <c r="A439" s="26">
        <v>45775</v>
      </c>
      <c r="B439" s="10" t="s">
        <v>155</v>
      </c>
      <c r="C439" s="10">
        <v>187</v>
      </c>
      <c r="D439" s="10">
        <v>1</v>
      </c>
      <c r="E439" s="7" t="str">
        <f>IFERROR(VLOOKUP(Table4[[#This Row],[From Location Code]],Table5[#All],3,0),"")</f>
        <v>Munger</v>
      </c>
      <c r="F439" s="7" t="str">
        <f>IFERROR(VLOOKUP(Table4[[#This Row],[From Location Code]],Table5[#All],2,0),"")</f>
        <v>Main Godown</v>
      </c>
      <c r="G439" s="10">
        <v>10110117</v>
      </c>
      <c r="H439" s="7" t="str">
        <f>IFERROR(VLOOKUP(Table4[[#This Row],[To BMC/MPG Code]],Table5[#All],3,0),"")</f>
        <v>GOMUKH KASBA DIYARA</v>
      </c>
      <c r="I439" s="7" t="str">
        <f>IFERROR(VLOOKUP(Table4[[#This Row],[To BMC/MPG Code]],Table5[#All],2,0),"")</f>
        <v>MPG</v>
      </c>
      <c r="J439" s="9" t="s">
        <v>108</v>
      </c>
      <c r="K439" s="7" t="str">
        <f>IFERROR(VLOOKUP(Table4[[#This Row],[Item Name]],Table2[[Item Name]:[UoM]],2,0),"")</f>
        <v>Nos</v>
      </c>
      <c r="L439" s="10">
        <v>1</v>
      </c>
      <c r="M439" s="17">
        <f>IFERROR(VLOOKUP(Table4[[#This Row],[Item Name]],Table2[[#All],[Item Name]:[Open Rate]],8,0),"")</f>
        <v>29.5</v>
      </c>
      <c r="N439" s="17">
        <f>IFERROR(+Table4[[#This Row],[Qty Issued]]*Table4[[#This Row],[Rate]],"")</f>
        <v>29.5</v>
      </c>
      <c r="O439" s="10" t="s">
        <v>153</v>
      </c>
      <c r="P439" s="13" t="s">
        <v>38</v>
      </c>
    </row>
    <row r="440" spans="1:16" x14ac:dyDescent="0.25">
      <c r="A440" s="26">
        <v>45775</v>
      </c>
      <c r="B440" s="10" t="s">
        <v>155</v>
      </c>
      <c r="C440" s="10">
        <v>187</v>
      </c>
      <c r="D440" s="10">
        <v>1</v>
      </c>
      <c r="E440" s="7" t="str">
        <f>IFERROR(VLOOKUP(Table4[[#This Row],[From Location Code]],Table5[#All],3,0),"")</f>
        <v>Munger</v>
      </c>
      <c r="F440" s="7" t="str">
        <f>IFERROR(VLOOKUP(Table4[[#This Row],[From Location Code]],Table5[#All],2,0),"")</f>
        <v>Main Godown</v>
      </c>
      <c r="G440" s="10">
        <v>10110123</v>
      </c>
      <c r="H440" s="7" t="str">
        <f>IFERROR(VLOOKUP(Table4[[#This Row],[To BMC/MPG Code]],Table5[#All],3,0),"")</f>
        <v>GOMUKH SHADIPUR</v>
      </c>
      <c r="I440" s="7" t="str">
        <f>IFERROR(VLOOKUP(Table4[[#This Row],[To BMC/MPG Code]],Table5[#All],2,0),"")</f>
        <v>MPG</v>
      </c>
      <c r="J440" s="9" t="s">
        <v>108</v>
      </c>
      <c r="K440" s="7" t="str">
        <f>IFERROR(VLOOKUP(Table4[[#This Row],[Item Name]],Table2[[Item Name]:[UoM]],2,0),"")</f>
        <v>Nos</v>
      </c>
      <c r="L440" s="10">
        <v>1</v>
      </c>
      <c r="M440" s="17">
        <f>IFERROR(VLOOKUP(Table4[[#This Row],[Item Name]],Table2[[#All],[Item Name]:[Open Rate]],8,0),"")</f>
        <v>29.5</v>
      </c>
      <c r="N440" s="17">
        <f>IFERROR(+Table4[[#This Row],[Qty Issued]]*Table4[[#This Row],[Rate]],"")</f>
        <v>29.5</v>
      </c>
      <c r="O440" s="10" t="s">
        <v>153</v>
      </c>
      <c r="P440" s="13" t="s">
        <v>38</v>
      </c>
    </row>
    <row r="441" spans="1:16" x14ac:dyDescent="0.25">
      <c r="A441" s="26">
        <v>45775</v>
      </c>
      <c r="B441" s="10" t="s">
        <v>155</v>
      </c>
      <c r="C441" s="10">
        <v>187</v>
      </c>
      <c r="D441" s="10">
        <v>1</v>
      </c>
      <c r="E441" s="7" t="str">
        <f>IFERROR(VLOOKUP(Table4[[#This Row],[From Location Code]],Table5[#All],3,0),"")</f>
        <v>Munger</v>
      </c>
      <c r="F441" s="7" t="str">
        <f>IFERROR(VLOOKUP(Table4[[#This Row],[From Location Code]],Table5[#All],2,0),"")</f>
        <v>Main Godown</v>
      </c>
      <c r="G441" s="10">
        <v>10110113</v>
      </c>
      <c r="H441" s="7" t="str">
        <f>IFERROR(VLOOKUP(Table4[[#This Row],[To BMC/MPG Code]],Table5[#All],3,0),"")</f>
        <v>GOMUKH SONVARSA</v>
      </c>
      <c r="I441" s="7" t="str">
        <f>IFERROR(VLOOKUP(Table4[[#This Row],[To BMC/MPG Code]],Table5[#All],2,0),"")</f>
        <v>MPG</v>
      </c>
      <c r="J441" s="9" t="s">
        <v>108</v>
      </c>
      <c r="K441" s="7" t="str">
        <f>IFERROR(VLOOKUP(Table4[[#This Row],[Item Name]],Table2[[Item Name]:[UoM]],2,0),"")</f>
        <v>Nos</v>
      </c>
      <c r="L441" s="10">
        <v>1</v>
      </c>
      <c r="M441" s="17">
        <f>IFERROR(VLOOKUP(Table4[[#This Row],[Item Name]],Table2[[#All],[Item Name]:[Open Rate]],8,0),"")</f>
        <v>29.5</v>
      </c>
      <c r="N441" s="17">
        <f>IFERROR(+Table4[[#This Row],[Qty Issued]]*Table4[[#This Row],[Rate]],"")</f>
        <v>29.5</v>
      </c>
      <c r="O441" s="10" t="s">
        <v>153</v>
      </c>
      <c r="P441" s="13" t="s">
        <v>38</v>
      </c>
    </row>
    <row r="442" spans="1:16" x14ac:dyDescent="0.25">
      <c r="A442" s="26">
        <v>45775</v>
      </c>
      <c r="B442" s="10" t="s">
        <v>155</v>
      </c>
      <c r="C442" s="10">
        <v>187</v>
      </c>
      <c r="D442" s="10">
        <v>1</v>
      </c>
      <c r="E442" s="7" t="str">
        <f>IFERROR(VLOOKUP(Table4[[#This Row],[From Location Code]],Table5[#All],3,0),"")</f>
        <v>Munger</v>
      </c>
      <c r="F442" s="7" t="str">
        <f>IFERROR(VLOOKUP(Table4[[#This Row],[From Location Code]],Table5[#All],2,0),"")</f>
        <v>Main Godown</v>
      </c>
      <c r="G442" s="10">
        <v>10110131</v>
      </c>
      <c r="H442" s="7" t="str">
        <f>IFERROR(VLOOKUP(Table4[[#This Row],[To BMC/MPG Code]],Table5[#All],3,0),"")</f>
        <v>GOMUKH KAMALPUR</v>
      </c>
      <c r="I442" s="7" t="str">
        <f>IFERROR(VLOOKUP(Table4[[#This Row],[To BMC/MPG Code]],Table5[#All],2,0),"")</f>
        <v>MPG</v>
      </c>
      <c r="J442" s="9" t="s">
        <v>108</v>
      </c>
      <c r="K442" s="7" t="str">
        <f>IFERROR(VLOOKUP(Table4[[#This Row],[Item Name]],Table2[[Item Name]:[UoM]],2,0),"")</f>
        <v>Nos</v>
      </c>
      <c r="L442" s="10">
        <v>1</v>
      </c>
      <c r="M442" s="17">
        <f>IFERROR(VLOOKUP(Table4[[#This Row],[Item Name]],Table2[[#All],[Item Name]:[Open Rate]],8,0),"")</f>
        <v>29.5</v>
      </c>
      <c r="N442" s="17">
        <f>IFERROR(+Table4[[#This Row],[Qty Issued]]*Table4[[#This Row],[Rate]],"")</f>
        <v>29.5</v>
      </c>
      <c r="O442" s="10" t="s">
        <v>153</v>
      </c>
      <c r="P442" s="13" t="s">
        <v>38</v>
      </c>
    </row>
    <row r="443" spans="1:16" x14ac:dyDescent="0.25">
      <c r="A443" s="26">
        <v>45775</v>
      </c>
      <c r="B443" s="10" t="s">
        <v>155</v>
      </c>
      <c r="C443" s="10">
        <v>187</v>
      </c>
      <c r="D443" s="10">
        <v>1</v>
      </c>
      <c r="E443" s="7" t="str">
        <f>IFERROR(VLOOKUP(Table4[[#This Row],[From Location Code]],Table5[#All],3,0),"")</f>
        <v>Munger</v>
      </c>
      <c r="F443" s="7" t="str">
        <f>IFERROR(VLOOKUP(Table4[[#This Row],[From Location Code]],Table5[#All],2,0),"")</f>
        <v>Main Godown</v>
      </c>
      <c r="G443" s="9">
        <v>10110124</v>
      </c>
      <c r="H443" s="7" t="str">
        <f>IFERROR(VLOOKUP(Table4[[#This Row],[To BMC/MPG Code]],Table5[#All],3,0),"")</f>
        <v>GOMUKH ASHRAPHA DIYARA</v>
      </c>
      <c r="I443" s="7" t="str">
        <f>IFERROR(VLOOKUP(Table4[[#This Row],[To BMC/MPG Code]],Table5[#All],2,0),"")</f>
        <v>MPG</v>
      </c>
      <c r="J443" s="9" t="s">
        <v>108</v>
      </c>
      <c r="K443" s="7" t="str">
        <f>IFERROR(VLOOKUP(Table4[[#This Row],[Item Name]],Table2[[Item Name]:[UoM]],2,0),"")</f>
        <v>Nos</v>
      </c>
      <c r="L443" s="10">
        <v>1</v>
      </c>
      <c r="M443" s="17">
        <f>IFERROR(VLOOKUP(Table4[[#This Row],[Item Name]],Table2[[#All],[Item Name]:[Open Rate]],8,0),"")</f>
        <v>29.5</v>
      </c>
      <c r="N443" s="17">
        <f>IFERROR(+Table4[[#This Row],[Qty Issued]]*Table4[[#This Row],[Rate]],"")</f>
        <v>29.5</v>
      </c>
      <c r="O443" s="10" t="s">
        <v>153</v>
      </c>
      <c r="P443" s="13" t="s">
        <v>38</v>
      </c>
    </row>
    <row r="444" spans="1:16" x14ac:dyDescent="0.25">
      <c r="A444" s="26">
        <v>45775</v>
      </c>
      <c r="B444" s="10" t="s">
        <v>155</v>
      </c>
      <c r="C444" s="10">
        <v>187</v>
      </c>
      <c r="D444" s="10">
        <v>1</v>
      </c>
      <c r="E444" s="7" t="str">
        <f>IFERROR(VLOOKUP(Table4[[#This Row],[From Location Code]],Table5[#All],3,0),"")</f>
        <v>Munger</v>
      </c>
      <c r="F444" s="7" t="str">
        <f>IFERROR(VLOOKUP(Table4[[#This Row],[From Location Code]],Table5[#All],2,0),"")</f>
        <v>Main Godown</v>
      </c>
      <c r="G444" s="9">
        <v>10110110</v>
      </c>
      <c r="H444" s="7" t="str">
        <f>IFERROR(VLOOKUP(Table4[[#This Row],[To BMC/MPG Code]],Table5[#All],3,0),"")</f>
        <v>GOMUKH HANSPUR</v>
      </c>
      <c r="I444" s="7" t="str">
        <f>IFERROR(VLOOKUP(Table4[[#This Row],[To BMC/MPG Code]],Table5[#All],2,0),"")</f>
        <v>MPG</v>
      </c>
      <c r="J444" s="9" t="s">
        <v>108</v>
      </c>
      <c r="K444" s="7" t="str">
        <f>IFERROR(VLOOKUP(Table4[[#This Row],[Item Name]],Table2[[Item Name]:[UoM]],2,0),"")</f>
        <v>Nos</v>
      </c>
      <c r="L444" s="10">
        <v>1</v>
      </c>
      <c r="M444" s="17">
        <f>IFERROR(VLOOKUP(Table4[[#This Row],[Item Name]],Table2[[#All],[Item Name]:[Open Rate]],8,0),"")</f>
        <v>29.5</v>
      </c>
      <c r="N444" s="17">
        <f>IFERROR(+Table4[[#This Row],[Qty Issued]]*Table4[[#This Row],[Rate]],"")</f>
        <v>29.5</v>
      </c>
      <c r="O444" s="10" t="s">
        <v>153</v>
      </c>
      <c r="P444" s="13" t="s">
        <v>38</v>
      </c>
    </row>
    <row r="445" spans="1:16" x14ac:dyDescent="0.25">
      <c r="A445" s="26">
        <v>45775</v>
      </c>
      <c r="B445" s="10" t="s">
        <v>155</v>
      </c>
      <c r="C445" s="10">
        <v>187</v>
      </c>
      <c r="D445" s="10">
        <v>1</v>
      </c>
      <c r="E445" s="7" t="str">
        <f>IFERROR(VLOOKUP(Table4[[#This Row],[From Location Code]],Table5[#All],3,0),"")</f>
        <v>Munger</v>
      </c>
      <c r="F445" s="7" t="str">
        <f>IFERROR(VLOOKUP(Table4[[#This Row],[From Location Code]],Table5[#All],2,0),"")</f>
        <v>Main Godown</v>
      </c>
      <c r="G445" s="9">
        <v>10110128</v>
      </c>
      <c r="H445" s="7" t="str">
        <f>IFERROR(VLOOKUP(Table4[[#This Row],[To BMC/MPG Code]],Table5[#All],3,0),"")</f>
        <v>GOMUKH MANIAPPA</v>
      </c>
      <c r="I445" s="7" t="str">
        <f>IFERROR(VLOOKUP(Table4[[#This Row],[To BMC/MPG Code]],Table5[#All],2,0),"")</f>
        <v>MPG</v>
      </c>
      <c r="J445" s="9" t="s">
        <v>108</v>
      </c>
      <c r="K445" s="7" t="str">
        <f>IFERROR(VLOOKUP(Table4[[#This Row],[Item Name]],Table2[[Item Name]:[UoM]],2,0),"")</f>
        <v>Nos</v>
      </c>
      <c r="L445" s="10">
        <v>1</v>
      </c>
      <c r="M445" s="17">
        <f>IFERROR(VLOOKUP(Table4[[#This Row],[Item Name]],Table2[[#All],[Item Name]:[Open Rate]],8,0),"")</f>
        <v>29.5</v>
      </c>
      <c r="N445" s="17">
        <f>IFERROR(+Table4[[#This Row],[Qty Issued]]*Table4[[#This Row],[Rate]],"")</f>
        <v>29.5</v>
      </c>
      <c r="O445" s="10" t="s">
        <v>153</v>
      </c>
      <c r="P445" s="13" t="s">
        <v>38</v>
      </c>
    </row>
    <row r="446" spans="1:16" x14ac:dyDescent="0.25">
      <c r="A446" s="26">
        <v>45775</v>
      </c>
      <c r="B446" s="10" t="s">
        <v>155</v>
      </c>
      <c r="C446" s="10">
        <v>187</v>
      </c>
      <c r="D446" s="10">
        <v>1</v>
      </c>
      <c r="E446" s="7" t="str">
        <f>IFERROR(VLOOKUP(Table4[[#This Row],[From Location Code]],Table5[#All],3,0),"")</f>
        <v>Munger</v>
      </c>
      <c r="F446" s="7" t="str">
        <f>IFERROR(VLOOKUP(Table4[[#This Row],[From Location Code]],Table5[#All],2,0),"")</f>
        <v>Main Godown</v>
      </c>
      <c r="G446" s="9">
        <v>10110116</v>
      </c>
      <c r="H446" s="7" t="str">
        <f>IFERROR(VLOOKUP(Table4[[#This Row],[To BMC/MPG Code]],Table5[#All],3,0),"")</f>
        <v>GOMUKH CHANDPURA</v>
      </c>
      <c r="I446" s="7" t="str">
        <f>IFERROR(VLOOKUP(Table4[[#This Row],[To BMC/MPG Code]],Table5[#All],2,0),"")</f>
        <v>MPG</v>
      </c>
      <c r="J446" s="9" t="s">
        <v>108</v>
      </c>
      <c r="K446" s="7" t="str">
        <f>IFERROR(VLOOKUP(Table4[[#This Row],[Item Name]],Table2[[Item Name]:[UoM]],2,0),"")</f>
        <v>Nos</v>
      </c>
      <c r="L446" s="10">
        <v>1</v>
      </c>
      <c r="M446" s="17">
        <f>IFERROR(VLOOKUP(Table4[[#This Row],[Item Name]],Table2[[#All],[Item Name]:[Open Rate]],8,0),"")</f>
        <v>29.5</v>
      </c>
      <c r="N446" s="17">
        <f>IFERROR(+Table4[[#This Row],[Qty Issued]]*Table4[[#This Row],[Rate]],"")</f>
        <v>29.5</v>
      </c>
      <c r="O446" s="10" t="s">
        <v>153</v>
      </c>
      <c r="P446" s="13" t="s">
        <v>38</v>
      </c>
    </row>
    <row r="447" spans="1:16" x14ac:dyDescent="0.25">
      <c r="A447" s="26">
        <v>45775</v>
      </c>
      <c r="B447" s="10" t="s">
        <v>155</v>
      </c>
      <c r="C447" s="10">
        <v>187</v>
      </c>
      <c r="D447" s="10">
        <v>1</v>
      </c>
      <c r="E447" s="7" t="str">
        <f>IFERROR(VLOOKUP(Table4[[#This Row],[From Location Code]],Table5[#All],3,0),"")</f>
        <v>Munger</v>
      </c>
      <c r="F447" s="7" t="str">
        <f>IFERROR(VLOOKUP(Table4[[#This Row],[From Location Code]],Table5[#All],2,0),"")</f>
        <v>Main Godown</v>
      </c>
      <c r="G447" s="9">
        <v>10110114</v>
      </c>
      <c r="H447" s="7" t="str">
        <f>IFERROR(VLOOKUP(Table4[[#This Row],[To BMC/MPG Code]],Table5[#All],3,0),"")</f>
        <v>GOMUKH LABHGAON</v>
      </c>
      <c r="I447" s="7" t="str">
        <f>IFERROR(VLOOKUP(Table4[[#This Row],[To BMC/MPG Code]],Table5[#All],2,0),"")</f>
        <v>MPG</v>
      </c>
      <c r="J447" s="9" t="s">
        <v>108</v>
      </c>
      <c r="K447" s="7" t="str">
        <f>IFERROR(VLOOKUP(Table4[[#This Row],[Item Name]],Table2[[Item Name]:[UoM]],2,0),"")</f>
        <v>Nos</v>
      </c>
      <c r="L447" s="10">
        <v>1</v>
      </c>
      <c r="M447" s="17">
        <f>IFERROR(VLOOKUP(Table4[[#This Row],[Item Name]],Table2[[#All],[Item Name]:[Open Rate]],8,0),"")</f>
        <v>29.5</v>
      </c>
      <c r="N447" s="17">
        <f>IFERROR(+Table4[[#This Row],[Qty Issued]]*Table4[[#This Row],[Rate]],"")</f>
        <v>29.5</v>
      </c>
      <c r="O447" s="10" t="s">
        <v>153</v>
      </c>
      <c r="P447" s="13" t="s">
        <v>38</v>
      </c>
    </row>
    <row r="448" spans="1:16" x14ac:dyDescent="0.25">
      <c r="A448" s="26">
        <v>45775</v>
      </c>
      <c r="B448" s="10" t="s">
        <v>155</v>
      </c>
      <c r="C448" s="10">
        <v>187</v>
      </c>
      <c r="D448" s="10">
        <v>1</v>
      </c>
      <c r="E448" s="7" t="str">
        <f>IFERROR(VLOOKUP(Table4[[#This Row],[From Location Code]],Table5[#All],3,0),"")</f>
        <v>Munger</v>
      </c>
      <c r="F448" s="7" t="str">
        <f>IFERROR(VLOOKUP(Table4[[#This Row],[From Location Code]],Table5[#All],2,0),"")</f>
        <v>Main Godown</v>
      </c>
      <c r="G448" s="9">
        <v>10110118</v>
      </c>
      <c r="H448" s="7" t="str">
        <f>IFERROR(VLOOKUP(Table4[[#This Row],[To BMC/MPG Code]],Table5[#All],3,0),"")</f>
        <v>GOMUKH BADIL TOL</v>
      </c>
      <c r="I448" s="7" t="str">
        <f>IFERROR(VLOOKUP(Table4[[#This Row],[To BMC/MPG Code]],Table5[#All],2,0),"")</f>
        <v>MPG</v>
      </c>
      <c r="J448" s="9" t="s">
        <v>108</v>
      </c>
      <c r="K448" s="7" t="str">
        <f>IFERROR(VLOOKUP(Table4[[#This Row],[Item Name]],Table2[[Item Name]:[UoM]],2,0),"")</f>
        <v>Nos</v>
      </c>
      <c r="L448" s="10">
        <v>1</v>
      </c>
      <c r="M448" s="17">
        <f>IFERROR(VLOOKUP(Table4[[#This Row],[Item Name]],Table2[[#All],[Item Name]:[Open Rate]],8,0),"")</f>
        <v>29.5</v>
      </c>
      <c r="N448" s="17">
        <f>IFERROR(+Table4[[#This Row],[Qty Issued]]*Table4[[#This Row],[Rate]],"")</f>
        <v>29.5</v>
      </c>
      <c r="O448" s="10" t="s">
        <v>153</v>
      </c>
      <c r="P448" s="13" t="s">
        <v>38</v>
      </c>
    </row>
    <row r="449" spans="1:16" x14ac:dyDescent="0.25">
      <c r="A449" s="26">
        <v>45775</v>
      </c>
      <c r="B449" s="10" t="s">
        <v>155</v>
      </c>
      <c r="C449" s="10">
        <v>187</v>
      </c>
      <c r="D449" s="10">
        <v>1</v>
      </c>
      <c r="E449" s="7" t="str">
        <f>IFERROR(VLOOKUP(Table4[[#This Row],[From Location Code]],Table5[#All],3,0),"")</f>
        <v>Munger</v>
      </c>
      <c r="F449" s="7" t="str">
        <f>IFERROR(VLOOKUP(Table4[[#This Row],[From Location Code]],Table5[#All],2,0),"")</f>
        <v>Main Godown</v>
      </c>
      <c r="G449" s="9">
        <v>10110121</v>
      </c>
      <c r="H449" s="7" t="str">
        <f>IFERROR(VLOOKUP(Table4[[#This Row],[To BMC/MPG Code]],Table5[#All],3,0),"")</f>
        <v>GOMUKH AHUNA</v>
      </c>
      <c r="I449" s="7" t="str">
        <f>IFERROR(VLOOKUP(Table4[[#This Row],[To BMC/MPG Code]],Table5[#All],2,0),"")</f>
        <v>MPG</v>
      </c>
      <c r="J449" s="9" t="s">
        <v>108</v>
      </c>
      <c r="K449" s="7" t="str">
        <f>IFERROR(VLOOKUP(Table4[[#This Row],[Item Name]],Table2[[Item Name]:[UoM]],2,0),"")</f>
        <v>Nos</v>
      </c>
      <c r="L449" s="10">
        <v>1</v>
      </c>
      <c r="M449" s="17">
        <f>IFERROR(VLOOKUP(Table4[[#This Row],[Item Name]],Table2[[#All],[Item Name]:[Open Rate]],8,0),"")</f>
        <v>29.5</v>
      </c>
      <c r="N449" s="17">
        <f>IFERROR(+Table4[[#This Row],[Qty Issued]]*Table4[[#This Row],[Rate]],"")</f>
        <v>29.5</v>
      </c>
      <c r="O449" s="10" t="s">
        <v>153</v>
      </c>
      <c r="P449" s="13" t="s">
        <v>38</v>
      </c>
    </row>
    <row r="450" spans="1:16" x14ac:dyDescent="0.25">
      <c r="A450" s="26">
        <v>45775</v>
      </c>
      <c r="B450" s="10" t="s">
        <v>155</v>
      </c>
      <c r="C450" s="10">
        <v>187</v>
      </c>
      <c r="D450" s="10">
        <v>1</v>
      </c>
      <c r="E450" s="7" t="str">
        <f>IFERROR(VLOOKUP(Table4[[#This Row],[From Location Code]],Table5[#All],3,0),"")</f>
        <v>Munger</v>
      </c>
      <c r="F450" s="7" t="str">
        <f>IFERROR(VLOOKUP(Table4[[#This Row],[From Location Code]],Table5[#All],2,0),"")</f>
        <v>Main Godown</v>
      </c>
      <c r="G450" s="9">
        <v>10110122</v>
      </c>
      <c r="H450" s="7" t="str">
        <f>IFERROR(VLOOKUP(Table4[[#This Row],[To BMC/MPG Code]],Table5[#All],3,0),"")</f>
        <v>GOMUKH SAURAYDIH</v>
      </c>
      <c r="I450" s="7" t="str">
        <f>IFERROR(VLOOKUP(Table4[[#This Row],[To BMC/MPG Code]],Table5[#All],2,0),"")</f>
        <v>MPG</v>
      </c>
      <c r="J450" s="9" t="s">
        <v>108</v>
      </c>
      <c r="K450" s="7" t="str">
        <f>IFERROR(VLOOKUP(Table4[[#This Row],[Item Name]],Table2[[Item Name]:[UoM]],2,0),"")</f>
        <v>Nos</v>
      </c>
      <c r="L450" s="10">
        <v>1</v>
      </c>
      <c r="M450" s="17">
        <f>IFERROR(VLOOKUP(Table4[[#This Row],[Item Name]],Table2[[#All],[Item Name]:[Open Rate]],8,0),"")</f>
        <v>29.5</v>
      </c>
      <c r="N450" s="17">
        <f>IFERROR(+Table4[[#This Row],[Qty Issued]]*Table4[[#This Row],[Rate]],"")</f>
        <v>29.5</v>
      </c>
      <c r="O450" s="10" t="s">
        <v>153</v>
      </c>
      <c r="P450" s="13" t="s">
        <v>38</v>
      </c>
    </row>
    <row r="451" spans="1:16" x14ac:dyDescent="0.25">
      <c r="A451" s="26">
        <v>45775</v>
      </c>
      <c r="B451" s="10" t="s">
        <v>155</v>
      </c>
      <c r="C451" s="10">
        <v>187</v>
      </c>
      <c r="D451" s="10">
        <v>1</v>
      </c>
      <c r="E451" s="7" t="str">
        <f>IFERROR(VLOOKUP(Table4[[#This Row],[From Location Code]],Table5[#All],3,0),"")</f>
        <v>Munger</v>
      </c>
      <c r="F451" s="7" t="str">
        <f>IFERROR(VLOOKUP(Table4[[#This Row],[From Location Code]],Table5[#All],2,0),"")</f>
        <v>Main Godown</v>
      </c>
      <c r="G451" s="9">
        <v>10110125</v>
      </c>
      <c r="H451" s="7" t="str">
        <f>IFERROR(VLOOKUP(Table4[[#This Row],[To BMC/MPG Code]],Table5[#All],3,0),"")</f>
        <v>GOMUKH SHUMBHA</v>
      </c>
      <c r="I451" s="7" t="str">
        <f>IFERROR(VLOOKUP(Table4[[#This Row],[To BMC/MPG Code]],Table5[#All],2,0),"")</f>
        <v>MPG</v>
      </c>
      <c r="J451" s="9" t="s">
        <v>108</v>
      </c>
      <c r="K451" s="7" t="str">
        <f>IFERROR(VLOOKUP(Table4[[#This Row],[Item Name]],Table2[[Item Name]:[UoM]],2,0),"")</f>
        <v>Nos</v>
      </c>
      <c r="L451" s="10">
        <v>1</v>
      </c>
      <c r="M451" s="17">
        <f>IFERROR(VLOOKUP(Table4[[#This Row],[Item Name]],Table2[[#All],[Item Name]:[Open Rate]],8,0),"")</f>
        <v>29.5</v>
      </c>
      <c r="N451" s="17">
        <f>IFERROR(+Table4[[#This Row],[Qty Issued]]*Table4[[#This Row],[Rate]],"")</f>
        <v>29.5</v>
      </c>
      <c r="O451" s="10" t="s">
        <v>153</v>
      </c>
      <c r="P451" s="13" t="s">
        <v>38</v>
      </c>
    </row>
    <row r="452" spans="1:16" x14ac:dyDescent="0.25">
      <c r="A452" s="26">
        <v>45775</v>
      </c>
      <c r="B452" s="10" t="s">
        <v>155</v>
      </c>
      <c r="C452" s="10">
        <v>187</v>
      </c>
      <c r="D452" s="10">
        <v>1</v>
      </c>
      <c r="E452" s="7" t="str">
        <f>IFERROR(VLOOKUP(Table4[[#This Row],[From Location Code]],Table5[#All],3,0),"")</f>
        <v>Munger</v>
      </c>
      <c r="F452" s="7" t="str">
        <f>IFERROR(VLOOKUP(Table4[[#This Row],[From Location Code]],Table5[#All],2,0),"")</f>
        <v>Main Godown</v>
      </c>
      <c r="G452" s="9">
        <v>10110126</v>
      </c>
      <c r="H452" s="7" t="str">
        <f>IFERROR(VLOOKUP(Table4[[#This Row],[To BMC/MPG Code]],Table5[#All],3,0),"")</f>
        <v>GOMUKH BAbhangama</v>
      </c>
      <c r="I452" s="7" t="str">
        <f>IFERROR(VLOOKUP(Table4[[#This Row],[To BMC/MPG Code]],Table5[#All],2,0),"")</f>
        <v>MPG</v>
      </c>
      <c r="J452" s="9" t="s">
        <v>108</v>
      </c>
      <c r="K452" s="7" t="str">
        <f>IFERROR(VLOOKUP(Table4[[#This Row],[Item Name]],Table2[[Item Name]:[UoM]],2,0),"")</f>
        <v>Nos</v>
      </c>
      <c r="L452" s="10">
        <v>1</v>
      </c>
      <c r="M452" s="17">
        <f>IFERROR(VLOOKUP(Table4[[#This Row],[Item Name]],Table2[[#All],[Item Name]:[Open Rate]],8,0),"")</f>
        <v>29.5</v>
      </c>
      <c r="N452" s="17">
        <f>IFERROR(+Table4[[#This Row],[Qty Issued]]*Table4[[#This Row],[Rate]],"")</f>
        <v>29.5</v>
      </c>
      <c r="O452" s="10" t="s">
        <v>153</v>
      </c>
      <c r="P452" s="13" t="s">
        <v>38</v>
      </c>
    </row>
    <row r="453" spans="1:16" x14ac:dyDescent="0.25">
      <c r="A453" s="26">
        <v>45775</v>
      </c>
      <c r="B453" s="10" t="s">
        <v>155</v>
      </c>
      <c r="C453" s="10">
        <v>187</v>
      </c>
      <c r="D453" s="10">
        <v>1</v>
      </c>
      <c r="E453" s="7" t="str">
        <f>IFERROR(VLOOKUP(Table4[[#This Row],[From Location Code]],Table5[#All],3,0),"")</f>
        <v>Munger</v>
      </c>
      <c r="F453" s="7" t="str">
        <f>IFERROR(VLOOKUP(Table4[[#This Row],[From Location Code]],Table5[#All],2,0),"")</f>
        <v>Main Godown</v>
      </c>
      <c r="G453" s="9">
        <v>10110119</v>
      </c>
      <c r="H453" s="7" t="str">
        <f>IFERROR(VLOOKUP(Table4[[#This Row],[To BMC/MPG Code]],Table5[#All],3,0),"")</f>
        <v>GOMUKH TRIBHUVAN TOLA</v>
      </c>
      <c r="I453" s="7" t="str">
        <f>IFERROR(VLOOKUP(Table4[[#This Row],[To BMC/MPG Code]],Table5[#All],2,0),"")</f>
        <v>MPG</v>
      </c>
      <c r="J453" s="9" t="s">
        <v>108</v>
      </c>
      <c r="K453" s="7" t="str">
        <f>IFERROR(VLOOKUP(Table4[[#This Row],[Item Name]],Table2[[Item Name]:[UoM]],2,0),"")</f>
        <v>Nos</v>
      </c>
      <c r="L453" s="10">
        <v>1</v>
      </c>
      <c r="M453" s="17">
        <f>IFERROR(VLOOKUP(Table4[[#This Row],[Item Name]],Table2[[#All],[Item Name]:[Open Rate]],8,0),"")</f>
        <v>29.5</v>
      </c>
      <c r="N453" s="17">
        <f>IFERROR(+Table4[[#This Row],[Qty Issued]]*Table4[[#This Row],[Rate]],"")</f>
        <v>29.5</v>
      </c>
      <c r="O453" s="10" t="s">
        <v>153</v>
      </c>
      <c r="P453" s="13" t="s">
        <v>38</v>
      </c>
    </row>
    <row r="454" spans="1:16" x14ac:dyDescent="0.25">
      <c r="A454" s="26">
        <v>45775</v>
      </c>
      <c r="B454" s="10" t="s">
        <v>155</v>
      </c>
      <c r="C454" s="10">
        <v>187</v>
      </c>
      <c r="D454" s="10">
        <v>1</v>
      </c>
      <c r="E454" s="7" t="str">
        <f>IFERROR(VLOOKUP(Table4[[#This Row],[From Location Code]],Table5[#All],3,0),"")</f>
        <v>Munger</v>
      </c>
      <c r="F454" s="7" t="str">
        <f>IFERROR(VLOOKUP(Table4[[#This Row],[From Location Code]],Table5[#All],2,0),"")</f>
        <v>Main Godown</v>
      </c>
      <c r="G454" s="9">
        <v>10110134</v>
      </c>
      <c r="H454" s="7" t="str">
        <f>IFERROR(VLOOKUP(Table4[[#This Row],[To BMC/MPG Code]],Table5[#All],3,0),"")</f>
        <v>GOMUKH BISHANPUR</v>
      </c>
      <c r="I454" s="7" t="str">
        <f>IFERROR(VLOOKUP(Table4[[#This Row],[To BMC/MPG Code]],Table5[#All],2,0),"")</f>
        <v>MPG</v>
      </c>
      <c r="J454" s="9" t="s">
        <v>108</v>
      </c>
      <c r="K454" s="7" t="str">
        <f>IFERROR(VLOOKUP(Table4[[#This Row],[Item Name]],Table2[[Item Name]:[UoM]],2,0),"")</f>
        <v>Nos</v>
      </c>
      <c r="L454" s="10">
        <v>1</v>
      </c>
      <c r="M454" s="17">
        <f>IFERROR(VLOOKUP(Table4[[#This Row],[Item Name]],Table2[[#All],[Item Name]:[Open Rate]],8,0),"")</f>
        <v>29.5</v>
      </c>
      <c r="N454" s="17">
        <f>IFERROR(+Table4[[#This Row],[Qty Issued]]*Table4[[#This Row],[Rate]],"")</f>
        <v>29.5</v>
      </c>
      <c r="O454" s="10" t="s">
        <v>153</v>
      </c>
      <c r="P454" s="13" t="s">
        <v>38</v>
      </c>
    </row>
    <row r="455" spans="1:16" x14ac:dyDescent="0.25">
      <c r="A455" s="26">
        <v>45775</v>
      </c>
      <c r="B455" s="10" t="s">
        <v>155</v>
      </c>
      <c r="C455" s="10">
        <v>187</v>
      </c>
      <c r="D455" s="10">
        <v>1</v>
      </c>
      <c r="E455" s="7" t="str">
        <f>IFERROR(VLOOKUP(Table4[[#This Row],[From Location Code]],Table5[#All],3,0),"")</f>
        <v>Munger</v>
      </c>
      <c r="F455" s="7" t="str">
        <f>IFERROR(VLOOKUP(Table4[[#This Row],[From Location Code]],Table5[#All],2,0),"")</f>
        <v>Main Godown</v>
      </c>
      <c r="G455" s="9">
        <v>10110135</v>
      </c>
      <c r="H455" s="7" t="str">
        <f>IFERROR(VLOOKUP(Table4[[#This Row],[To BMC/MPG Code]],Table5[#All],3,0),"")</f>
        <v>GOMUKH BISHANPUR 2</v>
      </c>
      <c r="I455" s="7" t="str">
        <f>IFERROR(VLOOKUP(Table4[[#This Row],[To BMC/MPG Code]],Table5[#All],2,0),"")</f>
        <v>MPG</v>
      </c>
      <c r="J455" s="9" t="s">
        <v>108</v>
      </c>
      <c r="K455" s="7" t="str">
        <f>IFERROR(VLOOKUP(Table4[[#This Row],[Item Name]],Table2[[Item Name]:[UoM]],2,0),"")</f>
        <v>Nos</v>
      </c>
      <c r="L455" s="10">
        <v>1</v>
      </c>
      <c r="M455" s="17">
        <f>IFERROR(VLOOKUP(Table4[[#This Row],[Item Name]],Table2[[#All],[Item Name]:[Open Rate]],8,0),"")</f>
        <v>29.5</v>
      </c>
      <c r="N455" s="17">
        <f>IFERROR(+Table4[[#This Row],[Qty Issued]]*Table4[[#This Row],[Rate]],"")</f>
        <v>29.5</v>
      </c>
      <c r="O455" s="10" t="s">
        <v>153</v>
      </c>
      <c r="P455" s="13" t="s">
        <v>38</v>
      </c>
    </row>
    <row r="456" spans="1:16" x14ac:dyDescent="0.25">
      <c r="A456" s="26">
        <v>45775</v>
      </c>
      <c r="B456" s="10" t="s">
        <v>155</v>
      </c>
      <c r="C456" s="10">
        <v>187</v>
      </c>
      <c r="D456" s="10">
        <v>1</v>
      </c>
      <c r="E456" s="7" t="str">
        <f>IFERROR(VLOOKUP(Table4[[#This Row],[From Location Code]],Table5[#All],3,0),"")</f>
        <v>Munger</v>
      </c>
      <c r="F456" s="7" t="str">
        <f>IFERROR(VLOOKUP(Table4[[#This Row],[From Location Code]],Table5[#All],2,0),"")</f>
        <v>Main Godown</v>
      </c>
      <c r="G456" s="9">
        <v>10110132</v>
      </c>
      <c r="H456" s="7" t="str">
        <f>IFERROR(VLOOKUP(Table4[[#This Row],[To BMC/MPG Code]],Table5[#All],3,0),"")</f>
        <v>GOMUKH DHUSMURI BISHANPUR</v>
      </c>
      <c r="I456" s="7" t="str">
        <f>IFERROR(VLOOKUP(Table4[[#This Row],[To BMC/MPG Code]],Table5[#All],2,0),"")</f>
        <v>MPG</v>
      </c>
      <c r="J456" s="9" t="s">
        <v>108</v>
      </c>
      <c r="K456" s="7" t="str">
        <f>IFERROR(VLOOKUP(Table4[[#This Row],[Item Name]],Table2[[Item Name]:[UoM]],2,0),"")</f>
        <v>Nos</v>
      </c>
      <c r="L456" s="10">
        <v>1</v>
      </c>
      <c r="M456" s="17">
        <f>IFERROR(VLOOKUP(Table4[[#This Row],[Item Name]],Table2[[#All],[Item Name]:[Open Rate]],8,0),"")</f>
        <v>29.5</v>
      </c>
      <c r="N456" s="17">
        <f>IFERROR(+Table4[[#This Row],[Qty Issued]]*Table4[[#This Row],[Rate]],"")</f>
        <v>29.5</v>
      </c>
      <c r="O456" s="10" t="s">
        <v>153</v>
      </c>
      <c r="P456" s="13" t="s">
        <v>38</v>
      </c>
    </row>
    <row r="457" spans="1:16" x14ac:dyDescent="0.25">
      <c r="A457" s="26">
        <v>45775</v>
      </c>
      <c r="B457" s="10" t="s">
        <v>155</v>
      </c>
      <c r="C457" s="10">
        <v>187</v>
      </c>
      <c r="D457" s="10">
        <v>1</v>
      </c>
      <c r="E457" s="7" t="str">
        <f>IFERROR(VLOOKUP(Table4[[#This Row],[From Location Code]],Table5[#All],3,0),"")</f>
        <v>Munger</v>
      </c>
      <c r="F457" s="7" t="str">
        <f>IFERROR(VLOOKUP(Table4[[#This Row],[From Location Code]],Table5[#All],2,0),"")</f>
        <v>Main Godown</v>
      </c>
      <c r="G457" s="9">
        <v>10110140</v>
      </c>
      <c r="H457" s="7" t="str">
        <f>IFERROR(VLOOKUP(Table4[[#This Row],[To BMC/MPG Code]],Table5[#All],3,0),"")</f>
        <v>GOMUKH GHAMARIYA</v>
      </c>
      <c r="I457" s="7" t="str">
        <f>IFERROR(VLOOKUP(Table4[[#This Row],[To BMC/MPG Code]],Table5[#All],2,0),"")</f>
        <v>MPG</v>
      </c>
      <c r="J457" s="9" t="s">
        <v>108</v>
      </c>
      <c r="K457" s="7" t="str">
        <f>IFERROR(VLOOKUP(Table4[[#This Row],[Item Name]],Table2[[Item Name]:[UoM]],2,0),"")</f>
        <v>Nos</v>
      </c>
      <c r="L457" s="10">
        <v>1</v>
      </c>
      <c r="M457" s="17">
        <f>IFERROR(VLOOKUP(Table4[[#This Row],[Item Name]],Table2[[#All],[Item Name]:[Open Rate]],8,0),"")</f>
        <v>29.5</v>
      </c>
      <c r="N457" s="17">
        <f>IFERROR(+Table4[[#This Row],[Qty Issued]]*Table4[[#This Row],[Rate]],"")</f>
        <v>29.5</v>
      </c>
      <c r="O457" s="10" t="s">
        <v>153</v>
      </c>
      <c r="P457" s="13" t="s">
        <v>38</v>
      </c>
    </row>
    <row r="458" spans="1:16" x14ac:dyDescent="0.25">
      <c r="A458" s="26">
        <v>45775</v>
      </c>
      <c r="B458" s="10" t="s">
        <v>155</v>
      </c>
      <c r="C458" s="10">
        <v>187</v>
      </c>
      <c r="D458" s="10">
        <v>1</v>
      </c>
      <c r="E458" s="7" t="str">
        <f>IFERROR(VLOOKUP(Table4[[#This Row],[From Location Code]],Table5[#All],3,0),"")</f>
        <v>Munger</v>
      </c>
      <c r="F458" s="7" t="str">
        <f>IFERROR(VLOOKUP(Table4[[#This Row],[From Location Code]],Table5[#All],2,0),"")</f>
        <v>Main Godown</v>
      </c>
      <c r="G458" s="9">
        <v>10110141</v>
      </c>
      <c r="H458" s="7" t="str">
        <f>IFERROR(VLOOKUP(Table4[[#This Row],[To BMC/MPG Code]],Table5[#All],3,0),"")</f>
        <v>GOMUKH MEGHAUMA</v>
      </c>
      <c r="I458" s="7" t="str">
        <f>IFERROR(VLOOKUP(Table4[[#This Row],[To BMC/MPG Code]],Table5[#All],2,0),"")</f>
        <v>MPG</v>
      </c>
      <c r="J458" s="9" t="s">
        <v>108</v>
      </c>
      <c r="K458" s="7" t="str">
        <f>IFERROR(VLOOKUP(Table4[[#This Row],[Item Name]],Table2[[Item Name]:[UoM]],2,0),"")</f>
        <v>Nos</v>
      </c>
      <c r="L458" s="10">
        <v>1</v>
      </c>
      <c r="M458" s="17">
        <f>IFERROR(VLOOKUP(Table4[[#This Row],[Item Name]],Table2[[#All],[Item Name]:[Open Rate]],8,0),"")</f>
        <v>29.5</v>
      </c>
      <c r="N458" s="17">
        <f>IFERROR(+Table4[[#This Row],[Qty Issued]]*Table4[[#This Row],[Rate]],"")</f>
        <v>29.5</v>
      </c>
      <c r="O458" s="10" t="s">
        <v>153</v>
      </c>
      <c r="P458" s="13" t="s">
        <v>38</v>
      </c>
    </row>
    <row r="459" spans="1:16" x14ac:dyDescent="0.25">
      <c r="A459" s="26">
        <v>45775</v>
      </c>
      <c r="B459" s="10" t="s">
        <v>155</v>
      </c>
      <c r="C459" s="10">
        <v>187</v>
      </c>
      <c r="D459" s="10">
        <v>1</v>
      </c>
      <c r="E459" s="7" t="str">
        <f>IFERROR(VLOOKUP(Table4[[#This Row],[From Location Code]],Table5[#All],3,0),"")</f>
        <v>Munger</v>
      </c>
      <c r="F459" s="7" t="str">
        <f>IFERROR(VLOOKUP(Table4[[#This Row],[From Location Code]],Table5[#All],2,0),"")</f>
        <v>Main Godown</v>
      </c>
      <c r="G459" s="9">
        <v>10110142</v>
      </c>
      <c r="H459" s="7" t="str">
        <f>IFERROR(VLOOKUP(Table4[[#This Row],[To BMC/MPG Code]],Table5[#All],3,0),"")</f>
        <v>GOUKH SIRSIYA</v>
      </c>
      <c r="I459" s="7" t="str">
        <f>IFERROR(VLOOKUP(Table4[[#This Row],[To BMC/MPG Code]],Table5[#All],2,0),"")</f>
        <v>MPG</v>
      </c>
      <c r="J459" s="9" t="s">
        <v>108</v>
      </c>
      <c r="K459" s="7" t="str">
        <f>IFERROR(VLOOKUP(Table4[[#This Row],[Item Name]],Table2[[Item Name]:[UoM]],2,0),"")</f>
        <v>Nos</v>
      </c>
      <c r="L459" s="10">
        <v>1</v>
      </c>
      <c r="M459" s="17">
        <f>IFERROR(VLOOKUP(Table4[[#This Row],[Item Name]],Table2[[#All],[Item Name]:[Open Rate]],8,0),"")</f>
        <v>29.5</v>
      </c>
      <c r="N459" s="17">
        <f>IFERROR(+Table4[[#This Row],[Qty Issued]]*Table4[[#This Row],[Rate]],"")</f>
        <v>29.5</v>
      </c>
      <c r="O459" s="10" t="s">
        <v>153</v>
      </c>
      <c r="P459" s="13" t="s">
        <v>38</v>
      </c>
    </row>
    <row r="460" spans="1:16" x14ac:dyDescent="0.25">
      <c r="A460" s="26">
        <v>45775</v>
      </c>
      <c r="B460" s="10" t="s">
        <v>155</v>
      </c>
      <c r="C460" s="10">
        <v>187</v>
      </c>
      <c r="D460" s="10">
        <v>1</v>
      </c>
      <c r="E460" s="7" t="str">
        <f>IFERROR(VLOOKUP(Table4[[#This Row],[From Location Code]],Table5[#All],3,0),"")</f>
        <v>Munger</v>
      </c>
      <c r="F460" s="7" t="str">
        <f>IFERROR(VLOOKUP(Table4[[#This Row],[From Location Code]],Table5[#All],2,0),"")</f>
        <v>Main Godown</v>
      </c>
      <c r="G460" s="9">
        <v>10110143</v>
      </c>
      <c r="H460" s="7" t="str">
        <f>IFERROR(VLOOKUP(Table4[[#This Row],[To BMC/MPG Code]],Table5[#All],3,0),"")</f>
        <v>GOMUKH AURA</v>
      </c>
      <c r="I460" s="7" t="str">
        <f>IFERROR(VLOOKUP(Table4[[#This Row],[To BMC/MPG Code]],Table5[#All],2,0),"")</f>
        <v>MPG</v>
      </c>
      <c r="J460" s="9" t="s">
        <v>108</v>
      </c>
      <c r="K460" s="7" t="str">
        <f>IFERROR(VLOOKUP(Table4[[#This Row],[Item Name]],Table2[[Item Name]:[UoM]],2,0),"")</f>
        <v>Nos</v>
      </c>
      <c r="L460" s="10">
        <v>1</v>
      </c>
      <c r="M460" s="17">
        <f>IFERROR(VLOOKUP(Table4[[#This Row],[Item Name]],Table2[[#All],[Item Name]:[Open Rate]],8,0),"")</f>
        <v>29.5</v>
      </c>
      <c r="N460" s="17">
        <f>IFERROR(+Table4[[#This Row],[Qty Issued]]*Table4[[#This Row],[Rate]],"")</f>
        <v>29.5</v>
      </c>
      <c r="O460" s="10" t="s">
        <v>153</v>
      </c>
      <c r="P460" s="13" t="s">
        <v>38</v>
      </c>
    </row>
    <row r="461" spans="1:16" x14ac:dyDescent="0.25">
      <c r="A461" s="26">
        <v>45775</v>
      </c>
      <c r="B461" s="10" t="s">
        <v>155</v>
      </c>
      <c r="C461" s="10">
        <v>187</v>
      </c>
      <c r="D461" s="10">
        <v>1</v>
      </c>
      <c r="E461" s="7" t="str">
        <f>IFERROR(VLOOKUP(Table4[[#This Row],[From Location Code]],Table5[#All],3,0),"")</f>
        <v>Munger</v>
      </c>
      <c r="F461" s="7" t="str">
        <f>IFERROR(VLOOKUP(Table4[[#This Row],[From Location Code]],Table5[#All],2,0),"")</f>
        <v>Main Godown</v>
      </c>
      <c r="G461" s="9">
        <v>10110144</v>
      </c>
      <c r="H461" s="7" t="str">
        <f>IFERROR(VLOOKUP(Table4[[#This Row],[To BMC/MPG Code]],Table5[#All],3,0),"")</f>
        <v>GOMUKH BEHORBA</v>
      </c>
      <c r="I461" s="7" t="str">
        <f>IFERROR(VLOOKUP(Table4[[#This Row],[To BMC/MPG Code]],Table5[#All],2,0),"")</f>
        <v>MPG</v>
      </c>
      <c r="J461" s="9" t="s">
        <v>108</v>
      </c>
      <c r="K461" s="7" t="str">
        <f>IFERROR(VLOOKUP(Table4[[#This Row],[Item Name]],Table2[[Item Name]:[UoM]],2,0),"")</f>
        <v>Nos</v>
      </c>
      <c r="L461" s="10">
        <v>1</v>
      </c>
      <c r="M461" s="17">
        <f>IFERROR(VLOOKUP(Table4[[#This Row],[Item Name]],Table2[[#All],[Item Name]:[Open Rate]],8,0),"")</f>
        <v>29.5</v>
      </c>
      <c r="N461" s="17">
        <f>IFERROR(+Table4[[#This Row],[Qty Issued]]*Table4[[#This Row],[Rate]],"")</f>
        <v>29.5</v>
      </c>
      <c r="O461" s="10" t="s">
        <v>153</v>
      </c>
      <c r="P461" s="13" t="s">
        <v>38</v>
      </c>
    </row>
    <row r="462" spans="1:16" x14ac:dyDescent="0.25">
      <c r="A462" s="26">
        <v>45775</v>
      </c>
      <c r="B462" s="10" t="s">
        <v>155</v>
      </c>
      <c r="C462" s="10">
        <v>187</v>
      </c>
      <c r="D462" s="10">
        <v>1</v>
      </c>
      <c r="E462" s="7" t="str">
        <f>IFERROR(VLOOKUP(Table4[[#This Row],[From Location Code]],Table5[#All],3,0),"")</f>
        <v>Munger</v>
      </c>
      <c r="F462" s="7" t="str">
        <f>IFERROR(VLOOKUP(Table4[[#This Row],[From Location Code]],Table5[#All],2,0),"")</f>
        <v>Main Godown</v>
      </c>
      <c r="G462" s="9">
        <v>10110145</v>
      </c>
      <c r="H462" s="7" t="str">
        <f>IFERROR(VLOOKUP(Table4[[#This Row],[To BMC/MPG Code]],Table5[#All],3,0),"")</f>
        <v>GOMUKH SONAPUR BHARAT</v>
      </c>
      <c r="I462" s="7" t="str">
        <f>IFERROR(VLOOKUP(Table4[[#This Row],[To BMC/MPG Code]],Table5[#All],2,0),"")</f>
        <v>MPG</v>
      </c>
      <c r="J462" s="9" t="s">
        <v>108</v>
      </c>
      <c r="K462" s="7" t="str">
        <f>IFERROR(VLOOKUP(Table4[[#This Row],[Item Name]],Table2[[Item Name]:[UoM]],2,0),"")</f>
        <v>Nos</v>
      </c>
      <c r="L462" s="10">
        <v>1</v>
      </c>
      <c r="M462" s="17">
        <f>IFERROR(VLOOKUP(Table4[[#This Row],[Item Name]],Table2[[#All],[Item Name]:[Open Rate]],8,0),"")</f>
        <v>29.5</v>
      </c>
      <c r="N462" s="17">
        <f>IFERROR(+Table4[[#This Row],[Qty Issued]]*Table4[[#This Row],[Rate]],"")</f>
        <v>29.5</v>
      </c>
      <c r="O462" s="10" t="s">
        <v>153</v>
      </c>
      <c r="P462" s="13" t="s">
        <v>38</v>
      </c>
    </row>
    <row r="463" spans="1:16" x14ac:dyDescent="0.25">
      <c r="A463" s="26">
        <v>45775</v>
      </c>
      <c r="B463" s="10" t="s">
        <v>155</v>
      </c>
      <c r="C463" s="10">
        <v>187</v>
      </c>
      <c r="D463" s="10">
        <v>1</v>
      </c>
      <c r="E463" s="7" t="str">
        <f>IFERROR(VLOOKUP(Table4[[#This Row],[From Location Code]],Table5[#All],3,0),"")</f>
        <v>Munger</v>
      </c>
      <c r="F463" s="7" t="str">
        <f>IFERROR(VLOOKUP(Table4[[#This Row],[From Location Code]],Table5[#All],2,0),"")</f>
        <v>Main Godown</v>
      </c>
      <c r="G463" s="9">
        <v>10110146</v>
      </c>
      <c r="H463" s="7" t="str">
        <f>IFERROR(VLOOKUP(Table4[[#This Row],[To BMC/MPG Code]],Table5[#All],3,0),"")</f>
        <v>GOMUKH SAIDPUR SAMASTIPUR</v>
      </c>
      <c r="I463" s="7" t="str">
        <f>IFERROR(VLOOKUP(Table4[[#This Row],[To BMC/MPG Code]],Table5[#All],2,0),"")</f>
        <v>MPG</v>
      </c>
      <c r="J463" s="9" t="s">
        <v>108</v>
      </c>
      <c r="K463" s="7" t="str">
        <f>IFERROR(VLOOKUP(Table4[[#This Row],[Item Name]],Table2[[Item Name]:[UoM]],2,0),"")</f>
        <v>Nos</v>
      </c>
      <c r="L463" s="10">
        <v>1</v>
      </c>
      <c r="M463" s="17">
        <f>IFERROR(VLOOKUP(Table4[[#This Row],[Item Name]],Table2[[#All],[Item Name]:[Open Rate]],8,0),"")</f>
        <v>29.5</v>
      </c>
      <c r="N463" s="17">
        <f>IFERROR(+Table4[[#This Row],[Qty Issued]]*Table4[[#This Row],[Rate]],"")</f>
        <v>29.5</v>
      </c>
      <c r="O463" s="10" t="s">
        <v>153</v>
      </c>
      <c r="P463" s="13" t="s">
        <v>38</v>
      </c>
    </row>
    <row r="464" spans="1:16" x14ac:dyDescent="0.25">
      <c r="A464" s="26">
        <v>45775</v>
      </c>
      <c r="B464" s="10" t="s">
        <v>155</v>
      </c>
      <c r="C464" s="10">
        <v>187</v>
      </c>
      <c r="D464" s="10">
        <v>1</v>
      </c>
      <c r="E464" s="7" t="str">
        <f>IFERROR(VLOOKUP(Table4[[#This Row],[From Location Code]],Table5[#All],3,0),"")</f>
        <v>Munger</v>
      </c>
      <c r="F464" s="7" t="str">
        <f>IFERROR(VLOOKUP(Table4[[#This Row],[From Location Code]],Table5[#All],2,0),"")</f>
        <v>Main Godown</v>
      </c>
      <c r="G464" s="9">
        <v>10110147</v>
      </c>
      <c r="H464" s="7" t="str">
        <f>IFERROR(VLOOKUP(Table4[[#This Row],[To BMC/MPG Code]],Table5[#All],3,0),"")</f>
        <v>GOMUKH BARIYARPUR</v>
      </c>
      <c r="I464" s="7" t="str">
        <f>IFERROR(VLOOKUP(Table4[[#This Row],[To BMC/MPG Code]],Table5[#All],2,0),"")</f>
        <v>MPG</v>
      </c>
      <c r="J464" s="9" t="s">
        <v>108</v>
      </c>
      <c r="K464" s="7" t="str">
        <f>IFERROR(VLOOKUP(Table4[[#This Row],[Item Name]],Table2[[Item Name]:[UoM]],2,0),"")</f>
        <v>Nos</v>
      </c>
      <c r="L464" s="10">
        <v>1</v>
      </c>
      <c r="M464" s="17">
        <f>IFERROR(VLOOKUP(Table4[[#This Row],[Item Name]],Table2[[#All],[Item Name]:[Open Rate]],8,0),"")</f>
        <v>29.5</v>
      </c>
      <c r="N464" s="17">
        <f>IFERROR(+Table4[[#This Row],[Qty Issued]]*Table4[[#This Row],[Rate]],"")</f>
        <v>29.5</v>
      </c>
      <c r="O464" s="10" t="s">
        <v>153</v>
      </c>
      <c r="P464" s="13" t="s">
        <v>38</v>
      </c>
    </row>
    <row r="465" spans="1:16" x14ac:dyDescent="0.25">
      <c r="A465" s="26">
        <v>45775</v>
      </c>
      <c r="B465" s="10" t="s">
        <v>155</v>
      </c>
      <c r="C465" s="10">
        <v>187</v>
      </c>
      <c r="D465" s="10">
        <v>1</v>
      </c>
      <c r="E465" s="7" t="str">
        <f>IFERROR(VLOOKUP(Table4[[#This Row],[From Location Code]],Table5[#All],3,0),"")</f>
        <v>Munger</v>
      </c>
      <c r="F465" s="7" t="str">
        <f>IFERROR(VLOOKUP(Table4[[#This Row],[From Location Code]],Table5[#All],2,0),"")</f>
        <v>Main Godown</v>
      </c>
      <c r="G465" s="10">
        <v>10110117</v>
      </c>
      <c r="H465" s="7" t="str">
        <f>IFERROR(VLOOKUP(Table4[[#This Row],[To BMC/MPG Code]],Table5[#All],3,0),"")</f>
        <v>GOMUKH KASBA DIYARA</v>
      </c>
      <c r="I465" s="7" t="str">
        <f>IFERROR(VLOOKUP(Table4[[#This Row],[To BMC/MPG Code]],Table5[#All],2,0),"")</f>
        <v>MPG</v>
      </c>
      <c r="J465" s="9" t="s">
        <v>94</v>
      </c>
      <c r="K465" s="7" t="str">
        <f>IFERROR(VLOOKUP(Table4[[#This Row],[Item Name]],Table2[[Item Name]:[UoM]],2,0),"")</f>
        <v>Nos</v>
      </c>
      <c r="L465" s="10">
        <v>1</v>
      </c>
      <c r="M465" s="17">
        <f>IFERROR(VLOOKUP(Table4[[#This Row],[Item Name]],Table2[[#All],[Item Name]:[Open Rate]],8,0),"")</f>
        <v>22.99</v>
      </c>
      <c r="N465" s="17">
        <f>IFERROR(+Table4[[#This Row],[Qty Issued]]*Table4[[#This Row],[Rate]],"")</f>
        <v>22.99</v>
      </c>
      <c r="O465" s="10" t="s">
        <v>153</v>
      </c>
      <c r="P465" s="13" t="s">
        <v>38</v>
      </c>
    </row>
    <row r="466" spans="1:16" x14ac:dyDescent="0.25">
      <c r="A466" s="26">
        <v>45775</v>
      </c>
      <c r="B466" s="10" t="s">
        <v>155</v>
      </c>
      <c r="C466" s="10">
        <v>187</v>
      </c>
      <c r="D466" s="10">
        <v>1</v>
      </c>
      <c r="E466" s="7" t="str">
        <f>IFERROR(VLOOKUP(Table4[[#This Row],[From Location Code]],Table5[#All],3,0),"")</f>
        <v>Munger</v>
      </c>
      <c r="F466" s="7" t="str">
        <f>IFERROR(VLOOKUP(Table4[[#This Row],[From Location Code]],Table5[#All],2,0),"")</f>
        <v>Main Godown</v>
      </c>
      <c r="G466" s="10">
        <v>10110123</v>
      </c>
      <c r="H466" s="7" t="str">
        <f>IFERROR(VLOOKUP(Table4[[#This Row],[To BMC/MPG Code]],Table5[#All],3,0),"")</f>
        <v>GOMUKH SHADIPUR</v>
      </c>
      <c r="I466" s="7" t="str">
        <f>IFERROR(VLOOKUP(Table4[[#This Row],[To BMC/MPG Code]],Table5[#All],2,0),"")</f>
        <v>MPG</v>
      </c>
      <c r="J466" s="9" t="s">
        <v>94</v>
      </c>
      <c r="K466" s="7" t="str">
        <f>IFERROR(VLOOKUP(Table4[[#This Row],[Item Name]],Table2[[Item Name]:[UoM]],2,0),"")</f>
        <v>Nos</v>
      </c>
      <c r="L466" s="10">
        <v>1</v>
      </c>
      <c r="M466" s="17">
        <f>IFERROR(VLOOKUP(Table4[[#This Row],[Item Name]],Table2[[#All],[Item Name]:[Open Rate]],8,0),"")</f>
        <v>22.99</v>
      </c>
      <c r="N466" s="17">
        <f>IFERROR(+Table4[[#This Row],[Qty Issued]]*Table4[[#This Row],[Rate]],"")</f>
        <v>22.99</v>
      </c>
      <c r="O466" s="10" t="s">
        <v>153</v>
      </c>
      <c r="P466" s="13" t="s">
        <v>38</v>
      </c>
    </row>
    <row r="467" spans="1:16" x14ac:dyDescent="0.25">
      <c r="A467" s="26">
        <v>45775</v>
      </c>
      <c r="B467" s="10" t="s">
        <v>155</v>
      </c>
      <c r="C467" s="10">
        <v>187</v>
      </c>
      <c r="D467" s="10">
        <v>1</v>
      </c>
      <c r="E467" s="7" t="str">
        <f>IFERROR(VLOOKUP(Table4[[#This Row],[From Location Code]],Table5[#All],3,0),"")</f>
        <v>Munger</v>
      </c>
      <c r="F467" s="7" t="str">
        <f>IFERROR(VLOOKUP(Table4[[#This Row],[From Location Code]],Table5[#All],2,0),"")</f>
        <v>Main Godown</v>
      </c>
      <c r="G467" s="10">
        <v>10110113</v>
      </c>
      <c r="H467" s="7" t="str">
        <f>IFERROR(VLOOKUP(Table4[[#This Row],[To BMC/MPG Code]],Table5[#All],3,0),"")</f>
        <v>GOMUKH SONVARSA</v>
      </c>
      <c r="I467" s="7" t="str">
        <f>IFERROR(VLOOKUP(Table4[[#This Row],[To BMC/MPG Code]],Table5[#All],2,0),"")</f>
        <v>MPG</v>
      </c>
      <c r="J467" s="9" t="s">
        <v>94</v>
      </c>
      <c r="K467" s="7" t="str">
        <f>IFERROR(VLOOKUP(Table4[[#This Row],[Item Name]],Table2[[Item Name]:[UoM]],2,0),"")</f>
        <v>Nos</v>
      </c>
      <c r="L467" s="10">
        <v>1</v>
      </c>
      <c r="M467" s="17">
        <f>IFERROR(VLOOKUP(Table4[[#This Row],[Item Name]],Table2[[#All],[Item Name]:[Open Rate]],8,0),"")</f>
        <v>22.99</v>
      </c>
      <c r="N467" s="17">
        <f>IFERROR(+Table4[[#This Row],[Qty Issued]]*Table4[[#This Row],[Rate]],"")</f>
        <v>22.99</v>
      </c>
      <c r="O467" s="10" t="s">
        <v>153</v>
      </c>
      <c r="P467" s="13" t="s">
        <v>38</v>
      </c>
    </row>
    <row r="468" spans="1:16" x14ac:dyDescent="0.25">
      <c r="A468" s="26">
        <v>45775</v>
      </c>
      <c r="B468" s="10" t="s">
        <v>155</v>
      </c>
      <c r="C468" s="10">
        <v>187</v>
      </c>
      <c r="D468" s="10">
        <v>1</v>
      </c>
      <c r="E468" s="7" t="str">
        <f>IFERROR(VLOOKUP(Table4[[#This Row],[From Location Code]],Table5[#All],3,0),"")</f>
        <v>Munger</v>
      </c>
      <c r="F468" s="7" t="str">
        <f>IFERROR(VLOOKUP(Table4[[#This Row],[From Location Code]],Table5[#All],2,0),"")</f>
        <v>Main Godown</v>
      </c>
      <c r="G468" s="10">
        <v>10110131</v>
      </c>
      <c r="H468" s="7" t="str">
        <f>IFERROR(VLOOKUP(Table4[[#This Row],[To BMC/MPG Code]],Table5[#All],3,0),"")</f>
        <v>GOMUKH KAMALPUR</v>
      </c>
      <c r="I468" s="7" t="str">
        <f>IFERROR(VLOOKUP(Table4[[#This Row],[To BMC/MPG Code]],Table5[#All],2,0),"")</f>
        <v>MPG</v>
      </c>
      <c r="J468" s="9" t="s">
        <v>94</v>
      </c>
      <c r="K468" s="7" t="str">
        <f>IFERROR(VLOOKUP(Table4[[#This Row],[Item Name]],Table2[[Item Name]:[UoM]],2,0),"")</f>
        <v>Nos</v>
      </c>
      <c r="L468" s="10">
        <v>1</v>
      </c>
      <c r="M468" s="17">
        <f>IFERROR(VLOOKUP(Table4[[#This Row],[Item Name]],Table2[[#All],[Item Name]:[Open Rate]],8,0),"")</f>
        <v>22.99</v>
      </c>
      <c r="N468" s="17">
        <f>IFERROR(+Table4[[#This Row],[Qty Issued]]*Table4[[#This Row],[Rate]],"")</f>
        <v>22.99</v>
      </c>
      <c r="O468" s="10" t="s">
        <v>153</v>
      </c>
      <c r="P468" s="13" t="s">
        <v>38</v>
      </c>
    </row>
    <row r="469" spans="1:16" x14ac:dyDescent="0.25">
      <c r="A469" s="26">
        <v>45775</v>
      </c>
      <c r="B469" s="10" t="s">
        <v>155</v>
      </c>
      <c r="C469" s="10">
        <v>187</v>
      </c>
      <c r="D469" s="10">
        <v>1</v>
      </c>
      <c r="E469" s="7" t="str">
        <f>IFERROR(VLOOKUP(Table4[[#This Row],[From Location Code]],Table5[#All],3,0),"")</f>
        <v>Munger</v>
      </c>
      <c r="F469" s="7" t="str">
        <f>IFERROR(VLOOKUP(Table4[[#This Row],[From Location Code]],Table5[#All],2,0),"")</f>
        <v>Main Godown</v>
      </c>
      <c r="G469" s="9">
        <v>10110124</v>
      </c>
      <c r="H469" s="7" t="str">
        <f>IFERROR(VLOOKUP(Table4[[#This Row],[To BMC/MPG Code]],Table5[#All],3,0),"")</f>
        <v>GOMUKH ASHRAPHA DIYARA</v>
      </c>
      <c r="I469" s="7" t="str">
        <f>IFERROR(VLOOKUP(Table4[[#This Row],[To BMC/MPG Code]],Table5[#All],2,0),"")</f>
        <v>MPG</v>
      </c>
      <c r="J469" s="9" t="s">
        <v>94</v>
      </c>
      <c r="K469" s="7" t="str">
        <f>IFERROR(VLOOKUP(Table4[[#This Row],[Item Name]],Table2[[Item Name]:[UoM]],2,0),"")</f>
        <v>Nos</v>
      </c>
      <c r="L469" s="10">
        <v>1</v>
      </c>
      <c r="M469" s="17">
        <f>IFERROR(VLOOKUP(Table4[[#This Row],[Item Name]],Table2[[#All],[Item Name]:[Open Rate]],8,0),"")</f>
        <v>22.99</v>
      </c>
      <c r="N469" s="17">
        <f>IFERROR(+Table4[[#This Row],[Qty Issued]]*Table4[[#This Row],[Rate]],"")</f>
        <v>22.99</v>
      </c>
      <c r="O469" s="10" t="s">
        <v>153</v>
      </c>
      <c r="P469" s="13" t="s">
        <v>38</v>
      </c>
    </row>
    <row r="470" spans="1:16" x14ac:dyDescent="0.25">
      <c r="A470" s="26">
        <v>45775</v>
      </c>
      <c r="B470" s="10" t="s">
        <v>155</v>
      </c>
      <c r="C470" s="10">
        <v>187</v>
      </c>
      <c r="D470" s="10">
        <v>1</v>
      </c>
      <c r="E470" s="7" t="str">
        <f>IFERROR(VLOOKUP(Table4[[#This Row],[From Location Code]],Table5[#All],3,0),"")</f>
        <v>Munger</v>
      </c>
      <c r="F470" s="7" t="str">
        <f>IFERROR(VLOOKUP(Table4[[#This Row],[From Location Code]],Table5[#All],2,0),"")</f>
        <v>Main Godown</v>
      </c>
      <c r="G470" s="9">
        <v>10110110</v>
      </c>
      <c r="H470" s="7" t="str">
        <f>IFERROR(VLOOKUP(Table4[[#This Row],[To BMC/MPG Code]],Table5[#All],3,0),"")</f>
        <v>GOMUKH HANSPUR</v>
      </c>
      <c r="I470" s="7" t="str">
        <f>IFERROR(VLOOKUP(Table4[[#This Row],[To BMC/MPG Code]],Table5[#All],2,0),"")</f>
        <v>MPG</v>
      </c>
      <c r="J470" s="9" t="s">
        <v>94</v>
      </c>
      <c r="K470" s="7" t="str">
        <f>IFERROR(VLOOKUP(Table4[[#This Row],[Item Name]],Table2[[Item Name]:[UoM]],2,0),"")</f>
        <v>Nos</v>
      </c>
      <c r="L470" s="10">
        <v>1</v>
      </c>
      <c r="M470" s="17">
        <f>IFERROR(VLOOKUP(Table4[[#This Row],[Item Name]],Table2[[#All],[Item Name]:[Open Rate]],8,0),"")</f>
        <v>22.99</v>
      </c>
      <c r="N470" s="17">
        <f>IFERROR(+Table4[[#This Row],[Qty Issued]]*Table4[[#This Row],[Rate]],"")</f>
        <v>22.99</v>
      </c>
      <c r="O470" s="10" t="s">
        <v>153</v>
      </c>
      <c r="P470" s="13" t="s">
        <v>38</v>
      </c>
    </row>
    <row r="471" spans="1:16" x14ac:dyDescent="0.25">
      <c r="A471" s="26">
        <v>45775</v>
      </c>
      <c r="B471" s="10" t="s">
        <v>155</v>
      </c>
      <c r="C471" s="10">
        <v>187</v>
      </c>
      <c r="D471" s="10">
        <v>1</v>
      </c>
      <c r="E471" s="7" t="str">
        <f>IFERROR(VLOOKUP(Table4[[#This Row],[From Location Code]],Table5[#All],3,0),"")</f>
        <v>Munger</v>
      </c>
      <c r="F471" s="7" t="str">
        <f>IFERROR(VLOOKUP(Table4[[#This Row],[From Location Code]],Table5[#All],2,0),"")</f>
        <v>Main Godown</v>
      </c>
      <c r="G471" s="9">
        <v>10110128</v>
      </c>
      <c r="H471" s="7" t="str">
        <f>IFERROR(VLOOKUP(Table4[[#This Row],[To BMC/MPG Code]],Table5[#All],3,0),"")</f>
        <v>GOMUKH MANIAPPA</v>
      </c>
      <c r="I471" s="7" t="str">
        <f>IFERROR(VLOOKUP(Table4[[#This Row],[To BMC/MPG Code]],Table5[#All],2,0),"")</f>
        <v>MPG</v>
      </c>
      <c r="J471" s="9" t="s">
        <v>94</v>
      </c>
      <c r="K471" s="7" t="str">
        <f>IFERROR(VLOOKUP(Table4[[#This Row],[Item Name]],Table2[[Item Name]:[UoM]],2,0),"")</f>
        <v>Nos</v>
      </c>
      <c r="L471" s="10">
        <v>1</v>
      </c>
      <c r="M471" s="17">
        <f>IFERROR(VLOOKUP(Table4[[#This Row],[Item Name]],Table2[[#All],[Item Name]:[Open Rate]],8,0),"")</f>
        <v>22.99</v>
      </c>
      <c r="N471" s="17">
        <f>IFERROR(+Table4[[#This Row],[Qty Issued]]*Table4[[#This Row],[Rate]],"")</f>
        <v>22.99</v>
      </c>
      <c r="O471" s="10" t="s">
        <v>153</v>
      </c>
      <c r="P471" s="13" t="s">
        <v>38</v>
      </c>
    </row>
    <row r="472" spans="1:16" x14ac:dyDescent="0.25">
      <c r="A472" s="26">
        <v>45775</v>
      </c>
      <c r="B472" s="10" t="s">
        <v>155</v>
      </c>
      <c r="C472" s="10">
        <v>187</v>
      </c>
      <c r="D472" s="10">
        <v>1</v>
      </c>
      <c r="E472" s="7" t="str">
        <f>IFERROR(VLOOKUP(Table4[[#This Row],[From Location Code]],Table5[#All],3,0),"")</f>
        <v>Munger</v>
      </c>
      <c r="F472" s="7" t="str">
        <f>IFERROR(VLOOKUP(Table4[[#This Row],[From Location Code]],Table5[#All],2,0),"")</f>
        <v>Main Godown</v>
      </c>
      <c r="G472" s="9">
        <v>10110116</v>
      </c>
      <c r="H472" s="7" t="str">
        <f>IFERROR(VLOOKUP(Table4[[#This Row],[To BMC/MPG Code]],Table5[#All],3,0),"")</f>
        <v>GOMUKH CHANDPURA</v>
      </c>
      <c r="I472" s="7" t="str">
        <f>IFERROR(VLOOKUP(Table4[[#This Row],[To BMC/MPG Code]],Table5[#All],2,0),"")</f>
        <v>MPG</v>
      </c>
      <c r="J472" s="9" t="s">
        <v>94</v>
      </c>
      <c r="K472" s="7" t="str">
        <f>IFERROR(VLOOKUP(Table4[[#This Row],[Item Name]],Table2[[Item Name]:[UoM]],2,0),"")</f>
        <v>Nos</v>
      </c>
      <c r="L472" s="10">
        <v>1</v>
      </c>
      <c r="M472" s="17">
        <f>IFERROR(VLOOKUP(Table4[[#This Row],[Item Name]],Table2[[#All],[Item Name]:[Open Rate]],8,0),"")</f>
        <v>22.99</v>
      </c>
      <c r="N472" s="17">
        <f>IFERROR(+Table4[[#This Row],[Qty Issued]]*Table4[[#This Row],[Rate]],"")</f>
        <v>22.99</v>
      </c>
      <c r="O472" s="10" t="s">
        <v>153</v>
      </c>
      <c r="P472" s="13" t="s">
        <v>38</v>
      </c>
    </row>
    <row r="473" spans="1:16" x14ac:dyDescent="0.25">
      <c r="A473" s="26">
        <v>45775</v>
      </c>
      <c r="B473" s="10" t="s">
        <v>155</v>
      </c>
      <c r="C473" s="10">
        <v>187</v>
      </c>
      <c r="D473" s="10">
        <v>1</v>
      </c>
      <c r="E473" s="7" t="str">
        <f>IFERROR(VLOOKUP(Table4[[#This Row],[From Location Code]],Table5[#All],3,0),"")</f>
        <v>Munger</v>
      </c>
      <c r="F473" s="7" t="str">
        <f>IFERROR(VLOOKUP(Table4[[#This Row],[From Location Code]],Table5[#All],2,0),"")</f>
        <v>Main Godown</v>
      </c>
      <c r="G473" s="9">
        <v>10110114</v>
      </c>
      <c r="H473" s="7" t="str">
        <f>IFERROR(VLOOKUP(Table4[[#This Row],[To BMC/MPG Code]],Table5[#All],3,0),"")</f>
        <v>GOMUKH LABHGAON</v>
      </c>
      <c r="I473" s="7" t="str">
        <f>IFERROR(VLOOKUP(Table4[[#This Row],[To BMC/MPG Code]],Table5[#All],2,0),"")</f>
        <v>MPG</v>
      </c>
      <c r="J473" s="9" t="s">
        <v>94</v>
      </c>
      <c r="K473" s="7" t="str">
        <f>IFERROR(VLOOKUP(Table4[[#This Row],[Item Name]],Table2[[Item Name]:[UoM]],2,0),"")</f>
        <v>Nos</v>
      </c>
      <c r="L473" s="10">
        <v>1</v>
      </c>
      <c r="M473" s="17">
        <f>IFERROR(VLOOKUP(Table4[[#This Row],[Item Name]],Table2[[#All],[Item Name]:[Open Rate]],8,0),"")</f>
        <v>22.99</v>
      </c>
      <c r="N473" s="17">
        <f>IFERROR(+Table4[[#This Row],[Qty Issued]]*Table4[[#This Row],[Rate]],"")</f>
        <v>22.99</v>
      </c>
      <c r="O473" s="10" t="s">
        <v>153</v>
      </c>
      <c r="P473" s="13" t="s">
        <v>38</v>
      </c>
    </row>
    <row r="474" spans="1:16" x14ac:dyDescent="0.25">
      <c r="A474" s="26">
        <v>45775</v>
      </c>
      <c r="B474" s="10" t="s">
        <v>155</v>
      </c>
      <c r="C474" s="10">
        <v>187</v>
      </c>
      <c r="D474" s="10">
        <v>1</v>
      </c>
      <c r="E474" s="7" t="str">
        <f>IFERROR(VLOOKUP(Table4[[#This Row],[From Location Code]],Table5[#All],3,0),"")</f>
        <v>Munger</v>
      </c>
      <c r="F474" s="7" t="str">
        <f>IFERROR(VLOOKUP(Table4[[#This Row],[From Location Code]],Table5[#All],2,0),"")</f>
        <v>Main Godown</v>
      </c>
      <c r="G474" s="9">
        <v>10110118</v>
      </c>
      <c r="H474" s="7" t="str">
        <f>IFERROR(VLOOKUP(Table4[[#This Row],[To BMC/MPG Code]],Table5[#All],3,0),"")</f>
        <v>GOMUKH BADIL TOL</v>
      </c>
      <c r="I474" s="7" t="str">
        <f>IFERROR(VLOOKUP(Table4[[#This Row],[To BMC/MPG Code]],Table5[#All],2,0),"")</f>
        <v>MPG</v>
      </c>
      <c r="J474" s="9" t="s">
        <v>94</v>
      </c>
      <c r="K474" s="7" t="str">
        <f>IFERROR(VLOOKUP(Table4[[#This Row],[Item Name]],Table2[[Item Name]:[UoM]],2,0),"")</f>
        <v>Nos</v>
      </c>
      <c r="L474" s="10">
        <v>1</v>
      </c>
      <c r="M474" s="17">
        <f>IFERROR(VLOOKUP(Table4[[#This Row],[Item Name]],Table2[[#All],[Item Name]:[Open Rate]],8,0),"")</f>
        <v>22.99</v>
      </c>
      <c r="N474" s="17">
        <f>IFERROR(+Table4[[#This Row],[Qty Issued]]*Table4[[#This Row],[Rate]],"")</f>
        <v>22.99</v>
      </c>
      <c r="O474" s="10" t="s">
        <v>153</v>
      </c>
      <c r="P474" s="13" t="s">
        <v>38</v>
      </c>
    </row>
    <row r="475" spans="1:16" x14ac:dyDescent="0.25">
      <c r="A475" s="26">
        <v>45775</v>
      </c>
      <c r="B475" s="10" t="s">
        <v>155</v>
      </c>
      <c r="C475" s="10">
        <v>187</v>
      </c>
      <c r="D475" s="10">
        <v>1</v>
      </c>
      <c r="E475" s="7" t="str">
        <f>IFERROR(VLOOKUP(Table4[[#This Row],[From Location Code]],Table5[#All],3,0),"")</f>
        <v>Munger</v>
      </c>
      <c r="F475" s="7" t="str">
        <f>IFERROR(VLOOKUP(Table4[[#This Row],[From Location Code]],Table5[#All],2,0),"")</f>
        <v>Main Godown</v>
      </c>
      <c r="G475" s="9">
        <v>10110121</v>
      </c>
      <c r="H475" s="7" t="str">
        <f>IFERROR(VLOOKUP(Table4[[#This Row],[To BMC/MPG Code]],Table5[#All],3,0),"")</f>
        <v>GOMUKH AHUNA</v>
      </c>
      <c r="I475" s="7" t="str">
        <f>IFERROR(VLOOKUP(Table4[[#This Row],[To BMC/MPG Code]],Table5[#All],2,0),"")</f>
        <v>MPG</v>
      </c>
      <c r="J475" s="9" t="s">
        <v>94</v>
      </c>
      <c r="K475" s="7" t="str">
        <f>IFERROR(VLOOKUP(Table4[[#This Row],[Item Name]],Table2[[Item Name]:[UoM]],2,0),"")</f>
        <v>Nos</v>
      </c>
      <c r="L475" s="10">
        <v>1</v>
      </c>
      <c r="M475" s="17">
        <f>IFERROR(VLOOKUP(Table4[[#This Row],[Item Name]],Table2[[#All],[Item Name]:[Open Rate]],8,0),"")</f>
        <v>22.99</v>
      </c>
      <c r="N475" s="17">
        <f>IFERROR(+Table4[[#This Row],[Qty Issued]]*Table4[[#This Row],[Rate]],"")</f>
        <v>22.99</v>
      </c>
      <c r="O475" s="10" t="s">
        <v>153</v>
      </c>
      <c r="P475" s="13" t="s">
        <v>38</v>
      </c>
    </row>
    <row r="476" spans="1:16" x14ac:dyDescent="0.25">
      <c r="A476" s="26">
        <v>45775</v>
      </c>
      <c r="B476" s="10" t="s">
        <v>155</v>
      </c>
      <c r="C476" s="10">
        <v>187</v>
      </c>
      <c r="D476" s="10">
        <v>1</v>
      </c>
      <c r="E476" s="7" t="str">
        <f>IFERROR(VLOOKUP(Table4[[#This Row],[From Location Code]],Table5[#All],3,0),"")</f>
        <v>Munger</v>
      </c>
      <c r="F476" s="7" t="str">
        <f>IFERROR(VLOOKUP(Table4[[#This Row],[From Location Code]],Table5[#All],2,0),"")</f>
        <v>Main Godown</v>
      </c>
      <c r="G476" s="9">
        <v>10110122</v>
      </c>
      <c r="H476" s="7" t="str">
        <f>IFERROR(VLOOKUP(Table4[[#This Row],[To BMC/MPG Code]],Table5[#All],3,0),"")</f>
        <v>GOMUKH SAURAYDIH</v>
      </c>
      <c r="I476" s="7" t="str">
        <f>IFERROR(VLOOKUP(Table4[[#This Row],[To BMC/MPG Code]],Table5[#All],2,0),"")</f>
        <v>MPG</v>
      </c>
      <c r="J476" s="9" t="s">
        <v>94</v>
      </c>
      <c r="K476" s="7" t="str">
        <f>IFERROR(VLOOKUP(Table4[[#This Row],[Item Name]],Table2[[Item Name]:[UoM]],2,0),"")</f>
        <v>Nos</v>
      </c>
      <c r="L476" s="10">
        <v>1</v>
      </c>
      <c r="M476" s="17">
        <f>IFERROR(VLOOKUP(Table4[[#This Row],[Item Name]],Table2[[#All],[Item Name]:[Open Rate]],8,0),"")</f>
        <v>22.99</v>
      </c>
      <c r="N476" s="17">
        <f>IFERROR(+Table4[[#This Row],[Qty Issued]]*Table4[[#This Row],[Rate]],"")</f>
        <v>22.99</v>
      </c>
      <c r="O476" s="10" t="s">
        <v>153</v>
      </c>
      <c r="P476" s="13" t="s">
        <v>38</v>
      </c>
    </row>
    <row r="477" spans="1:16" x14ac:dyDescent="0.25">
      <c r="A477" s="26">
        <v>45775</v>
      </c>
      <c r="B477" s="10" t="s">
        <v>155</v>
      </c>
      <c r="C477" s="10">
        <v>187</v>
      </c>
      <c r="D477" s="10">
        <v>1</v>
      </c>
      <c r="E477" s="7" t="str">
        <f>IFERROR(VLOOKUP(Table4[[#This Row],[From Location Code]],Table5[#All],3,0),"")</f>
        <v>Munger</v>
      </c>
      <c r="F477" s="7" t="str">
        <f>IFERROR(VLOOKUP(Table4[[#This Row],[From Location Code]],Table5[#All],2,0),"")</f>
        <v>Main Godown</v>
      </c>
      <c r="G477" s="9">
        <v>10110125</v>
      </c>
      <c r="H477" s="7" t="str">
        <f>IFERROR(VLOOKUP(Table4[[#This Row],[To BMC/MPG Code]],Table5[#All],3,0),"")</f>
        <v>GOMUKH SHUMBHA</v>
      </c>
      <c r="I477" s="7" t="str">
        <f>IFERROR(VLOOKUP(Table4[[#This Row],[To BMC/MPG Code]],Table5[#All],2,0),"")</f>
        <v>MPG</v>
      </c>
      <c r="J477" s="9" t="s">
        <v>94</v>
      </c>
      <c r="K477" s="7" t="str">
        <f>IFERROR(VLOOKUP(Table4[[#This Row],[Item Name]],Table2[[Item Name]:[UoM]],2,0),"")</f>
        <v>Nos</v>
      </c>
      <c r="L477" s="10">
        <v>1</v>
      </c>
      <c r="M477" s="17">
        <f>IFERROR(VLOOKUP(Table4[[#This Row],[Item Name]],Table2[[#All],[Item Name]:[Open Rate]],8,0),"")</f>
        <v>22.99</v>
      </c>
      <c r="N477" s="17">
        <f>IFERROR(+Table4[[#This Row],[Qty Issued]]*Table4[[#This Row],[Rate]],"")</f>
        <v>22.99</v>
      </c>
      <c r="O477" s="10" t="s">
        <v>153</v>
      </c>
      <c r="P477" s="13" t="s">
        <v>38</v>
      </c>
    </row>
    <row r="478" spans="1:16" x14ac:dyDescent="0.25">
      <c r="A478" s="26">
        <v>45775</v>
      </c>
      <c r="B478" s="10" t="s">
        <v>155</v>
      </c>
      <c r="C478" s="10">
        <v>187</v>
      </c>
      <c r="D478" s="10">
        <v>1</v>
      </c>
      <c r="E478" s="7" t="str">
        <f>IFERROR(VLOOKUP(Table4[[#This Row],[From Location Code]],Table5[#All],3,0),"")</f>
        <v>Munger</v>
      </c>
      <c r="F478" s="7" t="str">
        <f>IFERROR(VLOOKUP(Table4[[#This Row],[From Location Code]],Table5[#All],2,0),"")</f>
        <v>Main Godown</v>
      </c>
      <c r="G478" s="9">
        <v>10110126</v>
      </c>
      <c r="H478" s="7" t="str">
        <f>IFERROR(VLOOKUP(Table4[[#This Row],[To BMC/MPG Code]],Table5[#All],3,0),"")</f>
        <v>GOMUKH BAbhangama</v>
      </c>
      <c r="I478" s="7" t="str">
        <f>IFERROR(VLOOKUP(Table4[[#This Row],[To BMC/MPG Code]],Table5[#All],2,0),"")</f>
        <v>MPG</v>
      </c>
      <c r="J478" s="9" t="s">
        <v>94</v>
      </c>
      <c r="K478" s="7" t="str">
        <f>IFERROR(VLOOKUP(Table4[[#This Row],[Item Name]],Table2[[Item Name]:[UoM]],2,0),"")</f>
        <v>Nos</v>
      </c>
      <c r="L478" s="10">
        <v>1</v>
      </c>
      <c r="M478" s="17">
        <f>IFERROR(VLOOKUP(Table4[[#This Row],[Item Name]],Table2[[#All],[Item Name]:[Open Rate]],8,0),"")</f>
        <v>22.99</v>
      </c>
      <c r="N478" s="17">
        <f>IFERROR(+Table4[[#This Row],[Qty Issued]]*Table4[[#This Row],[Rate]],"")</f>
        <v>22.99</v>
      </c>
      <c r="O478" s="10" t="s">
        <v>153</v>
      </c>
      <c r="P478" s="13" t="s">
        <v>38</v>
      </c>
    </row>
    <row r="479" spans="1:16" x14ac:dyDescent="0.25">
      <c r="A479" s="26">
        <v>45775</v>
      </c>
      <c r="B479" s="10" t="s">
        <v>155</v>
      </c>
      <c r="C479" s="10">
        <v>187</v>
      </c>
      <c r="D479" s="10">
        <v>1</v>
      </c>
      <c r="E479" s="7" t="str">
        <f>IFERROR(VLOOKUP(Table4[[#This Row],[From Location Code]],Table5[#All],3,0),"")</f>
        <v>Munger</v>
      </c>
      <c r="F479" s="7" t="str">
        <f>IFERROR(VLOOKUP(Table4[[#This Row],[From Location Code]],Table5[#All],2,0),"")</f>
        <v>Main Godown</v>
      </c>
      <c r="G479" s="9">
        <v>10110119</v>
      </c>
      <c r="H479" s="7" t="str">
        <f>IFERROR(VLOOKUP(Table4[[#This Row],[To BMC/MPG Code]],Table5[#All],3,0),"")</f>
        <v>GOMUKH TRIBHUVAN TOLA</v>
      </c>
      <c r="I479" s="7" t="str">
        <f>IFERROR(VLOOKUP(Table4[[#This Row],[To BMC/MPG Code]],Table5[#All],2,0),"")</f>
        <v>MPG</v>
      </c>
      <c r="J479" s="9" t="s">
        <v>94</v>
      </c>
      <c r="K479" s="7" t="str">
        <f>IFERROR(VLOOKUP(Table4[[#This Row],[Item Name]],Table2[[Item Name]:[UoM]],2,0),"")</f>
        <v>Nos</v>
      </c>
      <c r="L479" s="10">
        <v>1</v>
      </c>
      <c r="M479" s="17">
        <f>IFERROR(VLOOKUP(Table4[[#This Row],[Item Name]],Table2[[#All],[Item Name]:[Open Rate]],8,0),"")</f>
        <v>22.99</v>
      </c>
      <c r="N479" s="17">
        <f>IFERROR(+Table4[[#This Row],[Qty Issued]]*Table4[[#This Row],[Rate]],"")</f>
        <v>22.99</v>
      </c>
      <c r="O479" s="10" t="s">
        <v>153</v>
      </c>
      <c r="P479" s="13" t="s">
        <v>38</v>
      </c>
    </row>
    <row r="480" spans="1:16" x14ac:dyDescent="0.25">
      <c r="A480" s="26">
        <v>45775</v>
      </c>
      <c r="B480" s="10" t="s">
        <v>155</v>
      </c>
      <c r="C480" s="10">
        <v>187</v>
      </c>
      <c r="D480" s="10">
        <v>1</v>
      </c>
      <c r="E480" s="7" t="str">
        <f>IFERROR(VLOOKUP(Table4[[#This Row],[From Location Code]],Table5[#All],3,0),"")</f>
        <v>Munger</v>
      </c>
      <c r="F480" s="7" t="str">
        <f>IFERROR(VLOOKUP(Table4[[#This Row],[From Location Code]],Table5[#All],2,0),"")</f>
        <v>Main Godown</v>
      </c>
      <c r="G480" s="9">
        <v>10110134</v>
      </c>
      <c r="H480" s="7" t="str">
        <f>IFERROR(VLOOKUP(Table4[[#This Row],[To BMC/MPG Code]],Table5[#All],3,0),"")</f>
        <v>GOMUKH BISHANPUR</v>
      </c>
      <c r="I480" s="7" t="str">
        <f>IFERROR(VLOOKUP(Table4[[#This Row],[To BMC/MPG Code]],Table5[#All],2,0),"")</f>
        <v>MPG</v>
      </c>
      <c r="J480" s="9" t="s">
        <v>94</v>
      </c>
      <c r="K480" s="7" t="str">
        <f>IFERROR(VLOOKUP(Table4[[#This Row],[Item Name]],Table2[[Item Name]:[UoM]],2,0),"")</f>
        <v>Nos</v>
      </c>
      <c r="L480" s="10">
        <v>1</v>
      </c>
      <c r="M480" s="17">
        <f>IFERROR(VLOOKUP(Table4[[#This Row],[Item Name]],Table2[[#All],[Item Name]:[Open Rate]],8,0),"")</f>
        <v>22.99</v>
      </c>
      <c r="N480" s="17">
        <f>IFERROR(+Table4[[#This Row],[Qty Issued]]*Table4[[#This Row],[Rate]],"")</f>
        <v>22.99</v>
      </c>
      <c r="O480" s="10" t="s">
        <v>153</v>
      </c>
      <c r="P480" s="13" t="s">
        <v>38</v>
      </c>
    </row>
    <row r="481" spans="1:16" x14ac:dyDescent="0.25">
      <c r="A481" s="26">
        <v>45775</v>
      </c>
      <c r="B481" s="10" t="s">
        <v>155</v>
      </c>
      <c r="C481" s="10">
        <v>187</v>
      </c>
      <c r="D481" s="10">
        <v>1</v>
      </c>
      <c r="E481" s="7" t="str">
        <f>IFERROR(VLOOKUP(Table4[[#This Row],[From Location Code]],Table5[#All],3,0),"")</f>
        <v>Munger</v>
      </c>
      <c r="F481" s="7" t="str">
        <f>IFERROR(VLOOKUP(Table4[[#This Row],[From Location Code]],Table5[#All],2,0),"")</f>
        <v>Main Godown</v>
      </c>
      <c r="G481" s="9">
        <v>10110135</v>
      </c>
      <c r="H481" s="7" t="str">
        <f>IFERROR(VLOOKUP(Table4[[#This Row],[To BMC/MPG Code]],Table5[#All],3,0),"")</f>
        <v>GOMUKH BISHANPUR 2</v>
      </c>
      <c r="I481" s="7" t="str">
        <f>IFERROR(VLOOKUP(Table4[[#This Row],[To BMC/MPG Code]],Table5[#All],2,0),"")</f>
        <v>MPG</v>
      </c>
      <c r="J481" s="9" t="s">
        <v>94</v>
      </c>
      <c r="K481" s="7" t="str">
        <f>IFERROR(VLOOKUP(Table4[[#This Row],[Item Name]],Table2[[Item Name]:[UoM]],2,0),"")</f>
        <v>Nos</v>
      </c>
      <c r="L481" s="10">
        <v>1</v>
      </c>
      <c r="M481" s="17">
        <f>IFERROR(VLOOKUP(Table4[[#This Row],[Item Name]],Table2[[#All],[Item Name]:[Open Rate]],8,0),"")</f>
        <v>22.99</v>
      </c>
      <c r="N481" s="17">
        <f>IFERROR(+Table4[[#This Row],[Qty Issued]]*Table4[[#This Row],[Rate]],"")</f>
        <v>22.99</v>
      </c>
      <c r="O481" s="10" t="s">
        <v>153</v>
      </c>
      <c r="P481" s="13" t="s">
        <v>38</v>
      </c>
    </row>
    <row r="482" spans="1:16" x14ac:dyDescent="0.25">
      <c r="A482" s="26">
        <v>45775</v>
      </c>
      <c r="B482" s="10" t="s">
        <v>155</v>
      </c>
      <c r="C482" s="10">
        <v>187</v>
      </c>
      <c r="D482" s="10">
        <v>1</v>
      </c>
      <c r="E482" s="7" t="str">
        <f>IFERROR(VLOOKUP(Table4[[#This Row],[From Location Code]],Table5[#All],3,0),"")</f>
        <v>Munger</v>
      </c>
      <c r="F482" s="7" t="str">
        <f>IFERROR(VLOOKUP(Table4[[#This Row],[From Location Code]],Table5[#All],2,0),"")</f>
        <v>Main Godown</v>
      </c>
      <c r="G482" s="9">
        <v>10110132</v>
      </c>
      <c r="H482" s="7" t="str">
        <f>IFERROR(VLOOKUP(Table4[[#This Row],[To BMC/MPG Code]],Table5[#All],3,0),"")</f>
        <v>GOMUKH DHUSMURI BISHANPUR</v>
      </c>
      <c r="I482" s="7" t="str">
        <f>IFERROR(VLOOKUP(Table4[[#This Row],[To BMC/MPG Code]],Table5[#All],2,0),"")</f>
        <v>MPG</v>
      </c>
      <c r="J482" s="9" t="s">
        <v>94</v>
      </c>
      <c r="K482" s="7" t="str">
        <f>IFERROR(VLOOKUP(Table4[[#This Row],[Item Name]],Table2[[Item Name]:[UoM]],2,0),"")</f>
        <v>Nos</v>
      </c>
      <c r="L482" s="10">
        <v>1</v>
      </c>
      <c r="M482" s="17">
        <f>IFERROR(VLOOKUP(Table4[[#This Row],[Item Name]],Table2[[#All],[Item Name]:[Open Rate]],8,0),"")</f>
        <v>22.99</v>
      </c>
      <c r="N482" s="17">
        <f>IFERROR(+Table4[[#This Row],[Qty Issued]]*Table4[[#This Row],[Rate]],"")</f>
        <v>22.99</v>
      </c>
      <c r="O482" s="10" t="s">
        <v>153</v>
      </c>
      <c r="P482" s="13" t="s">
        <v>38</v>
      </c>
    </row>
    <row r="483" spans="1:16" x14ac:dyDescent="0.25">
      <c r="A483" s="26">
        <v>45775</v>
      </c>
      <c r="B483" s="10" t="s">
        <v>155</v>
      </c>
      <c r="C483" s="10">
        <v>187</v>
      </c>
      <c r="D483" s="10">
        <v>1</v>
      </c>
      <c r="E483" s="7" t="str">
        <f>IFERROR(VLOOKUP(Table4[[#This Row],[From Location Code]],Table5[#All],3,0),"")</f>
        <v>Munger</v>
      </c>
      <c r="F483" s="7" t="str">
        <f>IFERROR(VLOOKUP(Table4[[#This Row],[From Location Code]],Table5[#All],2,0),"")</f>
        <v>Main Godown</v>
      </c>
      <c r="G483" s="9">
        <v>10110140</v>
      </c>
      <c r="H483" s="7" t="str">
        <f>IFERROR(VLOOKUP(Table4[[#This Row],[To BMC/MPG Code]],Table5[#All],3,0),"")</f>
        <v>GOMUKH GHAMARIYA</v>
      </c>
      <c r="I483" s="7" t="str">
        <f>IFERROR(VLOOKUP(Table4[[#This Row],[To BMC/MPG Code]],Table5[#All],2,0),"")</f>
        <v>MPG</v>
      </c>
      <c r="J483" s="9" t="s">
        <v>94</v>
      </c>
      <c r="K483" s="7" t="str">
        <f>IFERROR(VLOOKUP(Table4[[#This Row],[Item Name]],Table2[[Item Name]:[UoM]],2,0),"")</f>
        <v>Nos</v>
      </c>
      <c r="L483" s="10">
        <v>1</v>
      </c>
      <c r="M483" s="17">
        <f>IFERROR(VLOOKUP(Table4[[#This Row],[Item Name]],Table2[[#All],[Item Name]:[Open Rate]],8,0),"")</f>
        <v>22.99</v>
      </c>
      <c r="N483" s="17">
        <f>IFERROR(+Table4[[#This Row],[Qty Issued]]*Table4[[#This Row],[Rate]],"")</f>
        <v>22.99</v>
      </c>
      <c r="O483" s="10" t="s">
        <v>153</v>
      </c>
      <c r="P483" s="13" t="s">
        <v>38</v>
      </c>
    </row>
    <row r="484" spans="1:16" x14ac:dyDescent="0.25">
      <c r="A484" s="26">
        <v>45775</v>
      </c>
      <c r="B484" s="10" t="s">
        <v>155</v>
      </c>
      <c r="C484" s="10">
        <v>187</v>
      </c>
      <c r="D484" s="10">
        <v>1</v>
      </c>
      <c r="E484" s="7" t="str">
        <f>IFERROR(VLOOKUP(Table4[[#This Row],[From Location Code]],Table5[#All],3,0),"")</f>
        <v>Munger</v>
      </c>
      <c r="F484" s="7" t="str">
        <f>IFERROR(VLOOKUP(Table4[[#This Row],[From Location Code]],Table5[#All],2,0),"")</f>
        <v>Main Godown</v>
      </c>
      <c r="G484" s="9">
        <v>10110141</v>
      </c>
      <c r="H484" s="7" t="str">
        <f>IFERROR(VLOOKUP(Table4[[#This Row],[To BMC/MPG Code]],Table5[#All],3,0),"")</f>
        <v>GOMUKH MEGHAUMA</v>
      </c>
      <c r="I484" s="7" t="str">
        <f>IFERROR(VLOOKUP(Table4[[#This Row],[To BMC/MPG Code]],Table5[#All],2,0),"")</f>
        <v>MPG</v>
      </c>
      <c r="J484" s="9" t="s">
        <v>94</v>
      </c>
      <c r="K484" s="7" t="str">
        <f>IFERROR(VLOOKUP(Table4[[#This Row],[Item Name]],Table2[[Item Name]:[UoM]],2,0),"")</f>
        <v>Nos</v>
      </c>
      <c r="L484" s="10">
        <v>1</v>
      </c>
      <c r="M484" s="17">
        <f>IFERROR(VLOOKUP(Table4[[#This Row],[Item Name]],Table2[[#All],[Item Name]:[Open Rate]],8,0),"")</f>
        <v>22.99</v>
      </c>
      <c r="N484" s="17">
        <f>IFERROR(+Table4[[#This Row],[Qty Issued]]*Table4[[#This Row],[Rate]],"")</f>
        <v>22.99</v>
      </c>
      <c r="O484" s="10" t="s">
        <v>153</v>
      </c>
      <c r="P484" s="13" t="s">
        <v>38</v>
      </c>
    </row>
    <row r="485" spans="1:16" x14ac:dyDescent="0.25">
      <c r="A485" s="26">
        <v>45775</v>
      </c>
      <c r="B485" s="10" t="s">
        <v>155</v>
      </c>
      <c r="C485" s="10">
        <v>187</v>
      </c>
      <c r="D485" s="10">
        <v>1</v>
      </c>
      <c r="E485" s="7" t="str">
        <f>IFERROR(VLOOKUP(Table4[[#This Row],[From Location Code]],Table5[#All],3,0),"")</f>
        <v>Munger</v>
      </c>
      <c r="F485" s="7" t="str">
        <f>IFERROR(VLOOKUP(Table4[[#This Row],[From Location Code]],Table5[#All],2,0),"")</f>
        <v>Main Godown</v>
      </c>
      <c r="G485" s="9">
        <v>10110142</v>
      </c>
      <c r="H485" s="7" t="str">
        <f>IFERROR(VLOOKUP(Table4[[#This Row],[To BMC/MPG Code]],Table5[#All],3,0),"")</f>
        <v>GOUKH SIRSIYA</v>
      </c>
      <c r="I485" s="7" t="str">
        <f>IFERROR(VLOOKUP(Table4[[#This Row],[To BMC/MPG Code]],Table5[#All],2,0),"")</f>
        <v>MPG</v>
      </c>
      <c r="J485" s="9" t="s">
        <v>94</v>
      </c>
      <c r="K485" s="7" t="str">
        <f>IFERROR(VLOOKUP(Table4[[#This Row],[Item Name]],Table2[[Item Name]:[UoM]],2,0),"")</f>
        <v>Nos</v>
      </c>
      <c r="L485" s="10">
        <v>1</v>
      </c>
      <c r="M485" s="17">
        <f>IFERROR(VLOOKUP(Table4[[#This Row],[Item Name]],Table2[[#All],[Item Name]:[Open Rate]],8,0),"")</f>
        <v>22.99</v>
      </c>
      <c r="N485" s="17">
        <f>IFERROR(+Table4[[#This Row],[Qty Issued]]*Table4[[#This Row],[Rate]],"")</f>
        <v>22.99</v>
      </c>
      <c r="O485" s="10" t="s">
        <v>153</v>
      </c>
      <c r="P485" s="13" t="s">
        <v>38</v>
      </c>
    </row>
    <row r="486" spans="1:16" x14ac:dyDescent="0.25">
      <c r="A486" s="26">
        <v>45775</v>
      </c>
      <c r="B486" s="10" t="s">
        <v>155</v>
      </c>
      <c r="C486" s="10">
        <v>187</v>
      </c>
      <c r="D486" s="10">
        <v>1</v>
      </c>
      <c r="E486" s="7" t="str">
        <f>IFERROR(VLOOKUP(Table4[[#This Row],[From Location Code]],Table5[#All],3,0),"")</f>
        <v>Munger</v>
      </c>
      <c r="F486" s="7" t="str">
        <f>IFERROR(VLOOKUP(Table4[[#This Row],[From Location Code]],Table5[#All],2,0),"")</f>
        <v>Main Godown</v>
      </c>
      <c r="G486" s="9">
        <v>10110143</v>
      </c>
      <c r="H486" s="7" t="str">
        <f>IFERROR(VLOOKUP(Table4[[#This Row],[To BMC/MPG Code]],Table5[#All],3,0),"")</f>
        <v>GOMUKH AURA</v>
      </c>
      <c r="I486" s="7" t="str">
        <f>IFERROR(VLOOKUP(Table4[[#This Row],[To BMC/MPG Code]],Table5[#All],2,0),"")</f>
        <v>MPG</v>
      </c>
      <c r="J486" s="9" t="s">
        <v>94</v>
      </c>
      <c r="K486" s="7" t="str">
        <f>IFERROR(VLOOKUP(Table4[[#This Row],[Item Name]],Table2[[Item Name]:[UoM]],2,0),"")</f>
        <v>Nos</v>
      </c>
      <c r="L486" s="10">
        <v>1</v>
      </c>
      <c r="M486" s="17">
        <f>IFERROR(VLOOKUP(Table4[[#This Row],[Item Name]],Table2[[#All],[Item Name]:[Open Rate]],8,0),"")</f>
        <v>22.99</v>
      </c>
      <c r="N486" s="17">
        <f>IFERROR(+Table4[[#This Row],[Qty Issued]]*Table4[[#This Row],[Rate]],"")</f>
        <v>22.99</v>
      </c>
      <c r="O486" s="10" t="s">
        <v>153</v>
      </c>
      <c r="P486" s="13" t="s">
        <v>38</v>
      </c>
    </row>
    <row r="487" spans="1:16" x14ac:dyDescent="0.25">
      <c r="A487" s="26">
        <v>45775</v>
      </c>
      <c r="B487" s="10" t="s">
        <v>155</v>
      </c>
      <c r="C487" s="10">
        <v>187</v>
      </c>
      <c r="D487" s="10">
        <v>1</v>
      </c>
      <c r="E487" s="7" t="str">
        <f>IFERROR(VLOOKUP(Table4[[#This Row],[From Location Code]],Table5[#All],3,0),"")</f>
        <v>Munger</v>
      </c>
      <c r="F487" s="7" t="str">
        <f>IFERROR(VLOOKUP(Table4[[#This Row],[From Location Code]],Table5[#All],2,0),"")</f>
        <v>Main Godown</v>
      </c>
      <c r="G487" s="9">
        <v>10110144</v>
      </c>
      <c r="H487" s="7" t="str">
        <f>IFERROR(VLOOKUP(Table4[[#This Row],[To BMC/MPG Code]],Table5[#All],3,0),"")</f>
        <v>GOMUKH BEHORBA</v>
      </c>
      <c r="I487" s="7" t="str">
        <f>IFERROR(VLOOKUP(Table4[[#This Row],[To BMC/MPG Code]],Table5[#All],2,0),"")</f>
        <v>MPG</v>
      </c>
      <c r="J487" s="9" t="s">
        <v>94</v>
      </c>
      <c r="K487" s="7" t="str">
        <f>IFERROR(VLOOKUP(Table4[[#This Row],[Item Name]],Table2[[Item Name]:[UoM]],2,0),"")</f>
        <v>Nos</v>
      </c>
      <c r="L487" s="10">
        <v>1</v>
      </c>
      <c r="M487" s="17">
        <f>IFERROR(VLOOKUP(Table4[[#This Row],[Item Name]],Table2[[#All],[Item Name]:[Open Rate]],8,0),"")</f>
        <v>22.99</v>
      </c>
      <c r="N487" s="17">
        <f>IFERROR(+Table4[[#This Row],[Qty Issued]]*Table4[[#This Row],[Rate]],"")</f>
        <v>22.99</v>
      </c>
      <c r="O487" s="10" t="s">
        <v>153</v>
      </c>
      <c r="P487" s="13" t="s">
        <v>38</v>
      </c>
    </row>
    <row r="488" spans="1:16" x14ac:dyDescent="0.25">
      <c r="A488" s="26">
        <v>45775</v>
      </c>
      <c r="B488" s="10" t="s">
        <v>155</v>
      </c>
      <c r="C488" s="10">
        <v>187</v>
      </c>
      <c r="D488" s="10">
        <v>1</v>
      </c>
      <c r="E488" s="7" t="str">
        <f>IFERROR(VLOOKUP(Table4[[#This Row],[From Location Code]],Table5[#All],3,0),"")</f>
        <v>Munger</v>
      </c>
      <c r="F488" s="7" t="str">
        <f>IFERROR(VLOOKUP(Table4[[#This Row],[From Location Code]],Table5[#All],2,0),"")</f>
        <v>Main Godown</v>
      </c>
      <c r="G488" s="9">
        <v>10110145</v>
      </c>
      <c r="H488" s="7" t="str">
        <f>IFERROR(VLOOKUP(Table4[[#This Row],[To BMC/MPG Code]],Table5[#All],3,0),"")</f>
        <v>GOMUKH SONAPUR BHARAT</v>
      </c>
      <c r="I488" s="7" t="str">
        <f>IFERROR(VLOOKUP(Table4[[#This Row],[To BMC/MPG Code]],Table5[#All],2,0),"")</f>
        <v>MPG</v>
      </c>
      <c r="J488" s="9" t="s">
        <v>94</v>
      </c>
      <c r="K488" s="7" t="str">
        <f>IFERROR(VLOOKUP(Table4[[#This Row],[Item Name]],Table2[[Item Name]:[UoM]],2,0),"")</f>
        <v>Nos</v>
      </c>
      <c r="L488" s="10">
        <v>1</v>
      </c>
      <c r="M488" s="17">
        <f>IFERROR(VLOOKUP(Table4[[#This Row],[Item Name]],Table2[[#All],[Item Name]:[Open Rate]],8,0),"")</f>
        <v>22.99</v>
      </c>
      <c r="N488" s="17">
        <f>IFERROR(+Table4[[#This Row],[Qty Issued]]*Table4[[#This Row],[Rate]],"")</f>
        <v>22.99</v>
      </c>
      <c r="O488" s="10" t="s">
        <v>153</v>
      </c>
      <c r="P488" s="13" t="s">
        <v>38</v>
      </c>
    </row>
    <row r="489" spans="1:16" x14ac:dyDescent="0.25">
      <c r="A489" s="26">
        <v>45775</v>
      </c>
      <c r="B489" s="10" t="s">
        <v>155</v>
      </c>
      <c r="C489" s="10">
        <v>187</v>
      </c>
      <c r="D489" s="10">
        <v>1</v>
      </c>
      <c r="E489" s="7" t="str">
        <f>IFERROR(VLOOKUP(Table4[[#This Row],[From Location Code]],Table5[#All],3,0),"")</f>
        <v>Munger</v>
      </c>
      <c r="F489" s="7" t="str">
        <f>IFERROR(VLOOKUP(Table4[[#This Row],[From Location Code]],Table5[#All],2,0),"")</f>
        <v>Main Godown</v>
      </c>
      <c r="G489" s="9">
        <v>10110146</v>
      </c>
      <c r="H489" s="7" t="str">
        <f>IFERROR(VLOOKUP(Table4[[#This Row],[To BMC/MPG Code]],Table5[#All],3,0),"")</f>
        <v>GOMUKH SAIDPUR SAMASTIPUR</v>
      </c>
      <c r="I489" s="7" t="str">
        <f>IFERROR(VLOOKUP(Table4[[#This Row],[To BMC/MPG Code]],Table5[#All],2,0),"")</f>
        <v>MPG</v>
      </c>
      <c r="J489" s="9" t="s">
        <v>94</v>
      </c>
      <c r="K489" s="7" t="str">
        <f>IFERROR(VLOOKUP(Table4[[#This Row],[Item Name]],Table2[[Item Name]:[UoM]],2,0),"")</f>
        <v>Nos</v>
      </c>
      <c r="L489" s="10">
        <v>1</v>
      </c>
      <c r="M489" s="17">
        <f>IFERROR(VLOOKUP(Table4[[#This Row],[Item Name]],Table2[[#All],[Item Name]:[Open Rate]],8,0),"")</f>
        <v>22.99</v>
      </c>
      <c r="N489" s="17">
        <f>IFERROR(+Table4[[#This Row],[Qty Issued]]*Table4[[#This Row],[Rate]],"")</f>
        <v>22.99</v>
      </c>
      <c r="O489" s="10" t="s">
        <v>153</v>
      </c>
      <c r="P489" s="13" t="s">
        <v>38</v>
      </c>
    </row>
    <row r="490" spans="1:16" x14ac:dyDescent="0.25">
      <c r="A490" s="26">
        <v>45775</v>
      </c>
      <c r="B490" s="10" t="s">
        <v>155</v>
      </c>
      <c r="C490" s="10">
        <v>187</v>
      </c>
      <c r="D490" s="10">
        <v>1</v>
      </c>
      <c r="E490" s="7" t="str">
        <f>IFERROR(VLOOKUP(Table4[[#This Row],[From Location Code]],Table5[#All],3,0),"")</f>
        <v>Munger</v>
      </c>
      <c r="F490" s="7" t="str">
        <f>IFERROR(VLOOKUP(Table4[[#This Row],[From Location Code]],Table5[#All],2,0),"")</f>
        <v>Main Godown</v>
      </c>
      <c r="G490" s="9">
        <v>10110147</v>
      </c>
      <c r="H490" s="7" t="str">
        <f>IFERROR(VLOOKUP(Table4[[#This Row],[To BMC/MPG Code]],Table5[#All],3,0),"")</f>
        <v>GOMUKH BARIYARPUR</v>
      </c>
      <c r="I490" s="7" t="str">
        <f>IFERROR(VLOOKUP(Table4[[#This Row],[To BMC/MPG Code]],Table5[#All],2,0),"")</f>
        <v>MPG</v>
      </c>
      <c r="J490" s="9" t="s">
        <v>94</v>
      </c>
      <c r="K490" s="7" t="str">
        <f>IFERROR(VLOOKUP(Table4[[#This Row],[Item Name]],Table2[[Item Name]:[UoM]],2,0),"")</f>
        <v>Nos</v>
      </c>
      <c r="L490" s="10">
        <v>1</v>
      </c>
      <c r="M490" s="17">
        <f>IFERROR(VLOOKUP(Table4[[#This Row],[Item Name]],Table2[[#All],[Item Name]:[Open Rate]],8,0),"")</f>
        <v>22.99</v>
      </c>
      <c r="N490" s="17">
        <f>IFERROR(+Table4[[#This Row],[Qty Issued]]*Table4[[#This Row],[Rate]],"")</f>
        <v>22.99</v>
      </c>
      <c r="O490" s="10" t="s">
        <v>153</v>
      </c>
      <c r="P490" s="13" t="s">
        <v>38</v>
      </c>
    </row>
    <row r="491" spans="1:16" x14ac:dyDescent="0.25">
      <c r="A491" s="26">
        <v>45775</v>
      </c>
      <c r="B491" s="10" t="s">
        <v>155</v>
      </c>
      <c r="C491" s="10">
        <v>187</v>
      </c>
      <c r="D491" s="10">
        <v>1</v>
      </c>
      <c r="E491" s="7" t="str">
        <f>IFERROR(VLOOKUP(Table4[[#This Row],[From Location Code]],Table5[#All],3,0),"")</f>
        <v>Munger</v>
      </c>
      <c r="F491" s="7" t="str">
        <f>IFERROR(VLOOKUP(Table4[[#This Row],[From Location Code]],Table5[#All],2,0),"")</f>
        <v>Main Godown</v>
      </c>
      <c r="G491" s="10">
        <v>10110117</v>
      </c>
      <c r="H491" s="7" t="str">
        <f>IFERROR(VLOOKUP(Table4[[#This Row],[To BMC/MPG Code]],Table5[#All],3,0),"")</f>
        <v>GOMUKH KASBA DIYARA</v>
      </c>
      <c r="I491" s="7" t="str">
        <f>IFERROR(VLOOKUP(Table4[[#This Row],[To BMC/MPG Code]],Table5[#All],2,0),"")</f>
        <v>MPG</v>
      </c>
      <c r="J491" s="9" t="s">
        <v>133</v>
      </c>
      <c r="K491" s="7" t="str">
        <f>IFERROR(VLOOKUP(Table4[[#This Row],[Item Name]],Table2[[Item Name]:[UoM]],2,0),"")</f>
        <v>Nos</v>
      </c>
      <c r="L491" s="10">
        <v>2</v>
      </c>
      <c r="M491" s="17">
        <f>IFERROR(VLOOKUP(Table4[[#This Row],[Item Name]],Table2[[#All],[Item Name]:[Open Rate]],8,0),"")</f>
        <v>9.15</v>
      </c>
      <c r="N491" s="17">
        <f>IFERROR(+Table4[[#This Row],[Qty Issued]]*Table4[[#This Row],[Rate]],"")</f>
        <v>18.3</v>
      </c>
      <c r="O491" s="10" t="s">
        <v>153</v>
      </c>
      <c r="P491" s="13" t="s">
        <v>38</v>
      </c>
    </row>
    <row r="492" spans="1:16" x14ac:dyDescent="0.25">
      <c r="A492" s="26">
        <v>45775</v>
      </c>
      <c r="B492" s="10" t="s">
        <v>155</v>
      </c>
      <c r="C492" s="10">
        <v>187</v>
      </c>
      <c r="D492" s="10">
        <v>1</v>
      </c>
      <c r="E492" s="7" t="str">
        <f>IFERROR(VLOOKUP(Table4[[#This Row],[From Location Code]],Table5[#All],3,0),"")</f>
        <v>Munger</v>
      </c>
      <c r="F492" s="7" t="str">
        <f>IFERROR(VLOOKUP(Table4[[#This Row],[From Location Code]],Table5[#All],2,0),"")</f>
        <v>Main Godown</v>
      </c>
      <c r="G492" s="10">
        <v>10110123</v>
      </c>
      <c r="H492" s="7" t="str">
        <f>IFERROR(VLOOKUP(Table4[[#This Row],[To BMC/MPG Code]],Table5[#All],3,0),"")</f>
        <v>GOMUKH SHADIPUR</v>
      </c>
      <c r="I492" s="7" t="str">
        <f>IFERROR(VLOOKUP(Table4[[#This Row],[To BMC/MPG Code]],Table5[#All],2,0),"")</f>
        <v>MPG</v>
      </c>
      <c r="J492" s="9" t="s">
        <v>133</v>
      </c>
      <c r="K492" s="7" t="str">
        <f>IFERROR(VLOOKUP(Table4[[#This Row],[Item Name]],Table2[[Item Name]:[UoM]],2,0),"")</f>
        <v>Nos</v>
      </c>
      <c r="L492" s="10">
        <v>2</v>
      </c>
      <c r="M492" s="17">
        <f>IFERROR(VLOOKUP(Table4[[#This Row],[Item Name]],Table2[[#All],[Item Name]:[Open Rate]],8,0),"")</f>
        <v>9.15</v>
      </c>
      <c r="N492" s="17">
        <f>IFERROR(+Table4[[#This Row],[Qty Issued]]*Table4[[#This Row],[Rate]],"")</f>
        <v>18.3</v>
      </c>
      <c r="O492" s="10" t="s">
        <v>153</v>
      </c>
      <c r="P492" s="13" t="s">
        <v>38</v>
      </c>
    </row>
    <row r="493" spans="1:16" x14ac:dyDescent="0.25">
      <c r="A493" s="26">
        <v>45775</v>
      </c>
      <c r="B493" s="10" t="s">
        <v>155</v>
      </c>
      <c r="C493" s="10">
        <v>187</v>
      </c>
      <c r="D493" s="10">
        <v>1</v>
      </c>
      <c r="E493" s="7" t="str">
        <f>IFERROR(VLOOKUP(Table4[[#This Row],[From Location Code]],Table5[#All],3,0),"")</f>
        <v>Munger</v>
      </c>
      <c r="F493" s="7" t="str">
        <f>IFERROR(VLOOKUP(Table4[[#This Row],[From Location Code]],Table5[#All],2,0),"")</f>
        <v>Main Godown</v>
      </c>
      <c r="G493" s="10">
        <v>10110113</v>
      </c>
      <c r="H493" s="7" t="str">
        <f>IFERROR(VLOOKUP(Table4[[#This Row],[To BMC/MPG Code]],Table5[#All],3,0),"")</f>
        <v>GOMUKH SONVARSA</v>
      </c>
      <c r="I493" s="7" t="str">
        <f>IFERROR(VLOOKUP(Table4[[#This Row],[To BMC/MPG Code]],Table5[#All],2,0),"")</f>
        <v>MPG</v>
      </c>
      <c r="J493" s="9" t="s">
        <v>133</v>
      </c>
      <c r="K493" s="7" t="str">
        <f>IFERROR(VLOOKUP(Table4[[#This Row],[Item Name]],Table2[[Item Name]:[UoM]],2,0),"")</f>
        <v>Nos</v>
      </c>
      <c r="L493" s="10">
        <v>2</v>
      </c>
      <c r="M493" s="17">
        <f>IFERROR(VLOOKUP(Table4[[#This Row],[Item Name]],Table2[[#All],[Item Name]:[Open Rate]],8,0),"")</f>
        <v>9.15</v>
      </c>
      <c r="N493" s="17">
        <f>IFERROR(+Table4[[#This Row],[Qty Issued]]*Table4[[#This Row],[Rate]],"")</f>
        <v>18.3</v>
      </c>
      <c r="O493" s="10" t="s">
        <v>153</v>
      </c>
      <c r="P493" s="13" t="s">
        <v>38</v>
      </c>
    </row>
    <row r="494" spans="1:16" x14ac:dyDescent="0.25">
      <c r="A494" s="26">
        <v>45775</v>
      </c>
      <c r="B494" s="10" t="s">
        <v>155</v>
      </c>
      <c r="C494" s="10">
        <v>187</v>
      </c>
      <c r="D494" s="10">
        <v>1</v>
      </c>
      <c r="E494" s="7" t="str">
        <f>IFERROR(VLOOKUP(Table4[[#This Row],[From Location Code]],Table5[#All],3,0),"")</f>
        <v>Munger</v>
      </c>
      <c r="F494" s="7" t="str">
        <f>IFERROR(VLOOKUP(Table4[[#This Row],[From Location Code]],Table5[#All],2,0),"")</f>
        <v>Main Godown</v>
      </c>
      <c r="G494" s="10">
        <v>10110131</v>
      </c>
      <c r="H494" s="7" t="str">
        <f>IFERROR(VLOOKUP(Table4[[#This Row],[To BMC/MPG Code]],Table5[#All],3,0),"")</f>
        <v>GOMUKH KAMALPUR</v>
      </c>
      <c r="I494" s="7" t="str">
        <f>IFERROR(VLOOKUP(Table4[[#This Row],[To BMC/MPG Code]],Table5[#All],2,0),"")</f>
        <v>MPG</v>
      </c>
      <c r="J494" s="9" t="s">
        <v>133</v>
      </c>
      <c r="K494" s="7" t="str">
        <f>IFERROR(VLOOKUP(Table4[[#This Row],[Item Name]],Table2[[Item Name]:[UoM]],2,0),"")</f>
        <v>Nos</v>
      </c>
      <c r="L494" s="10">
        <v>2</v>
      </c>
      <c r="M494" s="17">
        <f>IFERROR(VLOOKUP(Table4[[#This Row],[Item Name]],Table2[[#All],[Item Name]:[Open Rate]],8,0),"")</f>
        <v>9.15</v>
      </c>
      <c r="N494" s="17">
        <f>IFERROR(+Table4[[#This Row],[Qty Issued]]*Table4[[#This Row],[Rate]],"")</f>
        <v>18.3</v>
      </c>
      <c r="O494" s="10" t="s">
        <v>153</v>
      </c>
      <c r="P494" s="13" t="s">
        <v>38</v>
      </c>
    </row>
    <row r="495" spans="1:16" x14ac:dyDescent="0.25">
      <c r="A495" s="26">
        <v>45775</v>
      </c>
      <c r="B495" s="10" t="s">
        <v>155</v>
      </c>
      <c r="C495" s="10">
        <v>187</v>
      </c>
      <c r="D495" s="10">
        <v>1</v>
      </c>
      <c r="E495" s="7" t="str">
        <f>IFERROR(VLOOKUP(Table4[[#This Row],[From Location Code]],Table5[#All],3,0),"")</f>
        <v>Munger</v>
      </c>
      <c r="F495" s="7" t="str">
        <f>IFERROR(VLOOKUP(Table4[[#This Row],[From Location Code]],Table5[#All],2,0),"")</f>
        <v>Main Godown</v>
      </c>
      <c r="G495" s="9">
        <v>10110124</v>
      </c>
      <c r="H495" s="7" t="str">
        <f>IFERROR(VLOOKUP(Table4[[#This Row],[To BMC/MPG Code]],Table5[#All],3,0),"")</f>
        <v>GOMUKH ASHRAPHA DIYARA</v>
      </c>
      <c r="I495" s="7" t="str">
        <f>IFERROR(VLOOKUP(Table4[[#This Row],[To BMC/MPG Code]],Table5[#All],2,0),"")</f>
        <v>MPG</v>
      </c>
      <c r="J495" s="9" t="s">
        <v>133</v>
      </c>
      <c r="K495" s="7" t="str">
        <f>IFERROR(VLOOKUP(Table4[[#This Row],[Item Name]],Table2[[Item Name]:[UoM]],2,0),"")</f>
        <v>Nos</v>
      </c>
      <c r="L495" s="10">
        <v>2</v>
      </c>
      <c r="M495" s="17">
        <f>IFERROR(VLOOKUP(Table4[[#This Row],[Item Name]],Table2[[#All],[Item Name]:[Open Rate]],8,0),"")</f>
        <v>9.15</v>
      </c>
      <c r="N495" s="17">
        <f>IFERROR(+Table4[[#This Row],[Qty Issued]]*Table4[[#This Row],[Rate]],"")</f>
        <v>18.3</v>
      </c>
      <c r="O495" s="10" t="s">
        <v>153</v>
      </c>
      <c r="P495" s="13" t="s">
        <v>38</v>
      </c>
    </row>
    <row r="496" spans="1:16" x14ac:dyDescent="0.25">
      <c r="A496" s="26">
        <v>45775</v>
      </c>
      <c r="B496" s="10" t="s">
        <v>155</v>
      </c>
      <c r="C496" s="10">
        <v>187</v>
      </c>
      <c r="D496" s="10">
        <v>1</v>
      </c>
      <c r="E496" s="7" t="str">
        <f>IFERROR(VLOOKUP(Table4[[#This Row],[From Location Code]],Table5[#All],3,0),"")</f>
        <v>Munger</v>
      </c>
      <c r="F496" s="7" t="str">
        <f>IFERROR(VLOOKUP(Table4[[#This Row],[From Location Code]],Table5[#All],2,0),"")</f>
        <v>Main Godown</v>
      </c>
      <c r="G496" s="9">
        <v>10110110</v>
      </c>
      <c r="H496" s="7" t="str">
        <f>IFERROR(VLOOKUP(Table4[[#This Row],[To BMC/MPG Code]],Table5[#All],3,0),"")</f>
        <v>GOMUKH HANSPUR</v>
      </c>
      <c r="I496" s="7" t="str">
        <f>IFERROR(VLOOKUP(Table4[[#This Row],[To BMC/MPG Code]],Table5[#All],2,0),"")</f>
        <v>MPG</v>
      </c>
      <c r="J496" s="9" t="s">
        <v>133</v>
      </c>
      <c r="K496" s="7" t="str">
        <f>IFERROR(VLOOKUP(Table4[[#This Row],[Item Name]],Table2[[Item Name]:[UoM]],2,0),"")</f>
        <v>Nos</v>
      </c>
      <c r="L496" s="10">
        <v>2</v>
      </c>
      <c r="M496" s="17">
        <f>IFERROR(VLOOKUP(Table4[[#This Row],[Item Name]],Table2[[#All],[Item Name]:[Open Rate]],8,0),"")</f>
        <v>9.15</v>
      </c>
      <c r="N496" s="17">
        <f>IFERROR(+Table4[[#This Row],[Qty Issued]]*Table4[[#This Row],[Rate]],"")</f>
        <v>18.3</v>
      </c>
      <c r="O496" s="10" t="s">
        <v>153</v>
      </c>
      <c r="P496" s="13" t="s">
        <v>38</v>
      </c>
    </row>
    <row r="497" spans="1:16" x14ac:dyDescent="0.25">
      <c r="A497" s="26">
        <v>45775</v>
      </c>
      <c r="B497" s="10" t="s">
        <v>155</v>
      </c>
      <c r="C497" s="10">
        <v>187</v>
      </c>
      <c r="D497" s="10">
        <v>1</v>
      </c>
      <c r="E497" s="7" t="str">
        <f>IFERROR(VLOOKUP(Table4[[#This Row],[From Location Code]],Table5[#All],3,0),"")</f>
        <v>Munger</v>
      </c>
      <c r="F497" s="7" t="str">
        <f>IFERROR(VLOOKUP(Table4[[#This Row],[From Location Code]],Table5[#All],2,0),"")</f>
        <v>Main Godown</v>
      </c>
      <c r="G497" s="9">
        <v>10110128</v>
      </c>
      <c r="H497" s="7" t="str">
        <f>IFERROR(VLOOKUP(Table4[[#This Row],[To BMC/MPG Code]],Table5[#All],3,0),"")</f>
        <v>GOMUKH MANIAPPA</v>
      </c>
      <c r="I497" s="7" t="str">
        <f>IFERROR(VLOOKUP(Table4[[#This Row],[To BMC/MPG Code]],Table5[#All],2,0),"")</f>
        <v>MPG</v>
      </c>
      <c r="J497" s="9" t="s">
        <v>133</v>
      </c>
      <c r="K497" s="7" t="str">
        <f>IFERROR(VLOOKUP(Table4[[#This Row],[Item Name]],Table2[[Item Name]:[UoM]],2,0),"")</f>
        <v>Nos</v>
      </c>
      <c r="L497" s="10">
        <v>2</v>
      </c>
      <c r="M497" s="17">
        <f>IFERROR(VLOOKUP(Table4[[#This Row],[Item Name]],Table2[[#All],[Item Name]:[Open Rate]],8,0),"")</f>
        <v>9.15</v>
      </c>
      <c r="N497" s="17">
        <f>IFERROR(+Table4[[#This Row],[Qty Issued]]*Table4[[#This Row],[Rate]],"")</f>
        <v>18.3</v>
      </c>
      <c r="O497" s="10" t="s">
        <v>153</v>
      </c>
      <c r="P497" s="13" t="s">
        <v>38</v>
      </c>
    </row>
    <row r="498" spans="1:16" x14ac:dyDescent="0.25">
      <c r="A498" s="26">
        <v>45775</v>
      </c>
      <c r="B498" s="10" t="s">
        <v>155</v>
      </c>
      <c r="C498" s="10">
        <v>187</v>
      </c>
      <c r="D498" s="10">
        <v>1</v>
      </c>
      <c r="E498" s="7" t="str">
        <f>IFERROR(VLOOKUP(Table4[[#This Row],[From Location Code]],Table5[#All],3,0),"")</f>
        <v>Munger</v>
      </c>
      <c r="F498" s="7" t="str">
        <f>IFERROR(VLOOKUP(Table4[[#This Row],[From Location Code]],Table5[#All],2,0),"")</f>
        <v>Main Godown</v>
      </c>
      <c r="G498" s="9">
        <v>10110116</v>
      </c>
      <c r="H498" s="7" t="str">
        <f>IFERROR(VLOOKUP(Table4[[#This Row],[To BMC/MPG Code]],Table5[#All],3,0),"")</f>
        <v>GOMUKH CHANDPURA</v>
      </c>
      <c r="I498" s="7" t="str">
        <f>IFERROR(VLOOKUP(Table4[[#This Row],[To BMC/MPG Code]],Table5[#All],2,0),"")</f>
        <v>MPG</v>
      </c>
      <c r="J498" s="9" t="s">
        <v>133</v>
      </c>
      <c r="K498" s="7" t="str">
        <f>IFERROR(VLOOKUP(Table4[[#This Row],[Item Name]],Table2[[Item Name]:[UoM]],2,0),"")</f>
        <v>Nos</v>
      </c>
      <c r="L498" s="10">
        <v>2</v>
      </c>
      <c r="M498" s="17">
        <f>IFERROR(VLOOKUP(Table4[[#This Row],[Item Name]],Table2[[#All],[Item Name]:[Open Rate]],8,0),"")</f>
        <v>9.15</v>
      </c>
      <c r="N498" s="17">
        <f>IFERROR(+Table4[[#This Row],[Qty Issued]]*Table4[[#This Row],[Rate]],"")</f>
        <v>18.3</v>
      </c>
      <c r="O498" s="10" t="s">
        <v>153</v>
      </c>
      <c r="P498" s="13" t="s">
        <v>38</v>
      </c>
    </row>
    <row r="499" spans="1:16" x14ac:dyDescent="0.25">
      <c r="A499" s="26">
        <v>45775</v>
      </c>
      <c r="B499" s="10" t="s">
        <v>155</v>
      </c>
      <c r="C499" s="10">
        <v>187</v>
      </c>
      <c r="D499" s="10">
        <v>1</v>
      </c>
      <c r="E499" s="7" t="str">
        <f>IFERROR(VLOOKUP(Table4[[#This Row],[From Location Code]],Table5[#All],3,0),"")</f>
        <v>Munger</v>
      </c>
      <c r="F499" s="7" t="str">
        <f>IFERROR(VLOOKUP(Table4[[#This Row],[From Location Code]],Table5[#All],2,0),"")</f>
        <v>Main Godown</v>
      </c>
      <c r="G499" s="9">
        <v>10110114</v>
      </c>
      <c r="H499" s="7" t="str">
        <f>IFERROR(VLOOKUP(Table4[[#This Row],[To BMC/MPG Code]],Table5[#All],3,0),"")</f>
        <v>GOMUKH LABHGAON</v>
      </c>
      <c r="I499" s="7" t="str">
        <f>IFERROR(VLOOKUP(Table4[[#This Row],[To BMC/MPG Code]],Table5[#All],2,0),"")</f>
        <v>MPG</v>
      </c>
      <c r="J499" s="9" t="s">
        <v>133</v>
      </c>
      <c r="K499" s="7" t="str">
        <f>IFERROR(VLOOKUP(Table4[[#This Row],[Item Name]],Table2[[Item Name]:[UoM]],2,0),"")</f>
        <v>Nos</v>
      </c>
      <c r="L499" s="10">
        <v>2</v>
      </c>
      <c r="M499" s="17">
        <f>IFERROR(VLOOKUP(Table4[[#This Row],[Item Name]],Table2[[#All],[Item Name]:[Open Rate]],8,0),"")</f>
        <v>9.15</v>
      </c>
      <c r="N499" s="17">
        <f>IFERROR(+Table4[[#This Row],[Qty Issued]]*Table4[[#This Row],[Rate]],"")</f>
        <v>18.3</v>
      </c>
      <c r="O499" s="10" t="s">
        <v>153</v>
      </c>
      <c r="P499" s="13" t="s">
        <v>38</v>
      </c>
    </row>
    <row r="500" spans="1:16" x14ac:dyDescent="0.25">
      <c r="A500" s="26">
        <v>45775</v>
      </c>
      <c r="B500" s="10" t="s">
        <v>155</v>
      </c>
      <c r="C500" s="10">
        <v>187</v>
      </c>
      <c r="D500" s="10">
        <v>1</v>
      </c>
      <c r="E500" s="7" t="str">
        <f>IFERROR(VLOOKUP(Table4[[#This Row],[From Location Code]],Table5[#All],3,0),"")</f>
        <v>Munger</v>
      </c>
      <c r="F500" s="7" t="str">
        <f>IFERROR(VLOOKUP(Table4[[#This Row],[From Location Code]],Table5[#All],2,0),"")</f>
        <v>Main Godown</v>
      </c>
      <c r="G500" s="9">
        <v>10110118</v>
      </c>
      <c r="H500" s="7" t="str">
        <f>IFERROR(VLOOKUP(Table4[[#This Row],[To BMC/MPG Code]],Table5[#All],3,0),"")</f>
        <v>GOMUKH BADIL TOL</v>
      </c>
      <c r="I500" s="7" t="str">
        <f>IFERROR(VLOOKUP(Table4[[#This Row],[To BMC/MPG Code]],Table5[#All],2,0),"")</f>
        <v>MPG</v>
      </c>
      <c r="J500" s="9" t="s">
        <v>133</v>
      </c>
      <c r="K500" s="7" t="str">
        <f>IFERROR(VLOOKUP(Table4[[#This Row],[Item Name]],Table2[[Item Name]:[UoM]],2,0),"")</f>
        <v>Nos</v>
      </c>
      <c r="L500" s="10">
        <v>2</v>
      </c>
      <c r="M500" s="17">
        <f>IFERROR(VLOOKUP(Table4[[#This Row],[Item Name]],Table2[[#All],[Item Name]:[Open Rate]],8,0),"")</f>
        <v>9.15</v>
      </c>
      <c r="N500" s="17">
        <f>IFERROR(+Table4[[#This Row],[Qty Issued]]*Table4[[#This Row],[Rate]],"")</f>
        <v>18.3</v>
      </c>
      <c r="O500" s="10" t="s">
        <v>153</v>
      </c>
      <c r="P500" s="13" t="s">
        <v>38</v>
      </c>
    </row>
    <row r="501" spans="1:16" x14ac:dyDescent="0.25">
      <c r="A501" s="26">
        <v>45775</v>
      </c>
      <c r="B501" s="10" t="s">
        <v>155</v>
      </c>
      <c r="C501" s="10">
        <v>187</v>
      </c>
      <c r="D501" s="10">
        <v>1</v>
      </c>
      <c r="E501" s="7" t="str">
        <f>IFERROR(VLOOKUP(Table4[[#This Row],[From Location Code]],Table5[#All],3,0),"")</f>
        <v>Munger</v>
      </c>
      <c r="F501" s="7" t="str">
        <f>IFERROR(VLOOKUP(Table4[[#This Row],[From Location Code]],Table5[#All],2,0),"")</f>
        <v>Main Godown</v>
      </c>
      <c r="G501" s="9">
        <v>10110121</v>
      </c>
      <c r="H501" s="7" t="str">
        <f>IFERROR(VLOOKUP(Table4[[#This Row],[To BMC/MPG Code]],Table5[#All],3,0),"")</f>
        <v>GOMUKH AHUNA</v>
      </c>
      <c r="I501" s="7" t="str">
        <f>IFERROR(VLOOKUP(Table4[[#This Row],[To BMC/MPG Code]],Table5[#All],2,0),"")</f>
        <v>MPG</v>
      </c>
      <c r="J501" s="9" t="s">
        <v>133</v>
      </c>
      <c r="K501" s="7" t="str">
        <f>IFERROR(VLOOKUP(Table4[[#This Row],[Item Name]],Table2[[Item Name]:[UoM]],2,0),"")</f>
        <v>Nos</v>
      </c>
      <c r="L501" s="10">
        <v>2</v>
      </c>
      <c r="M501" s="17">
        <f>IFERROR(VLOOKUP(Table4[[#This Row],[Item Name]],Table2[[#All],[Item Name]:[Open Rate]],8,0),"")</f>
        <v>9.15</v>
      </c>
      <c r="N501" s="17">
        <f>IFERROR(+Table4[[#This Row],[Qty Issued]]*Table4[[#This Row],[Rate]],"")</f>
        <v>18.3</v>
      </c>
      <c r="O501" s="10" t="s">
        <v>153</v>
      </c>
      <c r="P501" s="13" t="s">
        <v>38</v>
      </c>
    </row>
    <row r="502" spans="1:16" x14ac:dyDescent="0.25">
      <c r="A502" s="26">
        <v>45775</v>
      </c>
      <c r="B502" s="10" t="s">
        <v>155</v>
      </c>
      <c r="C502" s="10">
        <v>187</v>
      </c>
      <c r="D502" s="10">
        <v>1</v>
      </c>
      <c r="E502" s="7" t="str">
        <f>IFERROR(VLOOKUP(Table4[[#This Row],[From Location Code]],Table5[#All],3,0),"")</f>
        <v>Munger</v>
      </c>
      <c r="F502" s="7" t="str">
        <f>IFERROR(VLOOKUP(Table4[[#This Row],[From Location Code]],Table5[#All],2,0),"")</f>
        <v>Main Godown</v>
      </c>
      <c r="G502" s="9">
        <v>10110122</v>
      </c>
      <c r="H502" s="7" t="str">
        <f>IFERROR(VLOOKUP(Table4[[#This Row],[To BMC/MPG Code]],Table5[#All],3,0),"")</f>
        <v>GOMUKH SAURAYDIH</v>
      </c>
      <c r="I502" s="7" t="str">
        <f>IFERROR(VLOOKUP(Table4[[#This Row],[To BMC/MPG Code]],Table5[#All],2,0),"")</f>
        <v>MPG</v>
      </c>
      <c r="J502" s="9" t="s">
        <v>133</v>
      </c>
      <c r="K502" s="7" t="str">
        <f>IFERROR(VLOOKUP(Table4[[#This Row],[Item Name]],Table2[[Item Name]:[UoM]],2,0),"")</f>
        <v>Nos</v>
      </c>
      <c r="L502" s="10">
        <v>2</v>
      </c>
      <c r="M502" s="17">
        <f>IFERROR(VLOOKUP(Table4[[#This Row],[Item Name]],Table2[[#All],[Item Name]:[Open Rate]],8,0),"")</f>
        <v>9.15</v>
      </c>
      <c r="N502" s="17">
        <f>IFERROR(+Table4[[#This Row],[Qty Issued]]*Table4[[#This Row],[Rate]],"")</f>
        <v>18.3</v>
      </c>
      <c r="O502" s="10" t="s">
        <v>153</v>
      </c>
      <c r="P502" s="13" t="s">
        <v>38</v>
      </c>
    </row>
    <row r="503" spans="1:16" x14ac:dyDescent="0.25">
      <c r="A503" s="26">
        <v>45775</v>
      </c>
      <c r="B503" s="10" t="s">
        <v>155</v>
      </c>
      <c r="C503" s="10">
        <v>187</v>
      </c>
      <c r="D503" s="10">
        <v>1</v>
      </c>
      <c r="E503" s="7" t="str">
        <f>IFERROR(VLOOKUP(Table4[[#This Row],[From Location Code]],Table5[#All],3,0),"")</f>
        <v>Munger</v>
      </c>
      <c r="F503" s="7" t="str">
        <f>IFERROR(VLOOKUP(Table4[[#This Row],[From Location Code]],Table5[#All],2,0),"")</f>
        <v>Main Godown</v>
      </c>
      <c r="G503" s="9">
        <v>10110125</v>
      </c>
      <c r="H503" s="7" t="str">
        <f>IFERROR(VLOOKUP(Table4[[#This Row],[To BMC/MPG Code]],Table5[#All],3,0),"")</f>
        <v>GOMUKH SHUMBHA</v>
      </c>
      <c r="I503" s="7" t="str">
        <f>IFERROR(VLOOKUP(Table4[[#This Row],[To BMC/MPG Code]],Table5[#All],2,0),"")</f>
        <v>MPG</v>
      </c>
      <c r="J503" s="9" t="s">
        <v>133</v>
      </c>
      <c r="K503" s="7" t="str">
        <f>IFERROR(VLOOKUP(Table4[[#This Row],[Item Name]],Table2[[Item Name]:[UoM]],2,0),"")</f>
        <v>Nos</v>
      </c>
      <c r="L503" s="10">
        <v>2</v>
      </c>
      <c r="M503" s="17">
        <f>IFERROR(VLOOKUP(Table4[[#This Row],[Item Name]],Table2[[#All],[Item Name]:[Open Rate]],8,0),"")</f>
        <v>9.15</v>
      </c>
      <c r="N503" s="17">
        <f>IFERROR(+Table4[[#This Row],[Qty Issued]]*Table4[[#This Row],[Rate]],"")</f>
        <v>18.3</v>
      </c>
      <c r="O503" s="10" t="s">
        <v>153</v>
      </c>
      <c r="P503" s="13" t="s">
        <v>38</v>
      </c>
    </row>
    <row r="504" spans="1:16" x14ac:dyDescent="0.25">
      <c r="A504" s="26">
        <v>45775</v>
      </c>
      <c r="B504" s="10" t="s">
        <v>155</v>
      </c>
      <c r="C504" s="10">
        <v>187</v>
      </c>
      <c r="D504" s="10">
        <v>1</v>
      </c>
      <c r="E504" s="7" t="str">
        <f>IFERROR(VLOOKUP(Table4[[#This Row],[From Location Code]],Table5[#All],3,0),"")</f>
        <v>Munger</v>
      </c>
      <c r="F504" s="7" t="str">
        <f>IFERROR(VLOOKUP(Table4[[#This Row],[From Location Code]],Table5[#All],2,0),"")</f>
        <v>Main Godown</v>
      </c>
      <c r="G504" s="9">
        <v>10110126</v>
      </c>
      <c r="H504" s="7" t="str">
        <f>IFERROR(VLOOKUP(Table4[[#This Row],[To BMC/MPG Code]],Table5[#All],3,0),"")</f>
        <v>GOMUKH BAbhangama</v>
      </c>
      <c r="I504" s="7" t="str">
        <f>IFERROR(VLOOKUP(Table4[[#This Row],[To BMC/MPG Code]],Table5[#All],2,0),"")</f>
        <v>MPG</v>
      </c>
      <c r="J504" s="9" t="s">
        <v>133</v>
      </c>
      <c r="K504" s="7" t="str">
        <f>IFERROR(VLOOKUP(Table4[[#This Row],[Item Name]],Table2[[Item Name]:[UoM]],2,0),"")</f>
        <v>Nos</v>
      </c>
      <c r="L504" s="10">
        <v>2</v>
      </c>
      <c r="M504" s="17">
        <f>IFERROR(VLOOKUP(Table4[[#This Row],[Item Name]],Table2[[#All],[Item Name]:[Open Rate]],8,0),"")</f>
        <v>9.15</v>
      </c>
      <c r="N504" s="17">
        <f>IFERROR(+Table4[[#This Row],[Qty Issued]]*Table4[[#This Row],[Rate]],"")</f>
        <v>18.3</v>
      </c>
      <c r="O504" s="10" t="s">
        <v>153</v>
      </c>
      <c r="P504" s="13" t="s">
        <v>38</v>
      </c>
    </row>
    <row r="505" spans="1:16" x14ac:dyDescent="0.25">
      <c r="A505" s="26">
        <v>45775</v>
      </c>
      <c r="B505" s="10" t="s">
        <v>155</v>
      </c>
      <c r="C505" s="10">
        <v>187</v>
      </c>
      <c r="D505" s="10">
        <v>1</v>
      </c>
      <c r="E505" s="7" t="str">
        <f>IFERROR(VLOOKUP(Table4[[#This Row],[From Location Code]],Table5[#All],3,0),"")</f>
        <v>Munger</v>
      </c>
      <c r="F505" s="7" t="str">
        <f>IFERROR(VLOOKUP(Table4[[#This Row],[From Location Code]],Table5[#All],2,0),"")</f>
        <v>Main Godown</v>
      </c>
      <c r="G505" s="9">
        <v>10110119</v>
      </c>
      <c r="H505" s="7" t="str">
        <f>IFERROR(VLOOKUP(Table4[[#This Row],[To BMC/MPG Code]],Table5[#All],3,0),"")</f>
        <v>GOMUKH TRIBHUVAN TOLA</v>
      </c>
      <c r="I505" s="7" t="str">
        <f>IFERROR(VLOOKUP(Table4[[#This Row],[To BMC/MPG Code]],Table5[#All],2,0),"")</f>
        <v>MPG</v>
      </c>
      <c r="J505" s="9" t="s">
        <v>133</v>
      </c>
      <c r="K505" s="7" t="str">
        <f>IFERROR(VLOOKUP(Table4[[#This Row],[Item Name]],Table2[[Item Name]:[UoM]],2,0),"")</f>
        <v>Nos</v>
      </c>
      <c r="L505" s="10">
        <v>2</v>
      </c>
      <c r="M505" s="17">
        <f>IFERROR(VLOOKUP(Table4[[#This Row],[Item Name]],Table2[[#All],[Item Name]:[Open Rate]],8,0),"")</f>
        <v>9.15</v>
      </c>
      <c r="N505" s="17">
        <f>IFERROR(+Table4[[#This Row],[Qty Issued]]*Table4[[#This Row],[Rate]],"")</f>
        <v>18.3</v>
      </c>
      <c r="O505" s="10" t="s">
        <v>153</v>
      </c>
      <c r="P505" s="13" t="s">
        <v>38</v>
      </c>
    </row>
    <row r="506" spans="1:16" x14ac:dyDescent="0.25">
      <c r="A506" s="26">
        <v>45775</v>
      </c>
      <c r="B506" s="10" t="s">
        <v>155</v>
      </c>
      <c r="C506" s="10">
        <v>187</v>
      </c>
      <c r="D506" s="10">
        <v>1</v>
      </c>
      <c r="E506" s="7" t="str">
        <f>IFERROR(VLOOKUP(Table4[[#This Row],[From Location Code]],Table5[#All],3,0),"")</f>
        <v>Munger</v>
      </c>
      <c r="F506" s="7" t="str">
        <f>IFERROR(VLOOKUP(Table4[[#This Row],[From Location Code]],Table5[#All],2,0),"")</f>
        <v>Main Godown</v>
      </c>
      <c r="G506" s="9">
        <v>10110134</v>
      </c>
      <c r="H506" s="7" t="str">
        <f>IFERROR(VLOOKUP(Table4[[#This Row],[To BMC/MPG Code]],Table5[#All],3,0),"")</f>
        <v>GOMUKH BISHANPUR</v>
      </c>
      <c r="I506" s="7" t="str">
        <f>IFERROR(VLOOKUP(Table4[[#This Row],[To BMC/MPG Code]],Table5[#All],2,0),"")</f>
        <v>MPG</v>
      </c>
      <c r="J506" s="9" t="s">
        <v>133</v>
      </c>
      <c r="K506" s="7" t="str">
        <f>IFERROR(VLOOKUP(Table4[[#This Row],[Item Name]],Table2[[Item Name]:[UoM]],2,0),"")</f>
        <v>Nos</v>
      </c>
      <c r="L506" s="10">
        <v>2</v>
      </c>
      <c r="M506" s="17">
        <f>IFERROR(VLOOKUP(Table4[[#This Row],[Item Name]],Table2[[#All],[Item Name]:[Open Rate]],8,0),"")</f>
        <v>9.15</v>
      </c>
      <c r="N506" s="17">
        <f>IFERROR(+Table4[[#This Row],[Qty Issued]]*Table4[[#This Row],[Rate]],"")</f>
        <v>18.3</v>
      </c>
      <c r="O506" s="10" t="s">
        <v>153</v>
      </c>
      <c r="P506" s="13" t="s">
        <v>38</v>
      </c>
    </row>
    <row r="507" spans="1:16" x14ac:dyDescent="0.25">
      <c r="A507" s="26">
        <v>45775</v>
      </c>
      <c r="B507" s="10" t="s">
        <v>155</v>
      </c>
      <c r="C507" s="10">
        <v>187</v>
      </c>
      <c r="D507" s="10">
        <v>1</v>
      </c>
      <c r="E507" s="7" t="str">
        <f>IFERROR(VLOOKUP(Table4[[#This Row],[From Location Code]],Table5[#All],3,0),"")</f>
        <v>Munger</v>
      </c>
      <c r="F507" s="7" t="str">
        <f>IFERROR(VLOOKUP(Table4[[#This Row],[From Location Code]],Table5[#All],2,0),"")</f>
        <v>Main Godown</v>
      </c>
      <c r="G507" s="9">
        <v>10110135</v>
      </c>
      <c r="H507" s="7" t="str">
        <f>IFERROR(VLOOKUP(Table4[[#This Row],[To BMC/MPG Code]],Table5[#All],3,0),"")</f>
        <v>GOMUKH BISHANPUR 2</v>
      </c>
      <c r="I507" s="7" t="str">
        <f>IFERROR(VLOOKUP(Table4[[#This Row],[To BMC/MPG Code]],Table5[#All],2,0),"")</f>
        <v>MPG</v>
      </c>
      <c r="J507" s="9" t="s">
        <v>133</v>
      </c>
      <c r="K507" s="7" t="str">
        <f>IFERROR(VLOOKUP(Table4[[#This Row],[Item Name]],Table2[[Item Name]:[UoM]],2,0),"")</f>
        <v>Nos</v>
      </c>
      <c r="L507" s="10">
        <v>2</v>
      </c>
      <c r="M507" s="17">
        <f>IFERROR(VLOOKUP(Table4[[#This Row],[Item Name]],Table2[[#All],[Item Name]:[Open Rate]],8,0),"")</f>
        <v>9.15</v>
      </c>
      <c r="N507" s="17">
        <f>IFERROR(+Table4[[#This Row],[Qty Issued]]*Table4[[#This Row],[Rate]],"")</f>
        <v>18.3</v>
      </c>
      <c r="O507" s="10" t="s">
        <v>153</v>
      </c>
      <c r="P507" s="13" t="s">
        <v>38</v>
      </c>
    </row>
    <row r="508" spans="1:16" x14ac:dyDescent="0.25">
      <c r="A508" s="26">
        <v>45775</v>
      </c>
      <c r="B508" s="10" t="s">
        <v>155</v>
      </c>
      <c r="C508" s="10">
        <v>187</v>
      </c>
      <c r="D508" s="10">
        <v>1</v>
      </c>
      <c r="E508" s="7" t="str">
        <f>IFERROR(VLOOKUP(Table4[[#This Row],[From Location Code]],Table5[#All],3,0),"")</f>
        <v>Munger</v>
      </c>
      <c r="F508" s="7" t="str">
        <f>IFERROR(VLOOKUP(Table4[[#This Row],[From Location Code]],Table5[#All],2,0),"")</f>
        <v>Main Godown</v>
      </c>
      <c r="G508" s="9">
        <v>10110132</v>
      </c>
      <c r="H508" s="7" t="str">
        <f>IFERROR(VLOOKUP(Table4[[#This Row],[To BMC/MPG Code]],Table5[#All],3,0),"")</f>
        <v>GOMUKH DHUSMURI BISHANPUR</v>
      </c>
      <c r="I508" s="7" t="str">
        <f>IFERROR(VLOOKUP(Table4[[#This Row],[To BMC/MPG Code]],Table5[#All],2,0),"")</f>
        <v>MPG</v>
      </c>
      <c r="J508" s="9" t="s">
        <v>133</v>
      </c>
      <c r="K508" s="7" t="str">
        <f>IFERROR(VLOOKUP(Table4[[#This Row],[Item Name]],Table2[[Item Name]:[UoM]],2,0),"")</f>
        <v>Nos</v>
      </c>
      <c r="L508" s="10">
        <v>2</v>
      </c>
      <c r="M508" s="17">
        <f>IFERROR(VLOOKUP(Table4[[#This Row],[Item Name]],Table2[[#All],[Item Name]:[Open Rate]],8,0),"")</f>
        <v>9.15</v>
      </c>
      <c r="N508" s="17">
        <f>IFERROR(+Table4[[#This Row],[Qty Issued]]*Table4[[#This Row],[Rate]],"")</f>
        <v>18.3</v>
      </c>
      <c r="O508" s="10" t="s">
        <v>153</v>
      </c>
      <c r="P508" s="13" t="s">
        <v>38</v>
      </c>
    </row>
    <row r="509" spans="1:16" x14ac:dyDescent="0.25">
      <c r="A509" s="26">
        <v>45775</v>
      </c>
      <c r="B509" s="10" t="s">
        <v>155</v>
      </c>
      <c r="C509" s="10">
        <v>187</v>
      </c>
      <c r="D509" s="10">
        <v>1</v>
      </c>
      <c r="E509" s="7" t="str">
        <f>IFERROR(VLOOKUP(Table4[[#This Row],[From Location Code]],Table5[#All],3,0),"")</f>
        <v>Munger</v>
      </c>
      <c r="F509" s="7" t="str">
        <f>IFERROR(VLOOKUP(Table4[[#This Row],[From Location Code]],Table5[#All],2,0),"")</f>
        <v>Main Godown</v>
      </c>
      <c r="G509" s="9">
        <v>10110140</v>
      </c>
      <c r="H509" s="7" t="str">
        <f>IFERROR(VLOOKUP(Table4[[#This Row],[To BMC/MPG Code]],Table5[#All],3,0),"")</f>
        <v>GOMUKH GHAMARIYA</v>
      </c>
      <c r="I509" s="7" t="str">
        <f>IFERROR(VLOOKUP(Table4[[#This Row],[To BMC/MPG Code]],Table5[#All],2,0),"")</f>
        <v>MPG</v>
      </c>
      <c r="J509" s="9" t="s">
        <v>133</v>
      </c>
      <c r="K509" s="7" t="str">
        <f>IFERROR(VLOOKUP(Table4[[#This Row],[Item Name]],Table2[[Item Name]:[UoM]],2,0),"")</f>
        <v>Nos</v>
      </c>
      <c r="L509" s="10">
        <v>2</v>
      </c>
      <c r="M509" s="17">
        <f>IFERROR(VLOOKUP(Table4[[#This Row],[Item Name]],Table2[[#All],[Item Name]:[Open Rate]],8,0),"")</f>
        <v>9.15</v>
      </c>
      <c r="N509" s="17">
        <f>IFERROR(+Table4[[#This Row],[Qty Issued]]*Table4[[#This Row],[Rate]],"")</f>
        <v>18.3</v>
      </c>
      <c r="O509" s="10" t="s">
        <v>153</v>
      </c>
      <c r="P509" s="13" t="s">
        <v>38</v>
      </c>
    </row>
    <row r="510" spans="1:16" x14ac:dyDescent="0.25">
      <c r="A510" s="26">
        <v>45775</v>
      </c>
      <c r="B510" s="10" t="s">
        <v>155</v>
      </c>
      <c r="C510" s="10">
        <v>187</v>
      </c>
      <c r="D510" s="10">
        <v>1</v>
      </c>
      <c r="E510" s="7" t="str">
        <f>IFERROR(VLOOKUP(Table4[[#This Row],[From Location Code]],Table5[#All],3,0),"")</f>
        <v>Munger</v>
      </c>
      <c r="F510" s="7" t="str">
        <f>IFERROR(VLOOKUP(Table4[[#This Row],[From Location Code]],Table5[#All],2,0),"")</f>
        <v>Main Godown</v>
      </c>
      <c r="G510" s="9">
        <v>10110141</v>
      </c>
      <c r="H510" s="7" t="str">
        <f>IFERROR(VLOOKUP(Table4[[#This Row],[To BMC/MPG Code]],Table5[#All],3,0),"")</f>
        <v>GOMUKH MEGHAUMA</v>
      </c>
      <c r="I510" s="7" t="str">
        <f>IFERROR(VLOOKUP(Table4[[#This Row],[To BMC/MPG Code]],Table5[#All],2,0),"")</f>
        <v>MPG</v>
      </c>
      <c r="J510" s="9" t="s">
        <v>133</v>
      </c>
      <c r="K510" s="7" t="str">
        <f>IFERROR(VLOOKUP(Table4[[#This Row],[Item Name]],Table2[[Item Name]:[UoM]],2,0),"")</f>
        <v>Nos</v>
      </c>
      <c r="L510" s="10">
        <v>2</v>
      </c>
      <c r="M510" s="17">
        <f>IFERROR(VLOOKUP(Table4[[#This Row],[Item Name]],Table2[[#All],[Item Name]:[Open Rate]],8,0),"")</f>
        <v>9.15</v>
      </c>
      <c r="N510" s="17">
        <f>IFERROR(+Table4[[#This Row],[Qty Issued]]*Table4[[#This Row],[Rate]],"")</f>
        <v>18.3</v>
      </c>
      <c r="O510" s="10" t="s">
        <v>153</v>
      </c>
      <c r="P510" s="13" t="s">
        <v>38</v>
      </c>
    </row>
    <row r="511" spans="1:16" x14ac:dyDescent="0.25">
      <c r="A511" s="26">
        <v>45775</v>
      </c>
      <c r="B511" s="10" t="s">
        <v>155</v>
      </c>
      <c r="C511" s="10">
        <v>187</v>
      </c>
      <c r="D511" s="10">
        <v>1</v>
      </c>
      <c r="E511" s="7" t="str">
        <f>IFERROR(VLOOKUP(Table4[[#This Row],[From Location Code]],Table5[#All],3,0),"")</f>
        <v>Munger</v>
      </c>
      <c r="F511" s="7" t="str">
        <f>IFERROR(VLOOKUP(Table4[[#This Row],[From Location Code]],Table5[#All],2,0),"")</f>
        <v>Main Godown</v>
      </c>
      <c r="G511" s="9">
        <v>10110142</v>
      </c>
      <c r="H511" s="7" t="str">
        <f>IFERROR(VLOOKUP(Table4[[#This Row],[To BMC/MPG Code]],Table5[#All],3,0),"")</f>
        <v>GOUKH SIRSIYA</v>
      </c>
      <c r="I511" s="7" t="str">
        <f>IFERROR(VLOOKUP(Table4[[#This Row],[To BMC/MPG Code]],Table5[#All],2,0),"")</f>
        <v>MPG</v>
      </c>
      <c r="J511" s="9" t="s">
        <v>133</v>
      </c>
      <c r="K511" s="7" t="str">
        <f>IFERROR(VLOOKUP(Table4[[#This Row],[Item Name]],Table2[[Item Name]:[UoM]],2,0),"")</f>
        <v>Nos</v>
      </c>
      <c r="L511" s="10">
        <v>2</v>
      </c>
      <c r="M511" s="17">
        <f>IFERROR(VLOOKUP(Table4[[#This Row],[Item Name]],Table2[[#All],[Item Name]:[Open Rate]],8,0),"")</f>
        <v>9.15</v>
      </c>
      <c r="N511" s="17">
        <f>IFERROR(+Table4[[#This Row],[Qty Issued]]*Table4[[#This Row],[Rate]],"")</f>
        <v>18.3</v>
      </c>
      <c r="O511" s="10" t="s">
        <v>153</v>
      </c>
      <c r="P511" s="13" t="s">
        <v>38</v>
      </c>
    </row>
    <row r="512" spans="1:16" x14ac:dyDescent="0.25">
      <c r="A512" s="26">
        <v>45775</v>
      </c>
      <c r="B512" s="10" t="s">
        <v>155</v>
      </c>
      <c r="C512" s="10">
        <v>187</v>
      </c>
      <c r="D512" s="10">
        <v>1</v>
      </c>
      <c r="E512" s="7" t="str">
        <f>IFERROR(VLOOKUP(Table4[[#This Row],[From Location Code]],Table5[#All],3,0),"")</f>
        <v>Munger</v>
      </c>
      <c r="F512" s="7" t="str">
        <f>IFERROR(VLOOKUP(Table4[[#This Row],[From Location Code]],Table5[#All],2,0),"")</f>
        <v>Main Godown</v>
      </c>
      <c r="G512" s="9">
        <v>10110143</v>
      </c>
      <c r="H512" s="7" t="str">
        <f>IFERROR(VLOOKUP(Table4[[#This Row],[To BMC/MPG Code]],Table5[#All],3,0),"")</f>
        <v>GOMUKH AURA</v>
      </c>
      <c r="I512" s="7" t="str">
        <f>IFERROR(VLOOKUP(Table4[[#This Row],[To BMC/MPG Code]],Table5[#All],2,0),"")</f>
        <v>MPG</v>
      </c>
      <c r="J512" s="9" t="s">
        <v>133</v>
      </c>
      <c r="K512" s="7" t="str">
        <f>IFERROR(VLOOKUP(Table4[[#This Row],[Item Name]],Table2[[Item Name]:[UoM]],2,0),"")</f>
        <v>Nos</v>
      </c>
      <c r="L512" s="10">
        <v>2</v>
      </c>
      <c r="M512" s="17">
        <f>IFERROR(VLOOKUP(Table4[[#This Row],[Item Name]],Table2[[#All],[Item Name]:[Open Rate]],8,0),"")</f>
        <v>9.15</v>
      </c>
      <c r="N512" s="17">
        <f>IFERROR(+Table4[[#This Row],[Qty Issued]]*Table4[[#This Row],[Rate]],"")</f>
        <v>18.3</v>
      </c>
      <c r="O512" s="10" t="s">
        <v>153</v>
      </c>
      <c r="P512" s="13" t="s">
        <v>38</v>
      </c>
    </row>
    <row r="513" spans="1:16" x14ac:dyDescent="0.25">
      <c r="A513" s="26">
        <v>45775</v>
      </c>
      <c r="B513" s="10" t="s">
        <v>155</v>
      </c>
      <c r="C513" s="10">
        <v>187</v>
      </c>
      <c r="D513" s="10">
        <v>1</v>
      </c>
      <c r="E513" s="7" t="str">
        <f>IFERROR(VLOOKUP(Table4[[#This Row],[From Location Code]],Table5[#All],3,0),"")</f>
        <v>Munger</v>
      </c>
      <c r="F513" s="7" t="str">
        <f>IFERROR(VLOOKUP(Table4[[#This Row],[From Location Code]],Table5[#All],2,0),"")</f>
        <v>Main Godown</v>
      </c>
      <c r="G513" s="9">
        <v>10110144</v>
      </c>
      <c r="H513" s="7" t="str">
        <f>IFERROR(VLOOKUP(Table4[[#This Row],[To BMC/MPG Code]],Table5[#All],3,0),"")</f>
        <v>GOMUKH BEHORBA</v>
      </c>
      <c r="I513" s="7" t="str">
        <f>IFERROR(VLOOKUP(Table4[[#This Row],[To BMC/MPG Code]],Table5[#All],2,0),"")</f>
        <v>MPG</v>
      </c>
      <c r="J513" s="9" t="s">
        <v>133</v>
      </c>
      <c r="K513" s="7" t="str">
        <f>IFERROR(VLOOKUP(Table4[[#This Row],[Item Name]],Table2[[Item Name]:[UoM]],2,0),"")</f>
        <v>Nos</v>
      </c>
      <c r="L513" s="10">
        <v>2</v>
      </c>
      <c r="M513" s="17">
        <f>IFERROR(VLOOKUP(Table4[[#This Row],[Item Name]],Table2[[#All],[Item Name]:[Open Rate]],8,0),"")</f>
        <v>9.15</v>
      </c>
      <c r="N513" s="17">
        <f>IFERROR(+Table4[[#This Row],[Qty Issued]]*Table4[[#This Row],[Rate]],"")</f>
        <v>18.3</v>
      </c>
      <c r="O513" s="10" t="s">
        <v>153</v>
      </c>
      <c r="P513" s="13" t="s">
        <v>38</v>
      </c>
    </row>
    <row r="514" spans="1:16" x14ac:dyDescent="0.25">
      <c r="A514" s="26">
        <v>45775</v>
      </c>
      <c r="B514" s="10" t="s">
        <v>155</v>
      </c>
      <c r="C514" s="10">
        <v>187</v>
      </c>
      <c r="D514" s="10">
        <v>1</v>
      </c>
      <c r="E514" s="7" t="str">
        <f>IFERROR(VLOOKUP(Table4[[#This Row],[From Location Code]],Table5[#All],3,0),"")</f>
        <v>Munger</v>
      </c>
      <c r="F514" s="7" t="str">
        <f>IFERROR(VLOOKUP(Table4[[#This Row],[From Location Code]],Table5[#All],2,0),"")</f>
        <v>Main Godown</v>
      </c>
      <c r="G514" s="9">
        <v>10110145</v>
      </c>
      <c r="H514" s="7" t="str">
        <f>IFERROR(VLOOKUP(Table4[[#This Row],[To BMC/MPG Code]],Table5[#All],3,0),"")</f>
        <v>GOMUKH SONAPUR BHARAT</v>
      </c>
      <c r="I514" s="7" t="str">
        <f>IFERROR(VLOOKUP(Table4[[#This Row],[To BMC/MPG Code]],Table5[#All],2,0),"")</f>
        <v>MPG</v>
      </c>
      <c r="J514" s="9" t="s">
        <v>133</v>
      </c>
      <c r="K514" s="7" t="str">
        <f>IFERROR(VLOOKUP(Table4[[#This Row],[Item Name]],Table2[[Item Name]:[UoM]],2,0),"")</f>
        <v>Nos</v>
      </c>
      <c r="L514" s="10">
        <v>2</v>
      </c>
      <c r="M514" s="17">
        <f>IFERROR(VLOOKUP(Table4[[#This Row],[Item Name]],Table2[[#All],[Item Name]:[Open Rate]],8,0),"")</f>
        <v>9.15</v>
      </c>
      <c r="N514" s="17">
        <f>IFERROR(+Table4[[#This Row],[Qty Issued]]*Table4[[#This Row],[Rate]],"")</f>
        <v>18.3</v>
      </c>
      <c r="O514" s="10" t="s">
        <v>153</v>
      </c>
      <c r="P514" s="13" t="s">
        <v>38</v>
      </c>
    </row>
    <row r="515" spans="1:16" x14ac:dyDescent="0.25">
      <c r="A515" s="26">
        <v>45775</v>
      </c>
      <c r="B515" s="10" t="s">
        <v>155</v>
      </c>
      <c r="C515" s="10">
        <v>187</v>
      </c>
      <c r="D515" s="10">
        <v>1</v>
      </c>
      <c r="E515" s="7" t="str">
        <f>IFERROR(VLOOKUP(Table4[[#This Row],[From Location Code]],Table5[#All],3,0),"")</f>
        <v>Munger</v>
      </c>
      <c r="F515" s="7" t="str">
        <f>IFERROR(VLOOKUP(Table4[[#This Row],[From Location Code]],Table5[#All],2,0),"")</f>
        <v>Main Godown</v>
      </c>
      <c r="G515" s="9">
        <v>10110146</v>
      </c>
      <c r="H515" s="7" t="str">
        <f>IFERROR(VLOOKUP(Table4[[#This Row],[To BMC/MPG Code]],Table5[#All],3,0),"")</f>
        <v>GOMUKH SAIDPUR SAMASTIPUR</v>
      </c>
      <c r="I515" s="7" t="str">
        <f>IFERROR(VLOOKUP(Table4[[#This Row],[To BMC/MPG Code]],Table5[#All],2,0),"")</f>
        <v>MPG</v>
      </c>
      <c r="J515" s="9" t="s">
        <v>133</v>
      </c>
      <c r="K515" s="7" t="str">
        <f>IFERROR(VLOOKUP(Table4[[#This Row],[Item Name]],Table2[[Item Name]:[UoM]],2,0),"")</f>
        <v>Nos</v>
      </c>
      <c r="L515" s="10">
        <v>2</v>
      </c>
      <c r="M515" s="17">
        <f>IFERROR(VLOOKUP(Table4[[#This Row],[Item Name]],Table2[[#All],[Item Name]:[Open Rate]],8,0),"")</f>
        <v>9.15</v>
      </c>
      <c r="N515" s="17">
        <f>IFERROR(+Table4[[#This Row],[Qty Issued]]*Table4[[#This Row],[Rate]],"")</f>
        <v>18.3</v>
      </c>
      <c r="O515" s="10" t="s">
        <v>153</v>
      </c>
      <c r="P515" s="13" t="s">
        <v>38</v>
      </c>
    </row>
    <row r="516" spans="1:16" x14ac:dyDescent="0.25">
      <c r="A516" s="26">
        <v>45775</v>
      </c>
      <c r="B516" s="10" t="s">
        <v>155</v>
      </c>
      <c r="C516" s="10">
        <v>187</v>
      </c>
      <c r="D516" s="10">
        <v>1</v>
      </c>
      <c r="E516" s="7" t="str">
        <f>IFERROR(VLOOKUP(Table4[[#This Row],[From Location Code]],Table5[#All],3,0),"")</f>
        <v>Munger</v>
      </c>
      <c r="F516" s="7" t="str">
        <f>IFERROR(VLOOKUP(Table4[[#This Row],[From Location Code]],Table5[#All],2,0),"")</f>
        <v>Main Godown</v>
      </c>
      <c r="G516" s="9">
        <v>10110147</v>
      </c>
      <c r="H516" s="7" t="str">
        <f>IFERROR(VLOOKUP(Table4[[#This Row],[To BMC/MPG Code]],Table5[#All],3,0),"")</f>
        <v>GOMUKH BARIYARPUR</v>
      </c>
      <c r="I516" s="7" t="str">
        <f>IFERROR(VLOOKUP(Table4[[#This Row],[To BMC/MPG Code]],Table5[#All],2,0),"")</f>
        <v>MPG</v>
      </c>
      <c r="J516" s="9" t="s">
        <v>133</v>
      </c>
      <c r="K516" s="7" t="str">
        <f>IFERROR(VLOOKUP(Table4[[#This Row],[Item Name]],Table2[[Item Name]:[UoM]],2,0),"")</f>
        <v>Nos</v>
      </c>
      <c r="L516" s="10">
        <v>2</v>
      </c>
      <c r="M516" s="17">
        <f>IFERROR(VLOOKUP(Table4[[#This Row],[Item Name]],Table2[[#All],[Item Name]:[Open Rate]],8,0),"")</f>
        <v>9.15</v>
      </c>
      <c r="N516" s="17">
        <f>IFERROR(+Table4[[#This Row],[Qty Issued]]*Table4[[#This Row],[Rate]],"")</f>
        <v>18.3</v>
      </c>
      <c r="O516" s="10" t="s">
        <v>153</v>
      </c>
      <c r="P516" s="13" t="s">
        <v>38</v>
      </c>
    </row>
    <row r="517" spans="1:16" x14ac:dyDescent="0.25">
      <c r="A517" s="26">
        <v>45775</v>
      </c>
      <c r="B517" s="10" t="s">
        <v>155</v>
      </c>
      <c r="C517" s="10">
        <v>187</v>
      </c>
      <c r="D517" s="10">
        <v>1</v>
      </c>
      <c r="E517" s="7" t="str">
        <f>IFERROR(VLOOKUP(Table4[[#This Row],[From Location Code]],Table5[#All],3,0),"")</f>
        <v>Munger</v>
      </c>
      <c r="F517" s="7" t="str">
        <f>IFERROR(VLOOKUP(Table4[[#This Row],[From Location Code]],Table5[#All],2,0),"")</f>
        <v>Main Godown</v>
      </c>
      <c r="G517" s="10">
        <v>10110117</v>
      </c>
      <c r="H517" s="7" t="str">
        <f>IFERROR(VLOOKUP(Table4[[#This Row],[To BMC/MPG Code]],Table5[#All],3,0),"")</f>
        <v>GOMUKH KASBA DIYARA</v>
      </c>
      <c r="I517" s="7" t="str">
        <f>IFERROR(VLOOKUP(Table4[[#This Row],[To BMC/MPG Code]],Table5[#All],2,0),"")</f>
        <v>MPG</v>
      </c>
      <c r="J517" s="9" t="s">
        <v>116</v>
      </c>
      <c r="K517" s="7" t="str">
        <f>IFERROR(VLOOKUP(Table4[[#This Row],[Item Name]],Table2[[Item Name]:[UoM]],2,0),"")</f>
        <v>Nos</v>
      </c>
      <c r="L517" s="10">
        <v>2</v>
      </c>
      <c r="M517" s="17">
        <f>IFERROR(VLOOKUP(Table4[[#This Row],[Item Name]],Table2[[#All],[Item Name]:[Open Rate]],8,0),"")</f>
        <v>2.83</v>
      </c>
      <c r="N517" s="17">
        <f>IFERROR(+Table4[[#This Row],[Qty Issued]]*Table4[[#This Row],[Rate]],"")</f>
        <v>5.66</v>
      </c>
      <c r="O517" s="10" t="s">
        <v>153</v>
      </c>
      <c r="P517" s="13" t="s">
        <v>38</v>
      </c>
    </row>
    <row r="518" spans="1:16" x14ac:dyDescent="0.25">
      <c r="A518" s="26">
        <v>45775</v>
      </c>
      <c r="B518" s="10" t="s">
        <v>155</v>
      </c>
      <c r="C518" s="10">
        <v>187</v>
      </c>
      <c r="D518" s="10">
        <v>1</v>
      </c>
      <c r="E518" s="7" t="str">
        <f>IFERROR(VLOOKUP(Table4[[#This Row],[From Location Code]],Table5[#All],3,0),"")</f>
        <v>Munger</v>
      </c>
      <c r="F518" s="7" t="str">
        <f>IFERROR(VLOOKUP(Table4[[#This Row],[From Location Code]],Table5[#All],2,0),"")</f>
        <v>Main Godown</v>
      </c>
      <c r="G518" s="10">
        <v>10110123</v>
      </c>
      <c r="H518" s="7" t="str">
        <f>IFERROR(VLOOKUP(Table4[[#This Row],[To BMC/MPG Code]],Table5[#All],3,0),"")</f>
        <v>GOMUKH SHADIPUR</v>
      </c>
      <c r="I518" s="7" t="str">
        <f>IFERROR(VLOOKUP(Table4[[#This Row],[To BMC/MPG Code]],Table5[#All],2,0),"")</f>
        <v>MPG</v>
      </c>
      <c r="J518" s="9" t="s">
        <v>116</v>
      </c>
      <c r="K518" s="7" t="str">
        <f>IFERROR(VLOOKUP(Table4[[#This Row],[Item Name]],Table2[[Item Name]:[UoM]],2,0),"")</f>
        <v>Nos</v>
      </c>
      <c r="L518" s="10">
        <v>2</v>
      </c>
      <c r="M518" s="17">
        <f>IFERROR(VLOOKUP(Table4[[#This Row],[Item Name]],Table2[[#All],[Item Name]:[Open Rate]],8,0),"")</f>
        <v>2.83</v>
      </c>
      <c r="N518" s="17">
        <f>IFERROR(+Table4[[#This Row],[Qty Issued]]*Table4[[#This Row],[Rate]],"")</f>
        <v>5.66</v>
      </c>
      <c r="O518" s="10" t="s">
        <v>153</v>
      </c>
      <c r="P518" s="13" t="s">
        <v>38</v>
      </c>
    </row>
    <row r="519" spans="1:16" x14ac:dyDescent="0.25">
      <c r="A519" s="26">
        <v>45775</v>
      </c>
      <c r="B519" s="10" t="s">
        <v>155</v>
      </c>
      <c r="C519" s="10">
        <v>187</v>
      </c>
      <c r="D519" s="10">
        <v>1</v>
      </c>
      <c r="E519" s="7" t="str">
        <f>IFERROR(VLOOKUP(Table4[[#This Row],[From Location Code]],Table5[#All],3,0),"")</f>
        <v>Munger</v>
      </c>
      <c r="F519" s="7" t="str">
        <f>IFERROR(VLOOKUP(Table4[[#This Row],[From Location Code]],Table5[#All],2,0),"")</f>
        <v>Main Godown</v>
      </c>
      <c r="G519" s="10">
        <v>10110113</v>
      </c>
      <c r="H519" s="7" t="str">
        <f>IFERROR(VLOOKUP(Table4[[#This Row],[To BMC/MPG Code]],Table5[#All],3,0),"")</f>
        <v>GOMUKH SONVARSA</v>
      </c>
      <c r="I519" s="7" t="str">
        <f>IFERROR(VLOOKUP(Table4[[#This Row],[To BMC/MPG Code]],Table5[#All],2,0),"")</f>
        <v>MPG</v>
      </c>
      <c r="J519" s="9" t="s">
        <v>116</v>
      </c>
      <c r="K519" s="7" t="str">
        <f>IFERROR(VLOOKUP(Table4[[#This Row],[Item Name]],Table2[[Item Name]:[UoM]],2,0),"")</f>
        <v>Nos</v>
      </c>
      <c r="L519" s="10">
        <v>2</v>
      </c>
      <c r="M519" s="17">
        <f>IFERROR(VLOOKUP(Table4[[#This Row],[Item Name]],Table2[[#All],[Item Name]:[Open Rate]],8,0),"")</f>
        <v>2.83</v>
      </c>
      <c r="N519" s="17">
        <f>IFERROR(+Table4[[#This Row],[Qty Issued]]*Table4[[#This Row],[Rate]],"")</f>
        <v>5.66</v>
      </c>
      <c r="O519" s="10" t="s">
        <v>153</v>
      </c>
      <c r="P519" s="13" t="s">
        <v>38</v>
      </c>
    </row>
    <row r="520" spans="1:16" x14ac:dyDescent="0.25">
      <c r="A520" s="26">
        <v>45775</v>
      </c>
      <c r="B520" s="10" t="s">
        <v>155</v>
      </c>
      <c r="C520" s="10">
        <v>187</v>
      </c>
      <c r="D520" s="10">
        <v>1</v>
      </c>
      <c r="E520" s="7" t="str">
        <f>IFERROR(VLOOKUP(Table4[[#This Row],[From Location Code]],Table5[#All],3,0),"")</f>
        <v>Munger</v>
      </c>
      <c r="F520" s="7" t="str">
        <f>IFERROR(VLOOKUP(Table4[[#This Row],[From Location Code]],Table5[#All],2,0),"")</f>
        <v>Main Godown</v>
      </c>
      <c r="G520" s="10">
        <v>10110131</v>
      </c>
      <c r="H520" s="7" t="str">
        <f>IFERROR(VLOOKUP(Table4[[#This Row],[To BMC/MPG Code]],Table5[#All],3,0),"")</f>
        <v>GOMUKH KAMALPUR</v>
      </c>
      <c r="I520" s="7" t="str">
        <f>IFERROR(VLOOKUP(Table4[[#This Row],[To BMC/MPG Code]],Table5[#All],2,0),"")</f>
        <v>MPG</v>
      </c>
      <c r="J520" s="9" t="s">
        <v>116</v>
      </c>
      <c r="K520" s="7" t="str">
        <f>IFERROR(VLOOKUP(Table4[[#This Row],[Item Name]],Table2[[Item Name]:[UoM]],2,0),"")</f>
        <v>Nos</v>
      </c>
      <c r="L520" s="10">
        <v>2</v>
      </c>
      <c r="M520" s="17">
        <f>IFERROR(VLOOKUP(Table4[[#This Row],[Item Name]],Table2[[#All],[Item Name]:[Open Rate]],8,0),"")</f>
        <v>2.83</v>
      </c>
      <c r="N520" s="17">
        <f>IFERROR(+Table4[[#This Row],[Qty Issued]]*Table4[[#This Row],[Rate]],"")</f>
        <v>5.66</v>
      </c>
      <c r="O520" s="10" t="s">
        <v>153</v>
      </c>
      <c r="P520" s="13" t="s">
        <v>38</v>
      </c>
    </row>
    <row r="521" spans="1:16" x14ac:dyDescent="0.25">
      <c r="A521" s="26">
        <v>45775</v>
      </c>
      <c r="B521" s="10" t="s">
        <v>155</v>
      </c>
      <c r="C521" s="10">
        <v>187</v>
      </c>
      <c r="D521" s="10">
        <v>1</v>
      </c>
      <c r="E521" s="7" t="str">
        <f>IFERROR(VLOOKUP(Table4[[#This Row],[From Location Code]],Table5[#All],3,0),"")</f>
        <v>Munger</v>
      </c>
      <c r="F521" s="7" t="str">
        <f>IFERROR(VLOOKUP(Table4[[#This Row],[From Location Code]],Table5[#All],2,0),"")</f>
        <v>Main Godown</v>
      </c>
      <c r="G521" s="9">
        <v>10110124</v>
      </c>
      <c r="H521" s="7" t="str">
        <f>IFERROR(VLOOKUP(Table4[[#This Row],[To BMC/MPG Code]],Table5[#All],3,0),"")</f>
        <v>GOMUKH ASHRAPHA DIYARA</v>
      </c>
      <c r="I521" s="7" t="str">
        <f>IFERROR(VLOOKUP(Table4[[#This Row],[To BMC/MPG Code]],Table5[#All],2,0),"")</f>
        <v>MPG</v>
      </c>
      <c r="J521" s="9" t="s">
        <v>116</v>
      </c>
      <c r="K521" s="7" t="str">
        <f>IFERROR(VLOOKUP(Table4[[#This Row],[Item Name]],Table2[[Item Name]:[UoM]],2,0),"")</f>
        <v>Nos</v>
      </c>
      <c r="L521" s="10">
        <v>2</v>
      </c>
      <c r="M521" s="17">
        <f>IFERROR(VLOOKUP(Table4[[#This Row],[Item Name]],Table2[[#All],[Item Name]:[Open Rate]],8,0),"")</f>
        <v>2.83</v>
      </c>
      <c r="N521" s="17">
        <f>IFERROR(+Table4[[#This Row],[Qty Issued]]*Table4[[#This Row],[Rate]],"")</f>
        <v>5.66</v>
      </c>
      <c r="O521" s="10" t="s">
        <v>153</v>
      </c>
      <c r="P521" s="13" t="s">
        <v>38</v>
      </c>
    </row>
    <row r="522" spans="1:16" x14ac:dyDescent="0.25">
      <c r="A522" s="26">
        <v>45775</v>
      </c>
      <c r="B522" s="10" t="s">
        <v>155</v>
      </c>
      <c r="C522" s="10">
        <v>187</v>
      </c>
      <c r="D522" s="10">
        <v>1</v>
      </c>
      <c r="E522" s="7" t="str">
        <f>IFERROR(VLOOKUP(Table4[[#This Row],[From Location Code]],Table5[#All],3,0),"")</f>
        <v>Munger</v>
      </c>
      <c r="F522" s="7" t="str">
        <f>IFERROR(VLOOKUP(Table4[[#This Row],[From Location Code]],Table5[#All],2,0),"")</f>
        <v>Main Godown</v>
      </c>
      <c r="G522" s="9">
        <v>10110110</v>
      </c>
      <c r="H522" s="7" t="str">
        <f>IFERROR(VLOOKUP(Table4[[#This Row],[To BMC/MPG Code]],Table5[#All],3,0),"")</f>
        <v>GOMUKH HANSPUR</v>
      </c>
      <c r="I522" s="7" t="str">
        <f>IFERROR(VLOOKUP(Table4[[#This Row],[To BMC/MPG Code]],Table5[#All],2,0),"")</f>
        <v>MPG</v>
      </c>
      <c r="J522" s="9" t="s">
        <v>116</v>
      </c>
      <c r="K522" s="7" t="str">
        <f>IFERROR(VLOOKUP(Table4[[#This Row],[Item Name]],Table2[[Item Name]:[UoM]],2,0),"")</f>
        <v>Nos</v>
      </c>
      <c r="L522" s="10">
        <v>2</v>
      </c>
      <c r="M522" s="17">
        <f>IFERROR(VLOOKUP(Table4[[#This Row],[Item Name]],Table2[[#All],[Item Name]:[Open Rate]],8,0),"")</f>
        <v>2.83</v>
      </c>
      <c r="N522" s="17">
        <f>IFERROR(+Table4[[#This Row],[Qty Issued]]*Table4[[#This Row],[Rate]],"")</f>
        <v>5.66</v>
      </c>
      <c r="O522" s="10" t="s">
        <v>153</v>
      </c>
      <c r="P522" s="13" t="s">
        <v>38</v>
      </c>
    </row>
    <row r="523" spans="1:16" x14ac:dyDescent="0.25">
      <c r="A523" s="26">
        <v>45775</v>
      </c>
      <c r="B523" s="10" t="s">
        <v>155</v>
      </c>
      <c r="C523" s="10">
        <v>187</v>
      </c>
      <c r="D523" s="10">
        <v>1</v>
      </c>
      <c r="E523" s="7" t="str">
        <f>IFERROR(VLOOKUP(Table4[[#This Row],[From Location Code]],Table5[#All],3,0),"")</f>
        <v>Munger</v>
      </c>
      <c r="F523" s="7" t="str">
        <f>IFERROR(VLOOKUP(Table4[[#This Row],[From Location Code]],Table5[#All],2,0),"")</f>
        <v>Main Godown</v>
      </c>
      <c r="G523" s="9">
        <v>10110128</v>
      </c>
      <c r="H523" s="7" t="str">
        <f>IFERROR(VLOOKUP(Table4[[#This Row],[To BMC/MPG Code]],Table5[#All],3,0),"")</f>
        <v>GOMUKH MANIAPPA</v>
      </c>
      <c r="I523" s="7" t="str">
        <f>IFERROR(VLOOKUP(Table4[[#This Row],[To BMC/MPG Code]],Table5[#All],2,0),"")</f>
        <v>MPG</v>
      </c>
      <c r="J523" s="9" t="s">
        <v>116</v>
      </c>
      <c r="K523" s="7" t="str">
        <f>IFERROR(VLOOKUP(Table4[[#This Row],[Item Name]],Table2[[Item Name]:[UoM]],2,0),"")</f>
        <v>Nos</v>
      </c>
      <c r="L523" s="10">
        <v>2</v>
      </c>
      <c r="M523" s="17">
        <f>IFERROR(VLOOKUP(Table4[[#This Row],[Item Name]],Table2[[#All],[Item Name]:[Open Rate]],8,0),"")</f>
        <v>2.83</v>
      </c>
      <c r="N523" s="17">
        <f>IFERROR(+Table4[[#This Row],[Qty Issued]]*Table4[[#This Row],[Rate]],"")</f>
        <v>5.66</v>
      </c>
      <c r="O523" s="10" t="s">
        <v>153</v>
      </c>
      <c r="P523" s="13" t="s">
        <v>38</v>
      </c>
    </row>
    <row r="524" spans="1:16" x14ac:dyDescent="0.25">
      <c r="A524" s="26">
        <v>45775</v>
      </c>
      <c r="B524" s="10" t="s">
        <v>155</v>
      </c>
      <c r="C524" s="10">
        <v>187</v>
      </c>
      <c r="D524" s="10">
        <v>1</v>
      </c>
      <c r="E524" s="7" t="str">
        <f>IFERROR(VLOOKUP(Table4[[#This Row],[From Location Code]],Table5[#All],3,0),"")</f>
        <v>Munger</v>
      </c>
      <c r="F524" s="7" t="str">
        <f>IFERROR(VLOOKUP(Table4[[#This Row],[From Location Code]],Table5[#All],2,0),"")</f>
        <v>Main Godown</v>
      </c>
      <c r="G524" s="9">
        <v>10110116</v>
      </c>
      <c r="H524" s="7" t="str">
        <f>IFERROR(VLOOKUP(Table4[[#This Row],[To BMC/MPG Code]],Table5[#All],3,0),"")</f>
        <v>GOMUKH CHANDPURA</v>
      </c>
      <c r="I524" s="7" t="str">
        <f>IFERROR(VLOOKUP(Table4[[#This Row],[To BMC/MPG Code]],Table5[#All],2,0),"")</f>
        <v>MPG</v>
      </c>
      <c r="J524" s="9" t="s">
        <v>116</v>
      </c>
      <c r="K524" s="7" t="str">
        <f>IFERROR(VLOOKUP(Table4[[#This Row],[Item Name]],Table2[[Item Name]:[UoM]],2,0),"")</f>
        <v>Nos</v>
      </c>
      <c r="L524" s="10">
        <v>2</v>
      </c>
      <c r="M524" s="17">
        <f>IFERROR(VLOOKUP(Table4[[#This Row],[Item Name]],Table2[[#All],[Item Name]:[Open Rate]],8,0),"")</f>
        <v>2.83</v>
      </c>
      <c r="N524" s="17">
        <f>IFERROR(+Table4[[#This Row],[Qty Issued]]*Table4[[#This Row],[Rate]],"")</f>
        <v>5.66</v>
      </c>
      <c r="O524" s="10" t="s">
        <v>153</v>
      </c>
      <c r="P524" s="13" t="s">
        <v>38</v>
      </c>
    </row>
    <row r="525" spans="1:16" x14ac:dyDescent="0.25">
      <c r="A525" s="26">
        <v>45775</v>
      </c>
      <c r="B525" s="10" t="s">
        <v>155</v>
      </c>
      <c r="C525" s="10">
        <v>187</v>
      </c>
      <c r="D525" s="10">
        <v>1</v>
      </c>
      <c r="E525" s="7" t="str">
        <f>IFERROR(VLOOKUP(Table4[[#This Row],[From Location Code]],Table5[#All],3,0),"")</f>
        <v>Munger</v>
      </c>
      <c r="F525" s="7" t="str">
        <f>IFERROR(VLOOKUP(Table4[[#This Row],[From Location Code]],Table5[#All],2,0),"")</f>
        <v>Main Godown</v>
      </c>
      <c r="G525" s="9">
        <v>10110114</v>
      </c>
      <c r="H525" s="7" t="str">
        <f>IFERROR(VLOOKUP(Table4[[#This Row],[To BMC/MPG Code]],Table5[#All],3,0),"")</f>
        <v>GOMUKH LABHGAON</v>
      </c>
      <c r="I525" s="7" t="str">
        <f>IFERROR(VLOOKUP(Table4[[#This Row],[To BMC/MPG Code]],Table5[#All],2,0),"")</f>
        <v>MPG</v>
      </c>
      <c r="J525" s="9" t="s">
        <v>116</v>
      </c>
      <c r="K525" s="7" t="str">
        <f>IFERROR(VLOOKUP(Table4[[#This Row],[Item Name]],Table2[[Item Name]:[UoM]],2,0),"")</f>
        <v>Nos</v>
      </c>
      <c r="L525" s="10">
        <v>2</v>
      </c>
      <c r="M525" s="17">
        <f>IFERROR(VLOOKUP(Table4[[#This Row],[Item Name]],Table2[[#All],[Item Name]:[Open Rate]],8,0),"")</f>
        <v>2.83</v>
      </c>
      <c r="N525" s="17">
        <f>IFERROR(+Table4[[#This Row],[Qty Issued]]*Table4[[#This Row],[Rate]],"")</f>
        <v>5.66</v>
      </c>
      <c r="O525" s="10" t="s">
        <v>153</v>
      </c>
      <c r="P525" s="13" t="s">
        <v>38</v>
      </c>
    </row>
    <row r="526" spans="1:16" x14ac:dyDescent="0.25">
      <c r="A526" s="26">
        <v>45775</v>
      </c>
      <c r="B526" s="10" t="s">
        <v>155</v>
      </c>
      <c r="C526" s="10">
        <v>187</v>
      </c>
      <c r="D526" s="10">
        <v>1</v>
      </c>
      <c r="E526" s="7" t="str">
        <f>IFERROR(VLOOKUP(Table4[[#This Row],[From Location Code]],Table5[#All],3,0),"")</f>
        <v>Munger</v>
      </c>
      <c r="F526" s="7" t="str">
        <f>IFERROR(VLOOKUP(Table4[[#This Row],[From Location Code]],Table5[#All],2,0),"")</f>
        <v>Main Godown</v>
      </c>
      <c r="G526" s="9">
        <v>10110118</v>
      </c>
      <c r="H526" s="7" t="str">
        <f>IFERROR(VLOOKUP(Table4[[#This Row],[To BMC/MPG Code]],Table5[#All],3,0),"")</f>
        <v>GOMUKH BADIL TOL</v>
      </c>
      <c r="I526" s="7" t="str">
        <f>IFERROR(VLOOKUP(Table4[[#This Row],[To BMC/MPG Code]],Table5[#All],2,0),"")</f>
        <v>MPG</v>
      </c>
      <c r="J526" s="9" t="s">
        <v>116</v>
      </c>
      <c r="K526" s="7" t="str">
        <f>IFERROR(VLOOKUP(Table4[[#This Row],[Item Name]],Table2[[Item Name]:[UoM]],2,0),"")</f>
        <v>Nos</v>
      </c>
      <c r="L526" s="10">
        <v>2</v>
      </c>
      <c r="M526" s="17">
        <f>IFERROR(VLOOKUP(Table4[[#This Row],[Item Name]],Table2[[#All],[Item Name]:[Open Rate]],8,0),"")</f>
        <v>2.83</v>
      </c>
      <c r="N526" s="17">
        <f>IFERROR(+Table4[[#This Row],[Qty Issued]]*Table4[[#This Row],[Rate]],"")</f>
        <v>5.66</v>
      </c>
      <c r="O526" s="10" t="s">
        <v>153</v>
      </c>
      <c r="P526" s="13" t="s">
        <v>38</v>
      </c>
    </row>
    <row r="527" spans="1:16" x14ac:dyDescent="0.25">
      <c r="A527" s="26">
        <v>45775</v>
      </c>
      <c r="B527" s="10" t="s">
        <v>155</v>
      </c>
      <c r="C527" s="10">
        <v>187</v>
      </c>
      <c r="D527" s="10">
        <v>1</v>
      </c>
      <c r="E527" s="7" t="str">
        <f>IFERROR(VLOOKUP(Table4[[#This Row],[From Location Code]],Table5[#All],3,0),"")</f>
        <v>Munger</v>
      </c>
      <c r="F527" s="7" t="str">
        <f>IFERROR(VLOOKUP(Table4[[#This Row],[From Location Code]],Table5[#All],2,0),"")</f>
        <v>Main Godown</v>
      </c>
      <c r="G527" s="9">
        <v>10110121</v>
      </c>
      <c r="H527" s="7" t="str">
        <f>IFERROR(VLOOKUP(Table4[[#This Row],[To BMC/MPG Code]],Table5[#All],3,0),"")</f>
        <v>GOMUKH AHUNA</v>
      </c>
      <c r="I527" s="7" t="str">
        <f>IFERROR(VLOOKUP(Table4[[#This Row],[To BMC/MPG Code]],Table5[#All],2,0),"")</f>
        <v>MPG</v>
      </c>
      <c r="J527" s="9" t="s">
        <v>116</v>
      </c>
      <c r="K527" s="7" t="str">
        <f>IFERROR(VLOOKUP(Table4[[#This Row],[Item Name]],Table2[[Item Name]:[UoM]],2,0),"")</f>
        <v>Nos</v>
      </c>
      <c r="L527" s="10">
        <v>2</v>
      </c>
      <c r="M527" s="17">
        <f>IFERROR(VLOOKUP(Table4[[#This Row],[Item Name]],Table2[[#All],[Item Name]:[Open Rate]],8,0),"")</f>
        <v>2.83</v>
      </c>
      <c r="N527" s="17">
        <f>IFERROR(+Table4[[#This Row],[Qty Issued]]*Table4[[#This Row],[Rate]],"")</f>
        <v>5.66</v>
      </c>
      <c r="O527" s="10" t="s">
        <v>153</v>
      </c>
      <c r="P527" s="13" t="s">
        <v>38</v>
      </c>
    </row>
    <row r="528" spans="1:16" x14ac:dyDescent="0.25">
      <c r="A528" s="26">
        <v>45775</v>
      </c>
      <c r="B528" s="10" t="s">
        <v>155</v>
      </c>
      <c r="C528" s="10">
        <v>187</v>
      </c>
      <c r="D528" s="10">
        <v>1</v>
      </c>
      <c r="E528" s="7" t="str">
        <f>IFERROR(VLOOKUP(Table4[[#This Row],[From Location Code]],Table5[#All],3,0),"")</f>
        <v>Munger</v>
      </c>
      <c r="F528" s="7" t="str">
        <f>IFERROR(VLOOKUP(Table4[[#This Row],[From Location Code]],Table5[#All],2,0),"")</f>
        <v>Main Godown</v>
      </c>
      <c r="G528" s="9">
        <v>10110122</v>
      </c>
      <c r="H528" s="7" t="str">
        <f>IFERROR(VLOOKUP(Table4[[#This Row],[To BMC/MPG Code]],Table5[#All],3,0),"")</f>
        <v>GOMUKH SAURAYDIH</v>
      </c>
      <c r="I528" s="7" t="str">
        <f>IFERROR(VLOOKUP(Table4[[#This Row],[To BMC/MPG Code]],Table5[#All],2,0),"")</f>
        <v>MPG</v>
      </c>
      <c r="J528" s="9" t="s">
        <v>116</v>
      </c>
      <c r="K528" s="7" t="str">
        <f>IFERROR(VLOOKUP(Table4[[#This Row],[Item Name]],Table2[[Item Name]:[UoM]],2,0),"")</f>
        <v>Nos</v>
      </c>
      <c r="L528" s="10">
        <v>2</v>
      </c>
      <c r="M528" s="17">
        <f>IFERROR(VLOOKUP(Table4[[#This Row],[Item Name]],Table2[[#All],[Item Name]:[Open Rate]],8,0),"")</f>
        <v>2.83</v>
      </c>
      <c r="N528" s="17">
        <f>IFERROR(+Table4[[#This Row],[Qty Issued]]*Table4[[#This Row],[Rate]],"")</f>
        <v>5.66</v>
      </c>
      <c r="O528" s="10" t="s">
        <v>153</v>
      </c>
      <c r="P528" s="13" t="s">
        <v>38</v>
      </c>
    </row>
    <row r="529" spans="1:16" x14ac:dyDescent="0.25">
      <c r="A529" s="26">
        <v>45775</v>
      </c>
      <c r="B529" s="10" t="s">
        <v>155</v>
      </c>
      <c r="C529" s="10">
        <v>187</v>
      </c>
      <c r="D529" s="10">
        <v>1</v>
      </c>
      <c r="E529" s="7" t="str">
        <f>IFERROR(VLOOKUP(Table4[[#This Row],[From Location Code]],Table5[#All],3,0),"")</f>
        <v>Munger</v>
      </c>
      <c r="F529" s="7" t="str">
        <f>IFERROR(VLOOKUP(Table4[[#This Row],[From Location Code]],Table5[#All],2,0),"")</f>
        <v>Main Godown</v>
      </c>
      <c r="G529" s="9">
        <v>10110125</v>
      </c>
      <c r="H529" s="7" t="str">
        <f>IFERROR(VLOOKUP(Table4[[#This Row],[To BMC/MPG Code]],Table5[#All],3,0),"")</f>
        <v>GOMUKH SHUMBHA</v>
      </c>
      <c r="I529" s="7" t="str">
        <f>IFERROR(VLOOKUP(Table4[[#This Row],[To BMC/MPG Code]],Table5[#All],2,0),"")</f>
        <v>MPG</v>
      </c>
      <c r="J529" s="9" t="s">
        <v>116</v>
      </c>
      <c r="K529" s="7" t="str">
        <f>IFERROR(VLOOKUP(Table4[[#This Row],[Item Name]],Table2[[Item Name]:[UoM]],2,0),"")</f>
        <v>Nos</v>
      </c>
      <c r="L529" s="10">
        <v>2</v>
      </c>
      <c r="M529" s="17">
        <f>IFERROR(VLOOKUP(Table4[[#This Row],[Item Name]],Table2[[#All],[Item Name]:[Open Rate]],8,0),"")</f>
        <v>2.83</v>
      </c>
      <c r="N529" s="17">
        <f>IFERROR(+Table4[[#This Row],[Qty Issued]]*Table4[[#This Row],[Rate]],"")</f>
        <v>5.66</v>
      </c>
      <c r="O529" s="10" t="s">
        <v>153</v>
      </c>
      <c r="P529" s="13" t="s">
        <v>38</v>
      </c>
    </row>
    <row r="530" spans="1:16" x14ac:dyDescent="0.25">
      <c r="A530" s="26">
        <v>45775</v>
      </c>
      <c r="B530" s="10" t="s">
        <v>155</v>
      </c>
      <c r="C530" s="10">
        <v>187</v>
      </c>
      <c r="D530" s="10">
        <v>1</v>
      </c>
      <c r="E530" s="7" t="str">
        <f>IFERROR(VLOOKUP(Table4[[#This Row],[From Location Code]],Table5[#All],3,0),"")</f>
        <v>Munger</v>
      </c>
      <c r="F530" s="7" t="str">
        <f>IFERROR(VLOOKUP(Table4[[#This Row],[From Location Code]],Table5[#All],2,0),"")</f>
        <v>Main Godown</v>
      </c>
      <c r="G530" s="9">
        <v>10110126</v>
      </c>
      <c r="H530" s="7" t="str">
        <f>IFERROR(VLOOKUP(Table4[[#This Row],[To BMC/MPG Code]],Table5[#All],3,0),"")</f>
        <v>GOMUKH BAbhangama</v>
      </c>
      <c r="I530" s="7" t="str">
        <f>IFERROR(VLOOKUP(Table4[[#This Row],[To BMC/MPG Code]],Table5[#All],2,0),"")</f>
        <v>MPG</v>
      </c>
      <c r="J530" s="9" t="s">
        <v>116</v>
      </c>
      <c r="K530" s="7" t="str">
        <f>IFERROR(VLOOKUP(Table4[[#This Row],[Item Name]],Table2[[Item Name]:[UoM]],2,0),"")</f>
        <v>Nos</v>
      </c>
      <c r="L530" s="10">
        <v>2</v>
      </c>
      <c r="M530" s="17">
        <f>IFERROR(VLOOKUP(Table4[[#This Row],[Item Name]],Table2[[#All],[Item Name]:[Open Rate]],8,0),"")</f>
        <v>2.83</v>
      </c>
      <c r="N530" s="17">
        <f>IFERROR(+Table4[[#This Row],[Qty Issued]]*Table4[[#This Row],[Rate]],"")</f>
        <v>5.66</v>
      </c>
      <c r="O530" s="10" t="s">
        <v>153</v>
      </c>
      <c r="P530" s="13" t="s">
        <v>38</v>
      </c>
    </row>
    <row r="531" spans="1:16" x14ac:dyDescent="0.25">
      <c r="A531" s="26">
        <v>45775</v>
      </c>
      <c r="B531" s="10" t="s">
        <v>155</v>
      </c>
      <c r="C531" s="10">
        <v>187</v>
      </c>
      <c r="D531" s="10">
        <v>1</v>
      </c>
      <c r="E531" s="7" t="str">
        <f>IFERROR(VLOOKUP(Table4[[#This Row],[From Location Code]],Table5[#All],3,0),"")</f>
        <v>Munger</v>
      </c>
      <c r="F531" s="7" t="str">
        <f>IFERROR(VLOOKUP(Table4[[#This Row],[From Location Code]],Table5[#All],2,0),"")</f>
        <v>Main Godown</v>
      </c>
      <c r="G531" s="9">
        <v>10110119</v>
      </c>
      <c r="H531" s="7" t="str">
        <f>IFERROR(VLOOKUP(Table4[[#This Row],[To BMC/MPG Code]],Table5[#All],3,0),"")</f>
        <v>GOMUKH TRIBHUVAN TOLA</v>
      </c>
      <c r="I531" s="7" t="str">
        <f>IFERROR(VLOOKUP(Table4[[#This Row],[To BMC/MPG Code]],Table5[#All],2,0),"")</f>
        <v>MPG</v>
      </c>
      <c r="J531" s="9" t="s">
        <v>116</v>
      </c>
      <c r="K531" s="7" t="str">
        <f>IFERROR(VLOOKUP(Table4[[#This Row],[Item Name]],Table2[[Item Name]:[UoM]],2,0),"")</f>
        <v>Nos</v>
      </c>
      <c r="L531" s="10">
        <v>2</v>
      </c>
      <c r="M531" s="17">
        <f>IFERROR(VLOOKUP(Table4[[#This Row],[Item Name]],Table2[[#All],[Item Name]:[Open Rate]],8,0),"")</f>
        <v>2.83</v>
      </c>
      <c r="N531" s="17">
        <f>IFERROR(+Table4[[#This Row],[Qty Issued]]*Table4[[#This Row],[Rate]],"")</f>
        <v>5.66</v>
      </c>
      <c r="O531" s="10" t="s">
        <v>153</v>
      </c>
      <c r="P531" s="13" t="s">
        <v>38</v>
      </c>
    </row>
    <row r="532" spans="1:16" x14ac:dyDescent="0.25">
      <c r="A532" s="26">
        <v>45775</v>
      </c>
      <c r="B532" s="10" t="s">
        <v>155</v>
      </c>
      <c r="C532" s="10">
        <v>187</v>
      </c>
      <c r="D532" s="10">
        <v>1</v>
      </c>
      <c r="E532" s="7" t="str">
        <f>IFERROR(VLOOKUP(Table4[[#This Row],[From Location Code]],Table5[#All],3,0),"")</f>
        <v>Munger</v>
      </c>
      <c r="F532" s="7" t="str">
        <f>IFERROR(VLOOKUP(Table4[[#This Row],[From Location Code]],Table5[#All],2,0),"")</f>
        <v>Main Godown</v>
      </c>
      <c r="G532" s="9">
        <v>10110134</v>
      </c>
      <c r="H532" s="7" t="str">
        <f>IFERROR(VLOOKUP(Table4[[#This Row],[To BMC/MPG Code]],Table5[#All],3,0),"")</f>
        <v>GOMUKH BISHANPUR</v>
      </c>
      <c r="I532" s="7" t="str">
        <f>IFERROR(VLOOKUP(Table4[[#This Row],[To BMC/MPG Code]],Table5[#All],2,0),"")</f>
        <v>MPG</v>
      </c>
      <c r="J532" s="9" t="s">
        <v>116</v>
      </c>
      <c r="K532" s="7" t="str">
        <f>IFERROR(VLOOKUP(Table4[[#This Row],[Item Name]],Table2[[Item Name]:[UoM]],2,0),"")</f>
        <v>Nos</v>
      </c>
      <c r="L532" s="10">
        <v>2</v>
      </c>
      <c r="M532" s="17">
        <f>IFERROR(VLOOKUP(Table4[[#This Row],[Item Name]],Table2[[#All],[Item Name]:[Open Rate]],8,0),"")</f>
        <v>2.83</v>
      </c>
      <c r="N532" s="17">
        <f>IFERROR(+Table4[[#This Row],[Qty Issued]]*Table4[[#This Row],[Rate]],"")</f>
        <v>5.66</v>
      </c>
      <c r="O532" s="10" t="s">
        <v>153</v>
      </c>
      <c r="P532" s="13" t="s">
        <v>38</v>
      </c>
    </row>
    <row r="533" spans="1:16" x14ac:dyDescent="0.25">
      <c r="A533" s="26">
        <v>45775</v>
      </c>
      <c r="B533" s="10" t="s">
        <v>155</v>
      </c>
      <c r="C533" s="10">
        <v>187</v>
      </c>
      <c r="D533" s="10">
        <v>1</v>
      </c>
      <c r="E533" s="7" t="str">
        <f>IFERROR(VLOOKUP(Table4[[#This Row],[From Location Code]],Table5[#All],3,0),"")</f>
        <v>Munger</v>
      </c>
      <c r="F533" s="7" t="str">
        <f>IFERROR(VLOOKUP(Table4[[#This Row],[From Location Code]],Table5[#All],2,0),"")</f>
        <v>Main Godown</v>
      </c>
      <c r="G533" s="9">
        <v>10110135</v>
      </c>
      <c r="H533" s="7" t="str">
        <f>IFERROR(VLOOKUP(Table4[[#This Row],[To BMC/MPG Code]],Table5[#All],3,0),"")</f>
        <v>GOMUKH BISHANPUR 2</v>
      </c>
      <c r="I533" s="7" t="str">
        <f>IFERROR(VLOOKUP(Table4[[#This Row],[To BMC/MPG Code]],Table5[#All],2,0),"")</f>
        <v>MPG</v>
      </c>
      <c r="J533" s="9" t="s">
        <v>116</v>
      </c>
      <c r="K533" s="7" t="str">
        <f>IFERROR(VLOOKUP(Table4[[#This Row],[Item Name]],Table2[[Item Name]:[UoM]],2,0),"")</f>
        <v>Nos</v>
      </c>
      <c r="L533" s="10">
        <v>2</v>
      </c>
      <c r="M533" s="17">
        <f>IFERROR(VLOOKUP(Table4[[#This Row],[Item Name]],Table2[[#All],[Item Name]:[Open Rate]],8,0),"")</f>
        <v>2.83</v>
      </c>
      <c r="N533" s="17">
        <f>IFERROR(+Table4[[#This Row],[Qty Issued]]*Table4[[#This Row],[Rate]],"")</f>
        <v>5.66</v>
      </c>
      <c r="O533" s="10" t="s">
        <v>153</v>
      </c>
      <c r="P533" s="13" t="s">
        <v>38</v>
      </c>
    </row>
    <row r="534" spans="1:16" x14ac:dyDescent="0.25">
      <c r="A534" s="26">
        <v>45775</v>
      </c>
      <c r="B534" s="10" t="s">
        <v>155</v>
      </c>
      <c r="C534" s="10">
        <v>187</v>
      </c>
      <c r="D534" s="10">
        <v>1</v>
      </c>
      <c r="E534" s="7" t="str">
        <f>IFERROR(VLOOKUP(Table4[[#This Row],[From Location Code]],Table5[#All],3,0),"")</f>
        <v>Munger</v>
      </c>
      <c r="F534" s="7" t="str">
        <f>IFERROR(VLOOKUP(Table4[[#This Row],[From Location Code]],Table5[#All],2,0),"")</f>
        <v>Main Godown</v>
      </c>
      <c r="G534" s="9">
        <v>10110132</v>
      </c>
      <c r="H534" s="7" t="str">
        <f>IFERROR(VLOOKUP(Table4[[#This Row],[To BMC/MPG Code]],Table5[#All],3,0),"")</f>
        <v>GOMUKH DHUSMURI BISHANPUR</v>
      </c>
      <c r="I534" s="7" t="str">
        <f>IFERROR(VLOOKUP(Table4[[#This Row],[To BMC/MPG Code]],Table5[#All],2,0),"")</f>
        <v>MPG</v>
      </c>
      <c r="J534" s="9" t="s">
        <v>116</v>
      </c>
      <c r="K534" s="7" t="str">
        <f>IFERROR(VLOOKUP(Table4[[#This Row],[Item Name]],Table2[[Item Name]:[UoM]],2,0),"")</f>
        <v>Nos</v>
      </c>
      <c r="L534" s="10">
        <v>2</v>
      </c>
      <c r="M534" s="17">
        <f>IFERROR(VLOOKUP(Table4[[#This Row],[Item Name]],Table2[[#All],[Item Name]:[Open Rate]],8,0),"")</f>
        <v>2.83</v>
      </c>
      <c r="N534" s="17">
        <f>IFERROR(+Table4[[#This Row],[Qty Issued]]*Table4[[#This Row],[Rate]],"")</f>
        <v>5.66</v>
      </c>
      <c r="O534" s="10" t="s">
        <v>153</v>
      </c>
      <c r="P534" s="13" t="s">
        <v>38</v>
      </c>
    </row>
    <row r="535" spans="1:16" x14ac:dyDescent="0.25">
      <c r="A535" s="26">
        <v>45775</v>
      </c>
      <c r="B535" s="10" t="s">
        <v>155</v>
      </c>
      <c r="C535" s="10">
        <v>187</v>
      </c>
      <c r="D535" s="10">
        <v>1</v>
      </c>
      <c r="E535" s="7" t="str">
        <f>IFERROR(VLOOKUP(Table4[[#This Row],[From Location Code]],Table5[#All],3,0),"")</f>
        <v>Munger</v>
      </c>
      <c r="F535" s="7" t="str">
        <f>IFERROR(VLOOKUP(Table4[[#This Row],[From Location Code]],Table5[#All],2,0),"")</f>
        <v>Main Godown</v>
      </c>
      <c r="G535" s="9">
        <v>10110140</v>
      </c>
      <c r="H535" s="7" t="str">
        <f>IFERROR(VLOOKUP(Table4[[#This Row],[To BMC/MPG Code]],Table5[#All],3,0),"")</f>
        <v>GOMUKH GHAMARIYA</v>
      </c>
      <c r="I535" s="7" t="str">
        <f>IFERROR(VLOOKUP(Table4[[#This Row],[To BMC/MPG Code]],Table5[#All],2,0),"")</f>
        <v>MPG</v>
      </c>
      <c r="J535" s="9" t="s">
        <v>116</v>
      </c>
      <c r="K535" s="7" t="str">
        <f>IFERROR(VLOOKUP(Table4[[#This Row],[Item Name]],Table2[[Item Name]:[UoM]],2,0),"")</f>
        <v>Nos</v>
      </c>
      <c r="L535" s="10">
        <v>2</v>
      </c>
      <c r="M535" s="17">
        <f>IFERROR(VLOOKUP(Table4[[#This Row],[Item Name]],Table2[[#All],[Item Name]:[Open Rate]],8,0),"")</f>
        <v>2.83</v>
      </c>
      <c r="N535" s="17">
        <f>IFERROR(+Table4[[#This Row],[Qty Issued]]*Table4[[#This Row],[Rate]],"")</f>
        <v>5.66</v>
      </c>
      <c r="O535" s="10" t="s">
        <v>153</v>
      </c>
      <c r="P535" s="13" t="s">
        <v>38</v>
      </c>
    </row>
    <row r="536" spans="1:16" x14ac:dyDescent="0.25">
      <c r="A536" s="26">
        <v>45775</v>
      </c>
      <c r="B536" s="10" t="s">
        <v>155</v>
      </c>
      <c r="C536" s="10">
        <v>187</v>
      </c>
      <c r="D536" s="10">
        <v>1</v>
      </c>
      <c r="E536" s="7" t="str">
        <f>IFERROR(VLOOKUP(Table4[[#This Row],[From Location Code]],Table5[#All],3,0),"")</f>
        <v>Munger</v>
      </c>
      <c r="F536" s="7" t="str">
        <f>IFERROR(VLOOKUP(Table4[[#This Row],[From Location Code]],Table5[#All],2,0),"")</f>
        <v>Main Godown</v>
      </c>
      <c r="G536" s="9">
        <v>10110141</v>
      </c>
      <c r="H536" s="7" t="str">
        <f>IFERROR(VLOOKUP(Table4[[#This Row],[To BMC/MPG Code]],Table5[#All],3,0),"")</f>
        <v>GOMUKH MEGHAUMA</v>
      </c>
      <c r="I536" s="7" t="str">
        <f>IFERROR(VLOOKUP(Table4[[#This Row],[To BMC/MPG Code]],Table5[#All],2,0),"")</f>
        <v>MPG</v>
      </c>
      <c r="J536" s="9" t="s">
        <v>116</v>
      </c>
      <c r="K536" s="7" t="str">
        <f>IFERROR(VLOOKUP(Table4[[#This Row],[Item Name]],Table2[[Item Name]:[UoM]],2,0),"")</f>
        <v>Nos</v>
      </c>
      <c r="L536" s="10">
        <v>2</v>
      </c>
      <c r="M536" s="17">
        <f>IFERROR(VLOOKUP(Table4[[#This Row],[Item Name]],Table2[[#All],[Item Name]:[Open Rate]],8,0),"")</f>
        <v>2.83</v>
      </c>
      <c r="N536" s="17">
        <f>IFERROR(+Table4[[#This Row],[Qty Issued]]*Table4[[#This Row],[Rate]],"")</f>
        <v>5.66</v>
      </c>
      <c r="O536" s="10" t="s">
        <v>153</v>
      </c>
      <c r="P536" s="13" t="s">
        <v>38</v>
      </c>
    </row>
    <row r="537" spans="1:16" x14ac:dyDescent="0.25">
      <c r="A537" s="26">
        <v>45775</v>
      </c>
      <c r="B537" s="10" t="s">
        <v>155</v>
      </c>
      <c r="C537" s="10">
        <v>187</v>
      </c>
      <c r="D537" s="10">
        <v>1</v>
      </c>
      <c r="E537" s="7" t="str">
        <f>IFERROR(VLOOKUP(Table4[[#This Row],[From Location Code]],Table5[#All],3,0),"")</f>
        <v>Munger</v>
      </c>
      <c r="F537" s="7" t="str">
        <f>IFERROR(VLOOKUP(Table4[[#This Row],[From Location Code]],Table5[#All],2,0),"")</f>
        <v>Main Godown</v>
      </c>
      <c r="G537" s="9">
        <v>10110142</v>
      </c>
      <c r="H537" s="7" t="str">
        <f>IFERROR(VLOOKUP(Table4[[#This Row],[To BMC/MPG Code]],Table5[#All],3,0),"")</f>
        <v>GOUKH SIRSIYA</v>
      </c>
      <c r="I537" s="7" t="str">
        <f>IFERROR(VLOOKUP(Table4[[#This Row],[To BMC/MPG Code]],Table5[#All],2,0),"")</f>
        <v>MPG</v>
      </c>
      <c r="J537" s="9" t="s">
        <v>116</v>
      </c>
      <c r="K537" s="7" t="str">
        <f>IFERROR(VLOOKUP(Table4[[#This Row],[Item Name]],Table2[[Item Name]:[UoM]],2,0),"")</f>
        <v>Nos</v>
      </c>
      <c r="L537" s="10">
        <v>2</v>
      </c>
      <c r="M537" s="17">
        <f>IFERROR(VLOOKUP(Table4[[#This Row],[Item Name]],Table2[[#All],[Item Name]:[Open Rate]],8,0),"")</f>
        <v>2.83</v>
      </c>
      <c r="N537" s="17">
        <f>IFERROR(+Table4[[#This Row],[Qty Issued]]*Table4[[#This Row],[Rate]],"")</f>
        <v>5.66</v>
      </c>
      <c r="O537" s="10" t="s">
        <v>153</v>
      </c>
      <c r="P537" s="13" t="s">
        <v>38</v>
      </c>
    </row>
    <row r="538" spans="1:16" x14ac:dyDescent="0.25">
      <c r="A538" s="26">
        <v>45775</v>
      </c>
      <c r="B538" s="10" t="s">
        <v>155</v>
      </c>
      <c r="C538" s="10">
        <v>187</v>
      </c>
      <c r="D538" s="10">
        <v>1</v>
      </c>
      <c r="E538" s="7" t="str">
        <f>IFERROR(VLOOKUP(Table4[[#This Row],[From Location Code]],Table5[#All],3,0),"")</f>
        <v>Munger</v>
      </c>
      <c r="F538" s="7" t="str">
        <f>IFERROR(VLOOKUP(Table4[[#This Row],[From Location Code]],Table5[#All],2,0),"")</f>
        <v>Main Godown</v>
      </c>
      <c r="G538" s="9">
        <v>10110143</v>
      </c>
      <c r="H538" s="7" t="str">
        <f>IFERROR(VLOOKUP(Table4[[#This Row],[To BMC/MPG Code]],Table5[#All],3,0),"")</f>
        <v>GOMUKH AURA</v>
      </c>
      <c r="I538" s="7" t="str">
        <f>IFERROR(VLOOKUP(Table4[[#This Row],[To BMC/MPG Code]],Table5[#All],2,0),"")</f>
        <v>MPG</v>
      </c>
      <c r="J538" s="9" t="s">
        <v>116</v>
      </c>
      <c r="K538" s="7" t="str">
        <f>IFERROR(VLOOKUP(Table4[[#This Row],[Item Name]],Table2[[Item Name]:[UoM]],2,0),"")</f>
        <v>Nos</v>
      </c>
      <c r="L538" s="10">
        <v>2</v>
      </c>
      <c r="M538" s="17">
        <f>IFERROR(VLOOKUP(Table4[[#This Row],[Item Name]],Table2[[#All],[Item Name]:[Open Rate]],8,0),"")</f>
        <v>2.83</v>
      </c>
      <c r="N538" s="17">
        <f>IFERROR(+Table4[[#This Row],[Qty Issued]]*Table4[[#This Row],[Rate]],"")</f>
        <v>5.66</v>
      </c>
      <c r="O538" s="10" t="s">
        <v>153</v>
      </c>
      <c r="P538" s="13" t="s">
        <v>38</v>
      </c>
    </row>
    <row r="539" spans="1:16" x14ac:dyDescent="0.25">
      <c r="A539" s="26">
        <v>45775</v>
      </c>
      <c r="B539" s="10" t="s">
        <v>155</v>
      </c>
      <c r="C539" s="10">
        <v>187</v>
      </c>
      <c r="D539" s="10">
        <v>1</v>
      </c>
      <c r="E539" s="7" t="str">
        <f>IFERROR(VLOOKUP(Table4[[#This Row],[From Location Code]],Table5[#All],3,0),"")</f>
        <v>Munger</v>
      </c>
      <c r="F539" s="7" t="str">
        <f>IFERROR(VLOOKUP(Table4[[#This Row],[From Location Code]],Table5[#All],2,0),"")</f>
        <v>Main Godown</v>
      </c>
      <c r="G539" s="9">
        <v>10110144</v>
      </c>
      <c r="H539" s="7" t="str">
        <f>IFERROR(VLOOKUP(Table4[[#This Row],[To BMC/MPG Code]],Table5[#All],3,0),"")</f>
        <v>GOMUKH BEHORBA</v>
      </c>
      <c r="I539" s="7" t="str">
        <f>IFERROR(VLOOKUP(Table4[[#This Row],[To BMC/MPG Code]],Table5[#All],2,0),"")</f>
        <v>MPG</v>
      </c>
      <c r="J539" s="9" t="s">
        <v>116</v>
      </c>
      <c r="K539" s="7" t="str">
        <f>IFERROR(VLOOKUP(Table4[[#This Row],[Item Name]],Table2[[Item Name]:[UoM]],2,0),"")</f>
        <v>Nos</v>
      </c>
      <c r="L539" s="10">
        <v>2</v>
      </c>
      <c r="M539" s="17">
        <f>IFERROR(VLOOKUP(Table4[[#This Row],[Item Name]],Table2[[#All],[Item Name]:[Open Rate]],8,0),"")</f>
        <v>2.83</v>
      </c>
      <c r="N539" s="17">
        <f>IFERROR(+Table4[[#This Row],[Qty Issued]]*Table4[[#This Row],[Rate]],"")</f>
        <v>5.66</v>
      </c>
      <c r="O539" s="10" t="s">
        <v>153</v>
      </c>
      <c r="P539" s="13" t="s">
        <v>38</v>
      </c>
    </row>
    <row r="540" spans="1:16" x14ac:dyDescent="0.25">
      <c r="A540" s="26">
        <v>45775</v>
      </c>
      <c r="B540" s="10" t="s">
        <v>155</v>
      </c>
      <c r="C540" s="10">
        <v>187</v>
      </c>
      <c r="D540" s="10">
        <v>1</v>
      </c>
      <c r="E540" s="7" t="str">
        <f>IFERROR(VLOOKUP(Table4[[#This Row],[From Location Code]],Table5[#All],3,0),"")</f>
        <v>Munger</v>
      </c>
      <c r="F540" s="7" t="str">
        <f>IFERROR(VLOOKUP(Table4[[#This Row],[From Location Code]],Table5[#All],2,0),"")</f>
        <v>Main Godown</v>
      </c>
      <c r="G540" s="9">
        <v>10110145</v>
      </c>
      <c r="H540" s="7" t="str">
        <f>IFERROR(VLOOKUP(Table4[[#This Row],[To BMC/MPG Code]],Table5[#All],3,0),"")</f>
        <v>GOMUKH SONAPUR BHARAT</v>
      </c>
      <c r="I540" s="7" t="str">
        <f>IFERROR(VLOOKUP(Table4[[#This Row],[To BMC/MPG Code]],Table5[#All],2,0),"")</f>
        <v>MPG</v>
      </c>
      <c r="J540" s="9" t="s">
        <v>116</v>
      </c>
      <c r="K540" s="7" t="str">
        <f>IFERROR(VLOOKUP(Table4[[#This Row],[Item Name]],Table2[[Item Name]:[UoM]],2,0),"")</f>
        <v>Nos</v>
      </c>
      <c r="L540" s="10">
        <v>2</v>
      </c>
      <c r="M540" s="17">
        <f>IFERROR(VLOOKUP(Table4[[#This Row],[Item Name]],Table2[[#All],[Item Name]:[Open Rate]],8,0),"")</f>
        <v>2.83</v>
      </c>
      <c r="N540" s="17">
        <f>IFERROR(+Table4[[#This Row],[Qty Issued]]*Table4[[#This Row],[Rate]],"")</f>
        <v>5.66</v>
      </c>
      <c r="O540" s="10" t="s">
        <v>153</v>
      </c>
      <c r="P540" s="13" t="s">
        <v>38</v>
      </c>
    </row>
    <row r="541" spans="1:16" x14ac:dyDescent="0.25">
      <c r="A541" s="26">
        <v>45775</v>
      </c>
      <c r="B541" s="10" t="s">
        <v>155</v>
      </c>
      <c r="C541" s="10">
        <v>187</v>
      </c>
      <c r="D541" s="10">
        <v>1</v>
      </c>
      <c r="E541" s="7" t="str">
        <f>IFERROR(VLOOKUP(Table4[[#This Row],[From Location Code]],Table5[#All],3,0),"")</f>
        <v>Munger</v>
      </c>
      <c r="F541" s="7" t="str">
        <f>IFERROR(VLOOKUP(Table4[[#This Row],[From Location Code]],Table5[#All],2,0),"")</f>
        <v>Main Godown</v>
      </c>
      <c r="G541" s="9">
        <v>10110146</v>
      </c>
      <c r="H541" s="7" t="str">
        <f>IFERROR(VLOOKUP(Table4[[#This Row],[To BMC/MPG Code]],Table5[#All],3,0),"")</f>
        <v>GOMUKH SAIDPUR SAMASTIPUR</v>
      </c>
      <c r="I541" s="7" t="str">
        <f>IFERROR(VLOOKUP(Table4[[#This Row],[To BMC/MPG Code]],Table5[#All],2,0),"")</f>
        <v>MPG</v>
      </c>
      <c r="J541" s="9" t="s">
        <v>116</v>
      </c>
      <c r="K541" s="7" t="str">
        <f>IFERROR(VLOOKUP(Table4[[#This Row],[Item Name]],Table2[[Item Name]:[UoM]],2,0),"")</f>
        <v>Nos</v>
      </c>
      <c r="L541" s="10">
        <v>2</v>
      </c>
      <c r="M541" s="17">
        <f>IFERROR(VLOOKUP(Table4[[#This Row],[Item Name]],Table2[[#All],[Item Name]:[Open Rate]],8,0),"")</f>
        <v>2.83</v>
      </c>
      <c r="N541" s="17">
        <f>IFERROR(+Table4[[#This Row],[Qty Issued]]*Table4[[#This Row],[Rate]],"")</f>
        <v>5.66</v>
      </c>
      <c r="O541" s="10" t="s">
        <v>153</v>
      </c>
      <c r="P541" s="13" t="s">
        <v>38</v>
      </c>
    </row>
    <row r="542" spans="1:16" x14ac:dyDescent="0.25">
      <c r="A542" s="26">
        <v>45775</v>
      </c>
      <c r="B542" s="10" t="s">
        <v>155</v>
      </c>
      <c r="C542" s="10">
        <v>187</v>
      </c>
      <c r="D542" s="10">
        <v>1</v>
      </c>
      <c r="E542" s="7" t="str">
        <f>IFERROR(VLOOKUP(Table4[[#This Row],[From Location Code]],Table5[#All],3,0),"")</f>
        <v>Munger</v>
      </c>
      <c r="F542" s="7" t="str">
        <f>IFERROR(VLOOKUP(Table4[[#This Row],[From Location Code]],Table5[#All],2,0),"")</f>
        <v>Main Godown</v>
      </c>
      <c r="G542" s="9">
        <v>10110147</v>
      </c>
      <c r="H542" s="7" t="str">
        <f>IFERROR(VLOOKUP(Table4[[#This Row],[To BMC/MPG Code]],Table5[#All],3,0),"")</f>
        <v>GOMUKH BARIYARPUR</v>
      </c>
      <c r="I542" s="7" t="str">
        <f>IFERROR(VLOOKUP(Table4[[#This Row],[To BMC/MPG Code]],Table5[#All],2,0),"")</f>
        <v>MPG</v>
      </c>
      <c r="J542" s="9" t="s">
        <v>116</v>
      </c>
      <c r="K542" s="7" t="str">
        <f>IFERROR(VLOOKUP(Table4[[#This Row],[Item Name]],Table2[[Item Name]:[UoM]],2,0),"")</f>
        <v>Nos</v>
      </c>
      <c r="L542" s="10">
        <v>2</v>
      </c>
      <c r="M542" s="17">
        <f>IFERROR(VLOOKUP(Table4[[#This Row],[Item Name]],Table2[[#All],[Item Name]:[Open Rate]],8,0),"")</f>
        <v>2.83</v>
      </c>
      <c r="N542" s="17">
        <f>IFERROR(+Table4[[#This Row],[Qty Issued]]*Table4[[#This Row],[Rate]],"")</f>
        <v>5.66</v>
      </c>
      <c r="O542" s="10" t="s">
        <v>153</v>
      </c>
      <c r="P542" s="13" t="s">
        <v>38</v>
      </c>
    </row>
    <row r="543" spans="1:16" x14ac:dyDescent="0.25">
      <c r="A543" s="26">
        <v>45775</v>
      </c>
      <c r="B543" s="10" t="s">
        <v>155</v>
      </c>
      <c r="C543" s="10">
        <v>187</v>
      </c>
      <c r="D543" s="10">
        <v>1</v>
      </c>
      <c r="E543" s="7" t="str">
        <f>IFERROR(VLOOKUP(Table4[[#This Row],[From Location Code]],Table5[#All],3,0),"")</f>
        <v>Munger</v>
      </c>
      <c r="F543" s="7" t="str">
        <f>IFERROR(VLOOKUP(Table4[[#This Row],[From Location Code]],Table5[#All],2,0),"")</f>
        <v>Main Godown</v>
      </c>
      <c r="G543" s="10">
        <v>1054</v>
      </c>
      <c r="H543" s="7" t="str">
        <f>IFERROR(VLOOKUP(Table4[[#This Row],[To BMC/MPG Code]],Table5[#All],3,0),"")</f>
        <v>Alauli</v>
      </c>
      <c r="I543" s="7" t="str">
        <f>IFERROR(VLOOKUP(Table4[[#This Row],[To BMC/MPG Code]],Table5[#All],2,0),"")</f>
        <v>BMC</v>
      </c>
      <c r="J543" s="9" t="s">
        <v>127</v>
      </c>
      <c r="K543" s="7" t="str">
        <f>IFERROR(VLOOKUP(Table4[[#This Row],[Item Name]],Table2[[Item Name]:[UoM]],2,0),"")</f>
        <v>Nos</v>
      </c>
      <c r="L543" s="10">
        <v>400</v>
      </c>
      <c r="M543" s="17">
        <f>IFERROR(VLOOKUP(Table4[[#This Row],[Item Name]],Table2[[#All],[Item Name]:[Open Rate]],8,0),"")</f>
        <v>12.71</v>
      </c>
      <c r="N543" s="17">
        <f>IFERROR(+Table4[[#This Row],[Qty Issued]]*Table4[[#This Row],[Rate]],"")</f>
        <v>5084</v>
      </c>
      <c r="O543" s="10" t="s">
        <v>153</v>
      </c>
      <c r="P543" s="13" t="s">
        <v>38</v>
      </c>
    </row>
    <row r="544" spans="1:16" x14ac:dyDescent="0.25">
      <c r="A544" s="26">
        <v>45775</v>
      </c>
      <c r="B544" s="10" t="s">
        <v>155</v>
      </c>
      <c r="C544" s="10">
        <v>187</v>
      </c>
      <c r="D544" s="10">
        <v>1</v>
      </c>
      <c r="E544" s="7" t="str">
        <f>IFERROR(VLOOKUP(Table4[[#This Row],[From Location Code]],Table5[#All],3,0),"")</f>
        <v>Munger</v>
      </c>
      <c r="F544" s="7" t="str">
        <f>IFERROR(VLOOKUP(Table4[[#This Row],[From Location Code]],Table5[#All],2,0),"")</f>
        <v>Main Godown</v>
      </c>
      <c r="G544" s="9">
        <v>1055</v>
      </c>
      <c r="H544" s="7" t="str">
        <f>IFERROR(VLOOKUP(Table4[[#This Row],[To BMC/MPG Code]],Table5[#All],3,0),"")</f>
        <v>Matihani</v>
      </c>
      <c r="I544" s="7" t="str">
        <f>IFERROR(VLOOKUP(Table4[[#This Row],[To BMC/MPG Code]],Table5[#All],2,0),"")</f>
        <v>BMC</v>
      </c>
      <c r="J544" s="9" t="s">
        <v>127</v>
      </c>
      <c r="K544" s="7" t="str">
        <f>IFERROR(VLOOKUP(Table4[[#This Row],[Item Name]],Table2[[Item Name]:[UoM]],2,0),"")</f>
        <v>Nos</v>
      </c>
      <c r="L544" s="10">
        <v>400</v>
      </c>
      <c r="M544" s="17">
        <f>IFERROR(VLOOKUP(Table4[[#This Row],[Item Name]],Table2[[#All],[Item Name]:[Open Rate]],8,0),"")</f>
        <v>12.71</v>
      </c>
      <c r="N544" s="17">
        <f>IFERROR(+Table4[[#This Row],[Qty Issued]]*Table4[[#This Row],[Rate]],"")</f>
        <v>5084</v>
      </c>
      <c r="O544" s="10" t="s">
        <v>153</v>
      </c>
      <c r="P544" s="13" t="s">
        <v>38</v>
      </c>
    </row>
    <row r="545" spans="1:16" x14ac:dyDescent="0.25">
      <c r="A545" s="26">
        <v>45775</v>
      </c>
      <c r="B545" s="10" t="s">
        <v>155</v>
      </c>
      <c r="C545" s="10">
        <v>187</v>
      </c>
      <c r="D545" s="10">
        <v>1</v>
      </c>
      <c r="E545" s="7" t="str">
        <f>IFERROR(VLOOKUP(Table4[[#This Row],[From Location Code]],Table5[#All],3,0),"")</f>
        <v>Munger</v>
      </c>
      <c r="F545" s="7" t="str">
        <f>IFERROR(VLOOKUP(Table4[[#This Row],[From Location Code]],Table5[#All],2,0),"")</f>
        <v>Main Godown</v>
      </c>
      <c r="G545" s="10">
        <v>10110145</v>
      </c>
      <c r="H545" s="7" t="str">
        <f>IFERROR(VLOOKUP(Table4[[#This Row],[To BMC/MPG Code]],Table5[#All],3,0),"")</f>
        <v>GOMUKH SONAPUR BHARAT</v>
      </c>
      <c r="I545" s="7" t="str">
        <f>IFERROR(VLOOKUP(Table4[[#This Row],[To BMC/MPG Code]],Table5[#All],2,0),"")</f>
        <v>MPG</v>
      </c>
      <c r="J545" s="9" t="s">
        <v>64</v>
      </c>
      <c r="K545" s="7" t="str">
        <f>IFERROR(VLOOKUP(Table4[[#This Row],[Item Name]],Table2[[Item Name]:[UoM]],2,0),"")</f>
        <v>Nos</v>
      </c>
      <c r="L545" s="10">
        <v>1</v>
      </c>
      <c r="M545" s="17">
        <f>IFERROR(VLOOKUP(Table4[[#This Row],[Item Name]],Table2[[#All],[Item Name]:[Open Rate]],8,0),"")</f>
        <v>348.52</v>
      </c>
      <c r="N545" s="17">
        <f>IFERROR(+Table4[[#This Row],[Qty Issued]]*Table4[[#This Row],[Rate]],"")</f>
        <v>348.52</v>
      </c>
      <c r="O545" s="10" t="s">
        <v>153</v>
      </c>
      <c r="P545" s="13" t="s">
        <v>38</v>
      </c>
    </row>
    <row r="546" spans="1:16" x14ac:dyDescent="0.25">
      <c r="A546" s="26">
        <v>45775</v>
      </c>
      <c r="B546" s="10" t="s">
        <v>155</v>
      </c>
      <c r="C546" s="10">
        <v>187</v>
      </c>
      <c r="D546" s="10">
        <v>1</v>
      </c>
      <c r="E546" s="7" t="str">
        <f>IFERROR(VLOOKUP(Table4[[#This Row],[From Location Code]],Table5[#All],3,0),"")</f>
        <v>Munger</v>
      </c>
      <c r="F546" s="7" t="str">
        <f>IFERROR(VLOOKUP(Table4[[#This Row],[From Location Code]],Table5[#All],2,0),"")</f>
        <v>Main Godown</v>
      </c>
      <c r="G546" s="10">
        <v>10110145</v>
      </c>
      <c r="H546" s="7" t="str">
        <f>IFERROR(VLOOKUP(Table4[[#This Row],[To BMC/MPG Code]],Table5[#All],3,0),"")</f>
        <v>GOMUKH SONAPUR BHARAT</v>
      </c>
      <c r="I546" s="7" t="str">
        <f>IFERROR(VLOOKUP(Table4[[#This Row],[To BMC/MPG Code]],Table5[#All],2,0),"")</f>
        <v>MPG</v>
      </c>
      <c r="J546" s="9" t="s">
        <v>62</v>
      </c>
      <c r="K546" s="7" t="str">
        <f>IFERROR(VLOOKUP(Table4[[#This Row],[Item Name]],Table2[[Item Name]:[UoM]],2,0),"")</f>
        <v>Nos</v>
      </c>
      <c r="L546" s="10">
        <v>1</v>
      </c>
      <c r="M546" s="17">
        <f>IFERROR(VLOOKUP(Table4[[#This Row],[Item Name]],Table2[[#All],[Item Name]:[Open Rate]],8,0),"")</f>
        <v>348.52</v>
      </c>
      <c r="N546" s="17">
        <f>IFERROR(+Table4[[#This Row],[Qty Issued]]*Table4[[#This Row],[Rate]],"")</f>
        <v>348.52</v>
      </c>
      <c r="O546" s="10" t="s">
        <v>153</v>
      </c>
      <c r="P546" s="13" t="s">
        <v>38</v>
      </c>
    </row>
    <row r="547" spans="1:16" x14ac:dyDescent="0.25">
      <c r="A547" s="26">
        <v>45775</v>
      </c>
      <c r="B547" s="10" t="s">
        <v>155</v>
      </c>
      <c r="C547" s="10">
        <v>187</v>
      </c>
      <c r="D547" s="10">
        <v>1</v>
      </c>
      <c r="E547" s="7" t="str">
        <f>IFERROR(VLOOKUP(Table4[[#This Row],[From Location Code]],Table5[#All],3,0),"")</f>
        <v>Munger</v>
      </c>
      <c r="F547" s="7" t="str">
        <f>IFERROR(VLOOKUP(Table4[[#This Row],[From Location Code]],Table5[#All],2,0),"")</f>
        <v>Main Godown</v>
      </c>
      <c r="G547" s="10">
        <v>10110145</v>
      </c>
      <c r="H547" s="7" t="str">
        <f>IFERROR(VLOOKUP(Table4[[#This Row],[To BMC/MPG Code]],Table5[#All],3,0),"")</f>
        <v>GOMUKH SONAPUR BHARAT</v>
      </c>
      <c r="I547" s="7" t="str">
        <f>IFERROR(VLOOKUP(Table4[[#This Row],[To BMC/MPG Code]],Table5[#All],2,0),"")</f>
        <v>MPG</v>
      </c>
      <c r="J547" s="9" t="s">
        <v>70</v>
      </c>
      <c r="K547" s="7" t="str">
        <f>IFERROR(VLOOKUP(Table4[[#This Row],[Item Name]],Table2[[Item Name]:[UoM]],2,0),"")</f>
        <v>Nos</v>
      </c>
      <c r="L547" s="10">
        <v>1</v>
      </c>
      <c r="M547" s="17">
        <f>IFERROR(VLOOKUP(Table4[[#This Row],[Item Name]],Table2[[#All],[Item Name]:[Open Rate]],8,0),"")</f>
        <v>348.52</v>
      </c>
      <c r="N547" s="17">
        <f>IFERROR(+Table4[[#This Row],[Qty Issued]]*Table4[[#This Row],[Rate]],"")</f>
        <v>348.52</v>
      </c>
      <c r="O547" s="10" t="s">
        <v>153</v>
      </c>
      <c r="P547" s="13" t="s">
        <v>38</v>
      </c>
    </row>
    <row r="548" spans="1:16" x14ac:dyDescent="0.25">
      <c r="A548" s="26">
        <v>45775</v>
      </c>
      <c r="B548" s="10" t="s">
        <v>155</v>
      </c>
      <c r="C548" s="10">
        <v>188</v>
      </c>
      <c r="D548" s="10">
        <v>1</v>
      </c>
      <c r="E548" s="7" t="str">
        <f>IFERROR(VLOOKUP(Table4[[#This Row],[From Location Code]],Table5[#All],3,0),"")</f>
        <v>Munger</v>
      </c>
      <c r="F548" s="7" t="str">
        <f>IFERROR(VLOOKUP(Table4[[#This Row],[From Location Code]],Table5[#All],2,0),"")</f>
        <v>Main Godown</v>
      </c>
      <c r="G548" s="10">
        <v>10080086</v>
      </c>
      <c r="H548" s="7" t="str">
        <f>IFERROR(VLOOKUP(Table4[[#This Row],[To BMC/MPG Code]],Table5[#All],3,0),"")</f>
        <v>GOMUKH FATEHA SALEMPUR</v>
      </c>
      <c r="I548" s="7" t="str">
        <f>IFERROR(VLOOKUP(Table4[[#This Row],[To BMC/MPG Code]],Table5[#All],2,0),"")</f>
        <v>MPG</v>
      </c>
      <c r="J548" s="9" t="s">
        <v>64</v>
      </c>
      <c r="K548" s="7" t="str">
        <f>IFERROR(VLOOKUP(Table4[[#This Row],[Item Name]],Table2[[Item Name]:[UoM]],2,0),"")</f>
        <v>Nos</v>
      </c>
      <c r="L548" s="10">
        <v>1</v>
      </c>
      <c r="M548" s="17">
        <f>IFERROR(VLOOKUP(Table4[[#This Row],[Item Name]],Table2[[#All],[Item Name]:[Open Rate]],8,0),"")</f>
        <v>348.52</v>
      </c>
      <c r="N548" s="17">
        <f>IFERROR(+Table4[[#This Row],[Qty Issued]]*Table4[[#This Row],[Rate]],"")</f>
        <v>348.52</v>
      </c>
      <c r="O548" s="10" t="s">
        <v>153</v>
      </c>
      <c r="P548" s="13" t="s">
        <v>38</v>
      </c>
    </row>
    <row r="549" spans="1:16" x14ac:dyDescent="0.25">
      <c r="A549" s="26">
        <v>45775</v>
      </c>
      <c r="B549" s="10" t="s">
        <v>155</v>
      </c>
      <c r="C549" s="10">
        <v>188</v>
      </c>
      <c r="D549" s="10">
        <v>1</v>
      </c>
      <c r="E549" s="7" t="str">
        <f>IFERROR(VLOOKUP(Table4[[#This Row],[From Location Code]],Table5[#All],3,0),"")</f>
        <v>Munger</v>
      </c>
      <c r="F549" s="7" t="str">
        <f>IFERROR(VLOOKUP(Table4[[#This Row],[From Location Code]],Table5[#All],2,0),"")</f>
        <v>Main Godown</v>
      </c>
      <c r="G549" s="10">
        <v>10080087</v>
      </c>
      <c r="H549" s="7" t="str">
        <f>IFERROR(VLOOKUP(Table4[[#This Row],[To BMC/MPG Code]],Table5[#All],3,0),"")</f>
        <v>GOMUKH GEHUNI 2</v>
      </c>
      <c r="I549" s="7" t="str">
        <f>IFERROR(VLOOKUP(Table4[[#This Row],[To BMC/MPG Code]],Table5[#All],2,0),"")</f>
        <v>MPG</v>
      </c>
      <c r="J549" s="9" t="s">
        <v>64</v>
      </c>
      <c r="K549" s="7" t="str">
        <f>IFERROR(VLOOKUP(Table4[[#This Row],[Item Name]],Table2[[Item Name]:[UoM]],2,0),"")</f>
        <v>Nos</v>
      </c>
      <c r="L549" s="10">
        <v>1</v>
      </c>
      <c r="M549" s="17">
        <f>IFERROR(VLOOKUP(Table4[[#This Row],[Item Name]],Table2[[#All],[Item Name]:[Open Rate]],8,0),"")</f>
        <v>348.52</v>
      </c>
      <c r="N549" s="17">
        <f>IFERROR(+Table4[[#This Row],[Qty Issued]]*Table4[[#This Row],[Rate]],"")</f>
        <v>348.52</v>
      </c>
      <c r="O549" s="10" t="s">
        <v>153</v>
      </c>
      <c r="P549" s="13" t="s">
        <v>38</v>
      </c>
    </row>
    <row r="550" spans="1:16" x14ac:dyDescent="0.25">
      <c r="A550" s="26">
        <v>45775</v>
      </c>
      <c r="B550" s="10" t="s">
        <v>155</v>
      </c>
      <c r="C550" s="10">
        <v>188</v>
      </c>
      <c r="D550" s="10">
        <v>1</v>
      </c>
      <c r="E550" s="7" t="str">
        <f>IFERROR(VLOOKUP(Table4[[#This Row],[From Location Code]],Table5[#All],3,0),"")</f>
        <v>Munger</v>
      </c>
      <c r="F550" s="7" t="str">
        <f>IFERROR(VLOOKUP(Table4[[#This Row],[From Location Code]],Table5[#All],2,0),"")</f>
        <v>Main Godown</v>
      </c>
      <c r="G550" s="10">
        <v>10080077</v>
      </c>
      <c r="H550" s="7" t="str">
        <f>IFERROR(VLOOKUP(Table4[[#This Row],[To BMC/MPG Code]],Table5[#All],3,0),"")</f>
        <v>Gomukh Amarpur</v>
      </c>
      <c r="I550" s="7" t="str">
        <f>IFERROR(VLOOKUP(Table4[[#This Row],[To BMC/MPG Code]],Table5[#All],2,0),"")</f>
        <v>MPG</v>
      </c>
      <c r="J550" s="9" t="s">
        <v>64</v>
      </c>
      <c r="K550" s="7" t="str">
        <f>IFERROR(VLOOKUP(Table4[[#This Row],[Item Name]],Table2[[Item Name]:[UoM]],2,0),"")</f>
        <v>Nos</v>
      </c>
      <c r="L550" s="10">
        <v>1</v>
      </c>
      <c r="M550" s="17">
        <f>IFERROR(VLOOKUP(Table4[[#This Row],[Item Name]],Table2[[#All],[Item Name]:[Open Rate]],8,0),"")</f>
        <v>348.52</v>
      </c>
      <c r="N550" s="17">
        <f>IFERROR(+Table4[[#This Row],[Qty Issued]]*Table4[[#This Row],[Rate]],"")</f>
        <v>348.52</v>
      </c>
      <c r="O550" s="10" t="s">
        <v>153</v>
      </c>
      <c r="P550" s="13" t="s">
        <v>38</v>
      </c>
    </row>
    <row r="551" spans="1:16" x14ac:dyDescent="0.25">
      <c r="A551" s="26">
        <v>45775</v>
      </c>
      <c r="B551" s="10" t="s">
        <v>155</v>
      </c>
      <c r="C551" s="10">
        <v>188</v>
      </c>
      <c r="D551" s="10">
        <v>1</v>
      </c>
      <c r="E551" s="7" t="str">
        <f>IFERROR(VLOOKUP(Table4[[#This Row],[From Location Code]],Table5[#All],3,0),"")</f>
        <v>Munger</v>
      </c>
      <c r="F551" s="7" t="str">
        <f>IFERROR(VLOOKUP(Table4[[#This Row],[From Location Code]],Table5[#All],2,0),"")</f>
        <v>Main Godown</v>
      </c>
      <c r="G551" s="10">
        <v>10080084</v>
      </c>
      <c r="H551" s="7" t="str">
        <f>IFERROR(VLOOKUP(Table4[[#This Row],[To BMC/MPG Code]],Table5[#All],3,0),"")</f>
        <v>Gomukh Amarpur Paschim</v>
      </c>
      <c r="I551" s="7" t="str">
        <f>IFERROR(VLOOKUP(Table4[[#This Row],[To BMC/MPG Code]],Table5[#All],2,0),"")</f>
        <v>MPG</v>
      </c>
      <c r="J551" s="9" t="s">
        <v>64</v>
      </c>
      <c r="K551" s="7" t="str">
        <f>IFERROR(VLOOKUP(Table4[[#This Row],[Item Name]],Table2[[Item Name]:[UoM]],2,0),"")</f>
        <v>Nos</v>
      </c>
      <c r="L551" s="10">
        <v>1</v>
      </c>
      <c r="M551" s="17">
        <f>IFERROR(VLOOKUP(Table4[[#This Row],[Item Name]],Table2[[#All],[Item Name]:[Open Rate]],8,0),"")</f>
        <v>348.52</v>
      </c>
      <c r="N551" s="17">
        <f>IFERROR(+Table4[[#This Row],[Qty Issued]]*Table4[[#This Row],[Rate]],"")</f>
        <v>348.52</v>
      </c>
      <c r="O551" s="10" t="s">
        <v>153</v>
      </c>
      <c r="P551" s="13" t="s">
        <v>38</v>
      </c>
    </row>
    <row r="552" spans="1:16" x14ac:dyDescent="0.25">
      <c r="A552" s="26">
        <v>45775</v>
      </c>
      <c r="B552" s="10" t="s">
        <v>155</v>
      </c>
      <c r="C552" s="10">
        <v>188</v>
      </c>
      <c r="D552" s="10">
        <v>1</v>
      </c>
      <c r="E552" s="7" t="str">
        <f>IFERROR(VLOOKUP(Table4[[#This Row],[From Location Code]],Table5[#All],3,0),"")</f>
        <v>Munger</v>
      </c>
      <c r="F552" s="7" t="str">
        <f>IFERROR(VLOOKUP(Table4[[#This Row],[From Location Code]],Table5[#All],2,0),"")</f>
        <v>Main Godown</v>
      </c>
      <c r="G552" s="10">
        <v>10080079</v>
      </c>
      <c r="H552" s="7" t="str">
        <f>IFERROR(VLOOKUP(Table4[[#This Row],[To BMC/MPG Code]],Table5[#All],3,0),"")</f>
        <v>Gomukh Barauni 3</v>
      </c>
      <c r="I552" s="7" t="str">
        <f>IFERROR(VLOOKUP(Table4[[#This Row],[To BMC/MPG Code]],Table5[#All],2,0),"")</f>
        <v>MPG</v>
      </c>
      <c r="J552" s="9" t="s">
        <v>64</v>
      </c>
      <c r="K552" s="7" t="str">
        <f>IFERROR(VLOOKUP(Table4[[#This Row],[Item Name]],Table2[[Item Name]:[UoM]],2,0),"")</f>
        <v>Nos</v>
      </c>
      <c r="L552" s="10">
        <v>1</v>
      </c>
      <c r="M552" s="17">
        <f>IFERROR(VLOOKUP(Table4[[#This Row],[Item Name]],Table2[[#All],[Item Name]:[Open Rate]],8,0),"")</f>
        <v>348.52</v>
      </c>
      <c r="N552" s="17">
        <f>IFERROR(+Table4[[#This Row],[Qty Issued]]*Table4[[#This Row],[Rate]],"")</f>
        <v>348.52</v>
      </c>
      <c r="O552" s="10" t="s">
        <v>153</v>
      </c>
      <c r="P552" s="13" t="s">
        <v>38</v>
      </c>
    </row>
    <row r="553" spans="1:16" x14ac:dyDescent="0.25">
      <c r="A553" s="26">
        <v>45775</v>
      </c>
      <c r="B553" s="10" t="s">
        <v>155</v>
      </c>
      <c r="C553" s="10">
        <v>188</v>
      </c>
      <c r="D553" s="10">
        <v>1</v>
      </c>
      <c r="E553" s="7" t="str">
        <f>IFERROR(VLOOKUP(Table4[[#This Row],[From Location Code]],Table5[#All],3,0),"")</f>
        <v>Munger</v>
      </c>
      <c r="F553" s="7" t="str">
        <f>IFERROR(VLOOKUP(Table4[[#This Row],[From Location Code]],Table5[#All],2,0),"")</f>
        <v>Main Godown</v>
      </c>
      <c r="G553" s="10">
        <v>10080088</v>
      </c>
      <c r="H553" s="7" t="str">
        <f>IFERROR(VLOOKUP(Table4[[#This Row],[To BMC/MPG Code]],Table5[#All],3,0),"")</f>
        <v>GOMUKH MALHIPUR</v>
      </c>
      <c r="I553" s="7" t="str">
        <f>IFERROR(VLOOKUP(Table4[[#This Row],[To BMC/MPG Code]],Table5[#All],2,0),"")</f>
        <v>MPG</v>
      </c>
      <c r="J553" s="9" t="s">
        <v>64</v>
      </c>
      <c r="K553" s="7" t="str">
        <f>IFERROR(VLOOKUP(Table4[[#This Row],[Item Name]],Table2[[Item Name]:[UoM]],2,0),"")</f>
        <v>Nos</v>
      </c>
      <c r="L553" s="10">
        <v>1</v>
      </c>
      <c r="M553" s="17">
        <f>IFERROR(VLOOKUP(Table4[[#This Row],[Item Name]],Table2[[#All],[Item Name]:[Open Rate]],8,0),"")</f>
        <v>348.52</v>
      </c>
      <c r="N553" s="17">
        <f>IFERROR(+Table4[[#This Row],[Qty Issued]]*Table4[[#This Row],[Rate]],"")</f>
        <v>348.52</v>
      </c>
      <c r="O553" s="10" t="s">
        <v>153</v>
      </c>
      <c r="P553" s="13" t="s">
        <v>38</v>
      </c>
    </row>
    <row r="554" spans="1:16" x14ac:dyDescent="0.25">
      <c r="A554" s="26">
        <v>45775</v>
      </c>
      <c r="B554" s="10" t="s">
        <v>155</v>
      </c>
      <c r="C554" s="10">
        <v>188</v>
      </c>
      <c r="D554" s="10">
        <v>1</v>
      </c>
      <c r="E554" s="7" t="str">
        <f>IFERROR(VLOOKUP(Table4[[#This Row],[From Location Code]],Table5[#All],3,0),"")</f>
        <v>Munger</v>
      </c>
      <c r="F554" s="7" t="str">
        <f>IFERROR(VLOOKUP(Table4[[#This Row],[From Location Code]],Table5[#All],2,0),"")</f>
        <v>Main Godown</v>
      </c>
      <c r="G554" s="10">
        <v>10080086</v>
      </c>
      <c r="H554" s="7" t="str">
        <f>IFERROR(VLOOKUP(Table4[[#This Row],[To BMC/MPG Code]],Table5[#All],3,0),"")</f>
        <v>GOMUKH FATEHA SALEMPUR</v>
      </c>
      <c r="I554" s="7" t="str">
        <f>IFERROR(VLOOKUP(Table4[[#This Row],[To BMC/MPG Code]],Table5[#All],2,0),"")</f>
        <v>MPG</v>
      </c>
      <c r="J554" s="9" t="s">
        <v>70</v>
      </c>
      <c r="K554" s="7" t="str">
        <f>IFERROR(VLOOKUP(Table4[[#This Row],[Item Name]],Table2[[Item Name]:[UoM]],2,0),"")</f>
        <v>Nos</v>
      </c>
      <c r="L554" s="10">
        <v>1</v>
      </c>
      <c r="M554" s="17">
        <f>IFERROR(VLOOKUP(Table4[[#This Row],[Item Name]],Table2[[#All],[Item Name]:[Open Rate]],8,0),"")</f>
        <v>348.52</v>
      </c>
      <c r="N554" s="17">
        <f>IFERROR(+Table4[[#This Row],[Qty Issued]]*Table4[[#This Row],[Rate]],"")</f>
        <v>348.52</v>
      </c>
      <c r="O554" s="10" t="s">
        <v>153</v>
      </c>
      <c r="P554" s="13" t="s">
        <v>38</v>
      </c>
    </row>
    <row r="555" spans="1:16" x14ac:dyDescent="0.25">
      <c r="A555" s="26">
        <v>45775</v>
      </c>
      <c r="B555" s="10" t="s">
        <v>155</v>
      </c>
      <c r="C555" s="10">
        <v>188</v>
      </c>
      <c r="D555" s="10">
        <v>1</v>
      </c>
      <c r="E555" s="7" t="str">
        <f>IFERROR(VLOOKUP(Table4[[#This Row],[From Location Code]],Table5[#All],3,0),"")</f>
        <v>Munger</v>
      </c>
      <c r="F555" s="7" t="str">
        <f>IFERROR(VLOOKUP(Table4[[#This Row],[From Location Code]],Table5[#All],2,0),"")</f>
        <v>Main Godown</v>
      </c>
      <c r="G555" s="10">
        <v>10080087</v>
      </c>
      <c r="H555" s="7" t="str">
        <f>IFERROR(VLOOKUP(Table4[[#This Row],[To BMC/MPG Code]],Table5[#All],3,0),"")</f>
        <v>GOMUKH GEHUNI 2</v>
      </c>
      <c r="I555" s="7" t="str">
        <f>IFERROR(VLOOKUP(Table4[[#This Row],[To BMC/MPG Code]],Table5[#All],2,0),"")</f>
        <v>MPG</v>
      </c>
      <c r="J555" s="9" t="s">
        <v>70</v>
      </c>
      <c r="K555" s="7" t="str">
        <f>IFERROR(VLOOKUP(Table4[[#This Row],[Item Name]],Table2[[Item Name]:[UoM]],2,0),"")</f>
        <v>Nos</v>
      </c>
      <c r="L555" s="10">
        <v>1</v>
      </c>
      <c r="M555" s="17">
        <f>IFERROR(VLOOKUP(Table4[[#This Row],[Item Name]],Table2[[#All],[Item Name]:[Open Rate]],8,0),"")</f>
        <v>348.52</v>
      </c>
      <c r="N555" s="17">
        <f>IFERROR(+Table4[[#This Row],[Qty Issued]]*Table4[[#This Row],[Rate]],"")</f>
        <v>348.52</v>
      </c>
      <c r="O555" s="10" t="s">
        <v>153</v>
      </c>
      <c r="P555" s="13" t="s">
        <v>38</v>
      </c>
    </row>
    <row r="556" spans="1:16" x14ac:dyDescent="0.25">
      <c r="A556" s="26">
        <v>45775</v>
      </c>
      <c r="B556" s="10" t="s">
        <v>155</v>
      </c>
      <c r="C556" s="10">
        <v>188</v>
      </c>
      <c r="D556" s="10">
        <v>1</v>
      </c>
      <c r="E556" s="7" t="str">
        <f>IFERROR(VLOOKUP(Table4[[#This Row],[From Location Code]],Table5[#All],3,0),"")</f>
        <v>Munger</v>
      </c>
      <c r="F556" s="7" t="str">
        <f>IFERROR(VLOOKUP(Table4[[#This Row],[From Location Code]],Table5[#All],2,0),"")</f>
        <v>Main Godown</v>
      </c>
      <c r="G556" s="10">
        <v>10080077</v>
      </c>
      <c r="H556" s="7" t="str">
        <f>IFERROR(VLOOKUP(Table4[[#This Row],[To BMC/MPG Code]],Table5[#All],3,0),"")</f>
        <v>Gomukh Amarpur</v>
      </c>
      <c r="I556" s="7" t="str">
        <f>IFERROR(VLOOKUP(Table4[[#This Row],[To BMC/MPG Code]],Table5[#All],2,0),"")</f>
        <v>MPG</v>
      </c>
      <c r="J556" s="9" t="s">
        <v>70</v>
      </c>
      <c r="K556" s="7" t="str">
        <f>IFERROR(VLOOKUP(Table4[[#This Row],[Item Name]],Table2[[Item Name]:[UoM]],2,0),"")</f>
        <v>Nos</v>
      </c>
      <c r="L556" s="10">
        <v>1</v>
      </c>
      <c r="M556" s="17">
        <f>IFERROR(VLOOKUP(Table4[[#This Row],[Item Name]],Table2[[#All],[Item Name]:[Open Rate]],8,0),"")</f>
        <v>348.52</v>
      </c>
      <c r="N556" s="17">
        <f>IFERROR(+Table4[[#This Row],[Qty Issued]]*Table4[[#This Row],[Rate]],"")</f>
        <v>348.52</v>
      </c>
      <c r="O556" s="10" t="s">
        <v>153</v>
      </c>
      <c r="P556" s="13" t="s">
        <v>38</v>
      </c>
    </row>
    <row r="557" spans="1:16" x14ac:dyDescent="0.25">
      <c r="A557" s="26">
        <v>45775</v>
      </c>
      <c r="B557" s="10" t="s">
        <v>155</v>
      </c>
      <c r="C557" s="10">
        <v>188</v>
      </c>
      <c r="D557" s="10">
        <v>1</v>
      </c>
      <c r="E557" s="7" t="str">
        <f>IFERROR(VLOOKUP(Table4[[#This Row],[From Location Code]],Table5[#All],3,0),"")</f>
        <v>Munger</v>
      </c>
      <c r="F557" s="7" t="str">
        <f>IFERROR(VLOOKUP(Table4[[#This Row],[From Location Code]],Table5[#All],2,0),"")</f>
        <v>Main Godown</v>
      </c>
      <c r="G557" s="10">
        <v>10080084</v>
      </c>
      <c r="H557" s="7" t="str">
        <f>IFERROR(VLOOKUP(Table4[[#This Row],[To BMC/MPG Code]],Table5[#All],3,0),"")</f>
        <v>Gomukh Amarpur Paschim</v>
      </c>
      <c r="I557" s="7" t="str">
        <f>IFERROR(VLOOKUP(Table4[[#This Row],[To BMC/MPG Code]],Table5[#All],2,0),"")</f>
        <v>MPG</v>
      </c>
      <c r="J557" s="9" t="s">
        <v>70</v>
      </c>
      <c r="K557" s="7" t="str">
        <f>IFERROR(VLOOKUP(Table4[[#This Row],[Item Name]],Table2[[Item Name]:[UoM]],2,0),"")</f>
        <v>Nos</v>
      </c>
      <c r="L557" s="10">
        <v>1</v>
      </c>
      <c r="M557" s="17">
        <f>IFERROR(VLOOKUP(Table4[[#This Row],[Item Name]],Table2[[#All],[Item Name]:[Open Rate]],8,0),"")</f>
        <v>348.52</v>
      </c>
      <c r="N557" s="17">
        <f>IFERROR(+Table4[[#This Row],[Qty Issued]]*Table4[[#This Row],[Rate]],"")</f>
        <v>348.52</v>
      </c>
      <c r="O557" s="10" t="s">
        <v>153</v>
      </c>
      <c r="P557" s="13" t="s">
        <v>38</v>
      </c>
    </row>
    <row r="558" spans="1:16" x14ac:dyDescent="0.25">
      <c r="A558" s="26">
        <v>45775</v>
      </c>
      <c r="B558" s="10" t="s">
        <v>155</v>
      </c>
      <c r="C558" s="10">
        <v>188</v>
      </c>
      <c r="D558" s="10">
        <v>1</v>
      </c>
      <c r="E558" s="7" t="str">
        <f>IFERROR(VLOOKUP(Table4[[#This Row],[From Location Code]],Table5[#All],3,0),"")</f>
        <v>Munger</v>
      </c>
      <c r="F558" s="7" t="str">
        <f>IFERROR(VLOOKUP(Table4[[#This Row],[From Location Code]],Table5[#All],2,0),"")</f>
        <v>Main Godown</v>
      </c>
      <c r="G558" s="10">
        <v>10080079</v>
      </c>
      <c r="H558" s="7" t="str">
        <f>IFERROR(VLOOKUP(Table4[[#This Row],[To BMC/MPG Code]],Table5[#All],3,0),"")</f>
        <v>Gomukh Barauni 3</v>
      </c>
      <c r="I558" s="7" t="str">
        <f>IFERROR(VLOOKUP(Table4[[#This Row],[To BMC/MPG Code]],Table5[#All],2,0),"")</f>
        <v>MPG</v>
      </c>
      <c r="J558" s="9" t="s">
        <v>70</v>
      </c>
      <c r="K558" s="7" t="str">
        <f>IFERROR(VLOOKUP(Table4[[#This Row],[Item Name]],Table2[[Item Name]:[UoM]],2,0),"")</f>
        <v>Nos</v>
      </c>
      <c r="L558" s="10">
        <v>1</v>
      </c>
      <c r="M558" s="17">
        <f>IFERROR(VLOOKUP(Table4[[#This Row],[Item Name]],Table2[[#All],[Item Name]:[Open Rate]],8,0),"")</f>
        <v>348.52</v>
      </c>
      <c r="N558" s="17">
        <f>IFERROR(+Table4[[#This Row],[Qty Issued]]*Table4[[#This Row],[Rate]],"")</f>
        <v>348.52</v>
      </c>
      <c r="O558" s="10" t="s">
        <v>153</v>
      </c>
      <c r="P558" s="13" t="s">
        <v>38</v>
      </c>
    </row>
    <row r="559" spans="1:16" x14ac:dyDescent="0.25">
      <c r="A559" s="26">
        <v>45775</v>
      </c>
      <c r="B559" s="10" t="s">
        <v>155</v>
      </c>
      <c r="C559" s="10">
        <v>188</v>
      </c>
      <c r="D559" s="10">
        <v>1</v>
      </c>
      <c r="E559" s="7" t="str">
        <f>IFERROR(VLOOKUP(Table4[[#This Row],[From Location Code]],Table5[#All],3,0),"")</f>
        <v>Munger</v>
      </c>
      <c r="F559" s="7" t="str">
        <f>IFERROR(VLOOKUP(Table4[[#This Row],[From Location Code]],Table5[#All],2,0),"")</f>
        <v>Main Godown</v>
      </c>
      <c r="G559" s="10">
        <v>10080088</v>
      </c>
      <c r="H559" s="7" t="str">
        <f>IFERROR(VLOOKUP(Table4[[#This Row],[To BMC/MPG Code]],Table5[#All],3,0),"")</f>
        <v>GOMUKH MALHIPUR</v>
      </c>
      <c r="I559" s="7" t="str">
        <f>IFERROR(VLOOKUP(Table4[[#This Row],[To BMC/MPG Code]],Table5[#All],2,0),"")</f>
        <v>MPG</v>
      </c>
      <c r="J559" s="9" t="s">
        <v>70</v>
      </c>
      <c r="K559" s="7" t="str">
        <f>IFERROR(VLOOKUP(Table4[[#This Row],[Item Name]],Table2[[Item Name]:[UoM]],2,0),"")</f>
        <v>Nos</v>
      </c>
      <c r="L559" s="10">
        <v>1</v>
      </c>
      <c r="M559" s="17">
        <f>IFERROR(VLOOKUP(Table4[[#This Row],[Item Name]],Table2[[#All],[Item Name]:[Open Rate]],8,0),"")</f>
        <v>348.52</v>
      </c>
      <c r="N559" s="17">
        <f>IFERROR(+Table4[[#This Row],[Qty Issued]]*Table4[[#This Row],[Rate]],"")</f>
        <v>348.52</v>
      </c>
      <c r="O559" s="10" t="s">
        <v>153</v>
      </c>
      <c r="P559" s="13" t="s">
        <v>38</v>
      </c>
    </row>
    <row r="560" spans="1:16" x14ac:dyDescent="0.25">
      <c r="A560" s="26">
        <v>45775</v>
      </c>
      <c r="B560" s="10" t="s">
        <v>155</v>
      </c>
      <c r="C560" s="10">
        <v>188</v>
      </c>
      <c r="D560" s="10">
        <v>1</v>
      </c>
      <c r="E560" s="7" t="str">
        <f>IFERROR(VLOOKUP(Table4[[#This Row],[From Location Code]],Table5[#All],3,0),"")</f>
        <v>Munger</v>
      </c>
      <c r="F560" s="7" t="str">
        <f>IFERROR(VLOOKUP(Table4[[#This Row],[From Location Code]],Table5[#All],2,0),"")</f>
        <v>Main Godown</v>
      </c>
      <c r="G560" s="10">
        <v>10080086</v>
      </c>
      <c r="H560" s="7" t="str">
        <f>IFERROR(VLOOKUP(Table4[[#This Row],[To BMC/MPG Code]],Table5[#All],3,0),"")</f>
        <v>GOMUKH FATEHA SALEMPUR</v>
      </c>
      <c r="I560" s="7" t="str">
        <f>IFERROR(VLOOKUP(Table4[[#This Row],[To BMC/MPG Code]],Table5[#All],2,0),"")</f>
        <v>MPG</v>
      </c>
      <c r="J560" s="9" t="s">
        <v>62</v>
      </c>
      <c r="K560" s="7" t="str">
        <f>IFERROR(VLOOKUP(Table4[[#This Row],[Item Name]],Table2[[Item Name]:[UoM]],2,0),"")</f>
        <v>Nos</v>
      </c>
      <c r="L560" s="10">
        <v>1</v>
      </c>
      <c r="M560" s="17">
        <f>IFERROR(VLOOKUP(Table4[[#This Row],[Item Name]],Table2[[#All],[Item Name]:[Open Rate]],8,0),"")</f>
        <v>348.52</v>
      </c>
      <c r="N560" s="17">
        <f>IFERROR(+Table4[[#This Row],[Qty Issued]]*Table4[[#This Row],[Rate]],"")</f>
        <v>348.52</v>
      </c>
      <c r="O560" s="10" t="s">
        <v>153</v>
      </c>
      <c r="P560" s="13" t="s">
        <v>38</v>
      </c>
    </row>
    <row r="561" spans="1:16" x14ac:dyDescent="0.25">
      <c r="A561" s="26">
        <v>45775</v>
      </c>
      <c r="B561" s="10" t="s">
        <v>155</v>
      </c>
      <c r="C561" s="10">
        <v>188</v>
      </c>
      <c r="D561" s="10">
        <v>1</v>
      </c>
      <c r="E561" s="7" t="str">
        <f>IFERROR(VLOOKUP(Table4[[#This Row],[From Location Code]],Table5[#All],3,0),"")</f>
        <v>Munger</v>
      </c>
      <c r="F561" s="7" t="str">
        <f>IFERROR(VLOOKUP(Table4[[#This Row],[From Location Code]],Table5[#All],2,0),"")</f>
        <v>Main Godown</v>
      </c>
      <c r="G561" s="10">
        <v>10080087</v>
      </c>
      <c r="H561" s="7" t="str">
        <f>IFERROR(VLOOKUP(Table4[[#This Row],[To BMC/MPG Code]],Table5[#All],3,0),"")</f>
        <v>GOMUKH GEHUNI 2</v>
      </c>
      <c r="I561" s="7" t="str">
        <f>IFERROR(VLOOKUP(Table4[[#This Row],[To BMC/MPG Code]],Table5[#All],2,0),"")</f>
        <v>MPG</v>
      </c>
      <c r="J561" s="9" t="s">
        <v>62</v>
      </c>
      <c r="K561" s="7" t="str">
        <f>IFERROR(VLOOKUP(Table4[[#This Row],[Item Name]],Table2[[Item Name]:[UoM]],2,0),"")</f>
        <v>Nos</v>
      </c>
      <c r="L561" s="10">
        <v>1</v>
      </c>
      <c r="M561" s="17">
        <f>IFERROR(VLOOKUP(Table4[[#This Row],[Item Name]],Table2[[#All],[Item Name]:[Open Rate]],8,0),"")</f>
        <v>348.52</v>
      </c>
      <c r="N561" s="17">
        <f>IFERROR(+Table4[[#This Row],[Qty Issued]]*Table4[[#This Row],[Rate]],"")</f>
        <v>348.52</v>
      </c>
      <c r="O561" s="10" t="s">
        <v>153</v>
      </c>
      <c r="P561" s="13" t="s">
        <v>38</v>
      </c>
    </row>
    <row r="562" spans="1:16" x14ac:dyDescent="0.25">
      <c r="A562" s="26">
        <v>45775</v>
      </c>
      <c r="B562" s="10" t="s">
        <v>155</v>
      </c>
      <c r="C562" s="10">
        <v>188</v>
      </c>
      <c r="D562" s="10">
        <v>1</v>
      </c>
      <c r="E562" s="7" t="str">
        <f>IFERROR(VLOOKUP(Table4[[#This Row],[From Location Code]],Table5[#All],3,0),"")</f>
        <v>Munger</v>
      </c>
      <c r="F562" s="7" t="str">
        <f>IFERROR(VLOOKUP(Table4[[#This Row],[From Location Code]],Table5[#All],2,0),"")</f>
        <v>Main Godown</v>
      </c>
      <c r="G562" s="10">
        <v>10080077</v>
      </c>
      <c r="H562" s="7" t="str">
        <f>IFERROR(VLOOKUP(Table4[[#This Row],[To BMC/MPG Code]],Table5[#All],3,0),"")</f>
        <v>Gomukh Amarpur</v>
      </c>
      <c r="I562" s="7" t="str">
        <f>IFERROR(VLOOKUP(Table4[[#This Row],[To BMC/MPG Code]],Table5[#All],2,0),"")</f>
        <v>MPG</v>
      </c>
      <c r="J562" s="9" t="s">
        <v>62</v>
      </c>
      <c r="K562" s="7" t="str">
        <f>IFERROR(VLOOKUP(Table4[[#This Row],[Item Name]],Table2[[Item Name]:[UoM]],2,0),"")</f>
        <v>Nos</v>
      </c>
      <c r="L562" s="10">
        <v>1</v>
      </c>
      <c r="M562" s="17">
        <f>IFERROR(VLOOKUP(Table4[[#This Row],[Item Name]],Table2[[#All],[Item Name]:[Open Rate]],8,0),"")</f>
        <v>348.52</v>
      </c>
      <c r="N562" s="17">
        <f>IFERROR(+Table4[[#This Row],[Qty Issued]]*Table4[[#This Row],[Rate]],"")</f>
        <v>348.52</v>
      </c>
      <c r="O562" s="10" t="s">
        <v>153</v>
      </c>
      <c r="P562" s="13" t="s">
        <v>38</v>
      </c>
    </row>
    <row r="563" spans="1:16" x14ac:dyDescent="0.25">
      <c r="A563" s="26">
        <v>45775</v>
      </c>
      <c r="B563" s="10" t="s">
        <v>155</v>
      </c>
      <c r="C563" s="10">
        <v>188</v>
      </c>
      <c r="D563" s="10">
        <v>1</v>
      </c>
      <c r="E563" s="7" t="str">
        <f>IFERROR(VLOOKUP(Table4[[#This Row],[From Location Code]],Table5[#All],3,0),"")</f>
        <v>Munger</v>
      </c>
      <c r="F563" s="7" t="str">
        <f>IFERROR(VLOOKUP(Table4[[#This Row],[From Location Code]],Table5[#All],2,0),"")</f>
        <v>Main Godown</v>
      </c>
      <c r="G563" s="10">
        <v>10080084</v>
      </c>
      <c r="H563" s="7" t="str">
        <f>IFERROR(VLOOKUP(Table4[[#This Row],[To BMC/MPG Code]],Table5[#All],3,0),"")</f>
        <v>Gomukh Amarpur Paschim</v>
      </c>
      <c r="I563" s="7" t="str">
        <f>IFERROR(VLOOKUP(Table4[[#This Row],[To BMC/MPG Code]],Table5[#All],2,0),"")</f>
        <v>MPG</v>
      </c>
      <c r="J563" s="9" t="s">
        <v>62</v>
      </c>
      <c r="K563" s="7" t="str">
        <f>IFERROR(VLOOKUP(Table4[[#This Row],[Item Name]],Table2[[Item Name]:[UoM]],2,0),"")</f>
        <v>Nos</v>
      </c>
      <c r="L563" s="10">
        <v>1</v>
      </c>
      <c r="M563" s="17">
        <f>IFERROR(VLOOKUP(Table4[[#This Row],[Item Name]],Table2[[#All],[Item Name]:[Open Rate]],8,0),"")</f>
        <v>348.52</v>
      </c>
      <c r="N563" s="17">
        <f>IFERROR(+Table4[[#This Row],[Qty Issued]]*Table4[[#This Row],[Rate]],"")</f>
        <v>348.52</v>
      </c>
      <c r="O563" s="10" t="s">
        <v>153</v>
      </c>
      <c r="P563" s="13" t="s">
        <v>38</v>
      </c>
    </row>
    <row r="564" spans="1:16" x14ac:dyDescent="0.25">
      <c r="A564" s="26">
        <v>45775</v>
      </c>
      <c r="B564" s="10" t="s">
        <v>155</v>
      </c>
      <c r="C564" s="10">
        <v>188</v>
      </c>
      <c r="D564" s="10">
        <v>1</v>
      </c>
      <c r="E564" s="7" t="str">
        <f>IFERROR(VLOOKUP(Table4[[#This Row],[From Location Code]],Table5[#All],3,0),"")</f>
        <v>Munger</v>
      </c>
      <c r="F564" s="7" t="str">
        <f>IFERROR(VLOOKUP(Table4[[#This Row],[From Location Code]],Table5[#All],2,0),"")</f>
        <v>Main Godown</v>
      </c>
      <c r="G564" s="10">
        <v>10080079</v>
      </c>
      <c r="H564" s="7" t="str">
        <f>IFERROR(VLOOKUP(Table4[[#This Row],[To BMC/MPG Code]],Table5[#All],3,0),"")</f>
        <v>Gomukh Barauni 3</v>
      </c>
      <c r="I564" s="7" t="str">
        <f>IFERROR(VLOOKUP(Table4[[#This Row],[To BMC/MPG Code]],Table5[#All],2,0),"")</f>
        <v>MPG</v>
      </c>
      <c r="J564" s="9" t="s">
        <v>62</v>
      </c>
      <c r="K564" s="7" t="str">
        <f>IFERROR(VLOOKUP(Table4[[#This Row],[Item Name]],Table2[[Item Name]:[UoM]],2,0),"")</f>
        <v>Nos</v>
      </c>
      <c r="L564" s="10">
        <v>1</v>
      </c>
      <c r="M564" s="17">
        <f>IFERROR(VLOOKUP(Table4[[#This Row],[Item Name]],Table2[[#All],[Item Name]:[Open Rate]],8,0),"")</f>
        <v>348.52</v>
      </c>
      <c r="N564" s="17">
        <f>IFERROR(+Table4[[#This Row],[Qty Issued]]*Table4[[#This Row],[Rate]],"")</f>
        <v>348.52</v>
      </c>
      <c r="O564" s="10" t="s">
        <v>153</v>
      </c>
      <c r="P564" s="13" t="s">
        <v>38</v>
      </c>
    </row>
    <row r="565" spans="1:16" x14ac:dyDescent="0.25">
      <c r="A565" s="26">
        <v>45775</v>
      </c>
      <c r="B565" s="10" t="s">
        <v>155</v>
      </c>
      <c r="C565" s="10">
        <v>188</v>
      </c>
      <c r="D565" s="10">
        <v>1</v>
      </c>
      <c r="E565" s="7" t="str">
        <f>IFERROR(VLOOKUP(Table4[[#This Row],[From Location Code]],Table5[#All],3,0),"")</f>
        <v>Munger</v>
      </c>
      <c r="F565" s="7" t="str">
        <f>IFERROR(VLOOKUP(Table4[[#This Row],[From Location Code]],Table5[#All],2,0),"")</f>
        <v>Main Godown</v>
      </c>
      <c r="G565" s="10">
        <v>10080088</v>
      </c>
      <c r="H565" s="7" t="str">
        <f>IFERROR(VLOOKUP(Table4[[#This Row],[To BMC/MPG Code]],Table5[#All],3,0),"")</f>
        <v>GOMUKH MALHIPUR</v>
      </c>
      <c r="I565" s="7" t="str">
        <f>IFERROR(VLOOKUP(Table4[[#This Row],[To BMC/MPG Code]],Table5[#All],2,0),"")</f>
        <v>MPG</v>
      </c>
      <c r="J565" s="9" t="s">
        <v>62</v>
      </c>
      <c r="K565" s="7" t="str">
        <f>IFERROR(VLOOKUP(Table4[[#This Row],[Item Name]],Table2[[Item Name]:[UoM]],2,0),"")</f>
        <v>Nos</v>
      </c>
      <c r="L565" s="10">
        <v>1</v>
      </c>
      <c r="M565" s="17">
        <f>IFERROR(VLOOKUP(Table4[[#This Row],[Item Name]],Table2[[#All],[Item Name]:[Open Rate]],8,0),"")</f>
        <v>348.52</v>
      </c>
      <c r="N565" s="17">
        <f>IFERROR(+Table4[[#This Row],[Qty Issued]]*Table4[[#This Row],[Rate]],"")</f>
        <v>348.52</v>
      </c>
      <c r="O565" s="10" t="s">
        <v>153</v>
      </c>
      <c r="P565" s="13" t="s">
        <v>38</v>
      </c>
    </row>
    <row r="566" spans="1:16" x14ac:dyDescent="0.25">
      <c r="A566" s="26">
        <v>45775</v>
      </c>
      <c r="B566" s="10" t="s">
        <v>155</v>
      </c>
      <c r="C566" s="10">
        <v>188</v>
      </c>
      <c r="D566" s="10">
        <v>1</v>
      </c>
      <c r="E566" s="7" t="str">
        <f>IFERROR(VLOOKUP(Table4[[#This Row],[From Location Code]],Table5[#All],3,0),"")</f>
        <v>Munger</v>
      </c>
      <c r="F566" s="7" t="str">
        <f>IFERROR(VLOOKUP(Table4[[#This Row],[From Location Code]],Table5[#All],2,0),"")</f>
        <v>Main Godown</v>
      </c>
      <c r="G566" s="10">
        <v>10080086</v>
      </c>
      <c r="H566" s="7" t="str">
        <f>IFERROR(VLOOKUP(Table4[[#This Row],[To BMC/MPG Code]],Table5[#All],3,0),"")</f>
        <v>GOMUKH FATEHA SALEMPUR</v>
      </c>
      <c r="I566" s="7" t="str">
        <f>IFERROR(VLOOKUP(Table4[[#This Row],[To BMC/MPG Code]],Table5[#All],2,0),"")</f>
        <v>MPG</v>
      </c>
      <c r="J566" s="9" t="s">
        <v>66</v>
      </c>
      <c r="K566" s="7" t="str">
        <f>IFERROR(VLOOKUP(Table4[[#This Row],[Item Name]],Table2[[Item Name]:[UoM]],2,0),"")</f>
        <v>Nos</v>
      </c>
      <c r="L566" s="10">
        <v>1</v>
      </c>
      <c r="M566" s="17">
        <f>IFERROR(VLOOKUP(Table4[[#This Row],[Item Name]],Table2[[#All],[Item Name]:[Open Rate]],8,0),"")</f>
        <v>56.02</v>
      </c>
      <c r="N566" s="17">
        <f>IFERROR(+Table4[[#This Row],[Qty Issued]]*Table4[[#This Row],[Rate]],"")</f>
        <v>56.02</v>
      </c>
      <c r="O566" s="10" t="s">
        <v>153</v>
      </c>
      <c r="P566" s="13" t="s">
        <v>38</v>
      </c>
    </row>
    <row r="567" spans="1:16" x14ac:dyDescent="0.25">
      <c r="A567" s="26">
        <v>45775</v>
      </c>
      <c r="B567" s="10" t="s">
        <v>155</v>
      </c>
      <c r="C567" s="10">
        <v>188</v>
      </c>
      <c r="D567" s="10">
        <v>1</v>
      </c>
      <c r="E567" s="7" t="str">
        <f>IFERROR(VLOOKUP(Table4[[#This Row],[From Location Code]],Table5[#All],3,0),"")</f>
        <v>Munger</v>
      </c>
      <c r="F567" s="7" t="str">
        <f>IFERROR(VLOOKUP(Table4[[#This Row],[From Location Code]],Table5[#All],2,0),"")</f>
        <v>Main Godown</v>
      </c>
      <c r="G567" s="10">
        <v>10080087</v>
      </c>
      <c r="H567" s="7" t="str">
        <f>IFERROR(VLOOKUP(Table4[[#This Row],[To BMC/MPG Code]],Table5[#All],3,0),"")</f>
        <v>GOMUKH GEHUNI 2</v>
      </c>
      <c r="I567" s="7" t="str">
        <f>IFERROR(VLOOKUP(Table4[[#This Row],[To BMC/MPG Code]],Table5[#All],2,0),"")</f>
        <v>MPG</v>
      </c>
      <c r="J567" s="9" t="s">
        <v>66</v>
      </c>
      <c r="K567" s="7" t="str">
        <f>IFERROR(VLOOKUP(Table4[[#This Row],[Item Name]],Table2[[Item Name]:[UoM]],2,0),"")</f>
        <v>Nos</v>
      </c>
      <c r="L567" s="10">
        <v>1</v>
      </c>
      <c r="M567" s="17">
        <f>IFERROR(VLOOKUP(Table4[[#This Row],[Item Name]],Table2[[#All],[Item Name]:[Open Rate]],8,0),"")</f>
        <v>56.02</v>
      </c>
      <c r="N567" s="17">
        <f>IFERROR(+Table4[[#This Row],[Qty Issued]]*Table4[[#This Row],[Rate]],"")</f>
        <v>56.02</v>
      </c>
      <c r="O567" s="10" t="s">
        <v>153</v>
      </c>
      <c r="P567" s="13" t="s">
        <v>38</v>
      </c>
    </row>
    <row r="568" spans="1:16" x14ac:dyDescent="0.25">
      <c r="A568" s="26">
        <v>45775</v>
      </c>
      <c r="B568" s="10" t="s">
        <v>155</v>
      </c>
      <c r="C568" s="10">
        <v>188</v>
      </c>
      <c r="D568" s="10">
        <v>1</v>
      </c>
      <c r="E568" s="7" t="str">
        <f>IFERROR(VLOOKUP(Table4[[#This Row],[From Location Code]],Table5[#All],3,0),"")</f>
        <v>Munger</v>
      </c>
      <c r="F568" s="7" t="str">
        <f>IFERROR(VLOOKUP(Table4[[#This Row],[From Location Code]],Table5[#All],2,0),"")</f>
        <v>Main Godown</v>
      </c>
      <c r="G568" s="10">
        <v>10080077</v>
      </c>
      <c r="H568" s="7" t="str">
        <f>IFERROR(VLOOKUP(Table4[[#This Row],[To BMC/MPG Code]],Table5[#All],3,0),"")</f>
        <v>Gomukh Amarpur</v>
      </c>
      <c r="I568" s="7" t="str">
        <f>IFERROR(VLOOKUP(Table4[[#This Row],[To BMC/MPG Code]],Table5[#All],2,0),"")</f>
        <v>MPG</v>
      </c>
      <c r="J568" s="9" t="s">
        <v>66</v>
      </c>
      <c r="K568" s="7" t="str">
        <f>IFERROR(VLOOKUP(Table4[[#This Row],[Item Name]],Table2[[Item Name]:[UoM]],2,0),"")</f>
        <v>Nos</v>
      </c>
      <c r="L568" s="10">
        <v>1</v>
      </c>
      <c r="M568" s="17">
        <f>IFERROR(VLOOKUP(Table4[[#This Row],[Item Name]],Table2[[#All],[Item Name]:[Open Rate]],8,0),"")</f>
        <v>56.02</v>
      </c>
      <c r="N568" s="17">
        <f>IFERROR(+Table4[[#This Row],[Qty Issued]]*Table4[[#This Row],[Rate]],"")</f>
        <v>56.02</v>
      </c>
      <c r="O568" s="10" t="s">
        <v>153</v>
      </c>
      <c r="P568" s="13" t="s">
        <v>38</v>
      </c>
    </row>
    <row r="569" spans="1:16" x14ac:dyDescent="0.25">
      <c r="A569" s="26">
        <v>45775</v>
      </c>
      <c r="B569" s="10" t="s">
        <v>155</v>
      </c>
      <c r="C569" s="10">
        <v>188</v>
      </c>
      <c r="D569" s="10">
        <v>1</v>
      </c>
      <c r="E569" s="7" t="str">
        <f>IFERROR(VLOOKUP(Table4[[#This Row],[From Location Code]],Table5[#All],3,0),"")</f>
        <v>Munger</v>
      </c>
      <c r="F569" s="7" t="str">
        <f>IFERROR(VLOOKUP(Table4[[#This Row],[From Location Code]],Table5[#All],2,0),"")</f>
        <v>Main Godown</v>
      </c>
      <c r="G569" s="10">
        <v>10080084</v>
      </c>
      <c r="H569" s="7" t="str">
        <f>IFERROR(VLOOKUP(Table4[[#This Row],[To BMC/MPG Code]],Table5[#All],3,0),"")</f>
        <v>Gomukh Amarpur Paschim</v>
      </c>
      <c r="I569" s="7" t="str">
        <f>IFERROR(VLOOKUP(Table4[[#This Row],[To BMC/MPG Code]],Table5[#All],2,0),"")</f>
        <v>MPG</v>
      </c>
      <c r="J569" s="9" t="s">
        <v>66</v>
      </c>
      <c r="K569" s="7" t="str">
        <f>IFERROR(VLOOKUP(Table4[[#This Row],[Item Name]],Table2[[Item Name]:[UoM]],2,0),"")</f>
        <v>Nos</v>
      </c>
      <c r="L569" s="10">
        <v>1</v>
      </c>
      <c r="M569" s="17">
        <f>IFERROR(VLOOKUP(Table4[[#This Row],[Item Name]],Table2[[#All],[Item Name]:[Open Rate]],8,0),"")</f>
        <v>56.02</v>
      </c>
      <c r="N569" s="17">
        <f>IFERROR(+Table4[[#This Row],[Qty Issued]]*Table4[[#This Row],[Rate]],"")</f>
        <v>56.02</v>
      </c>
      <c r="O569" s="10" t="s">
        <v>153</v>
      </c>
      <c r="P569" s="13" t="s">
        <v>38</v>
      </c>
    </row>
    <row r="570" spans="1:16" x14ac:dyDescent="0.25">
      <c r="A570" s="26">
        <v>45775</v>
      </c>
      <c r="B570" s="10" t="s">
        <v>155</v>
      </c>
      <c r="C570" s="10">
        <v>188</v>
      </c>
      <c r="D570" s="10">
        <v>1</v>
      </c>
      <c r="E570" s="7" t="str">
        <f>IFERROR(VLOOKUP(Table4[[#This Row],[From Location Code]],Table5[#All],3,0),"")</f>
        <v>Munger</v>
      </c>
      <c r="F570" s="7" t="str">
        <f>IFERROR(VLOOKUP(Table4[[#This Row],[From Location Code]],Table5[#All],2,0),"")</f>
        <v>Main Godown</v>
      </c>
      <c r="G570" s="10">
        <v>10080079</v>
      </c>
      <c r="H570" s="7" t="str">
        <f>IFERROR(VLOOKUP(Table4[[#This Row],[To BMC/MPG Code]],Table5[#All],3,0),"")</f>
        <v>Gomukh Barauni 3</v>
      </c>
      <c r="I570" s="7" t="str">
        <f>IFERROR(VLOOKUP(Table4[[#This Row],[To BMC/MPG Code]],Table5[#All],2,0),"")</f>
        <v>MPG</v>
      </c>
      <c r="J570" s="9" t="s">
        <v>66</v>
      </c>
      <c r="K570" s="7" t="str">
        <f>IFERROR(VLOOKUP(Table4[[#This Row],[Item Name]],Table2[[Item Name]:[UoM]],2,0),"")</f>
        <v>Nos</v>
      </c>
      <c r="L570" s="10">
        <v>1</v>
      </c>
      <c r="M570" s="17">
        <f>IFERROR(VLOOKUP(Table4[[#This Row],[Item Name]],Table2[[#All],[Item Name]:[Open Rate]],8,0),"")</f>
        <v>56.02</v>
      </c>
      <c r="N570" s="17">
        <f>IFERROR(+Table4[[#This Row],[Qty Issued]]*Table4[[#This Row],[Rate]],"")</f>
        <v>56.02</v>
      </c>
      <c r="O570" s="10" t="s">
        <v>153</v>
      </c>
      <c r="P570" s="13" t="s">
        <v>38</v>
      </c>
    </row>
    <row r="571" spans="1:16" x14ac:dyDescent="0.25">
      <c r="A571" s="26">
        <v>45775</v>
      </c>
      <c r="B571" s="10" t="s">
        <v>155</v>
      </c>
      <c r="C571" s="10">
        <v>188</v>
      </c>
      <c r="D571" s="10">
        <v>1</v>
      </c>
      <c r="E571" s="7" t="str">
        <f>IFERROR(VLOOKUP(Table4[[#This Row],[From Location Code]],Table5[#All],3,0),"")</f>
        <v>Munger</v>
      </c>
      <c r="F571" s="7" t="str">
        <f>IFERROR(VLOOKUP(Table4[[#This Row],[From Location Code]],Table5[#All],2,0),"")</f>
        <v>Main Godown</v>
      </c>
      <c r="G571" s="10">
        <v>10080088</v>
      </c>
      <c r="H571" s="7" t="str">
        <f>IFERROR(VLOOKUP(Table4[[#This Row],[To BMC/MPG Code]],Table5[#All],3,0),"")</f>
        <v>GOMUKH MALHIPUR</v>
      </c>
      <c r="I571" s="7" t="str">
        <f>IFERROR(VLOOKUP(Table4[[#This Row],[To BMC/MPG Code]],Table5[#All],2,0),"")</f>
        <v>MPG</v>
      </c>
      <c r="J571" s="9" t="s">
        <v>66</v>
      </c>
      <c r="K571" s="7" t="str">
        <f>IFERROR(VLOOKUP(Table4[[#This Row],[Item Name]],Table2[[Item Name]:[UoM]],2,0),"")</f>
        <v>Nos</v>
      </c>
      <c r="L571" s="10">
        <v>1</v>
      </c>
      <c r="M571" s="17">
        <f>IFERROR(VLOOKUP(Table4[[#This Row],[Item Name]],Table2[[#All],[Item Name]:[Open Rate]],8,0),"")</f>
        <v>56.02</v>
      </c>
      <c r="N571" s="17">
        <f>IFERROR(+Table4[[#This Row],[Qty Issued]]*Table4[[#This Row],[Rate]],"")</f>
        <v>56.02</v>
      </c>
      <c r="O571" s="10" t="s">
        <v>153</v>
      </c>
      <c r="P571" s="13" t="s">
        <v>38</v>
      </c>
    </row>
    <row r="572" spans="1:16" x14ac:dyDescent="0.25">
      <c r="A572" s="26">
        <v>45775</v>
      </c>
      <c r="B572" s="10" t="s">
        <v>155</v>
      </c>
      <c r="C572" s="10">
        <v>188</v>
      </c>
      <c r="D572" s="10">
        <v>1</v>
      </c>
      <c r="E572" s="7" t="str">
        <f>IFERROR(VLOOKUP(Table4[[#This Row],[From Location Code]],Table5[#All],3,0),"")</f>
        <v>Munger</v>
      </c>
      <c r="F572" s="7" t="str">
        <f>IFERROR(VLOOKUP(Table4[[#This Row],[From Location Code]],Table5[#All],2,0),"")</f>
        <v>Main Godown</v>
      </c>
      <c r="G572" s="10">
        <v>10080086</v>
      </c>
      <c r="H572" s="7" t="str">
        <f>IFERROR(VLOOKUP(Table4[[#This Row],[To BMC/MPG Code]],Table5[#All],3,0),"")</f>
        <v>GOMUKH FATEHA SALEMPUR</v>
      </c>
      <c r="I572" s="7" t="str">
        <f>IFERROR(VLOOKUP(Table4[[#This Row],[To BMC/MPG Code]],Table5[#All],2,0),"")</f>
        <v>MPG</v>
      </c>
      <c r="J572" s="9" t="s">
        <v>133</v>
      </c>
      <c r="K572" s="7" t="str">
        <f>IFERROR(VLOOKUP(Table4[[#This Row],[Item Name]],Table2[[Item Name]:[UoM]],2,0),"")</f>
        <v>Nos</v>
      </c>
      <c r="L572" s="10">
        <v>6</v>
      </c>
      <c r="M572" s="17">
        <f>IFERROR(VLOOKUP(Table4[[#This Row],[Item Name]],Table2[[#All],[Item Name]:[Open Rate]],8,0),"")</f>
        <v>9.15</v>
      </c>
      <c r="N572" s="17">
        <f>IFERROR(+Table4[[#This Row],[Qty Issued]]*Table4[[#This Row],[Rate]],"")</f>
        <v>54.900000000000006</v>
      </c>
      <c r="O572" s="10" t="s">
        <v>153</v>
      </c>
      <c r="P572" s="13" t="s">
        <v>38</v>
      </c>
    </row>
    <row r="573" spans="1:16" x14ac:dyDescent="0.25">
      <c r="A573" s="26">
        <v>45775</v>
      </c>
      <c r="B573" s="10" t="s">
        <v>155</v>
      </c>
      <c r="C573" s="10">
        <v>188</v>
      </c>
      <c r="D573" s="10">
        <v>1</v>
      </c>
      <c r="E573" s="7" t="str">
        <f>IFERROR(VLOOKUP(Table4[[#This Row],[From Location Code]],Table5[#All],3,0),"")</f>
        <v>Munger</v>
      </c>
      <c r="F573" s="7" t="str">
        <f>IFERROR(VLOOKUP(Table4[[#This Row],[From Location Code]],Table5[#All],2,0),"")</f>
        <v>Main Godown</v>
      </c>
      <c r="G573" s="10">
        <v>10080087</v>
      </c>
      <c r="H573" s="7" t="str">
        <f>IFERROR(VLOOKUP(Table4[[#This Row],[To BMC/MPG Code]],Table5[#All],3,0),"")</f>
        <v>GOMUKH GEHUNI 2</v>
      </c>
      <c r="I573" s="7" t="str">
        <f>IFERROR(VLOOKUP(Table4[[#This Row],[To BMC/MPG Code]],Table5[#All],2,0),"")</f>
        <v>MPG</v>
      </c>
      <c r="J573" s="9" t="s">
        <v>133</v>
      </c>
      <c r="K573" s="7" t="str">
        <f>IFERROR(VLOOKUP(Table4[[#This Row],[Item Name]],Table2[[Item Name]:[UoM]],2,0),"")</f>
        <v>Nos</v>
      </c>
      <c r="L573" s="10">
        <v>6</v>
      </c>
      <c r="M573" s="17">
        <f>IFERROR(VLOOKUP(Table4[[#This Row],[Item Name]],Table2[[#All],[Item Name]:[Open Rate]],8,0),"")</f>
        <v>9.15</v>
      </c>
      <c r="N573" s="17">
        <f>IFERROR(+Table4[[#This Row],[Qty Issued]]*Table4[[#This Row],[Rate]],"")</f>
        <v>54.900000000000006</v>
      </c>
      <c r="O573" s="10" t="s">
        <v>153</v>
      </c>
      <c r="P573" s="13" t="s">
        <v>38</v>
      </c>
    </row>
    <row r="574" spans="1:16" x14ac:dyDescent="0.25">
      <c r="A574" s="26">
        <v>45775</v>
      </c>
      <c r="B574" s="10" t="s">
        <v>155</v>
      </c>
      <c r="C574" s="10">
        <v>188</v>
      </c>
      <c r="D574" s="10">
        <v>1</v>
      </c>
      <c r="E574" s="7" t="str">
        <f>IFERROR(VLOOKUP(Table4[[#This Row],[From Location Code]],Table5[#All],3,0),"")</f>
        <v>Munger</v>
      </c>
      <c r="F574" s="7" t="str">
        <f>IFERROR(VLOOKUP(Table4[[#This Row],[From Location Code]],Table5[#All],2,0),"")</f>
        <v>Main Godown</v>
      </c>
      <c r="G574" s="10">
        <v>10080077</v>
      </c>
      <c r="H574" s="7" t="str">
        <f>IFERROR(VLOOKUP(Table4[[#This Row],[To BMC/MPG Code]],Table5[#All],3,0),"")</f>
        <v>Gomukh Amarpur</v>
      </c>
      <c r="I574" s="7" t="str">
        <f>IFERROR(VLOOKUP(Table4[[#This Row],[To BMC/MPG Code]],Table5[#All],2,0),"")</f>
        <v>MPG</v>
      </c>
      <c r="J574" s="9" t="s">
        <v>133</v>
      </c>
      <c r="K574" s="7" t="str">
        <f>IFERROR(VLOOKUP(Table4[[#This Row],[Item Name]],Table2[[Item Name]:[UoM]],2,0),"")</f>
        <v>Nos</v>
      </c>
      <c r="L574" s="10">
        <v>6</v>
      </c>
      <c r="M574" s="17">
        <f>IFERROR(VLOOKUP(Table4[[#This Row],[Item Name]],Table2[[#All],[Item Name]:[Open Rate]],8,0),"")</f>
        <v>9.15</v>
      </c>
      <c r="N574" s="17">
        <f>IFERROR(+Table4[[#This Row],[Qty Issued]]*Table4[[#This Row],[Rate]],"")</f>
        <v>54.900000000000006</v>
      </c>
      <c r="O574" s="10" t="s">
        <v>153</v>
      </c>
      <c r="P574" s="13" t="s">
        <v>38</v>
      </c>
    </row>
    <row r="575" spans="1:16" x14ac:dyDescent="0.25">
      <c r="A575" s="26">
        <v>45775</v>
      </c>
      <c r="B575" s="10" t="s">
        <v>155</v>
      </c>
      <c r="C575" s="10">
        <v>188</v>
      </c>
      <c r="D575" s="10">
        <v>1</v>
      </c>
      <c r="E575" s="7" t="str">
        <f>IFERROR(VLOOKUP(Table4[[#This Row],[From Location Code]],Table5[#All],3,0),"")</f>
        <v>Munger</v>
      </c>
      <c r="F575" s="7" t="str">
        <f>IFERROR(VLOOKUP(Table4[[#This Row],[From Location Code]],Table5[#All],2,0),"")</f>
        <v>Main Godown</v>
      </c>
      <c r="G575" s="10">
        <v>10080084</v>
      </c>
      <c r="H575" s="7" t="str">
        <f>IFERROR(VLOOKUP(Table4[[#This Row],[To BMC/MPG Code]],Table5[#All],3,0),"")</f>
        <v>Gomukh Amarpur Paschim</v>
      </c>
      <c r="I575" s="7" t="str">
        <f>IFERROR(VLOOKUP(Table4[[#This Row],[To BMC/MPG Code]],Table5[#All],2,0),"")</f>
        <v>MPG</v>
      </c>
      <c r="J575" s="9" t="s">
        <v>133</v>
      </c>
      <c r="K575" s="7" t="str">
        <f>IFERROR(VLOOKUP(Table4[[#This Row],[Item Name]],Table2[[Item Name]:[UoM]],2,0),"")</f>
        <v>Nos</v>
      </c>
      <c r="L575" s="10">
        <v>6</v>
      </c>
      <c r="M575" s="17">
        <f>IFERROR(VLOOKUP(Table4[[#This Row],[Item Name]],Table2[[#All],[Item Name]:[Open Rate]],8,0),"")</f>
        <v>9.15</v>
      </c>
      <c r="N575" s="17">
        <f>IFERROR(+Table4[[#This Row],[Qty Issued]]*Table4[[#This Row],[Rate]],"")</f>
        <v>54.900000000000006</v>
      </c>
      <c r="O575" s="10" t="s">
        <v>153</v>
      </c>
      <c r="P575" s="13" t="s">
        <v>38</v>
      </c>
    </row>
    <row r="576" spans="1:16" x14ac:dyDescent="0.25">
      <c r="A576" s="26">
        <v>45775</v>
      </c>
      <c r="B576" s="10" t="s">
        <v>155</v>
      </c>
      <c r="C576" s="10">
        <v>188</v>
      </c>
      <c r="D576" s="10">
        <v>1</v>
      </c>
      <c r="E576" s="7" t="str">
        <f>IFERROR(VLOOKUP(Table4[[#This Row],[From Location Code]],Table5[#All],3,0),"")</f>
        <v>Munger</v>
      </c>
      <c r="F576" s="7" t="str">
        <f>IFERROR(VLOOKUP(Table4[[#This Row],[From Location Code]],Table5[#All],2,0),"")</f>
        <v>Main Godown</v>
      </c>
      <c r="G576" s="10">
        <v>10080079</v>
      </c>
      <c r="H576" s="7" t="str">
        <f>IFERROR(VLOOKUP(Table4[[#This Row],[To BMC/MPG Code]],Table5[#All],3,0),"")</f>
        <v>Gomukh Barauni 3</v>
      </c>
      <c r="I576" s="7" t="str">
        <f>IFERROR(VLOOKUP(Table4[[#This Row],[To BMC/MPG Code]],Table5[#All],2,0),"")</f>
        <v>MPG</v>
      </c>
      <c r="J576" s="9" t="s">
        <v>133</v>
      </c>
      <c r="K576" s="7" t="str">
        <f>IFERROR(VLOOKUP(Table4[[#This Row],[Item Name]],Table2[[Item Name]:[UoM]],2,0),"")</f>
        <v>Nos</v>
      </c>
      <c r="L576" s="10">
        <v>6</v>
      </c>
      <c r="M576" s="17">
        <f>IFERROR(VLOOKUP(Table4[[#This Row],[Item Name]],Table2[[#All],[Item Name]:[Open Rate]],8,0),"")</f>
        <v>9.15</v>
      </c>
      <c r="N576" s="17">
        <f>IFERROR(+Table4[[#This Row],[Qty Issued]]*Table4[[#This Row],[Rate]],"")</f>
        <v>54.900000000000006</v>
      </c>
      <c r="O576" s="10" t="s">
        <v>153</v>
      </c>
      <c r="P576" s="13" t="s">
        <v>38</v>
      </c>
    </row>
    <row r="577" spans="1:16" x14ac:dyDescent="0.25">
      <c r="A577" s="26">
        <v>45775</v>
      </c>
      <c r="B577" s="10" t="s">
        <v>155</v>
      </c>
      <c r="C577" s="10">
        <v>188</v>
      </c>
      <c r="D577" s="10">
        <v>1</v>
      </c>
      <c r="E577" s="7" t="str">
        <f>IFERROR(VLOOKUP(Table4[[#This Row],[From Location Code]],Table5[#All],3,0),"")</f>
        <v>Munger</v>
      </c>
      <c r="F577" s="7" t="str">
        <f>IFERROR(VLOOKUP(Table4[[#This Row],[From Location Code]],Table5[#All],2,0),"")</f>
        <v>Main Godown</v>
      </c>
      <c r="G577" s="10">
        <v>10080088</v>
      </c>
      <c r="H577" s="7" t="str">
        <f>IFERROR(VLOOKUP(Table4[[#This Row],[To BMC/MPG Code]],Table5[#All],3,0),"")</f>
        <v>GOMUKH MALHIPUR</v>
      </c>
      <c r="I577" s="7" t="str">
        <f>IFERROR(VLOOKUP(Table4[[#This Row],[To BMC/MPG Code]],Table5[#All],2,0),"")</f>
        <v>MPG</v>
      </c>
      <c r="J577" s="9" t="s">
        <v>133</v>
      </c>
      <c r="K577" s="7" t="str">
        <f>IFERROR(VLOOKUP(Table4[[#This Row],[Item Name]],Table2[[Item Name]:[UoM]],2,0),"")</f>
        <v>Nos</v>
      </c>
      <c r="L577" s="10">
        <v>6</v>
      </c>
      <c r="M577" s="17">
        <f>IFERROR(VLOOKUP(Table4[[#This Row],[Item Name]],Table2[[#All],[Item Name]:[Open Rate]],8,0),"")</f>
        <v>9.15</v>
      </c>
      <c r="N577" s="17">
        <f>IFERROR(+Table4[[#This Row],[Qty Issued]]*Table4[[#This Row],[Rate]],"")</f>
        <v>54.900000000000006</v>
      </c>
      <c r="O577" s="10" t="s">
        <v>153</v>
      </c>
      <c r="P577" s="13" t="s">
        <v>38</v>
      </c>
    </row>
    <row r="578" spans="1:16" x14ac:dyDescent="0.25">
      <c r="A578" s="26">
        <v>45775</v>
      </c>
      <c r="B578" s="10" t="s">
        <v>155</v>
      </c>
      <c r="C578" s="10">
        <v>188</v>
      </c>
      <c r="D578" s="10">
        <v>1</v>
      </c>
      <c r="E578" s="7" t="str">
        <f>IFERROR(VLOOKUP(Table4[[#This Row],[From Location Code]],Table5[#All],3,0),"")</f>
        <v>Munger</v>
      </c>
      <c r="F578" s="7" t="str">
        <f>IFERROR(VLOOKUP(Table4[[#This Row],[From Location Code]],Table5[#All],2,0),"")</f>
        <v>Main Godown</v>
      </c>
      <c r="G578" s="10">
        <v>10080086</v>
      </c>
      <c r="H578" s="7" t="str">
        <f>IFERROR(VLOOKUP(Table4[[#This Row],[To BMC/MPG Code]],Table5[#All],3,0),"")</f>
        <v>GOMUKH FATEHA SALEMPUR</v>
      </c>
      <c r="I578" s="7" t="str">
        <f>IFERROR(VLOOKUP(Table4[[#This Row],[To BMC/MPG Code]],Table5[#All],2,0),"")</f>
        <v>MPG</v>
      </c>
      <c r="J578" s="9" t="s">
        <v>108</v>
      </c>
      <c r="K578" s="7" t="str">
        <f>IFERROR(VLOOKUP(Table4[[#This Row],[Item Name]],Table2[[Item Name]:[UoM]],2,0),"")</f>
        <v>Nos</v>
      </c>
      <c r="L578" s="10">
        <v>1</v>
      </c>
      <c r="M578" s="17">
        <f>IFERROR(VLOOKUP(Table4[[#This Row],[Item Name]],Table2[[#All],[Item Name]:[Open Rate]],8,0),"")</f>
        <v>29.5</v>
      </c>
      <c r="N578" s="17">
        <f>IFERROR(+Table4[[#This Row],[Qty Issued]]*Table4[[#This Row],[Rate]],"")</f>
        <v>29.5</v>
      </c>
      <c r="O578" s="10" t="s">
        <v>153</v>
      </c>
      <c r="P578" s="13" t="s">
        <v>38</v>
      </c>
    </row>
    <row r="579" spans="1:16" x14ac:dyDescent="0.25">
      <c r="A579" s="26">
        <v>45775</v>
      </c>
      <c r="B579" s="10" t="s">
        <v>155</v>
      </c>
      <c r="C579" s="10">
        <v>188</v>
      </c>
      <c r="D579" s="10">
        <v>1</v>
      </c>
      <c r="E579" s="7" t="str">
        <f>IFERROR(VLOOKUP(Table4[[#This Row],[From Location Code]],Table5[#All],3,0),"")</f>
        <v>Munger</v>
      </c>
      <c r="F579" s="7" t="str">
        <f>IFERROR(VLOOKUP(Table4[[#This Row],[From Location Code]],Table5[#All],2,0),"")</f>
        <v>Main Godown</v>
      </c>
      <c r="G579" s="10">
        <v>10080087</v>
      </c>
      <c r="H579" s="7" t="str">
        <f>IFERROR(VLOOKUP(Table4[[#This Row],[To BMC/MPG Code]],Table5[#All],3,0),"")</f>
        <v>GOMUKH GEHUNI 2</v>
      </c>
      <c r="I579" s="7" t="str">
        <f>IFERROR(VLOOKUP(Table4[[#This Row],[To BMC/MPG Code]],Table5[#All],2,0),"")</f>
        <v>MPG</v>
      </c>
      <c r="J579" s="9" t="s">
        <v>108</v>
      </c>
      <c r="K579" s="7" t="str">
        <f>IFERROR(VLOOKUP(Table4[[#This Row],[Item Name]],Table2[[Item Name]:[UoM]],2,0),"")</f>
        <v>Nos</v>
      </c>
      <c r="L579" s="10">
        <v>1</v>
      </c>
      <c r="M579" s="17">
        <f>IFERROR(VLOOKUP(Table4[[#This Row],[Item Name]],Table2[[#All],[Item Name]:[Open Rate]],8,0),"")</f>
        <v>29.5</v>
      </c>
      <c r="N579" s="17">
        <f>IFERROR(+Table4[[#This Row],[Qty Issued]]*Table4[[#This Row],[Rate]],"")</f>
        <v>29.5</v>
      </c>
      <c r="O579" s="10" t="s">
        <v>153</v>
      </c>
      <c r="P579" s="13" t="s">
        <v>38</v>
      </c>
    </row>
    <row r="580" spans="1:16" x14ac:dyDescent="0.25">
      <c r="A580" s="26">
        <v>45775</v>
      </c>
      <c r="B580" s="10" t="s">
        <v>155</v>
      </c>
      <c r="C580" s="10">
        <v>188</v>
      </c>
      <c r="D580" s="10">
        <v>1</v>
      </c>
      <c r="E580" s="7" t="str">
        <f>IFERROR(VLOOKUP(Table4[[#This Row],[From Location Code]],Table5[#All],3,0),"")</f>
        <v>Munger</v>
      </c>
      <c r="F580" s="7" t="str">
        <f>IFERROR(VLOOKUP(Table4[[#This Row],[From Location Code]],Table5[#All],2,0),"")</f>
        <v>Main Godown</v>
      </c>
      <c r="G580" s="10">
        <v>10080077</v>
      </c>
      <c r="H580" s="7" t="str">
        <f>IFERROR(VLOOKUP(Table4[[#This Row],[To BMC/MPG Code]],Table5[#All],3,0),"")</f>
        <v>Gomukh Amarpur</v>
      </c>
      <c r="I580" s="7" t="str">
        <f>IFERROR(VLOOKUP(Table4[[#This Row],[To BMC/MPG Code]],Table5[#All],2,0),"")</f>
        <v>MPG</v>
      </c>
      <c r="J580" s="9" t="s">
        <v>108</v>
      </c>
      <c r="K580" s="7" t="str">
        <f>IFERROR(VLOOKUP(Table4[[#This Row],[Item Name]],Table2[[Item Name]:[UoM]],2,0),"")</f>
        <v>Nos</v>
      </c>
      <c r="L580" s="10">
        <v>1</v>
      </c>
      <c r="M580" s="17">
        <f>IFERROR(VLOOKUP(Table4[[#This Row],[Item Name]],Table2[[#All],[Item Name]:[Open Rate]],8,0),"")</f>
        <v>29.5</v>
      </c>
      <c r="N580" s="17">
        <f>IFERROR(+Table4[[#This Row],[Qty Issued]]*Table4[[#This Row],[Rate]],"")</f>
        <v>29.5</v>
      </c>
      <c r="O580" s="10" t="s">
        <v>153</v>
      </c>
      <c r="P580" s="13" t="s">
        <v>38</v>
      </c>
    </row>
    <row r="581" spans="1:16" x14ac:dyDescent="0.25">
      <c r="A581" s="26">
        <v>45775</v>
      </c>
      <c r="B581" s="10" t="s">
        <v>155</v>
      </c>
      <c r="C581" s="10">
        <v>188</v>
      </c>
      <c r="D581" s="10">
        <v>1</v>
      </c>
      <c r="E581" s="7" t="str">
        <f>IFERROR(VLOOKUP(Table4[[#This Row],[From Location Code]],Table5[#All],3,0),"")</f>
        <v>Munger</v>
      </c>
      <c r="F581" s="7" t="str">
        <f>IFERROR(VLOOKUP(Table4[[#This Row],[From Location Code]],Table5[#All],2,0),"")</f>
        <v>Main Godown</v>
      </c>
      <c r="G581" s="10">
        <v>10080084</v>
      </c>
      <c r="H581" s="7" t="str">
        <f>IFERROR(VLOOKUP(Table4[[#This Row],[To BMC/MPG Code]],Table5[#All],3,0),"")</f>
        <v>Gomukh Amarpur Paschim</v>
      </c>
      <c r="I581" s="7" t="str">
        <f>IFERROR(VLOOKUP(Table4[[#This Row],[To BMC/MPG Code]],Table5[#All],2,0),"")</f>
        <v>MPG</v>
      </c>
      <c r="J581" s="9" t="s">
        <v>108</v>
      </c>
      <c r="K581" s="7" t="str">
        <f>IFERROR(VLOOKUP(Table4[[#This Row],[Item Name]],Table2[[Item Name]:[UoM]],2,0),"")</f>
        <v>Nos</v>
      </c>
      <c r="L581" s="10">
        <v>1</v>
      </c>
      <c r="M581" s="17">
        <f>IFERROR(VLOOKUP(Table4[[#This Row],[Item Name]],Table2[[#All],[Item Name]:[Open Rate]],8,0),"")</f>
        <v>29.5</v>
      </c>
      <c r="N581" s="17">
        <f>IFERROR(+Table4[[#This Row],[Qty Issued]]*Table4[[#This Row],[Rate]],"")</f>
        <v>29.5</v>
      </c>
      <c r="O581" s="10" t="s">
        <v>153</v>
      </c>
      <c r="P581" s="13" t="s">
        <v>38</v>
      </c>
    </row>
    <row r="582" spans="1:16" x14ac:dyDescent="0.25">
      <c r="A582" s="26">
        <v>45775</v>
      </c>
      <c r="B582" s="10" t="s">
        <v>155</v>
      </c>
      <c r="C582" s="10">
        <v>188</v>
      </c>
      <c r="D582" s="10">
        <v>1</v>
      </c>
      <c r="E582" s="7" t="str">
        <f>IFERROR(VLOOKUP(Table4[[#This Row],[From Location Code]],Table5[#All],3,0),"")</f>
        <v>Munger</v>
      </c>
      <c r="F582" s="7" t="str">
        <f>IFERROR(VLOOKUP(Table4[[#This Row],[From Location Code]],Table5[#All],2,0),"")</f>
        <v>Main Godown</v>
      </c>
      <c r="G582" s="10">
        <v>10080079</v>
      </c>
      <c r="H582" s="7" t="str">
        <f>IFERROR(VLOOKUP(Table4[[#This Row],[To BMC/MPG Code]],Table5[#All],3,0),"")</f>
        <v>Gomukh Barauni 3</v>
      </c>
      <c r="I582" s="7" t="str">
        <f>IFERROR(VLOOKUP(Table4[[#This Row],[To BMC/MPG Code]],Table5[#All],2,0),"")</f>
        <v>MPG</v>
      </c>
      <c r="J582" s="9" t="s">
        <v>108</v>
      </c>
      <c r="K582" s="7" t="str">
        <f>IFERROR(VLOOKUP(Table4[[#This Row],[Item Name]],Table2[[Item Name]:[UoM]],2,0),"")</f>
        <v>Nos</v>
      </c>
      <c r="L582" s="10">
        <v>1</v>
      </c>
      <c r="M582" s="17">
        <f>IFERROR(VLOOKUP(Table4[[#This Row],[Item Name]],Table2[[#All],[Item Name]:[Open Rate]],8,0),"")</f>
        <v>29.5</v>
      </c>
      <c r="N582" s="17">
        <f>IFERROR(+Table4[[#This Row],[Qty Issued]]*Table4[[#This Row],[Rate]],"")</f>
        <v>29.5</v>
      </c>
      <c r="O582" s="10" t="s">
        <v>153</v>
      </c>
      <c r="P582" s="13" t="s">
        <v>38</v>
      </c>
    </row>
    <row r="583" spans="1:16" x14ac:dyDescent="0.25">
      <c r="A583" s="26">
        <v>45775</v>
      </c>
      <c r="B583" s="10" t="s">
        <v>155</v>
      </c>
      <c r="C583" s="10">
        <v>188</v>
      </c>
      <c r="D583" s="10">
        <v>1</v>
      </c>
      <c r="E583" s="7" t="str">
        <f>IFERROR(VLOOKUP(Table4[[#This Row],[From Location Code]],Table5[#All],3,0),"")</f>
        <v>Munger</v>
      </c>
      <c r="F583" s="7" t="str">
        <f>IFERROR(VLOOKUP(Table4[[#This Row],[From Location Code]],Table5[#All],2,0),"")</f>
        <v>Main Godown</v>
      </c>
      <c r="G583" s="10">
        <v>10080088</v>
      </c>
      <c r="H583" s="7" t="str">
        <f>IFERROR(VLOOKUP(Table4[[#This Row],[To BMC/MPG Code]],Table5[#All],3,0),"")</f>
        <v>GOMUKH MALHIPUR</v>
      </c>
      <c r="I583" s="7" t="str">
        <f>IFERROR(VLOOKUP(Table4[[#This Row],[To BMC/MPG Code]],Table5[#All],2,0),"")</f>
        <v>MPG</v>
      </c>
      <c r="J583" s="9" t="s">
        <v>108</v>
      </c>
      <c r="K583" s="7" t="str">
        <f>IFERROR(VLOOKUP(Table4[[#This Row],[Item Name]],Table2[[Item Name]:[UoM]],2,0),"")</f>
        <v>Nos</v>
      </c>
      <c r="L583" s="10">
        <v>1</v>
      </c>
      <c r="M583" s="17">
        <f>IFERROR(VLOOKUP(Table4[[#This Row],[Item Name]],Table2[[#All],[Item Name]:[Open Rate]],8,0),"")</f>
        <v>29.5</v>
      </c>
      <c r="N583" s="17">
        <f>IFERROR(+Table4[[#This Row],[Qty Issued]]*Table4[[#This Row],[Rate]],"")</f>
        <v>29.5</v>
      </c>
      <c r="O583" s="10" t="s">
        <v>153</v>
      </c>
      <c r="P583" s="13" t="s">
        <v>38</v>
      </c>
    </row>
    <row r="584" spans="1:16" x14ac:dyDescent="0.25">
      <c r="A584" s="26">
        <v>45775</v>
      </c>
      <c r="B584" s="10" t="s">
        <v>155</v>
      </c>
      <c r="C584" s="10">
        <v>188</v>
      </c>
      <c r="D584" s="10">
        <v>1</v>
      </c>
      <c r="E584" s="7" t="str">
        <f>IFERROR(VLOOKUP(Table4[[#This Row],[From Location Code]],Table5[#All],3,0),"")</f>
        <v>Munger</v>
      </c>
      <c r="F584" s="7" t="str">
        <f>IFERROR(VLOOKUP(Table4[[#This Row],[From Location Code]],Table5[#All],2,0),"")</f>
        <v>Main Godown</v>
      </c>
      <c r="G584" s="10">
        <v>10080086</v>
      </c>
      <c r="H584" s="7" t="str">
        <f>IFERROR(VLOOKUP(Table4[[#This Row],[To BMC/MPG Code]],Table5[#All],3,0),"")</f>
        <v>GOMUKH FATEHA SALEMPUR</v>
      </c>
      <c r="I584" s="7" t="str">
        <f>IFERROR(VLOOKUP(Table4[[#This Row],[To BMC/MPG Code]],Table5[#All],2,0),"")</f>
        <v>MPG</v>
      </c>
      <c r="J584" s="9" t="s">
        <v>94</v>
      </c>
      <c r="K584" s="7" t="str">
        <f>IFERROR(VLOOKUP(Table4[[#This Row],[Item Name]],Table2[[Item Name]:[UoM]],2,0),"")</f>
        <v>Nos</v>
      </c>
      <c r="L584" s="10">
        <v>1</v>
      </c>
      <c r="M584" s="17">
        <f>IFERROR(VLOOKUP(Table4[[#This Row],[Item Name]],Table2[[#All],[Item Name]:[Open Rate]],8,0),"")</f>
        <v>22.99</v>
      </c>
      <c r="N584" s="17">
        <f>IFERROR(+Table4[[#This Row],[Qty Issued]]*Table4[[#This Row],[Rate]],"")</f>
        <v>22.99</v>
      </c>
      <c r="O584" s="10" t="s">
        <v>153</v>
      </c>
      <c r="P584" s="13" t="s">
        <v>38</v>
      </c>
    </row>
    <row r="585" spans="1:16" x14ac:dyDescent="0.25">
      <c r="A585" s="26">
        <v>45775</v>
      </c>
      <c r="B585" s="10" t="s">
        <v>155</v>
      </c>
      <c r="C585" s="10">
        <v>188</v>
      </c>
      <c r="D585" s="10">
        <v>1</v>
      </c>
      <c r="E585" s="7" t="str">
        <f>IFERROR(VLOOKUP(Table4[[#This Row],[From Location Code]],Table5[#All],3,0),"")</f>
        <v>Munger</v>
      </c>
      <c r="F585" s="7" t="str">
        <f>IFERROR(VLOOKUP(Table4[[#This Row],[From Location Code]],Table5[#All],2,0),"")</f>
        <v>Main Godown</v>
      </c>
      <c r="G585" s="10">
        <v>10080087</v>
      </c>
      <c r="H585" s="7" t="str">
        <f>IFERROR(VLOOKUP(Table4[[#This Row],[To BMC/MPG Code]],Table5[#All],3,0),"")</f>
        <v>GOMUKH GEHUNI 2</v>
      </c>
      <c r="I585" s="7" t="str">
        <f>IFERROR(VLOOKUP(Table4[[#This Row],[To BMC/MPG Code]],Table5[#All],2,0),"")</f>
        <v>MPG</v>
      </c>
      <c r="J585" s="9" t="s">
        <v>94</v>
      </c>
      <c r="K585" s="7" t="str">
        <f>IFERROR(VLOOKUP(Table4[[#This Row],[Item Name]],Table2[[Item Name]:[UoM]],2,0),"")</f>
        <v>Nos</v>
      </c>
      <c r="L585" s="10">
        <v>1</v>
      </c>
      <c r="M585" s="17">
        <f>IFERROR(VLOOKUP(Table4[[#This Row],[Item Name]],Table2[[#All],[Item Name]:[Open Rate]],8,0),"")</f>
        <v>22.99</v>
      </c>
      <c r="N585" s="17">
        <f>IFERROR(+Table4[[#This Row],[Qty Issued]]*Table4[[#This Row],[Rate]],"")</f>
        <v>22.99</v>
      </c>
      <c r="O585" s="10" t="s">
        <v>153</v>
      </c>
      <c r="P585" s="13" t="s">
        <v>38</v>
      </c>
    </row>
    <row r="586" spans="1:16" x14ac:dyDescent="0.25">
      <c r="A586" s="26">
        <v>45775</v>
      </c>
      <c r="B586" s="10" t="s">
        <v>155</v>
      </c>
      <c r="C586" s="10">
        <v>188</v>
      </c>
      <c r="D586" s="10">
        <v>1</v>
      </c>
      <c r="E586" s="7" t="str">
        <f>IFERROR(VLOOKUP(Table4[[#This Row],[From Location Code]],Table5[#All],3,0),"")</f>
        <v>Munger</v>
      </c>
      <c r="F586" s="7" t="str">
        <f>IFERROR(VLOOKUP(Table4[[#This Row],[From Location Code]],Table5[#All],2,0),"")</f>
        <v>Main Godown</v>
      </c>
      <c r="G586" s="10">
        <v>10080077</v>
      </c>
      <c r="H586" s="7" t="str">
        <f>IFERROR(VLOOKUP(Table4[[#This Row],[To BMC/MPG Code]],Table5[#All],3,0),"")</f>
        <v>Gomukh Amarpur</v>
      </c>
      <c r="I586" s="7" t="str">
        <f>IFERROR(VLOOKUP(Table4[[#This Row],[To BMC/MPG Code]],Table5[#All],2,0),"")</f>
        <v>MPG</v>
      </c>
      <c r="J586" s="9" t="s">
        <v>94</v>
      </c>
      <c r="K586" s="7" t="str">
        <f>IFERROR(VLOOKUP(Table4[[#This Row],[Item Name]],Table2[[Item Name]:[UoM]],2,0),"")</f>
        <v>Nos</v>
      </c>
      <c r="L586" s="10">
        <v>1</v>
      </c>
      <c r="M586" s="17">
        <f>IFERROR(VLOOKUP(Table4[[#This Row],[Item Name]],Table2[[#All],[Item Name]:[Open Rate]],8,0),"")</f>
        <v>22.99</v>
      </c>
      <c r="N586" s="17">
        <f>IFERROR(+Table4[[#This Row],[Qty Issued]]*Table4[[#This Row],[Rate]],"")</f>
        <v>22.99</v>
      </c>
      <c r="O586" s="10" t="s">
        <v>153</v>
      </c>
      <c r="P586" s="13" t="s">
        <v>38</v>
      </c>
    </row>
    <row r="587" spans="1:16" x14ac:dyDescent="0.25">
      <c r="A587" s="26">
        <v>45775</v>
      </c>
      <c r="B587" s="10" t="s">
        <v>155</v>
      </c>
      <c r="C587" s="10">
        <v>188</v>
      </c>
      <c r="D587" s="10">
        <v>1</v>
      </c>
      <c r="E587" s="7" t="str">
        <f>IFERROR(VLOOKUP(Table4[[#This Row],[From Location Code]],Table5[#All],3,0),"")</f>
        <v>Munger</v>
      </c>
      <c r="F587" s="7" t="str">
        <f>IFERROR(VLOOKUP(Table4[[#This Row],[From Location Code]],Table5[#All],2,0),"")</f>
        <v>Main Godown</v>
      </c>
      <c r="G587" s="10">
        <v>10080084</v>
      </c>
      <c r="H587" s="7" t="str">
        <f>IFERROR(VLOOKUP(Table4[[#This Row],[To BMC/MPG Code]],Table5[#All],3,0),"")</f>
        <v>Gomukh Amarpur Paschim</v>
      </c>
      <c r="I587" s="7" t="str">
        <f>IFERROR(VLOOKUP(Table4[[#This Row],[To BMC/MPG Code]],Table5[#All],2,0),"")</f>
        <v>MPG</v>
      </c>
      <c r="J587" s="9" t="s">
        <v>94</v>
      </c>
      <c r="K587" s="7" t="str">
        <f>IFERROR(VLOOKUP(Table4[[#This Row],[Item Name]],Table2[[Item Name]:[UoM]],2,0),"")</f>
        <v>Nos</v>
      </c>
      <c r="L587" s="10">
        <v>1</v>
      </c>
      <c r="M587" s="17">
        <f>IFERROR(VLOOKUP(Table4[[#This Row],[Item Name]],Table2[[#All],[Item Name]:[Open Rate]],8,0),"")</f>
        <v>22.99</v>
      </c>
      <c r="N587" s="17">
        <f>IFERROR(+Table4[[#This Row],[Qty Issued]]*Table4[[#This Row],[Rate]],"")</f>
        <v>22.99</v>
      </c>
      <c r="O587" s="10" t="s">
        <v>153</v>
      </c>
      <c r="P587" s="13" t="s">
        <v>38</v>
      </c>
    </row>
    <row r="588" spans="1:16" x14ac:dyDescent="0.25">
      <c r="A588" s="26">
        <v>45775</v>
      </c>
      <c r="B588" s="10" t="s">
        <v>155</v>
      </c>
      <c r="C588" s="10">
        <v>188</v>
      </c>
      <c r="D588" s="10">
        <v>1</v>
      </c>
      <c r="E588" s="7" t="str">
        <f>IFERROR(VLOOKUP(Table4[[#This Row],[From Location Code]],Table5[#All],3,0),"")</f>
        <v>Munger</v>
      </c>
      <c r="F588" s="7" t="str">
        <f>IFERROR(VLOOKUP(Table4[[#This Row],[From Location Code]],Table5[#All],2,0),"")</f>
        <v>Main Godown</v>
      </c>
      <c r="G588" s="10">
        <v>10080079</v>
      </c>
      <c r="H588" s="7" t="str">
        <f>IFERROR(VLOOKUP(Table4[[#This Row],[To BMC/MPG Code]],Table5[#All],3,0),"")</f>
        <v>Gomukh Barauni 3</v>
      </c>
      <c r="I588" s="7" t="str">
        <f>IFERROR(VLOOKUP(Table4[[#This Row],[To BMC/MPG Code]],Table5[#All],2,0),"")</f>
        <v>MPG</v>
      </c>
      <c r="J588" s="9" t="s">
        <v>94</v>
      </c>
      <c r="K588" s="7" t="str">
        <f>IFERROR(VLOOKUP(Table4[[#This Row],[Item Name]],Table2[[Item Name]:[UoM]],2,0),"")</f>
        <v>Nos</v>
      </c>
      <c r="L588" s="10">
        <v>1</v>
      </c>
      <c r="M588" s="17">
        <f>IFERROR(VLOOKUP(Table4[[#This Row],[Item Name]],Table2[[#All],[Item Name]:[Open Rate]],8,0),"")</f>
        <v>22.99</v>
      </c>
      <c r="N588" s="17">
        <f>IFERROR(+Table4[[#This Row],[Qty Issued]]*Table4[[#This Row],[Rate]],"")</f>
        <v>22.99</v>
      </c>
      <c r="O588" s="10" t="s">
        <v>153</v>
      </c>
      <c r="P588" s="13" t="s">
        <v>38</v>
      </c>
    </row>
    <row r="589" spans="1:16" x14ac:dyDescent="0.25">
      <c r="A589" s="26">
        <v>45775</v>
      </c>
      <c r="B589" s="10" t="s">
        <v>155</v>
      </c>
      <c r="C589" s="10">
        <v>188</v>
      </c>
      <c r="D589" s="10">
        <v>1</v>
      </c>
      <c r="E589" s="7" t="str">
        <f>IFERROR(VLOOKUP(Table4[[#This Row],[From Location Code]],Table5[#All],3,0),"")</f>
        <v>Munger</v>
      </c>
      <c r="F589" s="7" t="str">
        <f>IFERROR(VLOOKUP(Table4[[#This Row],[From Location Code]],Table5[#All],2,0),"")</f>
        <v>Main Godown</v>
      </c>
      <c r="G589" s="10">
        <v>10080088</v>
      </c>
      <c r="H589" s="7" t="str">
        <f>IFERROR(VLOOKUP(Table4[[#This Row],[To BMC/MPG Code]],Table5[#All],3,0),"")</f>
        <v>GOMUKH MALHIPUR</v>
      </c>
      <c r="I589" s="7" t="str">
        <f>IFERROR(VLOOKUP(Table4[[#This Row],[To BMC/MPG Code]],Table5[#All],2,0),"")</f>
        <v>MPG</v>
      </c>
      <c r="J589" s="9" t="s">
        <v>94</v>
      </c>
      <c r="K589" s="7" t="str">
        <f>IFERROR(VLOOKUP(Table4[[#This Row],[Item Name]],Table2[[Item Name]:[UoM]],2,0),"")</f>
        <v>Nos</v>
      </c>
      <c r="L589" s="10">
        <v>1</v>
      </c>
      <c r="M589" s="17">
        <f>IFERROR(VLOOKUP(Table4[[#This Row],[Item Name]],Table2[[#All],[Item Name]:[Open Rate]],8,0),"")</f>
        <v>22.99</v>
      </c>
      <c r="N589" s="17">
        <f>IFERROR(+Table4[[#This Row],[Qty Issued]]*Table4[[#This Row],[Rate]],"")</f>
        <v>22.99</v>
      </c>
      <c r="O589" s="10" t="s">
        <v>153</v>
      </c>
      <c r="P589" s="13" t="s">
        <v>38</v>
      </c>
    </row>
    <row r="590" spans="1:16" x14ac:dyDescent="0.25">
      <c r="A590" s="26">
        <v>45775</v>
      </c>
      <c r="B590" s="10" t="s">
        <v>155</v>
      </c>
      <c r="C590" s="10">
        <v>189</v>
      </c>
      <c r="D590" s="10">
        <v>1</v>
      </c>
      <c r="E590" s="7" t="str">
        <f>IFERROR(VLOOKUP(Table4[[#This Row],[From Location Code]],Table5[#All],3,0),"")</f>
        <v>Munger</v>
      </c>
      <c r="F590" s="7" t="str">
        <f>IFERROR(VLOOKUP(Table4[[#This Row],[From Location Code]],Table5[#All],2,0),"")</f>
        <v>Main Godown</v>
      </c>
      <c r="G590" s="10">
        <v>1054</v>
      </c>
      <c r="H590" s="7" t="str">
        <f>IFERROR(VLOOKUP(Table4[[#This Row],[To BMC/MPG Code]],Table5[#All],3,0),"")</f>
        <v>Alauli</v>
      </c>
      <c r="I590" s="7" t="str">
        <f>IFERROR(VLOOKUP(Table4[[#This Row],[To BMC/MPG Code]],Table5[#All],2,0),"")</f>
        <v>BMC</v>
      </c>
      <c r="J590" s="9" t="s">
        <v>128</v>
      </c>
      <c r="K590" s="7" t="str">
        <f>IFERROR(VLOOKUP(Table4[[#This Row],[Item Name]],Table2[[Item Name]:[UoM]],2,0),"")</f>
        <v>Nos</v>
      </c>
      <c r="L590" s="10">
        <v>50</v>
      </c>
      <c r="M590" s="17">
        <f>IFERROR(VLOOKUP(Table4[[#This Row],[Item Name]],Table2[[#All],[Item Name]:[Open Rate]],8,0),"")</f>
        <v>51.92</v>
      </c>
      <c r="N590" s="17">
        <f>IFERROR(+Table4[[#This Row],[Qty Issued]]*Table4[[#This Row],[Rate]],"")</f>
        <v>2596</v>
      </c>
      <c r="O590" s="10" t="s">
        <v>153</v>
      </c>
      <c r="P590" s="13" t="s">
        <v>38</v>
      </c>
    </row>
    <row r="591" spans="1:16" x14ac:dyDescent="0.25">
      <c r="A591" s="26">
        <v>45775</v>
      </c>
      <c r="B591" s="10" t="s">
        <v>155</v>
      </c>
      <c r="C591" s="10">
        <v>189</v>
      </c>
      <c r="D591" s="10">
        <v>1</v>
      </c>
      <c r="E591" s="7" t="str">
        <f>IFERROR(VLOOKUP(Table4[[#This Row],[From Location Code]],Table5[#All],3,0),"")</f>
        <v>Munger</v>
      </c>
      <c r="F591" s="7" t="str">
        <f>IFERROR(VLOOKUP(Table4[[#This Row],[From Location Code]],Table5[#All],2,0),"")</f>
        <v>Main Godown</v>
      </c>
      <c r="G591" s="10">
        <v>1054</v>
      </c>
      <c r="H591" s="7" t="str">
        <f>IFERROR(VLOOKUP(Table4[[#This Row],[To BMC/MPG Code]],Table5[#All],3,0),"")</f>
        <v>Alauli</v>
      </c>
      <c r="I591" s="7" t="str">
        <f>IFERROR(VLOOKUP(Table4[[#This Row],[To BMC/MPG Code]],Table5[#All],2,0),"")</f>
        <v>BMC</v>
      </c>
      <c r="J591" s="9" t="s">
        <v>119</v>
      </c>
      <c r="K591" s="7" t="str">
        <f>IFERROR(VLOOKUP(Table4[[#This Row],[Item Name]],Table2[[Item Name]:[UoM]],2,0),"")</f>
        <v>Nos</v>
      </c>
      <c r="L591" s="10">
        <v>10</v>
      </c>
      <c r="M591" s="17">
        <f>IFERROR(VLOOKUP(Table4[[#This Row],[Item Name]],Table2[[#All],[Item Name]:[Open Rate]],8,0),"")</f>
        <v>135.69999999999999</v>
      </c>
      <c r="N591" s="17">
        <f>IFERROR(+Table4[[#This Row],[Qty Issued]]*Table4[[#This Row],[Rate]],"")</f>
        <v>1357</v>
      </c>
      <c r="O591" s="10" t="s">
        <v>153</v>
      </c>
      <c r="P591" s="13" t="s">
        <v>38</v>
      </c>
    </row>
    <row r="592" spans="1:16" x14ac:dyDescent="0.25">
      <c r="A592" s="26">
        <v>45775</v>
      </c>
      <c r="B592" s="10" t="s">
        <v>155</v>
      </c>
      <c r="C592" s="10">
        <v>189</v>
      </c>
      <c r="D592" s="10">
        <v>1</v>
      </c>
      <c r="E592" s="7" t="str">
        <f>IFERROR(VLOOKUP(Table4[[#This Row],[From Location Code]],Table5[#All],3,0),"")</f>
        <v>Munger</v>
      </c>
      <c r="F592" s="7" t="str">
        <f>IFERROR(VLOOKUP(Table4[[#This Row],[From Location Code]],Table5[#All],2,0),"")</f>
        <v>Main Godown</v>
      </c>
      <c r="G592" s="10">
        <v>1054</v>
      </c>
      <c r="H592" s="7" t="str">
        <f>IFERROR(VLOOKUP(Table4[[#This Row],[To BMC/MPG Code]],Table5[#All],3,0),"")</f>
        <v>Alauli</v>
      </c>
      <c r="I592" s="7" t="str">
        <f>IFERROR(VLOOKUP(Table4[[#This Row],[To BMC/MPG Code]],Table5[#All],2,0),"")</f>
        <v>BMC</v>
      </c>
      <c r="J592" s="9" t="s">
        <v>93</v>
      </c>
      <c r="K592" s="7" t="str">
        <f>IFERROR(VLOOKUP(Table4[[#This Row],[Item Name]],Table2[[Item Name]:[UoM]],2,0),"")</f>
        <v>Nos</v>
      </c>
      <c r="L592" s="10">
        <v>2</v>
      </c>
      <c r="M592" s="17">
        <f>IFERROR(VLOOKUP(Table4[[#This Row],[Item Name]],Table2[[#All],[Item Name]:[Open Rate]],8,0),"")</f>
        <v>132.69999999999999</v>
      </c>
      <c r="N592" s="17">
        <f>IFERROR(+Table4[[#This Row],[Qty Issued]]*Table4[[#This Row],[Rate]],"")</f>
        <v>265.39999999999998</v>
      </c>
      <c r="O592" s="10" t="s">
        <v>153</v>
      </c>
      <c r="P592" s="13" t="s">
        <v>38</v>
      </c>
    </row>
    <row r="593" spans="1:16" x14ac:dyDescent="0.25">
      <c r="A593" s="26">
        <v>45775</v>
      </c>
      <c r="B593" s="10" t="s">
        <v>155</v>
      </c>
      <c r="C593" s="10">
        <v>189</v>
      </c>
      <c r="D593" s="10">
        <v>1</v>
      </c>
      <c r="E593" s="7" t="str">
        <f>IFERROR(VLOOKUP(Table4[[#This Row],[From Location Code]],Table5[#All],3,0),"")</f>
        <v>Munger</v>
      </c>
      <c r="F593" s="7" t="str">
        <f>IFERROR(VLOOKUP(Table4[[#This Row],[From Location Code]],Table5[#All],2,0),"")</f>
        <v>Main Godown</v>
      </c>
      <c r="G593" s="10">
        <v>1054</v>
      </c>
      <c r="H593" s="7" t="str">
        <f>IFERROR(VLOOKUP(Table4[[#This Row],[To BMC/MPG Code]],Table5[#All],3,0),"")</f>
        <v>Alauli</v>
      </c>
      <c r="I593" s="7" t="str">
        <f>IFERROR(VLOOKUP(Table4[[#This Row],[To BMC/MPG Code]],Table5[#All],2,0),"")</f>
        <v>BMC</v>
      </c>
      <c r="J593" s="9" t="s">
        <v>54</v>
      </c>
      <c r="K593" s="7" t="str">
        <f>IFERROR(VLOOKUP(Table4[[#This Row],[Item Name]],Table2[[Item Name]:[UoM]],2,0),"")</f>
        <v>Nos</v>
      </c>
      <c r="L593" s="10">
        <v>2</v>
      </c>
      <c r="M593" s="17">
        <f>IFERROR(VLOOKUP(Table4[[#This Row],[Item Name]],Table2[[#All],[Item Name]:[Open Rate]],8,0),"")</f>
        <v>132.69999999999999</v>
      </c>
      <c r="N593" s="17">
        <f>IFERROR(+Table4[[#This Row],[Qty Issued]]*Table4[[#This Row],[Rate]],"")</f>
        <v>265.39999999999998</v>
      </c>
      <c r="O593" s="10" t="s">
        <v>153</v>
      </c>
      <c r="P593" s="13" t="s">
        <v>38</v>
      </c>
    </row>
    <row r="594" spans="1:16" x14ac:dyDescent="0.25">
      <c r="A594" s="26">
        <v>45775</v>
      </c>
      <c r="B594" s="10" t="s">
        <v>155</v>
      </c>
      <c r="C594" s="10">
        <v>189</v>
      </c>
      <c r="D594" s="10">
        <v>1</v>
      </c>
      <c r="E594" s="7" t="str">
        <f>IFERROR(VLOOKUP(Table4[[#This Row],[From Location Code]],Table5[#All],3,0),"")</f>
        <v>Munger</v>
      </c>
      <c r="F594" s="7" t="str">
        <f>IFERROR(VLOOKUP(Table4[[#This Row],[From Location Code]],Table5[#All],2,0),"")</f>
        <v>Main Godown</v>
      </c>
      <c r="G594" s="10">
        <v>1054</v>
      </c>
      <c r="H594" s="7" t="str">
        <f>IFERROR(VLOOKUP(Table4[[#This Row],[To BMC/MPG Code]],Table5[#All],3,0),"")</f>
        <v>Alauli</v>
      </c>
      <c r="I594" s="7" t="str">
        <f>IFERROR(VLOOKUP(Table4[[#This Row],[To BMC/MPG Code]],Table5[#All],2,0),"")</f>
        <v>BMC</v>
      </c>
      <c r="J594" s="9" t="s">
        <v>80</v>
      </c>
      <c r="K594" s="7" t="str">
        <f>IFERROR(VLOOKUP(Table4[[#This Row],[Item Name]],Table2[[Item Name]:[UoM]],2,0),"")</f>
        <v>Nos</v>
      </c>
      <c r="L594" s="10">
        <v>2</v>
      </c>
      <c r="M594" s="17">
        <f>IFERROR(VLOOKUP(Table4[[#This Row],[Item Name]],Table2[[#All],[Item Name]:[Open Rate]],8,0),"")</f>
        <v>132.69999999999999</v>
      </c>
      <c r="N594" s="17">
        <f>IFERROR(+Table4[[#This Row],[Qty Issued]]*Table4[[#This Row],[Rate]],"")</f>
        <v>265.39999999999998</v>
      </c>
      <c r="O594" s="10" t="s">
        <v>153</v>
      </c>
      <c r="P594" s="13" t="s">
        <v>38</v>
      </c>
    </row>
    <row r="595" spans="1:16" x14ac:dyDescent="0.25">
      <c r="A595" s="26">
        <v>45775</v>
      </c>
      <c r="B595" s="10" t="s">
        <v>155</v>
      </c>
      <c r="C595" s="10">
        <v>189</v>
      </c>
      <c r="D595" s="10">
        <v>1</v>
      </c>
      <c r="E595" s="7" t="str">
        <f>IFERROR(VLOOKUP(Table4[[#This Row],[From Location Code]],Table5[#All],3,0),"")</f>
        <v>Munger</v>
      </c>
      <c r="F595" s="7" t="str">
        <f>IFERROR(VLOOKUP(Table4[[#This Row],[From Location Code]],Table5[#All],2,0),"")</f>
        <v>Main Godown</v>
      </c>
      <c r="G595" s="10">
        <v>1054</v>
      </c>
      <c r="H595" s="7" t="str">
        <f>IFERROR(VLOOKUP(Table4[[#This Row],[To BMC/MPG Code]],Table5[#All],3,0),"")</f>
        <v>Alauli</v>
      </c>
      <c r="I595" s="7" t="str">
        <f>IFERROR(VLOOKUP(Table4[[#This Row],[To BMC/MPG Code]],Table5[#All],2,0),"")</f>
        <v>BMC</v>
      </c>
      <c r="J595" s="9" t="s">
        <v>135</v>
      </c>
      <c r="K595" s="7" t="str">
        <f>IFERROR(VLOOKUP(Table4[[#This Row],[Item Name]],Table2[[Item Name]:[UoM]],2,0),"")</f>
        <v>Nos</v>
      </c>
      <c r="L595" s="10">
        <v>2</v>
      </c>
      <c r="M595" s="17">
        <f>IFERROR(VLOOKUP(Table4[[#This Row],[Item Name]],Table2[[#All],[Item Name]:[Open Rate]],8,0),"")</f>
        <v>132.69999999999999</v>
      </c>
      <c r="N595" s="17">
        <f>IFERROR(+Table4[[#This Row],[Qty Issued]]*Table4[[#This Row],[Rate]],"")</f>
        <v>265.39999999999998</v>
      </c>
      <c r="O595" s="10" t="s">
        <v>153</v>
      </c>
      <c r="P595" s="13" t="s">
        <v>38</v>
      </c>
    </row>
    <row r="596" spans="1:16" x14ac:dyDescent="0.25">
      <c r="A596" s="26">
        <v>45775</v>
      </c>
      <c r="B596" s="10" t="s">
        <v>155</v>
      </c>
      <c r="C596" s="10">
        <v>189</v>
      </c>
      <c r="D596" s="10">
        <v>1</v>
      </c>
      <c r="E596" s="7" t="str">
        <f>IFERROR(VLOOKUP(Table4[[#This Row],[From Location Code]],Table5[#All],3,0),"")</f>
        <v>Munger</v>
      </c>
      <c r="F596" s="7" t="str">
        <f>IFERROR(VLOOKUP(Table4[[#This Row],[From Location Code]],Table5[#All],2,0),"")</f>
        <v>Main Godown</v>
      </c>
      <c r="G596" s="10">
        <v>1054</v>
      </c>
      <c r="H596" s="7" t="str">
        <f>IFERROR(VLOOKUP(Table4[[#This Row],[To BMC/MPG Code]],Table5[#All],3,0),"")</f>
        <v>Alauli</v>
      </c>
      <c r="I596" s="7" t="str">
        <f>IFERROR(VLOOKUP(Table4[[#This Row],[To BMC/MPG Code]],Table5[#All],2,0),"")</f>
        <v>BMC</v>
      </c>
      <c r="J596" s="9" t="s">
        <v>100</v>
      </c>
      <c r="K596" s="7" t="str">
        <f>IFERROR(VLOOKUP(Table4[[#This Row],[Item Name]],Table2[[Item Name]:[UoM]],2,0),"")</f>
        <v>Nos</v>
      </c>
      <c r="L596" s="10">
        <v>2</v>
      </c>
      <c r="M596" s="17">
        <f>IFERROR(VLOOKUP(Table4[[#This Row],[Item Name]],Table2[[#All],[Item Name]:[Open Rate]],8,0),"")</f>
        <v>79.62</v>
      </c>
      <c r="N596" s="17">
        <f>IFERROR(+Table4[[#This Row],[Qty Issued]]*Table4[[#This Row],[Rate]],"")</f>
        <v>159.24</v>
      </c>
      <c r="O596" s="10" t="s">
        <v>153</v>
      </c>
      <c r="P596" s="13" t="s">
        <v>38</v>
      </c>
    </row>
    <row r="597" spans="1:16" x14ac:dyDescent="0.25">
      <c r="A597" s="26">
        <v>45775</v>
      </c>
      <c r="B597" s="10" t="s">
        <v>155</v>
      </c>
      <c r="C597" s="10">
        <v>189</v>
      </c>
      <c r="D597" s="10">
        <v>1</v>
      </c>
      <c r="E597" s="7" t="str">
        <f>IFERROR(VLOOKUP(Table4[[#This Row],[From Location Code]],Table5[#All],3,0),"")</f>
        <v>Munger</v>
      </c>
      <c r="F597" s="7" t="str">
        <f>IFERROR(VLOOKUP(Table4[[#This Row],[From Location Code]],Table5[#All],2,0),"")</f>
        <v>Main Godown</v>
      </c>
      <c r="G597" s="10">
        <v>1054</v>
      </c>
      <c r="H597" s="7" t="str">
        <f>IFERROR(VLOOKUP(Table4[[#This Row],[To BMC/MPG Code]],Table5[#All],3,0),"")</f>
        <v>Alauli</v>
      </c>
      <c r="I597" s="7" t="str">
        <f>IFERROR(VLOOKUP(Table4[[#This Row],[To BMC/MPG Code]],Table5[#All],2,0),"")</f>
        <v>BMC</v>
      </c>
      <c r="J597" s="9" t="s">
        <v>52</v>
      </c>
      <c r="K597" s="7" t="str">
        <f>IFERROR(VLOOKUP(Table4[[#This Row],[Item Name]],Table2[[Item Name]:[UoM]],2,0),"")</f>
        <v>Nos</v>
      </c>
      <c r="L597" s="10">
        <v>1</v>
      </c>
      <c r="M597" s="17">
        <f>IFERROR(VLOOKUP(Table4[[#This Row],[Item Name]],Table2[[#All],[Item Name]:[Open Rate]],8,0),"")</f>
        <v>258.04000000000002</v>
      </c>
      <c r="N597" s="17">
        <f>IFERROR(+Table4[[#This Row],[Qty Issued]]*Table4[[#This Row],[Rate]],"")</f>
        <v>258.04000000000002</v>
      </c>
      <c r="O597" s="10" t="s">
        <v>153</v>
      </c>
      <c r="P597" s="13" t="s">
        <v>38</v>
      </c>
    </row>
    <row r="598" spans="1:16" x14ac:dyDescent="0.25">
      <c r="A598" s="26">
        <v>45775</v>
      </c>
      <c r="B598" s="10" t="s">
        <v>155</v>
      </c>
      <c r="C598" s="10">
        <v>189</v>
      </c>
      <c r="D598" s="10">
        <v>1</v>
      </c>
      <c r="E598" s="7" t="str">
        <f>IFERROR(VLOOKUP(Table4[[#This Row],[From Location Code]],Table5[#All],3,0),"")</f>
        <v>Munger</v>
      </c>
      <c r="F598" s="7" t="str">
        <f>IFERROR(VLOOKUP(Table4[[#This Row],[From Location Code]],Table5[#All],2,0),"")</f>
        <v>Main Godown</v>
      </c>
      <c r="G598" s="10">
        <v>1054</v>
      </c>
      <c r="H598" s="7" t="str">
        <f>IFERROR(VLOOKUP(Table4[[#This Row],[To BMC/MPG Code]],Table5[#All],3,0),"")</f>
        <v>Alauli</v>
      </c>
      <c r="I598" s="7" t="str">
        <f>IFERROR(VLOOKUP(Table4[[#This Row],[To BMC/MPG Code]],Table5[#All],2,0),"")</f>
        <v>BMC</v>
      </c>
      <c r="J598" s="9" t="s">
        <v>53</v>
      </c>
      <c r="K598" s="7" t="str">
        <f>IFERROR(VLOOKUP(Table4[[#This Row],[Item Name]],Table2[[Item Name]:[UoM]],2,0),"")</f>
        <v>Nos</v>
      </c>
      <c r="L598" s="10">
        <v>1</v>
      </c>
      <c r="M598" s="17">
        <f>IFERROR(VLOOKUP(Table4[[#This Row],[Item Name]],Table2[[#All],[Item Name]:[Open Rate]],8,0),"")</f>
        <v>99.47</v>
      </c>
      <c r="N598" s="17">
        <f>IFERROR(+Table4[[#This Row],[Qty Issued]]*Table4[[#This Row],[Rate]],"")</f>
        <v>99.47</v>
      </c>
      <c r="O598" s="10" t="s">
        <v>153</v>
      </c>
      <c r="P598" s="13" t="s">
        <v>38</v>
      </c>
    </row>
    <row r="599" spans="1:16" x14ac:dyDescent="0.25">
      <c r="A599" s="26">
        <v>45775</v>
      </c>
      <c r="B599" s="10" t="s">
        <v>155</v>
      </c>
      <c r="C599" s="10">
        <v>189</v>
      </c>
      <c r="D599" s="10">
        <v>1</v>
      </c>
      <c r="E599" s="7" t="str">
        <f>IFERROR(VLOOKUP(Table4[[#This Row],[From Location Code]],Table5[#All],3,0),"")</f>
        <v>Munger</v>
      </c>
      <c r="F599" s="7" t="str">
        <f>IFERROR(VLOOKUP(Table4[[#This Row],[From Location Code]],Table5[#All],2,0),"")</f>
        <v>Main Godown</v>
      </c>
      <c r="G599" s="9">
        <v>1055</v>
      </c>
      <c r="H599" s="7" t="str">
        <f>IFERROR(VLOOKUP(Table4[[#This Row],[To BMC/MPG Code]],Table5[#All],3,0),"")</f>
        <v>Matihani</v>
      </c>
      <c r="I599" s="7" t="str">
        <f>IFERROR(VLOOKUP(Table4[[#This Row],[To BMC/MPG Code]],Table5[#All],2,0),"")</f>
        <v>BMC</v>
      </c>
      <c r="J599" s="9" t="s">
        <v>128</v>
      </c>
      <c r="K599" s="7" t="str">
        <f>IFERROR(VLOOKUP(Table4[[#This Row],[Item Name]],Table2[[Item Name]:[UoM]],2,0),"")</f>
        <v>Nos</v>
      </c>
      <c r="L599" s="10">
        <v>50</v>
      </c>
      <c r="M599" s="17">
        <f>IFERROR(VLOOKUP(Table4[[#This Row],[Item Name]],Table2[[#All],[Item Name]:[Open Rate]],8,0),"")</f>
        <v>51.92</v>
      </c>
      <c r="N599" s="17">
        <f>IFERROR(+Table4[[#This Row],[Qty Issued]]*Table4[[#This Row],[Rate]],"")</f>
        <v>2596</v>
      </c>
      <c r="O599" s="10" t="s">
        <v>153</v>
      </c>
      <c r="P599" s="13" t="s">
        <v>38</v>
      </c>
    </row>
    <row r="600" spans="1:16" x14ac:dyDescent="0.25">
      <c r="A600" s="26">
        <v>45775</v>
      </c>
      <c r="B600" s="10" t="s">
        <v>155</v>
      </c>
      <c r="C600" s="10">
        <v>189</v>
      </c>
      <c r="D600" s="10">
        <v>1</v>
      </c>
      <c r="E600" s="7" t="str">
        <f>IFERROR(VLOOKUP(Table4[[#This Row],[From Location Code]],Table5[#All],3,0),"")</f>
        <v>Munger</v>
      </c>
      <c r="F600" s="7" t="str">
        <f>IFERROR(VLOOKUP(Table4[[#This Row],[From Location Code]],Table5[#All],2,0),"")</f>
        <v>Main Godown</v>
      </c>
      <c r="G600" s="9">
        <v>1055</v>
      </c>
      <c r="H600" s="7" t="str">
        <f>IFERROR(VLOOKUP(Table4[[#This Row],[To BMC/MPG Code]],Table5[#All],3,0),"")</f>
        <v>Matihani</v>
      </c>
      <c r="I600" s="7" t="str">
        <f>IFERROR(VLOOKUP(Table4[[#This Row],[To BMC/MPG Code]],Table5[#All],2,0),"")</f>
        <v>BMC</v>
      </c>
      <c r="J600" s="9" t="s">
        <v>119</v>
      </c>
      <c r="K600" s="7" t="str">
        <f>IFERROR(VLOOKUP(Table4[[#This Row],[Item Name]],Table2[[Item Name]:[UoM]],2,0),"")</f>
        <v>Nos</v>
      </c>
      <c r="L600" s="10">
        <v>10</v>
      </c>
      <c r="M600" s="17">
        <f>IFERROR(VLOOKUP(Table4[[#This Row],[Item Name]],Table2[[#All],[Item Name]:[Open Rate]],8,0),"")</f>
        <v>135.69999999999999</v>
      </c>
      <c r="N600" s="17">
        <f>IFERROR(+Table4[[#This Row],[Qty Issued]]*Table4[[#This Row],[Rate]],"")</f>
        <v>1357</v>
      </c>
      <c r="O600" s="10" t="s">
        <v>153</v>
      </c>
      <c r="P600" s="13" t="s">
        <v>38</v>
      </c>
    </row>
    <row r="601" spans="1:16" x14ac:dyDescent="0.25">
      <c r="A601" s="26">
        <v>45775</v>
      </c>
      <c r="B601" s="10" t="s">
        <v>155</v>
      </c>
      <c r="C601" s="10">
        <v>189</v>
      </c>
      <c r="D601" s="10">
        <v>1</v>
      </c>
      <c r="E601" s="7" t="str">
        <f>IFERROR(VLOOKUP(Table4[[#This Row],[From Location Code]],Table5[#All],3,0),"")</f>
        <v>Munger</v>
      </c>
      <c r="F601" s="7" t="str">
        <f>IFERROR(VLOOKUP(Table4[[#This Row],[From Location Code]],Table5[#All],2,0),"")</f>
        <v>Main Godown</v>
      </c>
      <c r="G601" s="9">
        <v>1055</v>
      </c>
      <c r="H601" s="7" t="str">
        <f>IFERROR(VLOOKUP(Table4[[#This Row],[To BMC/MPG Code]],Table5[#All],3,0),"")</f>
        <v>Matihani</v>
      </c>
      <c r="I601" s="7" t="str">
        <f>IFERROR(VLOOKUP(Table4[[#This Row],[To BMC/MPG Code]],Table5[#All],2,0),"")</f>
        <v>BMC</v>
      </c>
      <c r="J601" s="9" t="s">
        <v>93</v>
      </c>
      <c r="K601" s="7" t="str">
        <f>IFERROR(VLOOKUP(Table4[[#This Row],[Item Name]],Table2[[Item Name]:[UoM]],2,0),"")</f>
        <v>Nos</v>
      </c>
      <c r="L601" s="10">
        <v>2</v>
      </c>
      <c r="M601" s="17">
        <f>IFERROR(VLOOKUP(Table4[[#This Row],[Item Name]],Table2[[#All],[Item Name]:[Open Rate]],8,0),"")</f>
        <v>132.69999999999999</v>
      </c>
      <c r="N601" s="17">
        <f>IFERROR(+Table4[[#This Row],[Qty Issued]]*Table4[[#This Row],[Rate]],"")</f>
        <v>265.39999999999998</v>
      </c>
      <c r="O601" s="10" t="s">
        <v>153</v>
      </c>
      <c r="P601" s="13" t="s">
        <v>38</v>
      </c>
    </row>
    <row r="602" spans="1:16" x14ac:dyDescent="0.25">
      <c r="A602" s="26">
        <v>45775</v>
      </c>
      <c r="B602" s="10" t="s">
        <v>155</v>
      </c>
      <c r="C602" s="10">
        <v>189</v>
      </c>
      <c r="D602" s="10">
        <v>1</v>
      </c>
      <c r="E602" s="7" t="str">
        <f>IFERROR(VLOOKUP(Table4[[#This Row],[From Location Code]],Table5[#All],3,0),"")</f>
        <v>Munger</v>
      </c>
      <c r="F602" s="7" t="str">
        <f>IFERROR(VLOOKUP(Table4[[#This Row],[From Location Code]],Table5[#All],2,0),"")</f>
        <v>Main Godown</v>
      </c>
      <c r="G602" s="9">
        <v>1055</v>
      </c>
      <c r="H602" s="7" t="str">
        <f>IFERROR(VLOOKUP(Table4[[#This Row],[To BMC/MPG Code]],Table5[#All],3,0),"")</f>
        <v>Matihani</v>
      </c>
      <c r="I602" s="7" t="str">
        <f>IFERROR(VLOOKUP(Table4[[#This Row],[To BMC/MPG Code]],Table5[#All],2,0),"")</f>
        <v>BMC</v>
      </c>
      <c r="J602" s="9" t="s">
        <v>54</v>
      </c>
      <c r="K602" s="7" t="str">
        <f>IFERROR(VLOOKUP(Table4[[#This Row],[Item Name]],Table2[[Item Name]:[UoM]],2,0),"")</f>
        <v>Nos</v>
      </c>
      <c r="L602" s="10">
        <v>2</v>
      </c>
      <c r="M602" s="17">
        <f>IFERROR(VLOOKUP(Table4[[#This Row],[Item Name]],Table2[[#All],[Item Name]:[Open Rate]],8,0),"")</f>
        <v>132.69999999999999</v>
      </c>
      <c r="N602" s="17">
        <f>IFERROR(+Table4[[#This Row],[Qty Issued]]*Table4[[#This Row],[Rate]],"")</f>
        <v>265.39999999999998</v>
      </c>
      <c r="O602" s="10" t="s">
        <v>153</v>
      </c>
      <c r="P602" s="13" t="s">
        <v>38</v>
      </c>
    </row>
    <row r="603" spans="1:16" x14ac:dyDescent="0.25">
      <c r="A603" s="26">
        <v>45775</v>
      </c>
      <c r="B603" s="10" t="s">
        <v>155</v>
      </c>
      <c r="C603" s="10">
        <v>189</v>
      </c>
      <c r="D603" s="10">
        <v>1</v>
      </c>
      <c r="E603" s="7" t="str">
        <f>IFERROR(VLOOKUP(Table4[[#This Row],[From Location Code]],Table5[#All],3,0),"")</f>
        <v>Munger</v>
      </c>
      <c r="F603" s="7" t="str">
        <f>IFERROR(VLOOKUP(Table4[[#This Row],[From Location Code]],Table5[#All],2,0),"")</f>
        <v>Main Godown</v>
      </c>
      <c r="G603" s="9">
        <v>1055</v>
      </c>
      <c r="H603" s="7" t="str">
        <f>IFERROR(VLOOKUP(Table4[[#This Row],[To BMC/MPG Code]],Table5[#All],3,0),"")</f>
        <v>Matihani</v>
      </c>
      <c r="I603" s="7" t="str">
        <f>IFERROR(VLOOKUP(Table4[[#This Row],[To BMC/MPG Code]],Table5[#All],2,0),"")</f>
        <v>BMC</v>
      </c>
      <c r="J603" s="9" t="s">
        <v>80</v>
      </c>
      <c r="K603" s="7" t="str">
        <f>IFERROR(VLOOKUP(Table4[[#This Row],[Item Name]],Table2[[Item Name]:[UoM]],2,0),"")</f>
        <v>Nos</v>
      </c>
      <c r="L603" s="10">
        <v>2</v>
      </c>
      <c r="M603" s="17">
        <f>IFERROR(VLOOKUP(Table4[[#This Row],[Item Name]],Table2[[#All],[Item Name]:[Open Rate]],8,0),"")</f>
        <v>132.69999999999999</v>
      </c>
      <c r="N603" s="17">
        <f>IFERROR(+Table4[[#This Row],[Qty Issued]]*Table4[[#This Row],[Rate]],"")</f>
        <v>265.39999999999998</v>
      </c>
      <c r="O603" s="10" t="s">
        <v>153</v>
      </c>
      <c r="P603" s="13" t="s">
        <v>38</v>
      </c>
    </row>
    <row r="604" spans="1:16" x14ac:dyDescent="0.25">
      <c r="A604" s="26">
        <v>45775</v>
      </c>
      <c r="B604" s="10" t="s">
        <v>155</v>
      </c>
      <c r="C604" s="10">
        <v>189</v>
      </c>
      <c r="D604" s="10">
        <v>1</v>
      </c>
      <c r="E604" s="7" t="str">
        <f>IFERROR(VLOOKUP(Table4[[#This Row],[From Location Code]],Table5[#All],3,0),"")</f>
        <v>Munger</v>
      </c>
      <c r="F604" s="7" t="str">
        <f>IFERROR(VLOOKUP(Table4[[#This Row],[From Location Code]],Table5[#All],2,0),"")</f>
        <v>Main Godown</v>
      </c>
      <c r="G604" s="9">
        <v>1055</v>
      </c>
      <c r="H604" s="7" t="str">
        <f>IFERROR(VLOOKUP(Table4[[#This Row],[To BMC/MPG Code]],Table5[#All],3,0),"")</f>
        <v>Matihani</v>
      </c>
      <c r="I604" s="7" t="str">
        <f>IFERROR(VLOOKUP(Table4[[#This Row],[To BMC/MPG Code]],Table5[#All],2,0),"")</f>
        <v>BMC</v>
      </c>
      <c r="J604" s="9" t="s">
        <v>135</v>
      </c>
      <c r="K604" s="7" t="str">
        <f>IFERROR(VLOOKUP(Table4[[#This Row],[Item Name]],Table2[[Item Name]:[UoM]],2,0),"")</f>
        <v>Nos</v>
      </c>
      <c r="L604" s="10">
        <v>2</v>
      </c>
      <c r="M604" s="17">
        <f>IFERROR(VLOOKUP(Table4[[#This Row],[Item Name]],Table2[[#All],[Item Name]:[Open Rate]],8,0),"")</f>
        <v>132.69999999999999</v>
      </c>
      <c r="N604" s="17">
        <f>IFERROR(+Table4[[#This Row],[Qty Issued]]*Table4[[#This Row],[Rate]],"")</f>
        <v>265.39999999999998</v>
      </c>
      <c r="O604" s="10" t="s">
        <v>153</v>
      </c>
      <c r="P604" s="13" t="s">
        <v>38</v>
      </c>
    </row>
    <row r="605" spans="1:16" x14ac:dyDescent="0.25">
      <c r="A605" s="26">
        <v>45775</v>
      </c>
      <c r="B605" s="10" t="s">
        <v>155</v>
      </c>
      <c r="C605" s="10">
        <v>189</v>
      </c>
      <c r="D605" s="10">
        <v>1</v>
      </c>
      <c r="E605" s="7" t="str">
        <f>IFERROR(VLOOKUP(Table4[[#This Row],[From Location Code]],Table5[#All],3,0),"")</f>
        <v>Munger</v>
      </c>
      <c r="F605" s="7" t="str">
        <f>IFERROR(VLOOKUP(Table4[[#This Row],[From Location Code]],Table5[#All],2,0),"")</f>
        <v>Main Godown</v>
      </c>
      <c r="G605" s="9">
        <v>1055</v>
      </c>
      <c r="H605" s="7" t="str">
        <f>IFERROR(VLOOKUP(Table4[[#This Row],[To BMC/MPG Code]],Table5[#All],3,0),"")</f>
        <v>Matihani</v>
      </c>
      <c r="I605" s="7" t="str">
        <f>IFERROR(VLOOKUP(Table4[[#This Row],[To BMC/MPG Code]],Table5[#All],2,0),"")</f>
        <v>BMC</v>
      </c>
      <c r="J605" s="9" t="s">
        <v>100</v>
      </c>
      <c r="K605" s="7" t="str">
        <f>IFERROR(VLOOKUP(Table4[[#This Row],[Item Name]],Table2[[Item Name]:[UoM]],2,0),"")</f>
        <v>Nos</v>
      </c>
      <c r="L605" s="10">
        <v>2</v>
      </c>
      <c r="M605" s="17">
        <f>IFERROR(VLOOKUP(Table4[[#This Row],[Item Name]],Table2[[#All],[Item Name]:[Open Rate]],8,0),"")</f>
        <v>79.62</v>
      </c>
      <c r="N605" s="17">
        <f>IFERROR(+Table4[[#This Row],[Qty Issued]]*Table4[[#This Row],[Rate]],"")</f>
        <v>159.24</v>
      </c>
      <c r="O605" s="10" t="s">
        <v>153</v>
      </c>
      <c r="P605" s="13" t="s">
        <v>38</v>
      </c>
    </row>
    <row r="606" spans="1:16" x14ac:dyDescent="0.25">
      <c r="A606" s="26">
        <v>45775</v>
      </c>
      <c r="B606" s="10" t="s">
        <v>155</v>
      </c>
      <c r="C606" s="10">
        <v>189</v>
      </c>
      <c r="D606" s="10">
        <v>1</v>
      </c>
      <c r="E606" s="7" t="str">
        <f>IFERROR(VLOOKUP(Table4[[#This Row],[From Location Code]],Table5[#All],3,0),"")</f>
        <v>Munger</v>
      </c>
      <c r="F606" s="7" t="str">
        <f>IFERROR(VLOOKUP(Table4[[#This Row],[From Location Code]],Table5[#All],2,0),"")</f>
        <v>Main Godown</v>
      </c>
      <c r="G606" s="9">
        <v>1055</v>
      </c>
      <c r="H606" s="7" t="str">
        <f>IFERROR(VLOOKUP(Table4[[#This Row],[To BMC/MPG Code]],Table5[#All],3,0),"")</f>
        <v>Matihani</v>
      </c>
      <c r="I606" s="7" t="str">
        <f>IFERROR(VLOOKUP(Table4[[#This Row],[To BMC/MPG Code]],Table5[#All],2,0),"")</f>
        <v>BMC</v>
      </c>
      <c r="J606" s="9" t="s">
        <v>52</v>
      </c>
      <c r="K606" s="7" t="str">
        <f>IFERROR(VLOOKUP(Table4[[#This Row],[Item Name]],Table2[[Item Name]:[UoM]],2,0),"")</f>
        <v>Nos</v>
      </c>
      <c r="L606" s="10">
        <v>1</v>
      </c>
      <c r="M606" s="17">
        <f>IFERROR(VLOOKUP(Table4[[#This Row],[Item Name]],Table2[[#All],[Item Name]:[Open Rate]],8,0),"")</f>
        <v>258.04000000000002</v>
      </c>
      <c r="N606" s="17">
        <f>IFERROR(+Table4[[#This Row],[Qty Issued]]*Table4[[#This Row],[Rate]],"")</f>
        <v>258.04000000000002</v>
      </c>
      <c r="O606" s="10" t="s">
        <v>153</v>
      </c>
      <c r="P606" s="13" t="s">
        <v>38</v>
      </c>
    </row>
    <row r="607" spans="1:16" x14ac:dyDescent="0.25">
      <c r="A607" s="26">
        <v>45775</v>
      </c>
      <c r="B607" s="10" t="s">
        <v>155</v>
      </c>
      <c r="C607" s="10">
        <v>189</v>
      </c>
      <c r="D607" s="10">
        <v>1</v>
      </c>
      <c r="E607" s="7" t="str">
        <f>IFERROR(VLOOKUP(Table4[[#This Row],[From Location Code]],Table5[#All],3,0),"")</f>
        <v>Munger</v>
      </c>
      <c r="F607" s="7" t="str">
        <f>IFERROR(VLOOKUP(Table4[[#This Row],[From Location Code]],Table5[#All],2,0),"")</f>
        <v>Main Godown</v>
      </c>
      <c r="G607" s="9">
        <v>1055</v>
      </c>
      <c r="H607" s="7" t="str">
        <f>IFERROR(VLOOKUP(Table4[[#This Row],[To BMC/MPG Code]],Table5[#All],3,0),"")</f>
        <v>Matihani</v>
      </c>
      <c r="I607" s="7" t="str">
        <f>IFERROR(VLOOKUP(Table4[[#This Row],[To BMC/MPG Code]],Table5[#All],2,0),"")</f>
        <v>BMC</v>
      </c>
      <c r="J607" s="9" t="s">
        <v>53</v>
      </c>
      <c r="K607" s="7" t="str">
        <f>IFERROR(VLOOKUP(Table4[[#This Row],[Item Name]],Table2[[Item Name]:[UoM]],2,0),"")</f>
        <v>Nos</v>
      </c>
      <c r="L607" s="10">
        <v>1</v>
      </c>
      <c r="M607" s="17">
        <f>IFERROR(VLOOKUP(Table4[[#This Row],[Item Name]],Table2[[#All],[Item Name]:[Open Rate]],8,0),"")</f>
        <v>99.47</v>
      </c>
      <c r="N607" s="17">
        <f>IFERROR(+Table4[[#This Row],[Qty Issued]]*Table4[[#This Row],[Rate]],"")</f>
        <v>99.47</v>
      </c>
      <c r="O607" s="10" t="s">
        <v>153</v>
      </c>
      <c r="P607" s="13" t="s">
        <v>38</v>
      </c>
    </row>
    <row r="608" spans="1:16" x14ac:dyDescent="0.25">
      <c r="A608" s="26">
        <v>45777</v>
      </c>
      <c r="B608" s="10" t="s">
        <v>155</v>
      </c>
      <c r="C608" s="10">
        <v>190</v>
      </c>
      <c r="D608" s="10">
        <v>1</v>
      </c>
      <c r="E608" s="7" t="str">
        <f>IFERROR(VLOOKUP(Table4[[#This Row],[From Location Code]],Table5[#All],3,0),"")</f>
        <v>Munger</v>
      </c>
      <c r="F608" s="7" t="str">
        <f>IFERROR(VLOOKUP(Table4[[#This Row],[From Location Code]],Table5[#All],2,0),"")</f>
        <v>Main Godown</v>
      </c>
      <c r="G608" s="10">
        <v>1011</v>
      </c>
      <c r="H608" s="7" t="str">
        <f>IFERROR(VLOOKUP(Table4[[#This Row],[To BMC/MPG Code]],Table5[#All],3,0),"")</f>
        <v>Sahibpur Kamal</v>
      </c>
      <c r="I608" s="7" t="str">
        <f>IFERROR(VLOOKUP(Table4[[#This Row],[To BMC/MPG Code]],Table5[#All],2,0),"")</f>
        <v>BMC</v>
      </c>
      <c r="J608" s="9" t="s">
        <v>54</v>
      </c>
      <c r="K608" s="7" t="str">
        <f>IFERROR(VLOOKUP(Table4[[#This Row],[Item Name]],Table2[[Item Name]:[UoM]],2,0),"")</f>
        <v>Nos</v>
      </c>
      <c r="L608" s="10">
        <v>2</v>
      </c>
      <c r="M608" s="17">
        <f>IFERROR(VLOOKUP(Table4[[#This Row],[Item Name]],Table2[[#All],[Item Name]:[Open Rate]],8,0),"")</f>
        <v>132.69999999999999</v>
      </c>
      <c r="N608" s="17">
        <f>IFERROR(+Table4[[#This Row],[Qty Issued]]*Table4[[#This Row],[Rate]],"")</f>
        <v>265.39999999999998</v>
      </c>
      <c r="O608" s="10" t="s">
        <v>153</v>
      </c>
      <c r="P608" s="13" t="s">
        <v>38</v>
      </c>
    </row>
    <row r="609" spans="1:16" x14ac:dyDescent="0.25">
      <c r="A609" s="26">
        <v>45777</v>
      </c>
      <c r="B609" s="10" t="s">
        <v>155</v>
      </c>
      <c r="C609" s="10">
        <v>190</v>
      </c>
      <c r="D609" s="10">
        <v>1</v>
      </c>
      <c r="E609" s="7" t="str">
        <f>IFERROR(VLOOKUP(Table4[[#This Row],[From Location Code]],Table5[#All],3,0),"")</f>
        <v>Munger</v>
      </c>
      <c r="F609" s="7" t="str">
        <f>IFERROR(VLOOKUP(Table4[[#This Row],[From Location Code]],Table5[#All],2,0),"")</f>
        <v>Main Godown</v>
      </c>
      <c r="G609" s="10">
        <v>1011</v>
      </c>
      <c r="H609" s="7" t="str">
        <f>IFERROR(VLOOKUP(Table4[[#This Row],[To BMC/MPG Code]],Table5[#All],3,0),"")</f>
        <v>Sahibpur Kamal</v>
      </c>
      <c r="I609" s="7" t="str">
        <f>IFERROR(VLOOKUP(Table4[[#This Row],[To BMC/MPG Code]],Table5[#All],2,0),"")</f>
        <v>BMC</v>
      </c>
      <c r="J609" s="9" t="s">
        <v>135</v>
      </c>
      <c r="K609" s="7" t="str">
        <f>IFERROR(VLOOKUP(Table4[[#This Row],[Item Name]],Table2[[Item Name]:[UoM]],2,0),"")</f>
        <v>Nos</v>
      </c>
      <c r="L609" s="10">
        <v>1</v>
      </c>
      <c r="M609" s="17">
        <f>IFERROR(VLOOKUP(Table4[[#This Row],[Item Name]],Table2[[#All],[Item Name]:[Open Rate]],8,0),"")</f>
        <v>132.69999999999999</v>
      </c>
      <c r="N609" s="17">
        <f>IFERROR(+Table4[[#This Row],[Qty Issued]]*Table4[[#This Row],[Rate]],"")</f>
        <v>132.69999999999999</v>
      </c>
      <c r="O609" s="10" t="s">
        <v>153</v>
      </c>
      <c r="P609" s="13" t="s">
        <v>38</v>
      </c>
    </row>
    <row r="610" spans="1:16" x14ac:dyDescent="0.25">
      <c r="A610" s="26">
        <v>45777</v>
      </c>
      <c r="B610" s="10" t="s">
        <v>155</v>
      </c>
      <c r="C610" s="10">
        <v>191</v>
      </c>
      <c r="D610" s="10">
        <v>1</v>
      </c>
      <c r="E610" s="7" t="str">
        <f>IFERROR(VLOOKUP(Table4[[#This Row],[From Location Code]],Table5[#All],3,0),"")</f>
        <v>Munger</v>
      </c>
      <c r="F610" s="7" t="str">
        <f>IFERROR(VLOOKUP(Table4[[#This Row],[From Location Code]],Table5[#All],2,0),"")</f>
        <v>Main Godown</v>
      </c>
      <c r="G610" s="10">
        <v>1054</v>
      </c>
      <c r="H610" s="7" t="str">
        <f>IFERROR(VLOOKUP(Table4[[#This Row],[To BMC/MPG Code]],Table5[#All],3,0),"")</f>
        <v>Alauli</v>
      </c>
      <c r="I610" s="7" t="str">
        <f>IFERROR(VLOOKUP(Table4[[#This Row],[To BMC/MPG Code]],Table5[#All],2,0),"")</f>
        <v>BMC</v>
      </c>
      <c r="J610" s="9" t="s">
        <v>44</v>
      </c>
      <c r="K610" s="7" t="str">
        <f>IFERROR(VLOOKUP(Table4[[#This Row],[Item Name]],Table2[[Item Name]:[UoM]],2,0),"")</f>
        <v>Nos</v>
      </c>
      <c r="L610" s="10">
        <v>1</v>
      </c>
      <c r="M610" s="17">
        <f>IFERROR(VLOOKUP(Table4[[#This Row],[Item Name]],Table2[[#All],[Item Name]:[Open Rate]],8,0),"")</f>
        <v>365.8</v>
      </c>
      <c r="N610" s="17">
        <f>IFERROR(+Table4[[#This Row],[Qty Issued]]*Table4[[#This Row],[Rate]],"")</f>
        <v>365.8</v>
      </c>
      <c r="O610" s="10" t="s">
        <v>153</v>
      </c>
      <c r="P610" s="13" t="s">
        <v>38</v>
      </c>
    </row>
    <row r="611" spans="1:16" x14ac:dyDescent="0.25">
      <c r="A611" s="26">
        <v>45777</v>
      </c>
      <c r="B611" s="10" t="s">
        <v>155</v>
      </c>
      <c r="C611" s="10">
        <v>191</v>
      </c>
      <c r="D611" s="10">
        <v>1</v>
      </c>
      <c r="E611" s="7" t="str">
        <f>IFERROR(VLOOKUP(Table4[[#This Row],[From Location Code]],Table5[#All],3,0),"")</f>
        <v>Munger</v>
      </c>
      <c r="F611" s="7" t="str">
        <f>IFERROR(VLOOKUP(Table4[[#This Row],[From Location Code]],Table5[#All],2,0),"")</f>
        <v>Main Godown</v>
      </c>
      <c r="G611" s="10">
        <v>1054</v>
      </c>
      <c r="H611" s="7" t="str">
        <f>IFERROR(VLOOKUP(Table4[[#This Row],[To BMC/MPG Code]],Table5[#All],3,0),"")</f>
        <v>Alauli</v>
      </c>
      <c r="I611" s="7" t="str">
        <f>IFERROR(VLOOKUP(Table4[[#This Row],[To BMC/MPG Code]],Table5[#All],2,0),"")</f>
        <v>BMC</v>
      </c>
      <c r="J611" s="9" t="s">
        <v>43</v>
      </c>
      <c r="K611" s="7" t="str">
        <f>IFERROR(VLOOKUP(Table4[[#This Row],[Item Name]],Table2[[Item Name]:[UoM]],2,0),"")</f>
        <v>Nos</v>
      </c>
      <c r="L611" s="10">
        <v>4</v>
      </c>
      <c r="M611" s="17">
        <f>IFERROR(VLOOKUP(Table4[[#This Row],[Item Name]],Table2[[#All],[Item Name]:[Open Rate]],8,0),"")</f>
        <v>120</v>
      </c>
      <c r="N611" s="17">
        <f>IFERROR(+Table4[[#This Row],[Qty Issued]]*Table4[[#This Row],[Rate]],"")</f>
        <v>480</v>
      </c>
      <c r="O611" s="10" t="s">
        <v>153</v>
      </c>
      <c r="P611" s="13" t="s">
        <v>38</v>
      </c>
    </row>
    <row r="612" spans="1:16" x14ac:dyDescent="0.25">
      <c r="A612" s="26">
        <v>45777</v>
      </c>
      <c r="B612" s="10" t="s">
        <v>155</v>
      </c>
      <c r="C612" s="10">
        <v>191</v>
      </c>
      <c r="D612" s="10">
        <v>1</v>
      </c>
      <c r="E612" s="7" t="str">
        <f>IFERROR(VLOOKUP(Table4[[#This Row],[From Location Code]],Table5[#All],3,0),"")</f>
        <v>Munger</v>
      </c>
      <c r="F612" s="7" t="str">
        <f>IFERROR(VLOOKUP(Table4[[#This Row],[From Location Code]],Table5[#All],2,0),"")</f>
        <v>Main Godown</v>
      </c>
      <c r="G612" s="10">
        <v>1054</v>
      </c>
      <c r="H612" s="7" t="str">
        <f>IFERROR(VLOOKUP(Table4[[#This Row],[To BMC/MPG Code]],Table5[#All],3,0),"")</f>
        <v>Alauli</v>
      </c>
      <c r="I612" s="7" t="str">
        <f>IFERROR(VLOOKUP(Table4[[#This Row],[To BMC/MPG Code]],Table5[#All],2,0),"")</f>
        <v>BMC</v>
      </c>
      <c r="J612" s="9" t="s">
        <v>42</v>
      </c>
      <c r="K612" s="7" t="str">
        <f>IFERROR(VLOOKUP(Table4[[#This Row],[Item Name]],Table2[[Item Name]:[UoM]],2,0),"")</f>
        <v>Nos</v>
      </c>
      <c r="L612" s="10">
        <v>2</v>
      </c>
      <c r="M612" s="17">
        <f>IFERROR(VLOOKUP(Table4[[#This Row],[Item Name]],Table2[[#All],[Item Name]:[Open Rate]],8,0),"")</f>
        <v>90</v>
      </c>
      <c r="N612" s="17">
        <f>IFERROR(+Table4[[#This Row],[Qty Issued]]*Table4[[#This Row],[Rate]],"")</f>
        <v>180</v>
      </c>
      <c r="O612" s="10" t="s">
        <v>153</v>
      </c>
      <c r="P612" s="13" t="s">
        <v>38</v>
      </c>
    </row>
    <row r="613" spans="1:16" x14ac:dyDescent="0.25">
      <c r="A613" s="26">
        <v>45777</v>
      </c>
      <c r="B613" s="10" t="s">
        <v>155</v>
      </c>
      <c r="C613" s="10">
        <v>191</v>
      </c>
      <c r="D613" s="10">
        <v>1</v>
      </c>
      <c r="E613" s="7" t="str">
        <f>IFERROR(VLOOKUP(Table4[[#This Row],[From Location Code]],Table5[#All],3,0),"")</f>
        <v>Munger</v>
      </c>
      <c r="F613" s="7" t="str">
        <f>IFERROR(VLOOKUP(Table4[[#This Row],[From Location Code]],Table5[#All],2,0),"")</f>
        <v>Main Godown</v>
      </c>
      <c r="G613" s="10">
        <v>1054</v>
      </c>
      <c r="H613" s="7" t="str">
        <f>IFERROR(VLOOKUP(Table4[[#This Row],[To BMC/MPG Code]],Table5[#All],3,0),"")</f>
        <v>Alauli</v>
      </c>
      <c r="I613" s="7" t="str">
        <f>IFERROR(VLOOKUP(Table4[[#This Row],[To BMC/MPG Code]],Table5[#All],2,0),"")</f>
        <v>BMC</v>
      </c>
      <c r="J613" s="9" t="s">
        <v>82</v>
      </c>
      <c r="K613" s="7" t="str">
        <f>IFERROR(VLOOKUP(Table4[[#This Row],[Item Name]],Table2[[Item Name]:[UoM]],2,0),"")</f>
        <v>Nos</v>
      </c>
      <c r="L613" s="10">
        <v>18</v>
      </c>
      <c r="M613" s="17">
        <f>IFERROR(VLOOKUP(Table4[[#This Row],[Item Name]],Table2[[#All],[Item Name]:[Open Rate]],8,0),"")</f>
        <v>1.99</v>
      </c>
      <c r="N613" s="17">
        <f>IFERROR(+Table4[[#This Row],[Qty Issued]]*Table4[[#This Row],[Rate]],"")</f>
        <v>35.82</v>
      </c>
      <c r="O613" s="10" t="s">
        <v>153</v>
      </c>
      <c r="P613" s="13" t="s">
        <v>38</v>
      </c>
    </row>
    <row r="614" spans="1:16" x14ac:dyDescent="0.25">
      <c r="A614" s="26">
        <v>45777</v>
      </c>
      <c r="B614" s="10" t="s">
        <v>155</v>
      </c>
      <c r="C614" s="10">
        <v>191</v>
      </c>
      <c r="D614" s="10">
        <v>1</v>
      </c>
      <c r="E614" s="7" t="str">
        <f>IFERROR(VLOOKUP(Table4[[#This Row],[From Location Code]],Table5[#All],3,0),"")</f>
        <v>Munger</v>
      </c>
      <c r="F614" s="7" t="str">
        <f>IFERROR(VLOOKUP(Table4[[#This Row],[From Location Code]],Table5[#All],2,0),"")</f>
        <v>Main Godown</v>
      </c>
      <c r="G614" s="10">
        <v>1054</v>
      </c>
      <c r="H614" s="7" t="str">
        <f>IFERROR(VLOOKUP(Table4[[#This Row],[To BMC/MPG Code]],Table5[#All],3,0),"")</f>
        <v>Alauli</v>
      </c>
      <c r="I614" s="7" t="str">
        <f>IFERROR(VLOOKUP(Table4[[#This Row],[To BMC/MPG Code]],Table5[#All],2,0),"")</f>
        <v>BMC</v>
      </c>
      <c r="J614" s="9" t="s">
        <v>137</v>
      </c>
      <c r="K614" s="7" t="str">
        <f>IFERROR(VLOOKUP(Table4[[#This Row],[Item Name]],Table2[[Item Name]:[UoM]],2,0),"")</f>
        <v>Nos</v>
      </c>
      <c r="L614" s="10">
        <v>1</v>
      </c>
      <c r="M614" s="17">
        <f>IFERROR(VLOOKUP(Table4[[#This Row],[Item Name]],Table2[[#All],[Item Name]:[Open Rate]],8,0),"")</f>
        <v>32.090000000000003</v>
      </c>
      <c r="N614" s="17">
        <f>IFERROR(+Table4[[#This Row],[Qty Issued]]*Table4[[#This Row],[Rate]],"")</f>
        <v>32.090000000000003</v>
      </c>
      <c r="O614" s="10" t="s">
        <v>153</v>
      </c>
      <c r="P614" s="13" t="s">
        <v>38</v>
      </c>
    </row>
    <row r="615" spans="1:16" x14ac:dyDescent="0.25">
      <c r="A615" s="26">
        <v>45777</v>
      </c>
      <c r="B615" s="10" t="s">
        <v>155</v>
      </c>
      <c r="C615" s="10">
        <v>191</v>
      </c>
      <c r="D615" s="10">
        <v>1</v>
      </c>
      <c r="E615" s="7" t="str">
        <f>IFERROR(VLOOKUP(Table4[[#This Row],[From Location Code]],Table5[#All],3,0),"")</f>
        <v>Munger</v>
      </c>
      <c r="F615" s="7" t="str">
        <f>IFERROR(VLOOKUP(Table4[[#This Row],[From Location Code]],Table5[#All],2,0),"")</f>
        <v>Main Godown</v>
      </c>
      <c r="G615" s="10">
        <v>1054</v>
      </c>
      <c r="H615" s="7" t="str">
        <f>IFERROR(VLOOKUP(Table4[[#This Row],[To BMC/MPG Code]],Table5[#All],3,0),"")</f>
        <v>Alauli</v>
      </c>
      <c r="I615" s="7" t="str">
        <f>IFERROR(VLOOKUP(Table4[[#This Row],[To BMC/MPG Code]],Table5[#All],2,0),"")</f>
        <v>BMC</v>
      </c>
      <c r="J615" s="9" t="s">
        <v>89</v>
      </c>
      <c r="K615" s="7" t="str">
        <f>IFERROR(VLOOKUP(Table4[[#This Row],[Item Name]],Table2[[Item Name]:[UoM]],2,0),"")</f>
        <v>Nos</v>
      </c>
      <c r="L615" s="10">
        <v>1</v>
      </c>
      <c r="M615" s="17">
        <f>IFERROR(VLOOKUP(Table4[[#This Row],[Item Name]],Table2[[#All],[Item Name]:[Open Rate]],8,0),"")</f>
        <v>47.2</v>
      </c>
      <c r="N615" s="17">
        <f>IFERROR(+Table4[[#This Row],[Qty Issued]]*Table4[[#This Row],[Rate]],"")</f>
        <v>47.2</v>
      </c>
      <c r="O615" s="10" t="s">
        <v>153</v>
      </c>
      <c r="P615" s="13" t="s">
        <v>38</v>
      </c>
    </row>
    <row r="616" spans="1:16" x14ac:dyDescent="0.25">
      <c r="A616" s="26">
        <v>45777</v>
      </c>
      <c r="B616" s="10" t="s">
        <v>155</v>
      </c>
      <c r="C616" s="10">
        <v>191</v>
      </c>
      <c r="D616" s="10">
        <v>1</v>
      </c>
      <c r="E616" s="7" t="str">
        <f>IFERROR(VLOOKUP(Table4[[#This Row],[From Location Code]],Table5[#All],3,0),"")</f>
        <v>Munger</v>
      </c>
      <c r="F616" s="7" t="str">
        <f>IFERROR(VLOOKUP(Table4[[#This Row],[From Location Code]],Table5[#All],2,0),"")</f>
        <v>Main Godown</v>
      </c>
      <c r="G616" s="10">
        <v>1054</v>
      </c>
      <c r="H616" s="7" t="str">
        <f>IFERROR(VLOOKUP(Table4[[#This Row],[To BMC/MPG Code]],Table5[#All],3,0),"")</f>
        <v>Alauli</v>
      </c>
      <c r="I616" s="7" t="str">
        <f>IFERROR(VLOOKUP(Table4[[#This Row],[To BMC/MPG Code]],Table5[#All],2,0),"")</f>
        <v>BMC</v>
      </c>
      <c r="J616" s="9" t="s">
        <v>81</v>
      </c>
      <c r="K616" s="7" t="str">
        <f>IFERROR(VLOOKUP(Table4[[#This Row],[Item Name]],Table2[[Item Name]:[UoM]],2,0),"")</f>
        <v>Nos</v>
      </c>
      <c r="L616" s="10">
        <v>1</v>
      </c>
      <c r="M616" s="17">
        <f>IFERROR(VLOOKUP(Table4[[#This Row],[Item Name]],Table2[[#All],[Item Name]:[Open Rate]],8,0),"")</f>
        <v>18.95</v>
      </c>
      <c r="N616" s="17">
        <f>IFERROR(+Table4[[#This Row],[Qty Issued]]*Table4[[#This Row],[Rate]],"")</f>
        <v>18.95</v>
      </c>
      <c r="O616" s="10" t="s">
        <v>153</v>
      </c>
      <c r="P616" s="13" t="s">
        <v>38</v>
      </c>
    </row>
    <row r="617" spans="1:16" x14ac:dyDescent="0.25">
      <c r="A617" s="26">
        <v>45777</v>
      </c>
      <c r="B617" s="10" t="s">
        <v>155</v>
      </c>
      <c r="C617" s="10">
        <v>191</v>
      </c>
      <c r="D617" s="10">
        <v>1</v>
      </c>
      <c r="E617" s="7" t="str">
        <f>IFERROR(VLOOKUP(Table4[[#This Row],[From Location Code]],Table5[#All],3,0),"")</f>
        <v>Munger</v>
      </c>
      <c r="F617" s="7" t="str">
        <f>IFERROR(VLOOKUP(Table4[[#This Row],[From Location Code]],Table5[#All],2,0),"")</f>
        <v>Main Godown</v>
      </c>
      <c r="G617" s="10">
        <v>1054</v>
      </c>
      <c r="H617" s="7" t="str">
        <f>IFERROR(VLOOKUP(Table4[[#This Row],[To BMC/MPG Code]],Table5[#All],3,0),"")</f>
        <v>Alauli</v>
      </c>
      <c r="I617" s="7" t="str">
        <f>IFERROR(VLOOKUP(Table4[[#This Row],[To BMC/MPG Code]],Table5[#All],2,0),"")</f>
        <v>BMC</v>
      </c>
      <c r="J617" s="9" t="s">
        <v>115</v>
      </c>
      <c r="K617" s="7" t="str">
        <f>IFERROR(VLOOKUP(Table4[[#This Row],[Item Name]],Table2[[Item Name]:[UoM]],2,0),"")</f>
        <v>Nos</v>
      </c>
      <c r="L617" s="10">
        <v>1</v>
      </c>
      <c r="M617" s="17">
        <f>IFERROR(VLOOKUP(Table4[[#This Row],[Item Name]],Table2[[#All],[Item Name]:[Open Rate]],8,0),"")</f>
        <v>732.5</v>
      </c>
      <c r="N617" s="17">
        <f>IFERROR(+Table4[[#This Row],[Qty Issued]]*Table4[[#This Row],[Rate]],"")</f>
        <v>732.5</v>
      </c>
      <c r="O617" s="10" t="s">
        <v>153</v>
      </c>
      <c r="P617" s="13" t="s">
        <v>38</v>
      </c>
    </row>
    <row r="618" spans="1:16" x14ac:dyDescent="0.25">
      <c r="A618" s="26">
        <v>45777</v>
      </c>
      <c r="B618" s="10" t="s">
        <v>155</v>
      </c>
      <c r="C618" s="10">
        <v>191</v>
      </c>
      <c r="D618" s="10">
        <v>1</v>
      </c>
      <c r="E618" s="7" t="str">
        <f>IFERROR(VLOOKUP(Table4[[#This Row],[From Location Code]],Table5[#All],3,0),"")</f>
        <v>Munger</v>
      </c>
      <c r="F618" s="7" t="str">
        <f>IFERROR(VLOOKUP(Table4[[#This Row],[From Location Code]],Table5[#All],2,0),"")</f>
        <v>Main Godown</v>
      </c>
      <c r="G618" s="10">
        <v>1054</v>
      </c>
      <c r="H618" s="7" t="str">
        <f>IFERROR(VLOOKUP(Table4[[#This Row],[To BMC/MPG Code]],Table5[#All],3,0),"")</f>
        <v>Alauli</v>
      </c>
      <c r="I618" s="7" t="str">
        <f>IFERROR(VLOOKUP(Table4[[#This Row],[To BMC/MPG Code]],Table5[#All],2,0),"")</f>
        <v>BMC</v>
      </c>
      <c r="J618" s="9" t="s">
        <v>120</v>
      </c>
      <c r="K618" s="7" t="str">
        <f>IFERROR(VLOOKUP(Table4[[#This Row],[Item Name]],Table2[[Item Name]:[UoM]],2,0),"")</f>
        <v>Nos</v>
      </c>
      <c r="L618" s="10">
        <v>4</v>
      </c>
      <c r="M618" s="17">
        <f>IFERROR(VLOOKUP(Table4[[#This Row],[Item Name]],Table2[[#All],[Item Name]:[Open Rate]],8,0),"")</f>
        <v>622.47</v>
      </c>
      <c r="N618" s="17">
        <f>IFERROR(+Table4[[#This Row],[Qty Issued]]*Table4[[#This Row],[Rate]],"")</f>
        <v>2489.88</v>
      </c>
      <c r="O618" s="10" t="s">
        <v>153</v>
      </c>
      <c r="P618" s="13" t="s">
        <v>38</v>
      </c>
    </row>
    <row r="619" spans="1:16" x14ac:dyDescent="0.25">
      <c r="A619" s="26">
        <v>45777</v>
      </c>
      <c r="B619" s="10" t="s">
        <v>155</v>
      </c>
      <c r="C619" s="10">
        <v>191</v>
      </c>
      <c r="D619" s="10">
        <v>1</v>
      </c>
      <c r="E619" s="7" t="str">
        <f>IFERROR(VLOOKUP(Table4[[#This Row],[From Location Code]],Table5[#All],3,0),"")</f>
        <v>Munger</v>
      </c>
      <c r="F619" s="7" t="str">
        <f>IFERROR(VLOOKUP(Table4[[#This Row],[From Location Code]],Table5[#All],2,0),"")</f>
        <v>Main Godown</v>
      </c>
      <c r="G619" s="9">
        <v>1055</v>
      </c>
      <c r="H619" s="7" t="str">
        <f>IFERROR(VLOOKUP(Table4[[#This Row],[To BMC/MPG Code]],Table5[#All],3,0),"")</f>
        <v>Matihani</v>
      </c>
      <c r="I619" s="7" t="str">
        <f>IFERROR(VLOOKUP(Table4[[#This Row],[To BMC/MPG Code]],Table5[#All],2,0),"")</f>
        <v>BMC</v>
      </c>
      <c r="J619" s="9" t="s">
        <v>44</v>
      </c>
      <c r="K619" s="7" t="str">
        <f>IFERROR(VLOOKUP(Table4[[#This Row],[Item Name]],Table2[[Item Name]:[UoM]],2,0),"")</f>
        <v>Nos</v>
      </c>
      <c r="L619" s="10">
        <v>1</v>
      </c>
      <c r="M619" s="17">
        <f>IFERROR(VLOOKUP(Table4[[#This Row],[Item Name]],Table2[[#All],[Item Name]:[Open Rate]],8,0),"")</f>
        <v>365.8</v>
      </c>
      <c r="N619" s="17">
        <f>IFERROR(+Table4[[#This Row],[Qty Issued]]*Table4[[#This Row],[Rate]],"")</f>
        <v>365.8</v>
      </c>
      <c r="O619" s="10" t="s">
        <v>153</v>
      </c>
      <c r="P619" s="13" t="s">
        <v>38</v>
      </c>
    </row>
    <row r="620" spans="1:16" x14ac:dyDescent="0.25">
      <c r="A620" s="26">
        <v>45777</v>
      </c>
      <c r="B620" s="10" t="s">
        <v>155</v>
      </c>
      <c r="C620" s="10">
        <v>191</v>
      </c>
      <c r="D620" s="10">
        <v>1</v>
      </c>
      <c r="E620" s="7" t="str">
        <f>IFERROR(VLOOKUP(Table4[[#This Row],[From Location Code]],Table5[#All],3,0),"")</f>
        <v>Munger</v>
      </c>
      <c r="F620" s="7" t="str">
        <f>IFERROR(VLOOKUP(Table4[[#This Row],[From Location Code]],Table5[#All],2,0),"")</f>
        <v>Main Godown</v>
      </c>
      <c r="G620" s="9">
        <v>1055</v>
      </c>
      <c r="H620" s="7" t="str">
        <f>IFERROR(VLOOKUP(Table4[[#This Row],[To BMC/MPG Code]],Table5[#All],3,0),"")</f>
        <v>Matihani</v>
      </c>
      <c r="I620" s="7" t="str">
        <f>IFERROR(VLOOKUP(Table4[[#This Row],[To BMC/MPG Code]],Table5[#All],2,0),"")</f>
        <v>BMC</v>
      </c>
      <c r="J620" s="9" t="s">
        <v>43</v>
      </c>
      <c r="K620" s="7" t="str">
        <f>IFERROR(VLOOKUP(Table4[[#This Row],[Item Name]],Table2[[Item Name]:[UoM]],2,0),"")</f>
        <v>Nos</v>
      </c>
      <c r="L620" s="10">
        <v>4</v>
      </c>
      <c r="M620" s="17">
        <f>IFERROR(VLOOKUP(Table4[[#This Row],[Item Name]],Table2[[#All],[Item Name]:[Open Rate]],8,0),"")</f>
        <v>120</v>
      </c>
      <c r="N620" s="17">
        <f>IFERROR(+Table4[[#This Row],[Qty Issued]]*Table4[[#This Row],[Rate]],"")</f>
        <v>480</v>
      </c>
      <c r="O620" s="10" t="s">
        <v>153</v>
      </c>
      <c r="P620" s="13" t="s">
        <v>38</v>
      </c>
    </row>
    <row r="621" spans="1:16" x14ac:dyDescent="0.25">
      <c r="A621" s="26">
        <v>45777</v>
      </c>
      <c r="B621" s="10" t="s">
        <v>155</v>
      </c>
      <c r="C621" s="10">
        <v>191</v>
      </c>
      <c r="D621" s="10">
        <v>1</v>
      </c>
      <c r="E621" s="7" t="str">
        <f>IFERROR(VLOOKUP(Table4[[#This Row],[From Location Code]],Table5[#All],3,0),"")</f>
        <v>Munger</v>
      </c>
      <c r="F621" s="7" t="str">
        <f>IFERROR(VLOOKUP(Table4[[#This Row],[From Location Code]],Table5[#All],2,0),"")</f>
        <v>Main Godown</v>
      </c>
      <c r="G621" s="9">
        <v>1055</v>
      </c>
      <c r="H621" s="7" t="str">
        <f>IFERROR(VLOOKUP(Table4[[#This Row],[To BMC/MPG Code]],Table5[#All],3,0),"")</f>
        <v>Matihani</v>
      </c>
      <c r="I621" s="7" t="str">
        <f>IFERROR(VLOOKUP(Table4[[#This Row],[To BMC/MPG Code]],Table5[#All],2,0),"")</f>
        <v>BMC</v>
      </c>
      <c r="J621" s="9" t="s">
        <v>42</v>
      </c>
      <c r="K621" s="7" t="str">
        <f>IFERROR(VLOOKUP(Table4[[#This Row],[Item Name]],Table2[[Item Name]:[UoM]],2,0),"")</f>
        <v>Nos</v>
      </c>
      <c r="L621" s="10">
        <v>2</v>
      </c>
      <c r="M621" s="17">
        <f>IFERROR(VLOOKUP(Table4[[#This Row],[Item Name]],Table2[[#All],[Item Name]:[Open Rate]],8,0),"")</f>
        <v>90</v>
      </c>
      <c r="N621" s="17">
        <f>IFERROR(+Table4[[#This Row],[Qty Issued]]*Table4[[#This Row],[Rate]],"")</f>
        <v>180</v>
      </c>
      <c r="O621" s="10" t="s">
        <v>153</v>
      </c>
      <c r="P621" s="13" t="s">
        <v>38</v>
      </c>
    </row>
    <row r="622" spans="1:16" x14ac:dyDescent="0.25">
      <c r="A622" s="26">
        <v>45777</v>
      </c>
      <c r="B622" s="10" t="s">
        <v>155</v>
      </c>
      <c r="C622" s="10">
        <v>191</v>
      </c>
      <c r="D622" s="10">
        <v>1</v>
      </c>
      <c r="E622" s="7" t="str">
        <f>IFERROR(VLOOKUP(Table4[[#This Row],[From Location Code]],Table5[#All],3,0),"")</f>
        <v>Munger</v>
      </c>
      <c r="F622" s="7" t="str">
        <f>IFERROR(VLOOKUP(Table4[[#This Row],[From Location Code]],Table5[#All],2,0),"")</f>
        <v>Main Godown</v>
      </c>
      <c r="G622" s="9">
        <v>1055</v>
      </c>
      <c r="H622" s="7" t="str">
        <f>IFERROR(VLOOKUP(Table4[[#This Row],[To BMC/MPG Code]],Table5[#All],3,0),"")</f>
        <v>Matihani</v>
      </c>
      <c r="I622" s="7" t="str">
        <f>IFERROR(VLOOKUP(Table4[[#This Row],[To BMC/MPG Code]],Table5[#All],2,0),"")</f>
        <v>BMC</v>
      </c>
      <c r="J622" s="9" t="s">
        <v>82</v>
      </c>
      <c r="K622" s="7" t="str">
        <f>IFERROR(VLOOKUP(Table4[[#This Row],[Item Name]],Table2[[Item Name]:[UoM]],2,0),"")</f>
        <v>Nos</v>
      </c>
      <c r="L622" s="10">
        <v>18</v>
      </c>
      <c r="M622" s="17">
        <f>IFERROR(VLOOKUP(Table4[[#This Row],[Item Name]],Table2[[#All],[Item Name]:[Open Rate]],8,0),"")</f>
        <v>1.99</v>
      </c>
      <c r="N622" s="17">
        <f>IFERROR(+Table4[[#This Row],[Qty Issued]]*Table4[[#This Row],[Rate]],"")</f>
        <v>35.82</v>
      </c>
      <c r="O622" s="10" t="s">
        <v>153</v>
      </c>
      <c r="P622" s="13" t="s">
        <v>38</v>
      </c>
    </row>
    <row r="623" spans="1:16" x14ac:dyDescent="0.25">
      <c r="A623" s="26">
        <v>45777</v>
      </c>
      <c r="B623" s="10" t="s">
        <v>155</v>
      </c>
      <c r="C623" s="10">
        <v>191</v>
      </c>
      <c r="D623" s="10">
        <v>1</v>
      </c>
      <c r="E623" s="7" t="str">
        <f>IFERROR(VLOOKUP(Table4[[#This Row],[From Location Code]],Table5[#All],3,0),"")</f>
        <v>Munger</v>
      </c>
      <c r="F623" s="7" t="str">
        <f>IFERROR(VLOOKUP(Table4[[#This Row],[From Location Code]],Table5[#All],2,0),"")</f>
        <v>Main Godown</v>
      </c>
      <c r="G623" s="9">
        <v>1055</v>
      </c>
      <c r="H623" s="7" t="str">
        <f>IFERROR(VLOOKUP(Table4[[#This Row],[To BMC/MPG Code]],Table5[#All],3,0),"")</f>
        <v>Matihani</v>
      </c>
      <c r="I623" s="7" t="str">
        <f>IFERROR(VLOOKUP(Table4[[#This Row],[To BMC/MPG Code]],Table5[#All],2,0),"")</f>
        <v>BMC</v>
      </c>
      <c r="J623" s="9" t="s">
        <v>137</v>
      </c>
      <c r="K623" s="7" t="str">
        <f>IFERROR(VLOOKUP(Table4[[#This Row],[Item Name]],Table2[[Item Name]:[UoM]],2,0),"")</f>
        <v>Nos</v>
      </c>
      <c r="L623" s="10">
        <v>1</v>
      </c>
      <c r="M623" s="17">
        <f>IFERROR(VLOOKUP(Table4[[#This Row],[Item Name]],Table2[[#All],[Item Name]:[Open Rate]],8,0),"")</f>
        <v>32.090000000000003</v>
      </c>
      <c r="N623" s="17">
        <f>IFERROR(+Table4[[#This Row],[Qty Issued]]*Table4[[#This Row],[Rate]],"")</f>
        <v>32.090000000000003</v>
      </c>
      <c r="O623" s="10" t="s">
        <v>153</v>
      </c>
      <c r="P623" s="13" t="s">
        <v>38</v>
      </c>
    </row>
    <row r="624" spans="1:16" x14ac:dyDescent="0.25">
      <c r="A624" s="26">
        <v>45777</v>
      </c>
      <c r="B624" s="10" t="s">
        <v>155</v>
      </c>
      <c r="C624" s="10">
        <v>191</v>
      </c>
      <c r="D624" s="10">
        <v>1</v>
      </c>
      <c r="E624" s="7" t="str">
        <f>IFERROR(VLOOKUP(Table4[[#This Row],[From Location Code]],Table5[#All],3,0),"")</f>
        <v>Munger</v>
      </c>
      <c r="F624" s="7" t="str">
        <f>IFERROR(VLOOKUP(Table4[[#This Row],[From Location Code]],Table5[#All],2,0),"")</f>
        <v>Main Godown</v>
      </c>
      <c r="G624" s="9">
        <v>1055</v>
      </c>
      <c r="H624" s="7" t="str">
        <f>IFERROR(VLOOKUP(Table4[[#This Row],[To BMC/MPG Code]],Table5[#All],3,0),"")</f>
        <v>Matihani</v>
      </c>
      <c r="I624" s="7" t="str">
        <f>IFERROR(VLOOKUP(Table4[[#This Row],[To BMC/MPG Code]],Table5[#All],2,0),"")</f>
        <v>BMC</v>
      </c>
      <c r="J624" s="9" t="s">
        <v>89</v>
      </c>
      <c r="K624" s="7" t="str">
        <f>IFERROR(VLOOKUP(Table4[[#This Row],[Item Name]],Table2[[Item Name]:[UoM]],2,0),"")</f>
        <v>Nos</v>
      </c>
      <c r="L624" s="10">
        <v>1</v>
      </c>
      <c r="M624" s="17">
        <f>IFERROR(VLOOKUP(Table4[[#This Row],[Item Name]],Table2[[#All],[Item Name]:[Open Rate]],8,0),"")</f>
        <v>47.2</v>
      </c>
      <c r="N624" s="17">
        <f>IFERROR(+Table4[[#This Row],[Qty Issued]]*Table4[[#This Row],[Rate]],"")</f>
        <v>47.2</v>
      </c>
      <c r="O624" s="10" t="s">
        <v>153</v>
      </c>
      <c r="P624" s="13" t="s">
        <v>38</v>
      </c>
    </row>
    <row r="625" spans="1:16" x14ac:dyDescent="0.25">
      <c r="A625" s="26">
        <v>45777</v>
      </c>
      <c r="B625" s="10" t="s">
        <v>155</v>
      </c>
      <c r="C625" s="10">
        <v>191</v>
      </c>
      <c r="D625" s="10">
        <v>1</v>
      </c>
      <c r="E625" s="7" t="str">
        <f>IFERROR(VLOOKUP(Table4[[#This Row],[From Location Code]],Table5[#All],3,0),"")</f>
        <v>Munger</v>
      </c>
      <c r="F625" s="7" t="str">
        <f>IFERROR(VLOOKUP(Table4[[#This Row],[From Location Code]],Table5[#All],2,0),"")</f>
        <v>Main Godown</v>
      </c>
      <c r="G625" s="9">
        <v>1055</v>
      </c>
      <c r="H625" s="7" t="str">
        <f>IFERROR(VLOOKUP(Table4[[#This Row],[To BMC/MPG Code]],Table5[#All],3,0),"")</f>
        <v>Matihani</v>
      </c>
      <c r="I625" s="7" t="str">
        <f>IFERROR(VLOOKUP(Table4[[#This Row],[To BMC/MPG Code]],Table5[#All],2,0),"")</f>
        <v>BMC</v>
      </c>
      <c r="J625" s="9" t="s">
        <v>81</v>
      </c>
      <c r="K625" s="7" t="str">
        <f>IFERROR(VLOOKUP(Table4[[#This Row],[Item Name]],Table2[[Item Name]:[UoM]],2,0),"")</f>
        <v>Nos</v>
      </c>
      <c r="L625" s="10">
        <v>1</v>
      </c>
      <c r="M625" s="17">
        <f>IFERROR(VLOOKUP(Table4[[#This Row],[Item Name]],Table2[[#All],[Item Name]:[Open Rate]],8,0),"")</f>
        <v>18.95</v>
      </c>
      <c r="N625" s="17">
        <f>IFERROR(+Table4[[#This Row],[Qty Issued]]*Table4[[#This Row],[Rate]],"")</f>
        <v>18.95</v>
      </c>
      <c r="O625" s="10" t="s">
        <v>153</v>
      </c>
      <c r="P625" s="13" t="s">
        <v>38</v>
      </c>
    </row>
    <row r="626" spans="1:16" x14ac:dyDescent="0.25">
      <c r="A626" s="26">
        <v>45777</v>
      </c>
      <c r="B626" s="10" t="s">
        <v>155</v>
      </c>
      <c r="C626" s="10">
        <v>191</v>
      </c>
      <c r="D626" s="10">
        <v>1</v>
      </c>
      <c r="E626" s="7" t="str">
        <f>IFERROR(VLOOKUP(Table4[[#This Row],[From Location Code]],Table5[#All],3,0),"")</f>
        <v>Munger</v>
      </c>
      <c r="F626" s="7" t="str">
        <f>IFERROR(VLOOKUP(Table4[[#This Row],[From Location Code]],Table5[#All],2,0),"")</f>
        <v>Main Godown</v>
      </c>
      <c r="G626" s="9">
        <v>1055</v>
      </c>
      <c r="H626" s="7" t="str">
        <f>IFERROR(VLOOKUP(Table4[[#This Row],[To BMC/MPG Code]],Table5[#All],3,0),"")</f>
        <v>Matihani</v>
      </c>
      <c r="I626" s="7" t="str">
        <f>IFERROR(VLOOKUP(Table4[[#This Row],[To BMC/MPG Code]],Table5[#All],2,0),"")</f>
        <v>BMC</v>
      </c>
      <c r="J626" s="9" t="s">
        <v>115</v>
      </c>
      <c r="K626" s="7" t="str">
        <f>IFERROR(VLOOKUP(Table4[[#This Row],[Item Name]],Table2[[Item Name]:[UoM]],2,0),"")</f>
        <v>Nos</v>
      </c>
      <c r="L626" s="10">
        <v>1</v>
      </c>
      <c r="M626" s="17">
        <f>IFERROR(VLOOKUP(Table4[[#This Row],[Item Name]],Table2[[#All],[Item Name]:[Open Rate]],8,0),"")</f>
        <v>732.5</v>
      </c>
      <c r="N626" s="17">
        <f>IFERROR(+Table4[[#This Row],[Qty Issued]]*Table4[[#This Row],[Rate]],"")</f>
        <v>732.5</v>
      </c>
      <c r="O626" s="10" t="s">
        <v>153</v>
      </c>
      <c r="P626" s="13" t="s">
        <v>38</v>
      </c>
    </row>
    <row r="627" spans="1:16" x14ac:dyDescent="0.25">
      <c r="A627" s="26">
        <v>45777</v>
      </c>
      <c r="B627" s="10" t="s">
        <v>155</v>
      </c>
      <c r="C627" s="10">
        <v>191</v>
      </c>
      <c r="D627" s="10">
        <v>1</v>
      </c>
      <c r="E627" s="7" t="str">
        <f>IFERROR(VLOOKUP(Table4[[#This Row],[From Location Code]],Table5[#All],3,0),"")</f>
        <v>Munger</v>
      </c>
      <c r="F627" s="7" t="str">
        <f>IFERROR(VLOOKUP(Table4[[#This Row],[From Location Code]],Table5[#All],2,0),"")</f>
        <v>Main Godown</v>
      </c>
      <c r="G627" s="9">
        <v>1055</v>
      </c>
      <c r="H627" s="7" t="str">
        <f>IFERROR(VLOOKUP(Table4[[#This Row],[To BMC/MPG Code]],Table5[#All],3,0),"")</f>
        <v>Matihani</v>
      </c>
      <c r="I627" s="7" t="str">
        <f>IFERROR(VLOOKUP(Table4[[#This Row],[To BMC/MPG Code]],Table5[#All],2,0),"")</f>
        <v>BMC</v>
      </c>
      <c r="J627" s="9" t="s">
        <v>120</v>
      </c>
      <c r="K627" s="7" t="str">
        <f>IFERROR(VLOOKUP(Table4[[#This Row],[Item Name]],Table2[[Item Name]:[UoM]],2,0),"")</f>
        <v>Nos</v>
      </c>
      <c r="L627" s="10">
        <v>4</v>
      </c>
      <c r="M627" s="17">
        <f>IFERROR(VLOOKUP(Table4[[#This Row],[Item Name]],Table2[[#All],[Item Name]:[Open Rate]],8,0),"")</f>
        <v>622.47</v>
      </c>
      <c r="N627" s="17">
        <f>IFERROR(+Table4[[#This Row],[Qty Issued]]*Table4[[#This Row],[Rate]],"")</f>
        <v>2489.88</v>
      </c>
      <c r="O627" s="10" t="s">
        <v>153</v>
      </c>
      <c r="P627" s="13" t="s">
        <v>38</v>
      </c>
    </row>
    <row r="628" spans="1:16" x14ac:dyDescent="0.25">
      <c r="A628" s="26">
        <v>45777</v>
      </c>
      <c r="B628" s="10" t="s">
        <v>155</v>
      </c>
      <c r="C628" s="10">
        <v>192</v>
      </c>
      <c r="D628" s="10">
        <v>1</v>
      </c>
      <c r="E628" s="7" t="str">
        <f>IFERROR(VLOOKUP(Table4[[#This Row],[From Location Code]],Table5[#All],3,0),"")</f>
        <v>Munger</v>
      </c>
      <c r="F628" s="7" t="str">
        <f>IFERROR(VLOOKUP(Table4[[#This Row],[From Location Code]],Table5[#All],2,0),"")</f>
        <v>Main Godown</v>
      </c>
      <c r="G628" s="10">
        <v>1054</v>
      </c>
      <c r="H628" s="7" t="str">
        <f>IFERROR(VLOOKUP(Table4[[#This Row],[To BMC/MPG Code]],Table5[#All],3,0),"")</f>
        <v>Alauli</v>
      </c>
      <c r="I628" s="7" t="str">
        <f>IFERROR(VLOOKUP(Table4[[#This Row],[To BMC/MPG Code]],Table5[#All],2,0),"")</f>
        <v>BMC</v>
      </c>
      <c r="J628" s="9" t="s">
        <v>86</v>
      </c>
      <c r="K628" s="7" t="str">
        <f>IFERROR(VLOOKUP(Table4[[#This Row],[Item Name]],Table2[[Item Name]:[UoM]],2,0),"")</f>
        <v>Nos</v>
      </c>
      <c r="L628" s="10">
        <v>1</v>
      </c>
      <c r="M628" s="17">
        <f>IFERROR(VLOOKUP(Table4[[#This Row],[Item Name]],Table2[[#All],[Item Name]:[Open Rate]],8,0),"")</f>
        <v>9676</v>
      </c>
      <c r="N628" s="17">
        <f>IFERROR(+Table4[[#This Row],[Qty Issued]]*Table4[[#This Row],[Rate]],"")</f>
        <v>9676</v>
      </c>
      <c r="O628" s="10" t="s">
        <v>153</v>
      </c>
      <c r="P628" s="13" t="s">
        <v>38</v>
      </c>
    </row>
    <row r="629" spans="1:16" x14ac:dyDescent="0.25">
      <c r="A629" s="26">
        <v>45777</v>
      </c>
      <c r="B629" s="10" t="s">
        <v>155</v>
      </c>
      <c r="C629" s="10">
        <v>192</v>
      </c>
      <c r="D629" s="10">
        <v>1</v>
      </c>
      <c r="E629" s="7" t="str">
        <f>IFERROR(VLOOKUP(Table4[[#This Row],[From Location Code]],Table5[#All],3,0),"")</f>
        <v>Munger</v>
      </c>
      <c r="F629" s="7" t="str">
        <f>IFERROR(VLOOKUP(Table4[[#This Row],[From Location Code]],Table5[#All],2,0),"")</f>
        <v>Main Godown</v>
      </c>
      <c r="G629" s="10">
        <v>1054</v>
      </c>
      <c r="H629" s="7" t="str">
        <f>IFERROR(VLOOKUP(Table4[[#This Row],[To BMC/MPG Code]],Table5[#All],3,0),"")</f>
        <v>Alauli</v>
      </c>
      <c r="I629" s="7" t="str">
        <f>IFERROR(VLOOKUP(Table4[[#This Row],[To BMC/MPG Code]],Table5[#All],2,0),"")</f>
        <v>BMC</v>
      </c>
      <c r="J629" s="9" t="s">
        <v>51</v>
      </c>
      <c r="K629" s="7" t="str">
        <f>IFERROR(VLOOKUP(Table4[[#This Row],[Item Name]],Table2[[Item Name]:[UoM]],2,0),"")</f>
        <v>Nos</v>
      </c>
      <c r="L629" s="10">
        <v>5</v>
      </c>
      <c r="M629" s="17">
        <f>IFERROR(VLOOKUP(Table4[[#This Row],[Item Name]],Table2[[#All],[Item Name]:[Open Rate]],8,0),"")</f>
        <v>121.54</v>
      </c>
      <c r="N629" s="17">
        <f>IFERROR(+Table4[[#This Row],[Qty Issued]]*Table4[[#This Row],[Rate]],"")</f>
        <v>607.70000000000005</v>
      </c>
      <c r="O629" s="10" t="s">
        <v>153</v>
      </c>
      <c r="P629" s="13" t="s">
        <v>38</v>
      </c>
    </row>
    <row r="630" spans="1:16" x14ac:dyDescent="0.25">
      <c r="A630" s="26">
        <v>45777</v>
      </c>
      <c r="B630" s="10" t="s">
        <v>155</v>
      </c>
      <c r="C630" s="10">
        <v>192</v>
      </c>
      <c r="D630" s="10">
        <v>1</v>
      </c>
      <c r="E630" s="7" t="str">
        <f>IFERROR(VLOOKUP(Table4[[#This Row],[From Location Code]],Table5[#All],3,0),"")</f>
        <v>Munger</v>
      </c>
      <c r="F630" s="7" t="str">
        <f>IFERROR(VLOOKUP(Table4[[#This Row],[From Location Code]],Table5[#All],2,0),"")</f>
        <v>Main Godown</v>
      </c>
      <c r="G630" s="10">
        <v>1054</v>
      </c>
      <c r="H630" s="7" t="str">
        <f>IFERROR(VLOOKUP(Table4[[#This Row],[To BMC/MPG Code]],Table5[#All],3,0),"")</f>
        <v>Alauli</v>
      </c>
      <c r="I630" s="7" t="str">
        <f>IFERROR(VLOOKUP(Table4[[#This Row],[To BMC/MPG Code]],Table5[#All],2,0),"")</f>
        <v>BMC</v>
      </c>
      <c r="J630" s="9" t="s">
        <v>112</v>
      </c>
      <c r="K630" s="7" t="str">
        <f>IFERROR(VLOOKUP(Table4[[#This Row],[Item Name]],Table2[[Item Name]:[UoM]],2,0),"")</f>
        <v>Nos</v>
      </c>
      <c r="L630" s="10">
        <v>5</v>
      </c>
      <c r="M630" s="17">
        <f>IFERROR(VLOOKUP(Table4[[#This Row],[Item Name]],Table2[[#All],[Item Name]:[Open Rate]],8,0),"")</f>
        <v>218.3</v>
      </c>
      <c r="N630" s="17">
        <f>IFERROR(+Table4[[#This Row],[Qty Issued]]*Table4[[#This Row],[Rate]],"")</f>
        <v>1091.5</v>
      </c>
      <c r="O630" s="10" t="s">
        <v>153</v>
      </c>
      <c r="P630" s="13" t="s">
        <v>38</v>
      </c>
    </row>
    <row r="631" spans="1:16" x14ac:dyDescent="0.25">
      <c r="A631" s="26">
        <v>45777</v>
      </c>
      <c r="B631" s="10" t="s">
        <v>155</v>
      </c>
      <c r="C631" s="10">
        <v>192</v>
      </c>
      <c r="D631" s="10">
        <v>1</v>
      </c>
      <c r="E631" s="7" t="str">
        <f>IFERROR(VLOOKUP(Table4[[#This Row],[From Location Code]],Table5[#All],3,0),"")</f>
        <v>Munger</v>
      </c>
      <c r="F631" s="7" t="str">
        <f>IFERROR(VLOOKUP(Table4[[#This Row],[From Location Code]],Table5[#All],2,0),"")</f>
        <v>Main Godown</v>
      </c>
      <c r="G631" s="10">
        <v>1054</v>
      </c>
      <c r="H631" s="7" t="str">
        <f>IFERROR(VLOOKUP(Table4[[#This Row],[To BMC/MPG Code]],Table5[#All],3,0),"")</f>
        <v>Alauli</v>
      </c>
      <c r="I631" s="7" t="str">
        <f>IFERROR(VLOOKUP(Table4[[#This Row],[To BMC/MPG Code]],Table5[#All],2,0),"")</f>
        <v>BMC</v>
      </c>
      <c r="J631" s="9" t="s">
        <v>92</v>
      </c>
      <c r="K631" s="7" t="str">
        <f>IFERROR(VLOOKUP(Table4[[#This Row],[Item Name]],Table2[[Item Name]:[UoM]],2,0),"")</f>
        <v>Nos</v>
      </c>
      <c r="L631" s="10">
        <v>5</v>
      </c>
      <c r="M631" s="17">
        <f>IFERROR(VLOOKUP(Table4[[#This Row],[Item Name]],Table2[[#All],[Item Name]:[Open Rate]],8,0),"")</f>
        <v>94.4</v>
      </c>
      <c r="N631" s="17">
        <f>IFERROR(+Table4[[#This Row],[Qty Issued]]*Table4[[#This Row],[Rate]],"")</f>
        <v>472</v>
      </c>
      <c r="O631" s="10" t="s">
        <v>153</v>
      </c>
      <c r="P631" s="13" t="s">
        <v>38</v>
      </c>
    </row>
    <row r="632" spans="1:16" x14ac:dyDescent="0.25">
      <c r="A632" s="26">
        <v>45777</v>
      </c>
      <c r="B632" s="10" t="s">
        <v>155</v>
      </c>
      <c r="C632" s="10">
        <v>192</v>
      </c>
      <c r="D632" s="10">
        <v>1</v>
      </c>
      <c r="E632" s="7" t="str">
        <f>IFERROR(VLOOKUP(Table4[[#This Row],[From Location Code]],Table5[#All],3,0),"")</f>
        <v>Munger</v>
      </c>
      <c r="F632" s="7" t="str">
        <f>IFERROR(VLOOKUP(Table4[[#This Row],[From Location Code]],Table5[#All],2,0),"")</f>
        <v>Main Godown</v>
      </c>
      <c r="G632" s="10">
        <v>1054</v>
      </c>
      <c r="H632" s="7" t="str">
        <f>IFERROR(VLOOKUP(Table4[[#This Row],[To BMC/MPG Code]],Table5[#All],3,0),"")</f>
        <v>Alauli</v>
      </c>
      <c r="I632" s="7" t="str">
        <f>IFERROR(VLOOKUP(Table4[[#This Row],[To BMC/MPG Code]],Table5[#All],2,0),"")</f>
        <v>BMC</v>
      </c>
      <c r="J632" s="9" t="s">
        <v>126</v>
      </c>
      <c r="K632" s="7" t="str">
        <f>IFERROR(VLOOKUP(Table4[[#This Row],[Item Name]],Table2[[Item Name]:[UoM]],2,0),"")</f>
        <v>Nos</v>
      </c>
      <c r="L632" s="10">
        <v>1</v>
      </c>
      <c r="M632" s="17">
        <f>IFERROR(VLOOKUP(Table4[[#This Row],[Item Name]],Table2[[#All],[Item Name]:[Open Rate]],8,0),"")</f>
        <v>812.2</v>
      </c>
      <c r="N632" s="17">
        <f>IFERROR(+Table4[[#This Row],[Qty Issued]]*Table4[[#This Row],[Rate]],"")</f>
        <v>812.2</v>
      </c>
      <c r="O632" s="10" t="s">
        <v>153</v>
      </c>
      <c r="P632" s="13" t="s">
        <v>38</v>
      </c>
    </row>
    <row r="633" spans="1:16" x14ac:dyDescent="0.25">
      <c r="A633" s="26">
        <v>45777</v>
      </c>
      <c r="B633" s="10" t="s">
        <v>155</v>
      </c>
      <c r="C633" s="10">
        <v>192</v>
      </c>
      <c r="D633" s="10">
        <v>1</v>
      </c>
      <c r="E633" s="7" t="str">
        <f>IFERROR(VLOOKUP(Table4[[#This Row],[From Location Code]],Table5[#All],3,0),"")</f>
        <v>Munger</v>
      </c>
      <c r="F633" s="7" t="str">
        <f>IFERROR(VLOOKUP(Table4[[#This Row],[From Location Code]],Table5[#All],2,0),"")</f>
        <v>Main Godown</v>
      </c>
      <c r="G633" s="10">
        <v>1054</v>
      </c>
      <c r="H633" s="7" t="str">
        <f>IFERROR(VLOOKUP(Table4[[#This Row],[To BMC/MPG Code]],Table5[#All],3,0),"")</f>
        <v>Alauli</v>
      </c>
      <c r="I633" s="7" t="str">
        <f>IFERROR(VLOOKUP(Table4[[#This Row],[To BMC/MPG Code]],Table5[#All],2,0),"")</f>
        <v>BMC</v>
      </c>
      <c r="J633" s="9" t="s">
        <v>67</v>
      </c>
      <c r="K633" s="7" t="str">
        <f>IFERROR(VLOOKUP(Table4[[#This Row],[Item Name]],Table2[[Item Name]:[UoM]],2,0),"")</f>
        <v>Nos</v>
      </c>
      <c r="L633" s="10">
        <v>5</v>
      </c>
      <c r="M633" s="17">
        <f>IFERROR(VLOOKUP(Table4[[#This Row],[Item Name]],Table2[[#All],[Item Name]:[Open Rate]],8,0),"")</f>
        <v>271.39999999999998</v>
      </c>
      <c r="N633" s="17">
        <f>IFERROR(+Table4[[#This Row],[Qty Issued]]*Table4[[#This Row],[Rate]],"")</f>
        <v>1357</v>
      </c>
      <c r="O633" s="10" t="s">
        <v>153</v>
      </c>
      <c r="P633" s="13" t="s">
        <v>38</v>
      </c>
    </row>
    <row r="634" spans="1:16" x14ac:dyDescent="0.25">
      <c r="A634" s="26">
        <v>45777</v>
      </c>
      <c r="B634" s="10" t="s">
        <v>155</v>
      </c>
      <c r="C634" s="10">
        <v>192</v>
      </c>
      <c r="D634" s="10">
        <v>1</v>
      </c>
      <c r="E634" s="7" t="str">
        <f>IFERROR(VLOOKUP(Table4[[#This Row],[From Location Code]],Table5[#All],3,0),"")</f>
        <v>Munger</v>
      </c>
      <c r="F634" s="7" t="str">
        <f>IFERROR(VLOOKUP(Table4[[#This Row],[From Location Code]],Table5[#All],2,0),"")</f>
        <v>Main Godown</v>
      </c>
      <c r="G634" s="10">
        <v>1054</v>
      </c>
      <c r="H634" s="7" t="str">
        <f>IFERROR(VLOOKUP(Table4[[#This Row],[To BMC/MPG Code]],Table5[#All],3,0),"")</f>
        <v>Alauli</v>
      </c>
      <c r="I634" s="7" t="str">
        <f>IFERROR(VLOOKUP(Table4[[#This Row],[To BMC/MPG Code]],Table5[#All],2,0),"")</f>
        <v>BMC</v>
      </c>
      <c r="J634" s="9" t="s">
        <v>123</v>
      </c>
      <c r="K634" s="7" t="str">
        <f>IFERROR(VLOOKUP(Table4[[#This Row],[Item Name]],Table2[[Item Name]:[UoM]],2,0),"")</f>
        <v>Nos</v>
      </c>
      <c r="L634" s="10">
        <v>1</v>
      </c>
      <c r="M634" s="17">
        <f>IFERROR(VLOOKUP(Table4[[#This Row],[Item Name]],Table2[[#All],[Item Name]:[Open Rate]],8,0),"")</f>
        <v>839.4</v>
      </c>
      <c r="N634" s="17">
        <f>IFERROR(+Table4[[#This Row],[Qty Issued]]*Table4[[#This Row],[Rate]],"")</f>
        <v>839.4</v>
      </c>
      <c r="O634" s="10" t="s">
        <v>153</v>
      </c>
      <c r="P634" s="13" t="s">
        <v>38</v>
      </c>
    </row>
    <row r="635" spans="1:16" x14ac:dyDescent="0.25">
      <c r="A635" s="26">
        <v>45777</v>
      </c>
      <c r="B635" s="10" t="s">
        <v>155</v>
      </c>
      <c r="C635" s="10">
        <v>192</v>
      </c>
      <c r="D635" s="10">
        <v>1</v>
      </c>
      <c r="E635" s="7" t="str">
        <f>IFERROR(VLOOKUP(Table4[[#This Row],[From Location Code]],Table5[#All],3,0),"")</f>
        <v>Munger</v>
      </c>
      <c r="F635" s="7" t="str">
        <f>IFERROR(VLOOKUP(Table4[[#This Row],[From Location Code]],Table5[#All],2,0),"")</f>
        <v>Main Godown</v>
      </c>
      <c r="G635" s="10">
        <v>1054</v>
      </c>
      <c r="H635" s="7" t="str">
        <f>IFERROR(VLOOKUP(Table4[[#This Row],[To BMC/MPG Code]],Table5[#All],3,0),"")</f>
        <v>Alauli</v>
      </c>
      <c r="I635" s="7" t="str">
        <f>IFERROR(VLOOKUP(Table4[[#This Row],[To BMC/MPG Code]],Table5[#All],2,0),"")</f>
        <v>BMC</v>
      </c>
      <c r="J635" s="9" t="s">
        <v>124</v>
      </c>
      <c r="K635" s="7" t="str">
        <f>IFERROR(VLOOKUP(Table4[[#This Row],[Item Name]],Table2[[Item Name]:[UoM]],2,0),"")</f>
        <v>Nos</v>
      </c>
      <c r="L635" s="10">
        <v>1</v>
      </c>
      <c r="M635" s="17">
        <f>IFERROR(VLOOKUP(Table4[[#This Row],[Item Name]],Table2[[#All],[Item Name]:[Open Rate]],8,0),"")</f>
        <v>1130.7</v>
      </c>
      <c r="N635" s="17">
        <f>IFERROR(+Table4[[#This Row],[Qty Issued]]*Table4[[#This Row],[Rate]],"")</f>
        <v>1130.7</v>
      </c>
      <c r="O635" s="10" t="s">
        <v>153</v>
      </c>
      <c r="P635" s="13" t="s">
        <v>38</v>
      </c>
    </row>
    <row r="636" spans="1:16" x14ac:dyDescent="0.25">
      <c r="A636" s="26">
        <v>45777</v>
      </c>
      <c r="B636" s="10" t="s">
        <v>155</v>
      </c>
      <c r="C636" s="10">
        <v>192</v>
      </c>
      <c r="D636" s="10">
        <v>1</v>
      </c>
      <c r="E636" s="7" t="str">
        <f>IFERROR(VLOOKUP(Table4[[#This Row],[From Location Code]],Table5[#All],3,0),"")</f>
        <v>Munger</v>
      </c>
      <c r="F636" s="7" t="str">
        <f>IFERROR(VLOOKUP(Table4[[#This Row],[From Location Code]],Table5[#All],2,0),"")</f>
        <v>Main Godown</v>
      </c>
      <c r="G636" s="10">
        <v>1054</v>
      </c>
      <c r="H636" s="7" t="str">
        <f>IFERROR(VLOOKUP(Table4[[#This Row],[To BMC/MPG Code]],Table5[#All],3,0),"")</f>
        <v>Alauli</v>
      </c>
      <c r="I636" s="7" t="str">
        <f>IFERROR(VLOOKUP(Table4[[#This Row],[To BMC/MPG Code]],Table5[#All],2,0),"")</f>
        <v>BMC</v>
      </c>
      <c r="J636" s="9" t="s">
        <v>54</v>
      </c>
      <c r="K636" s="7" t="str">
        <f>IFERROR(VLOOKUP(Table4[[#This Row],[Item Name]],Table2[[Item Name]:[UoM]],2,0),"")</f>
        <v>Nos</v>
      </c>
      <c r="L636" s="10">
        <v>2</v>
      </c>
      <c r="M636" s="17">
        <f>IFERROR(VLOOKUP(Table4[[#This Row],[Item Name]],Table2[[#All],[Item Name]:[Open Rate]],8,0),"")</f>
        <v>132.69999999999999</v>
      </c>
      <c r="N636" s="17">
        <f>IFERROR(+Table4[[#This Row],[Qty Issued]]*Table4[[#This Row],[Rate]],"")</f>
        <v>265.39999999999998</v>
      </c>
      <c r="O636" s="10" t="s">
        <v>153</v>
      </c>
      <c r="P636" s="13" t="s">
        <v>38</v>
      </c>
    </row>
    <row r="637" spans="1:16" x14ac:dyDescent="0.25">
      <c r="A637" s="26">
        <v>45777</v>
      </c>
      <c r="B637" s="10" t="s">
        <v>155</v>
      </c>
      <c r="C637" s="10">
        <v>192</v>
      </c>
      <c r="D637" s="10">
        <v>1</v>
      </c>
      <c r="E637" s="7" t="str">
        <f>IFERROR(VLOOKUP(Table4[[#This Row],[From Location Code]],Table5[#All],3,0),"")</f>
        <v>Munger</v>
      </c>
      <c r="F637" s="7" t="str">
        <f>IFERROR(VLOOKUP(Table4[[#This Row],[From Location Code]],Table5[#All],2,0),"")</f>
        <v>Main Godown</v>
      </c>
      <c r="G637" s="10">
        <v>1054</v>
      </c>
      <c r="H637" s="7" t="str">
        <f>IFERROR(VLOOKUP(Table4[[#This Row],[To BMC/MPG Code]],Table5[#All],3,0),"")</f>
        <v>Alauli</v>
      </c>
      <c r="I637" s="7" t="str">
        <f>IFERROR(VLOOKUP(Table4[[#This Row],[To BMC/MPG Code]],Table5[#All],2,0),"")</f>
        <v>BMC</v>
      </c>
      <c r="J637" s="9" t="s">
        <v>80</v>
      </c>
      <c r="K637" s="7" t="str">
        <f>IFERROR(VLOOKUP(Table4[[#This Row],[Item Name]],Table2[[Item Name]:[UoM]],2,0),"")</f>
        <v>Nos</v>
      </c>
      <c r="L637" s="10">
        <v>2</v>
      </c>
      <c r="M637" s="17">
        <f>IFERROR(VLOOKUP(Table4[[#This Row],[Item Name]],Table2[[#All],[Item Name]:[Open Rate]],8,0),"")</f>
        <v>132.69999999999999</v>
      </c>
      <c r="N637" s="17">
        <f>IFERROR(+Table4[[#This Row],[Qty Issued]]*Table4[[#This Row],[Rate]],"")</f>
        <v>265.39999999999998</v>
      </c>
      <c r="O637" s="10" t="s">
        <v>153</v>
      </c>
      <c r="P637" s="13" t="s">
        <v>38</v>
      </c>
    </row>
    <row r="638" spans="1:16" x14ac:dyDescent="0.25">
      <c r="A638" s="26">
        <v>45777</v>
      </c>
      <c r="B638" s="10" t="s">
        <v>155</v>
      </c>
      <c r="C638" s="10">
        <v>192</v>
      </c>
      <c r="D638" s="10">
        <v>1</v>
      </c>
      <c r="E638" s="7" t="str">
        <f>IFERROR(VLOOKUP(Table4[[#This Row],[From Location Code]],Table5[#All],3,0),"")</f>
        <v>Munger</v>
      </c>
      <c r="F638" s="7" t="str">
        <f>IFERROR(VLOOKUP(Table4[[#This Row],[From Location Code]],Table5[#All],2,0),"")</f>
        <v>Main Godown</v>
      </c>
      <c r="G638" s="10">
        <v>1054</v>
      </c>
      <c r="H638" s="7" t="str">
        <f>IFERROR(VLOOKUP(Table4[[#This Row],[To BMC/MPG Code]],Table5[#All],3,0),"")</f>
        <v>Alauli</v>
      </c>
      <c r="I638" s="7" t="str">
        <f>IFERROR(VLOOKUP(Table4[[#This Row],[To BMC/MPG Code]],Table5[#All],2,0),"")</f>
        <v>BMC</v>
      </c>
      <c r="J638" s="9" t="s">
        <v>79</v>
      </c>
      <c r="K638" s="7" t="str">
        <f>IFERROR(VLOOKUP(Table4[[#This Row],[Item Name]],Table2[[Item Name]:[UoM]],2,0),"")</f>
        <v>Nos</v>
      </c>
      <c r="L638" s="10">
        <v>1</v>
      </c>
      <c r="M638" s="17">
        <f>IFERROR(VLOOKUP(Table4[[#This Row],[Item Name]],Table2[[#All],[Item Name]:[Open Rate]],8,0),"")</f>
        <v>282.8</v>
      </c>
      <c r="N638" s="17">
        <f>IFERROR(+Table4[[#This Row],[Qty Issued]]*Table4[[#This Row],[Rate]],"")</f>
        <v>282.8</v>
      </c>
      <c r="O638" s="10" t="s">
        <v>153</v>
      </c>
      <c r="P638" s="13" t="s">
        <v>38</v>
      </c>
    </row>
    <row r="639" spans="1:16" x14ac:dyDescent="0.25">
      <c r="A639" s="26">
        <v>45777</v>
      </c>
      <c r="B639" s="10" t="s">
        <v>155</v>
      </c>
      <c r="C639" s="10">
        <v>192</v>
      </c>
      <c r="D639" s="10">
        <v>1</v>
      </c>
      <c r="E639" s="7" t="str">
        <f>IFERROR(VLOOKUP(Table4[[#This Row],[From Location Code]],Table5[#All],3,0),"")</f>
        <v>Munger</v>
      </c>
      <c r="F639" s="7" t="str">
        <f>IFERROR(VLOOKUP(Table4[[#This Row],[From Location Code]],Table5[#All],2,0),"")</f>
        <v>Main Godown</v>
      </c>
      <c r="G639" s="10">
        <v>1054</v>
      </c>
      <c r="H639" s="7" t="str">
        <f>IFERROR(VLOOKUP(Table4[[#This Row],[To BMC/MPG Code]],Table5[#All],3,0),"")</f>
        <v>Alauli</v>
      </c>
      <c r="I639" s="7" t="str">
        <f>IFERROR(VLOOKUP(Table4[[#This Row],[To BMC/MPG Code]],Table5[#All],2,0),"")</f>
        <v>BMC</v>
      </c>
      <c r="J639" s="9" t="s">
        <v>135</v>
      </c>
      <c r="K639" s="7" t="str">
        <f>IFERROR(VLOOKUP(Table4[[#This Row],[Item Name]],Table2[[Item Name]:[UoM]],2,0),"")</f>
        <v>Nos</v>
      </c>
      <c r="L639" s="10">
        <v>2</v>
      </c>
      <c r="M639" s="17">
        <f>IFERROR(VLOOKUP(Table4[[#This Row],[Item Name]],Table2[[#All],[Item Name]:[Open Rate]],8,0),"")</f>
        <v>132.69999999999999</v>
      </c>
      <c r="N639" s="17">
        <f>IFERROR(+Table4[[#This Row],[Qty Issued]]*Table4[[#This Row],[Rate]],"")</f>
        <v>265.39999999999998</v>
      </c>
      <c r="O639" s="10" t="s">
        <v>153</v>
      </c>
      <c r="P639" s="13" t="s">
        <v>38</v>
      </c>
    </row>
    <row r="640" spans="1:16" x14ac:dyDescent="0.25">
      <c r="A640" s="26">
        <v>45777</v>
      </c>
      <c r="B640" s="10" t="s">
        <v>155</v>
      </c>
      <c r="C640" s="10">
        <v>193</v>
      </c>
      <c r="D640" s="10">
        <v>1</v>
      </c>
      <c r="E640" s="7" t="str">
        <f>IFERROR(VLOOKUP(Table4[[#This Row],[From Location Code]],Table5[#All],3,0),"")</f>
        <v>Munger</v>
      </c>
      <c r="F640" s="7" t="str">
        <f>IFERROR(VLOOKUP(Table4[[#This Row],[From Location Code]],Table5[#All],2,0),"")</f>
        <v>Main Godown</v>
      </c>
      <c r="G640" s="10">
        <v>1054</v>
      </c>
      <c r="H640" s="7" t="str">
        <f>IFERROR(VLOOKUP(Table4[[#This Row],[To BMC/MPG Code]],Table5[#All],3,0),"")</f>
        <v>Alauli</v>
      </c>
      <c r="I640" s="7" t="str">
        <f>IFERROR(VLOOKUP(Table4[[#This Row],[To BMC/MPG Code]],Table5[#All],2,0),"")</f>
        <v>BMC</v>
      </c>
      <c r="J640" s="9" t="s">
        <v>93</v>
      </c>
      <c r="K640" s="7" t="str">
        <f>IFERROR(VLOOKUP(Table4[[#This Row],[Item Name]],Table2[[Item Name]:[UoM]],2,0),"")</f>
        <v>Nos</v>
      </c>
      <c r="L640" s="10">
        <v>2</v>
      </c>
      <c r="M640" s="17">
        <f>IFERROR(VLOOKUP(Table4[[#This Row],[Item Name]],Table2[[#All],[Item Name]:[Open Rate]],8,0),"")</f>
        <v>132.69999999999999</v>
      </c>
      <c r="N640" s="17">
        <f>IFERROR(+Table4[[#This Row],[Qty Issued]]*Table4[[#This Row],[Rate]],"")</f>
        <v>265.39999999999998</v>
      </c>
      <c r="O640" s="10" t="s">
        <v>153</v>
      </c>
      <c r="P640" s="13" t="s">
        <v>38</v>
      </c>
    </row>
    <row r="641" spans="1:16" x14ac:dyDescent="0.25">
      <c r="A641" s="26">
        <v>45777</v>
      </c>
      <c r="B641" s="10" t="s">
        <v>155</v>
      </c>
      <c r="C641" s="10">
        <v>193</v>
      </c>
      <c r="D641" s="10">
        <v>1</v>
      </c>
      <c r="E641" s="7" t="str">
        <f>IFERROR(VLOOKUP(Table4[[#This Row],[From Location Code]],Table5[#All],3,0),"")</f>
        <v>Munger</v>
      </c>
      <c r="F641" s="7" t="str">
        <f>IFERROR(VLOOKUP(Table4[[#This Row],[From Location Code]],Table5[#All],2,0),"")</f>
        <v>Main Godown</v>
      </c>
      <c r="G641" s="10">
        <v>1054</v>
      </c>
      <c r="H641" s="7" t="str">
        <f>IFERROR(VLOOKUP(Table4[[#This Row],[To BMC/MPG Code]],Table5[#All],3,0),"")</f>
        <v>Alauli</v>
      </c>
      <c r="I641" s="7" t="str">
        <f>IFERROR(VLOOKUP(Table4[[#This Row],[To BMC/MPG Code]],Table5[#All],2,0),"")</f>
        <v>BMC</v>
      </c>
      <c r="J641" s="9" t="s">
        <v>50</v>
      </c>
      <c r="K641" s="7" t="str">
        <f>IFERROR(VLOOKUP(Table4[[#This Row],[Item Name]],Table2[[Item Name]:[UoM]],2,0),"")</f>
        <v>Nos</v>
      </c>
      <c r="L641" s="10">
        <v>1</v>
      </c>
      <c r="M641" s="17">
        <f>IFERROR(VLOOKUP(Table4[[#This Row],[Item Name]],Table2[[#All],[Item Name]:[Open Rate]],8,0),"")</f>
        <v>212.4</v>
      </c>
      <c r="N641" s="17">
        <f>IFERROR(+Table4[[#This Row],[Qty Issued]]*Table4[[#This Row],[Rate]],"")</f>
        <v>212.4</v>
      </c>
      <c r="O641" s="10" t="s">
        <v>153</v>
      </c>
      <c r="P641" s="13" t="s">
        <v>38</v>
      </c>
    </row>
    <row r="642" spans="1:16" x14ac:dyDescent="0.25">
      <c r="A642" s="26">
        <v>45777</v>
      </c>
      <c r="B642" s="10" t="s">
        <v>155</v>
      </c>
      <c r="C642" s="10">
        <v>192</v>
      </c>
      <c r="D642" s="10">
        <v>1</v>
      </c>
      <c r="E642" s="7" t="str">
        <f>IFERROR(VLOOKUP(Table4[[#This Row],[From Location Code]],Table5[#All],3,0),"")</f>
        <v>Munger</v>
      </c>
      <c r="F642" s="7" t="str">
        <f>IFERROR(VLOOKUP(Table4[[#This Row],[From Location Code]],Table5[#All],2,0),"")</f>
        <v>Main Godown</v>
      </c>
      <c r="G642" s="9">
        <v>1055</v>
      </c>
      <c r="H642" s="7" t="str">
        <f>IFERROR(VLOOKUP(Table4[[#This Row],[To BMC/MPG Code]],Table5[#All],3,0),"")</f>
        <v>Matihani</v>
      </c>
      <c r="I642" s="7" t="str">
        <f>IFERROR(VLOOKUP(Table4[[#This Row],[To BMC/MPG Code]],Table5[#All],2,0),"")</f>
        <v>BMC</v>
      </c>
      <c r="J642" s="9" t="s">
        <v>86</v>
      </c>
      <c r="K642" s="7" t="str">
        <f>IFERROR(VLOOKUP(Table4[[#This Row],[Item Name]],Table2[[Item Name]:[UoM]],2,0),"")</f>
        <v>Nos</v>
      </c>
      <c r="L642" s="10">
        <v>1</v>
      </c>
      <c r="M642" s="17">
        <f>IFERROR(VLOOKUP(Table4[[#This Row],[Item Name]],Table2[[#All],[Item Name]:[Open Rate]],8,0),"")</f>
        <v>9676</v>
      </c>
      <c r="N642" s="17">
        <f>IFERROR(+Table4[[#This Row],[Qty Issued]]*Table4[[#This Row],[Rate]],"")</f>
        <v>9676</v>
      </c>
      <c r="O642" s="10" t="s">
        <v>153</v>
      </c>
      <c r="P642" s="13" t="s">
        <v>38</v>
      </c>
    </row>
    <row r="643" spans="1:16" x14ac:dyDescent="0.25">
      <c r="A643" s="26">
        <v>45777</v>
      </c>
      <c r="B643" s="10" t="s">
        <v>155</v>
      </c>
      <c r="C643" s="10">
        <v>192</v>
      </c>
      <c r="D643" s="10">
        <v>1</v>
      </c>
      <c r="E643" s="7" t="str">
        <f>IFERROR(VLOOKUP(Table4[[#This Row],[From Location Code]],Table5[#All],3,0),"")</f>
        <v>Munger</v>
      </c>
      <c r="F643" s="7" t="str">
        <f>IFERROR(VLOOKUP(Table4[[#This Row],[From Location Code]],Table5[#All],2,0),"")</f>
        <v>Main Godown</v>
      </c>
      <c r="G643" s="9">
        <v>1055</v>
      </c>
      <c r="H643" s="7" t="str">
        <f>IFERROR(VLOOKUP(Table4[[#This Row],[To BMC/MPG Code]],Table5[#All],3,0),"")</f>
        <v>Matihani</v>
      </c>
      <c r="I643" s="7" t="str">
        <f>IFERROR(VLOOKUP(Table4[[#This Row],[To BMC/MPG Code]],Table5[#All],2,0),"")</f>
        <v>BMC</v>
      </c>
      <c r="J643" s="9" t="s">
        <v>51</v>
      </c>
      <c r="K643" s="7" t="str">
        <f>IFERROR(VLOOKUP(Table4[[#This Row],[Item Name]],Table2[[Item Name]:[UoM]],2,0),"")</f>
        <v>Nos</v>
      </c>
      <c r="L643" s="10">
        <v>5</v>
      </c>
      <c r="M643" s="17">
        <f>IFERROR(VLOOKUP(Table4[[#This Row],[Item Name]],Table2[[#All],[Item Name]:[Open Rate]],8,0),"")</f>
        <v>121.54</v>
      </c>
      <c r="N643" s="17">
        <f>IFERROR(+Table4[[#This Row],[Qty Issued]]*Table4[[#This Row],[Rate]],"")</f>
        <v>607.70000000000005</v>
      </c>
      <c r="O643" s="10" t="s">
        <v>153</v>
      </c>
      <c r="P643" s="13" t="s">
        <v>38</v>
      </c>
    </row>
    <row r="644" spans="1:16" x14ac:dyDescent="0.25">
      <c r="A644" s="26">
        <v>45777</v>
      </c>
      <c r="B644" s="10" t="s">
        <v>155</v>
      </c>
      <c r="C644" s="10">
        <v>192</v>
      </c>
      <c r="D644" s="10">
        <v>1</v>
      </c>
      <c r="E644" s="7" t="str">
        <f>IFERROR(VLOOKUP(Table4[[#This Row],[From Location Code]],Table5[#All],3,0),"")</f>
        <v>Munger</v>
      </c>
      <c r="F644" s="7" t="str">
        <f>IFERROR(VLOOKUP(Table4[[#This Row],[From Location Code]],Table5[#All],2,0),"")</f>
        <v>Main Godown</v>
      </c>
      <c r="G644" s="9">
        <v>1055</v>
      </c>
      <c r="H644" s="7" t="str">
        <f>IFERROR(VLOOKUP(Table4[[#This Row],[To BMC/MPG Code]],Table5[#All],3,0),"")</f>
        <v>Matihani</v>
      </c>
      <c r="I644" s="7" t="str">
        <f>IFERROR(VLOOKUP(Table4[[#This Row],[To BMC/MPG Code]],Table5[#All],2,0),"")</f>
        <v>BMC</v>
      </c>
      <c r="J644" s="9" t="s">
        <v>112</v>
      </c>
      <c r="K644" s="7" t="str">
        <f>IFERROR(VLOOKUP(Table4[[#This Row],[Item Name]],Table2[[Item Name]:[UoM]],2,0),"")</f>
        <v>Nos</v>
      </c>
      <c r="L644" s="10">
        <v>5</v>
      </c>
      <c r="M644" s="17">
        <f>IFERROR(VLOOKUP(Table4[[#This Row],[Item Name]],Table2[[#All],[Item Name]:[Open Rate]],8,0),"")</f>
        <v>218.3</v>
      </c>
      <c r="N644" s="17">
        <f>IFERROR(+Table4[[#This Row],[Qty Issued]]*Table4[[#This Row],[Rate]],"")</f>
        <v>1091.5</v>
      </c>
      <c r="O644" s="10" t="s">
        <v>153</v>
      </c>
      <c r="P644" s="13" t="s">
        <v>38</v>
      </c>
    </row>
    <row r="645" spans="1:16" x14ac:dyDescent="0.25">
      <c r="A645" s="26">
        <v>45777</v>
      </c>
      <c r="B645" s="10" t="s">
        <v>155</v>
      </c>
      <c r="C645" s="10">
        <v>192</v>
      </c>
      <c r="D645" s="10">
        <v>1</v>
      </c>
      <c r="E645" s="7" t="str">
        <f>IFERROR(VLOOKUP(Table4[[#This Row],[From Location Code]],Table5[#All],3,0),"")</f>
        <v>Munger</v>
      </c>
      <c r="F645" s="7" t="str">
        <f>IFERROR(VLOOKUP(Table4[[#This Row],[From Location Code]],Table5[#All],2,0),"")</f>
        <v>Main Godown</v>
      </c>
      <c r="G645" s="9">
        <v>1055</v>
      </c>
      <c r="H645" s="7" t="str">
        <f>IFERROR(VLOOKUP(Table4[[#This Row],[To BMC/MPG Code]],Table5[#All],3,0),"")</f>
        <v>Matihani</v>
      </c>
      <c r="I645" s="7" t="str">
        <f>IFERROR(VLOOKUP(Table4[[#This Row],[To BMC/MPG Code]],Table5[#All],2,0),"")</f>
        <v>BMC</v>
      </c>
      <c r="J645" s="9" t="s">
        <v>92</v>
      </c>
      <c r="K645" s="7" t="str">
        <f>IFERROR(VLOOKUP(Table4[[#This Row],[Item Name]],Table2[[Item Name]:[UoM]],2,0),"")</f>
        <v>Nos</v>
      </c>
      <c r="L645" s="10">
        <v>5</v>
      </c>
      <c r="M645" s="17">
        <f>IFERROR(VLOOKUP(Table4[[#This Row],[Item Name]],Table2[[#All],[Item Name]:[Open Rate]],8,0),"")</f>
        <v>94.4</v>
      </c>
      <c r="N645" s="17">
        <f>IFERROR(+Table4[[#This Row],[Qty Issued]]*Table4[[#This Row],[Rate]],"")</f>
        <v>472</v>
      </c>
      <c r="O645" s="10" t="s">
        <v>153</v>
      </c>
      <c r="P645" s="13" t="s">
        <v>38</v>
      </c>
    </row>
    <row r="646" spans="1:16" x14ac:dyDescent="0.25">
      <c r="A646" s="26">
        <v>45777</v>
      </c>
      <c r="B646" s="10" t="s">
        <v>155</v>
      </c>
      <c r="C646" s="10">
        <v>192</v>
      </c>
      <c r="D646" s="10">
        <v>1</v>
      </c>
      <c r="E646" s="7" t="str">
        <f>IFERROR(VLOOKUP(Table4[[#This Row],[From Location Code]],Table5[#All],3,0),"")</f>
        <v>Munger</v>
      </c>
      <c r="F646" s="7" t="str">
        <f>IFERROR(VLOOKUP(Table4[[#This Row],[From Location Code]],Table5[#All],2,0),"")</f>
        <v>Main Godown</v>
      </c>
      <c r="G646" s="9">
        <v>1055</v>
      </c>
      <c r="H646" s="7" t="str">
        <f>IFERROR(VLOOKUP(Table4[[#This Row],[To BMC/MPG Code]],Table5[#All],3,0),"")</f>
        <v>Matihani</v>
      </c>
      <c r="I646" s="7" t="str">
        <f>IFERROR(VLOOKUP(Table4[[#This Row],[To BMC/MPG Code]],Table5[#All],2,0),"")</f>
        <v>BMC</v>
      </c>
      <c r="J646" s="9" t="s">
        <v>126</v>
      </c>
      <c r="K646" s="7" t="str">
        <f>IFERROR(VLOOKUP(Table4[[#This Row],[Item Name]],Table2[[Item Name]:[UoM]],2,0),"")</f>
        <v>Nos</v>
      </c>
      <c r="L646" s="10">
        <v>1</v>
      </c>
      <c r="M646" s="17">
        <f>IFERROR(VLOOKUP(Table4[[#This Row],[Item Name]],Table2[[#All],[Item Name]:[Open Rate]],8,0),"")</f>
        <v>812.2</v>
      </c>
      <c r="N646" s="17">
        <f>IFERROR(+Table4[[#This Row],[Qty Issued]]*Table4[[#This Row],[Rate]],"")</f>
        <v>812.2</v>
      </c>
      <c r="O646" s="10" t="s">
        <v>153</v>
      </c>
      <c r="P646" s="13" t="s">
        <v>38</v>
      </c>
    </row>
    <row r="647" spans="1:16" x14ac:dyDescent="0.25">
      <c r="A647" s="26">
        <v>45777</v>
      </c>
      <c r="B647" s="10" t="s">
        <v>155</v>
      </c>
      <c r="C647" s="10">
        <v>192</v>
      </c>
      <c r="D647" s="10">
        <v>1</v>
      </c>
      <c r="E647" s="7" t="str">
        <f>IFERROR(VLOOKUP(Table4[[#This Row],[From Location Code]],Table5[#All],3,0),"")</f>
        <v>Munger</v>
      </c>
      <c r="F647" s="7" t="str">
        <f>IFERROR(VLOOKUP(Table4[[#This Row],[From Location Code]],Table5[#All],2,0),"")</f>
        <v>Main Godown</v>
      </c>
      <c r="G647" s="9">
        <v>1055</v>
      </c>
      <c r="H647" s="7" t="str">
        <f>IFERROR(VLOOKUP(Table4[[#This Row],[To BMC/MPG Code]],Table5[#All],3,0),"")</f>
        <v>Matihani</v>
      </c>
      <c r="I647" s="7" t="str">
        <f>IFERROR(VLOOKUP(Table4[[#This Row],[To BMC/MPG Code]],Table5[#All],2,0),"")</f>
        <v>BMC</v>
      </c>
      <c r="J647" s="9" t="s">
        <v>67</v>
      </c>
      <c r="K647" s="7" t="str">
        <f>IFERROR(VLOOKUP(Table4[[#This Row],[Item Name]],Table2[[Item Name]:[UoM]],2,0),"")</f>
        <v>Nos</v>
      </c>
      <c r="L647" s="10">
        <v>5</v>
      </c>
      <c r="M647" s="17">
        <f>IFERROR(VLOOKUP(Table4[[#This Row],[Item Name]],Table2[[#All],[Item Name]:[Open Rate]],8,0),"")</f>
        <v>271.39999999999998</v>
      </c>
      <c r="N647" s="17">
        <f>IFERROR(+Table4[[#This Row],[Qty Issued]]*Table4[[#This Row],[Rate]],"")</f>
        <v>1357</v>
      </c>
      <c r="O647" s="10" t="s">
        <v>153</v>
      </c>
      <c r="P647" s="13" t="s">
        <v>38</v>
      </c>
    </row>
    <row r="648" spans="1:16" x14ac:dyDescent="0.25">
      <c r="A648" s="26">
        <v>45777</v>
      </c>
      <c r="B648" s="10" t="s">
        <v>155</v>
      </c>
      <c r="C648" s="10">
        <v>192</v>
      </c>
      <c r="D648" s="10">
        <v>1</v>
      </c>
      <c r="E648" s="7" t="str">
        <f>IFERROR(VLOOKUP(Table4[[#This Row],[From Location Code]],Table5[#All],3,0),"")</f>
        <v>Munger</v>
      </c>
      <c r="F648" s="7" t="str">
        <f>IFERROR(VLOOKUP(Table4[[#This Row],[From Location Code]],Table5[#All],2,0),"")</f>
        <v>Main Godown</v>
      </c>
      <c r="G648" s="9">
        <v>1055</v>
      </c>
      <c r="H648" s="7" t="str">
        <f>IFERROR(VLOOKUP(Table4[[#This Row],[To BMC/MPG Code]],Table5[#All],3,0),"")</f>
        <v>Matihani</v>
      </c>
      <c r="I648" s="7" t="str">
        <f>IFERROR(VLOOKUP(Table4[[#This Row],[To BMC/MPG Code]],Table5[#All],2,0),"")</f>
        <v>BMC</v>
      </c>
      <c r="J648" s="9" t="s">
        <v>123</v>
      </c>
      <c r="K648" s="7" t="str">
        <f>IFERROR(VLOOKUP(Table4[[#This Row],[Item Name]],Table2[[Item Name]:[UoM]],2,0),"")</f>
        <v>Nos</v>
      </c>
      <c r="L648" s="10">
        <v>1</v>
      </c>
      <c r="M648" s="17">
        <f>IFERROR(VLOOKUP(Table4[[#This Row],[Item Name]],Table2[[#All],[Item Name]:[Open Rate]],8,0),"")</f>
        <v>839.4</v>
      </c>
      <c r="N648" s="17">
        <f>IFERROR(+Table4[[#This Row],[Qty Issued]]*Table4[[#This Row],[Rate]],"")</f>
        <v>839.4</v>
      </c>
      <c r="O648" s="10" t="s">
        <v>153</v>
      </c>
      <c r="P648" s="13" t="s">
        <v>38</v>
      </c>
    </row>
    <row r="649" spans="1:16" x14ac:dyDescent="0.25">
      <c r="A649" s="26">
        <v>45777</v>
      </c>
      <c r="B649" s="10" t="s">
        <v>155</v>
      </c>
      <c r="C649" s="10">
        <v>192</v>
      </c>
      <c r="D649" s="10">
        <v>1</v>
      </c>
      <c r="E649" s="7" t="str">
        <f>IFERROR(VLOOKUP(Table4[[#This Row],[From Location Code]],Table5[#All],3,0),"")</f>
        <v>Munger</v>
      </c>
      <c r="F649" s="7" t="str">
        <f>IFERROR(VLOOKUP(Table4[[#This Row],[From Location Code]],Table5[#All],2,0),"")</f>
        <v>Main Godown</v>
      </c>
      <c r="G649" s="9">
        <v>1055</v>
      </c>
      <c r="H649" s="7" t="str">
        <f>IFERROR(VLOOKUP(Table4[[#This Row],[To BMC/MPG Code]],Table5[#All],3,0),"")</f>
        <v>Matihani</v>
      </c>
      <c r="I649" s="7" t="str">
        <f>IFERROR(VLOOKUP(Table4[[#This Row],[To BMC/MPG Code]],Table5[#All],2,0),"")</f>
        <v>BMC</v>
      </c>
      <c r="J649" s="9" t="s">
        <v>124</v>
      </c>
      <c r="K649" s="7" t="str">
        <f>IFERROR(VLOOKUP(Table4[[#This Row],[Item Name]],Table2[[Item Name]:[UoM]],2,0),"")</f>
        <v>Nos</v>
      </c>
      <c r="L649" s="10">
        <v>1</v>
      </c>
      <c r="M649" s="17">
        <f>IFERROR(VLOOKUP(Table4[[#This Row],[Item Name]],Table2[[#All],[Item Name]:[Open Rate]],8,0),"")</f>
        <v>1130.7</v>
      </c>
      <c r="N649" s="17">
        <f>IFERROR(+Table4[[#This Row],[Qty Issued]]*Table4[[#This Row],[Rate]],"")</f>
        <v>1130.7</v>
      </c>
      <c r="O649" s="10" t="s">
        <v>153</v>
      </c>
      <c r="P649" s="13" t="s">
        <v>38</v>
      </c>
    </row>
    <row r="650" spans="1:16" x14ac:dyDescent="0.25">
      <c r="A650" s="26">
        <v>45777</v>
      </c>
      <c r="B650" s="10" t="s">
        <v>155</v>
      </c>
      <c r="C650" s="10">
        <v>192</v>
      </c>
      <c r="D650" s="10">
        <v>1</v>
      </c>
      <c r="E650" s="7" t="str">
        <f>IFERROR(VLOOKUP(Table4[[#This Row],[From Location Code]],Table5[#All],3,0),"")</f>
        <v>Munger</v>
      </c>
      <c r="F650" s="7" t="str">
        <f>IFERROR(VLOOKUP(Table4[[#This Row],[From Location Code]],Table5[#All],2,0),"")</f>
        <v>Main Godown</v>
      </c>
      <c r="G650" s="9">
        <v>1055</v>
      </c>
      <c r="H650" s="7" t="str">
        <f>IFERROR(VLOOKUP(Table4[[#This Row],[To BMC/MPG Code]],Table5[#All],3,0),"")</f>
        <v>Matihani</v>
      </c>
      <c r="I650" s="7" t="str">
        <f>IFERROR(VLOOKUP(Table4[[#This Row],[To BMC/MPG Code]],Table5[#All],2,0),"")</f>
        <v>BMC</v>
      </c>
      <c r="J650" s="9" t="s">
        <v>54</v>
      </c>
      <c r="K650" s="7" t="str">
        <f>IFERROR(VLOOKUP(Table4[[#This Row],[Item Name]],Table2[[Item Name]:[UoM]],2,0),"")</f>
        <v>Nos</v>
      </c>
      <c r="L650" s="10">
        <v>2</v>
      </c>
      <c r="M650" s="17">
        <f>IFERROR(VLOOKUP(Table4[[#This Row],[Item Name]],Table2[[#All],[Item Name]:[Open Rate]],8,0),"")</f>
        <v>132.69999999999999</v>
      </c>
      <c r="N650" s="17">
        <f>IFERROR(+Table4[[#This Row],[Qty Issued]]*Table4[[#This Row],[Rate]],"")</f>
        <v>265.39999999999998</v>
      </c>
      <c r="O650" s="10" t="s">
        <v>153</v>
      </c>
      <c r="P650" s="13" t="s">
        <v>38</v>
      </c>
    </row>
    <row r="651" spans="1:16" x14ac:dyDescent="0.25">
      <c r="A651" s="26">
        <v>45777</v>
      </c>
      <c r="B651" s="10" t="s">
        <v>155</v>
      </c>
      <c r="C651" s="10">
        <v>192</v>
      </c>
      <c r="D651" s="10">
        <v>1</v>
      </c>
      <c r="E651" s="7" t="str">
        <f>IFERROR(VLOOKUP(Table4[[#This Row],[From Location Code]],Table5[#All],3,0),"")</f>
        <v>Munger</v>
      </c>
      <c r="F651" s="7" t="str">
        <f>IFERROR(VLOOKUP(Table4[[#This Row],[From Location Code]],Table5[#All],2,0),"")</f>
        <v>Main Godown</v>
      </c>
      <c r="G651" s="9">
        <v>1055</v>
      </c>
      <c r="H651" s="7" t="str">
        <f>IFERROR(VLOOKUP(Table4[[#This Row],[To BMC/MPG Code]],Table5[#All],3,0),"")</f>
        <v>Matihani</v>
      </c>
      <c r="I651" s="7" t="str">
        <f>IFERROR(VLOOKUP(Table4[[#This Row],[To BMC/MPG Code]],Table5[#All],2,0),"")</f>
        <v>BMC</v>
      </c>
      <c r="J651" s="9" t="s">
        <v>80</v>
      </c>
      <c r="K651" s="7" t="str">
        <f>IFERROR(VLOOKUP(Table4[[#This Row],[Item Name]],Table2[[Item Name]:[UoM]],2,0),"")</f>
        <v>Nos</v>
      </c>
      <c r="L651" s="10">
        <v>2</v>
      </c>
      <c r="M651" s="17">
        <f>IFERROR(VLOOKUP(Table4[[#This Row],[Item Name]],Table2[[#All],[Item Name]:[Open Rate]],8,0),"")</f>
        <v>132.69999999999999</v>
      </c>
      <c r="N651" s="17">
        <f>IFERROR(+Table4[[#This Row],[Qty Issued]]*Table4[[#This Row],[Rate]],"")</f>
        <v>265.39999999999998</v>
      </c>
      <c r="O651" s="10" t="s">
        <v>153</v>
      </c>
      <c r="P651" s="13" t="s">
        <v>38</v>
      </c>
    </row>
    <row r="652" spans="1:16" x14ac:dyDescent="0.25">
      <c r="A652" s="26">
        <v>45777</v>
      </c>
      <c r="B652" s="10" t="s">
        <v>155</v>
      </c>
      <c r="C652" s="10">
        <v>192</v>
      </c>
      <c r="D652" s="10">
        <v>1</v>
      </c>
      <c r="E652" s="7" t="str">
        <f>IFERROR(VLOOKUP(Table4[[#This Row],[From Location Code]],Table5[#All],3,0),"")</f>
        <v>Munger</v>
      </c>
      <c r="F652" s="7" t="str">
        <f>IFERROR(VLOOKUP(Table4[[#This Row],[From Location Code]],Table5[#All],2,0),"")</f>
        <v>Main Godown</v>
      </c>
      <c r="G652" s="9">
        <v>1055</v>
      </c>
      <c r="H652" s="7" t="str">
        <f>IFERROR(VLOOKUP(Table4[[#This Row],[To BMC/MPG Code]],Table5[#All],3,0),"")</f>
        <v>Matihani</v>
      </c>
      <c r="I652" s="7" t="str">
        <f>IFERROR(VLOOKUP(Table4[[#This Row],[To BMC/MPG Code]],Table5[#All],2,0),"")</f>
        <v>BMC</v>
      </c>
      <c r="J652" s="9" t="s">
        <v>79</v>
      </c>
      <c r="K652" s="7" t="str">
        <f>IFERROR(VLOOKUP(Table4[[#This Row],[Item Name]],Table2[[Item Name]:[UoM]],2,0),"")</f>
        <v>Nos</v>
      </c>
      <c r="L652" s="10">
        <v>1</v>
      </c>
      <c r="M652" s="17">
        <f>IFERROR(VLOOKUP(Table4[[#This Row],[Item Name]],Table2[[#All],[Item Name]:[Open Rate]],8,0),"")</f>
        <v>282.8</v>
      </c>
      <c r="N652" s="17">
        <f>IFERROR(+Table4[[#This Row],[Qty Issued]]*Table4[[#This Row],[Rate]],"")</f>
        <v>282.8</v>
      </c>
      <c r="O652" s="10" t="s">
        <v>153</v>
      </c>
      <c r="P652" s="13" t="s">
        <v>38</v>
      </c>
    </row>
    <row r="653" spans="1:16" x14ac:dyDescent="0.25">
      <c r="A653" s="26">
        <v>45777</v>
      </c>
      <c r="B653" s="10" t="s">
        <v>155</v>
      </c>
      <c r="C653" s="10">
        <v>192</v>
      </c>
      <c r="D653" s="10">
        <v>1</v>
      </c>
      <c r="E653" s="7" t="str">
        <f>IFERROR(VLOOKUP(Table4[[#This Row],[From Location Code]],Table5[#All],3,0),"")</f>
        <v>Munger</v>
      </c>
      <c r="F653" s="7" t="str">
        <f>IFERROR(VLOOKUP(Table4[[#This Row],[From Location Code]],Table5[#All],2,0),"")</f>
        <v>Main Godown</v>
      </c>
      <c r="G653" s="9">
        <v>1055</v>
      </c>
      <c r="H653" s="7" t="str">
        <f>IFERROR(VLOOKUP(Table4[[#This Row],[To BMC/MPG Code]],Table5[#All],3,0),"")</f>
        <v>Matihani</v>
      </c>
      <c r="I653" s="7" t="str">
        <f>IFERROR(VLOOKUP(Table4[[#This Row],[To BMC/MPG Code]],Table5[#All],2,0),"")</f>
        <v>BMC</v>
      </c>
      <c r="J653" s="9" t="s">
        <v>135</v>
      </c>
      <c r="K653" s="7" t="str">
        <f>IFERROR(VLOOKUP(Table4[[#This Row],[Item Name]],Table2[[Item Name]:[UoM]],2,0),"")</f>
        <v>Nos</v>
      </c>
      <c r="L653" s="10">
        <v>2</v>
      </c>
      <c r="M653" s="17">
        <f>IFERROR(VLOOKUP(Table4[[#This Row],[Item Name]],Table2[[#All],[Item Name]:[Open Rate]],8,0),"")</f>
        <v>132.69999999999999</v>
      </c>
      <c r="N653" s="17">
        <f>IFERROR(+Table4[[#This Row],[Qty Issued]]*Table4[[#This Row],[Rate]],"")</f>
        <v>265.39999999999998</v>
      </c>
      <c r="O653" s="10" t="s">
        <v>153</v>
      </c>
      <c r="P653" s="13" t="s">
        <v>38</v>
      </c>
    </row>
    <row r="654" spans="1:16" x14ac:dyDescent="0.25">
      <c r="A654" s="26">
        <v>45777</v>
      </c>
      <c r="B654" s="10" t="s">
        <v>155</v>
      </c>
      <c r="C654" s="10">
        <v>193</v>
      </c>
      <c r="D654" s="10">
        <v>1</v>
      </c>
      <c r="E654" s="7" t="str">
        <f>IFERROR(VLOOKUP(Table4[[#This Row],[From Location Code]],Table5[#All],3,0),"")</f>
        <v>Munger</v>
      </c>
      <c r="F654" s="7" t="str">
        <f>IFERROR(VLOOKUP(Table4[[#This Row],[From Location Code]],Table5[#All],2,0),"")</f>
        <v>Main Godown</v>
      </c>
      <c r="G654" s="9">
        <v>1055</v>
      </c>
      <c r="H654" s="7" t="str">
        <f>IFERROR(VLOOKUP(Table4[[#This Row],[To BMC/MPG Code]],Table5[#All],3,0),"")</f>
        <v>Matihani</v>
      </c>
      <c r="I654" s="7" t="str">
        <f>IFERROR(VLOOKUP(Table4[[#This Row],[To BMC/MPG Code]],Table5[#All],2,0),"")</f>
        <v>BMC</v>
      </c>
      <c r="J654" s="9" t="s">
        <v>93</v>
      </c>
      <c r="K654" s="7" t="str">
        <f>IFERROR(VLOOKUP(Table4[[#This Row],[Item Name]],Table2[[Item Name]:[UoM]],2,0),"")</f>
        <v>Nos</v>
      </c>
      <c r="L654" s="10">
        <v>2</v>
      </c>
      <c r="M654" s="17">
        <f>IFERROR(VLOOKUP(Table4[[#This Row],[Item Name]],Table2[[#All],[Item Name]:[Open Rate]],8,0),"")</f>
        <v>132.69999999999999</v>
      </c>
      <c r="N654" s="17">
        <f>IFERROR(+Table4[[#This Row],[Qty Issued]]*Table4[[#This Row],[Rate]],"")</f>
        <v>265.39999999999998</v>
      </c>
      <c r="O654" s="10" t="s">
        <v>153</v>
      </c>
      <c r="P654" s="13" t="s">
        <v>38</v>
      </c>
    </row>
    <row r="655" spans="1:16" x14ac:dyDescent="0.25">
      <c r="A655" s="26">
        <v>45777</v>
      </c>
      <c r="B655" s="10" t="s">
        <v>155</v>
      </c>
      <c r="C655" s="10">
        <v>193</v>
      </c>
      <c r="D655" s="10">
        <v>1</v>
      </c>
      <c r="E655" s="7" t="str">
        <f>IFERROR(VLOOKUP(Table4[[#This Row],[From Location Code]],Table5[#All],3,0),"")</f>
        <v>Munger</v>
      </c>
      <c r="F655" s="7" t="str">
        <f>IFERROR(VLOOKUP(Table4[[#This Row],[From Location Code]],Table5[#All],2,0),"")</f>
        <v>Main Godown</v>
      </c>
      <c r="G655" s="9">
        <v>1055</v>
      </c>
      <c r="H655" s="7" t="str">
        <f>IFERROR(VLOOKUP(Table4[[#This Row],[To BMC/MPG Code]],Table5[#All],3,0),"")</f>
        <v>Matihani</v>
      </c>
      <c r="I655" s="7" t="str">
        <f>IFERROR(VLOOKUP(Table4[[#This Row],[To BMC/MPG Code]],Table5[#All],2,0),"")</f>
        <v>BMC</v>
      </c>
      <c r="J655" s="9" t="s">
        <v>50</v>
      </c>
      <c r="K655" s="7" t="str">
        <f>IFERROR(VLOOKUP(Table4[[#This Row],[Item Name]],Table2[[Item Name]:[UoM]],2,0),"")</f>
        <v>Nos</v>
      </c>
      <c r="L655" s="10">
        <v>1</v>
      </c>
      <c r="M655" s="17">
        <f>IFERROR(VLOOKUP(Table4[[#This Row],[Item Name]],Table2[[#All],[Item Name]:[Open Rate]],8,0),"")</f>
        <v>212.4</v>
      </c>
      <c r="N655" s="17">
        <f>IFERROR(+Table4[[#This Row],[Qty Issued]]*Table4[[#This Row],[Rate]],"")</f>
        <v>212.4</v>
      </c>
      <c r="O655" s="10" t="s">
        <v>153</v>
      </c>
      <c r="P655" s="13" t="s">
        <v>38</v>
      </c>
    </row>
    <row r="656" spans="1:16" x14ac:dyDescent="0.25">
      <c r="A656" s="26">
        <v>45784</v>
      </c>
      <c r="B656" s="10" t="s">
        <v>155</v>
      </c>
      <c r="C656" s="10">
        <v>194</v>
      </c>
      <c r="D656" s="10">
        <v>1</v>
      </c>
      <c r="E656" s="7" t="str">
        <f>IFERROR(VLOOKUP(Table4[[#This Row],[From Location Code]],Table5[#All],3,0),"")</f>
        <v>Munger</v>
      </c>
      <c r="F656" s="7" t="str">
        <f>IFERROR(VLOOKUP(Table4[[#This Row],[From Location Code]],Table5[#All],2,0),"")</f>
        <v>Main Godown</v>
      </c>
      <c r="G656" s="10">
        <v>1003</v>
      </c>
      <c r="H656" s="7" t="str">
        <f>IFERROR(VLOOKUP(Table4[[#This Row],[To BMC/MPG Code]],Table5[#All],3,0),"")</f>
        <v>Asarganj</v>
      </c>
      <c r="I656" s="7" t="str">
        <f>IFERROR(VLOOKUP(Table4[[#This Row],[To BMC/MPG Code]],Table5[#All],2,0),"")</f>
        <v>BMC</v>
      </c>
      <c r="J656" s="9" t="s">
        <v>56</v>
      </c>
      <c r="K656" s="7" t="str">
        <f>IFERROR(VLOOKUP(Table4[[#This Row],[Item Name]],Table2[[Item Name]:[UoM]],2,0),"")</f>
        <v>Nos</v>
      </c>
      <c r="L656" s="10">
        <v>7</v>
      </c>
      <c r="M656" s="17">
        <f>IFERROR(VLOOKUP(Table4[[#This Row],[Item Name]],Table2[[#All],[Item Name]:[Open Rate]],8,0),"")</f>
        <v>88.5</v>
      </c>
      <c r="N656" s="17">
        <f>IFERROR(+Table4[[#This Row],[Qty Issued]]*Table4[[#This Row],[Rate]],"")</f>
        <v>619.5</v>
      </c>
      <c r="O656" s="10" t="s">
        <v>153</v>
      </c>
      <c r="P656" s="13" t="s">
        <v>38</v>
      </c>
    </row>
    <row r="657" spans="1:16" x14ac:dyDescent="0.25">
      <c r="A657" s="26">
        <v>45790</v>
      </c>
      <c r="B657" s="10" t="s">
        <v>155</v>
      </c>
      <c r="C657" s="10">
        <v>195</v>
      </c>
      <c r="D657" s="10">
        <v>1</v>
      </c>
      <c r="E657" s="7" t="str">
        <f>IFERROR(VLOOKUP(Table4[[#This Row],[From Location Code]],Table5[#All],3,0),"")</f>
        <v>Munger</v>
      </c>
      <c r="F657" s="7" t="str">
        <f>IFERROR(VLOOKUP(Table4[[#This Row],[From Location Code]],Table5[#All],2,0),"")</f>
        <v>Main Godown</v>
      </c>
      <c r="G657" s="10">
        <v>1054</v>
      </c>
      <c r="H657" s="7" t="str">
        <f>IFERROR(VLOOKUP(Table4[[#This Row],[To BMC/MPG Code]],Table5[#All],3,0),"")</f>
        <v>Alauli</v>
      </c>
      <c r="I657" s="7" t="str">
        <f>IFERROR(VLOOKUP(Table4[[#This Row],[To BMC/MPG Code]],Table5[#All],2,0),"")</f>
        <v>BMC</v>
      </c>
      <c r="J657" s="9" t="s">
        <v>91</v>
      </c>
      <c r="K657" s="7" t="str">
        <f>IFERROR(VLOOKUP(Table4[[#This Row],[Item Name]],Table2[[Item Name]:[UoM]],2,0),"")</f>
        <v>Nos</v>
      </c>
      <c r="L657" s="10">
        <v>1</v>
      </c>
      <c r="M657" s="17">
        <f>IFERROR(VLOOKUP(Table4[[#This Row],[Item Name]],Table2[[#All],[Item Name]:[Open Rate]],8,0),"")</f>
        <v>112.1</v>
      </c>
      <c r="N657" s="17">
        <f>IFERROR(+Table4[[#This Row],[Qty Issued]]*Table4[[#This Row],[Rate]],"")</f>
        <v>112.1</v>
      </c>
      <c r="O657" s="10" t="s">
        <v>153</v>
      </c>
      <c r="P657" s="13" t="s">
        <v>38</v>
      </c>
    </row>
    <row r="658" spans="1:16" x14ac:dyDescent="0.25">
      <c r="A658" s="26">
        <v>45790</v>
      </c>
      <c r="B658" s="10" t="s">
        <v>155</v>
      </c>
      <c r="C658" s="10">
        <v>196</v>
      </c>
      <c r="D658" s="10">
        <v>1</v>
      </c>
      <c r="E658" s="7" t="str">
        <f>IFERROR(VLOOKUP(Table4[[#This Row],[From Location Code]],Table5[#All],3,0),"")</f>
        <v>Munger</v>
      </c>
      <c r="F658" s="7" t="str">
        <f>IFERROR(VLOOKUP(Table4[[#This Row],[From Location Code]],Table5[#All],2,0),"")</f>
        <v>Main Godown</v>
      </c>
      <c r="G658" s="10" t="s">
        <v>983</v>
      </c>
      <c r="H658" s="7" t="str">
        <f>IFERROR(VLOOKUP(Table4[[#This Row],[To BMC/MPG Code]],Table5[#All],3,0),"")</f>
        <v>Daya_Lab</v>
      </c>
      <c r="I658" s="7" t="str">
        <f>IFERROR(VLOOKUP(Table4[[#This Row],[To BMC/MPG Code]],Table5[#All],2,0),"")</f>
        <v>Lab</v>
      </c>
      <c r="J658" s="9" t="s">
        <v>92</v>
      </c>
      <c r="K658" s="7" t="str">
        <f>IFERROR(VLOOKUP(Table4[[#This Row],[Item Name]],Table2[[Item Name]:[UoM]],2,0),"")</f>
        <v>Nos</v>
      </c>
      <c r="L658" s="10">
        <v>3</v>
      </c>
      <c r="M658" s="17">
        <f>IFERROR(VLOOKUP(Table4[[#This Row],[Item Name]],Table2[[#All],[Item Name]:[Open Rate]],8,0),"")</f>
        <v>94.4</v>
      </c>
      <c r="N658" s="17">
        <f>IFERROR(+Table4[[#This Row],[Qty Issued]]*Table4[[#This Row],[Rate]],"")</f>
        <v>283.20000000000005</v>
      </c>
      <c r="O658" s="10" t="s">
        <v>153</v>
      </c>
      <c r="P658" s="13" t="s">
        <v>38</v>
      </c>
    </row>
    <row r="659" spans="1:16" x14ac:dyDescent="0.25">
      <c r="A659" s="26">
        <v>45792</v>
      </c>
      <c r="B659" s="10" t="s">
        <v>155</v>
      </c>
      <c r="C659" s="10">
        <v>197</v>
      </c>
      <c r="D659" s="10">
        <v>1</v>
      </c>
      <c r="E659" s="7" t="str">
        <f>IFERROR(VLOOKUP(Table4[[#This Row],[From Location Code]],Table5[#All],3,0),"")</f>
        <v>Munger</v>
      </c>
      <c r="F659" s="7" t="str">
        <f>IFERROR(VLOOKUP(Table4[[#This Row],[From Location Code]],Table5[#All],2,0),"")</f>
        <v>Main Godown</v>
      </c>
      <c r="G659" s="10">
        <v>1007</v>
      </c>
      <c r="H659" s="7" t="str">
        <f>IFERROR(VLOOKUP(Table4[[#This Row],[To BMC/MPG Code]],Table5[#All],3,0),"")</f>
        <v>Araria</v>
      </c>
      <c r="I659" s="7" t="str">
        <f>IFERROR(VLOOKUP(Table4[[#This Row],[To BMC/MPG Code]],Table5[#All],2,0),"")</f>
        <v>BMC</v>
      </c>
      <c r="J659" s="9" t="s">
        <v>51</v>
      </c>
      <c r="K659" s="7" t="str">
        <f>IFERROR(VLOOKUP(Table4[[#This Row],[Item Name]],Table2[[Item Name]:[UoM]],2,0),"")</f>
        <v>Nos</v>
      </c>
      <c r="L659" s="10">
        <v>20</v>
      </c>
      <c r="M659" s="17">
        <f>IFERROR(VLOOKUP(Table4[[#This Row],[Item Name]],Table2[[#All],[Item Name]:[Open Rate]],8,0),"")</f>
        <v>121.54</v>
      </c>
      <c r="N659" s="17">
        <f>IFERROR(+Table4[[#This Row],[Qty Issued]]*Table4[[#This Row],[Rate]],"")</f>
        <v>2430.8000000000002</v>
      </c>
      <c r="O659" s="10" t="s">
        <v>152</v>
      </c>
      <c r="P659" s="13" t="s">
        <v>154</v>
      </c>
    </row>
    <row r="660" spans="1:16" x14ac:dyDescent="0.25">
      <c r="A660" s="26">
        <v>45792</v>
      </c>
      <c r="B660" s="10" t="s">
        <v>155</v>
      </c>
      <c r="C660" s="10">
        <v>197</v>
      </c>
      <c r="D660" s="10">
        <v>1</v>
      </c>
      <c r="E660" s="7" t="str">
        <f>IFERROR(VLOOKUP(Table4[[#This Row],[From Location Code]],Table5[#All],3,0),"")</f>
        <v>Munger</v>
      </c>
      <c r="F660" s="7" t="str">
        <f>IFERROR(VLOOKUP(Table4[[#This Row],[From Location Code]],Table5[#All],2,0),"")</f>
        <v>Main Godown</v>
      </c>
      <c r="G660" s="10">
        <v>1007</v>
      </c>
      <c r="H660" s="7" t="str">
        <f>IFERROR(VLOOKUP(Table4[[#This Row],[To BMC/MPG Code]],Table5[#All],3,0),"")</f>
        <v>Araria</v>
      </c>
      <c r="I660" s="7" t="str">
        <f>IFERROR(VLOOKUP(Table4[[#This Row],[To BMC/MPG Code]],Table5[#All],2,0),"")</f>
        <v>BMC</v>
      </c>
      <c r="J660" s="9" t="s">
        <v>92</v>
      </c>
      <c r="K660" s="7" t="str">
        <f>IFERROR(VLOOKUP(Table4[[#This Row],[Item Name]],Table2[[Item Name]:[UoM]],2,0),"")</f>
        <v>Nos</v>
      </c>
      <c r="L660" s="10">
        <v>20</v>
      </c>
      <c r="M660" s="17">
        <f>IFERROR(VLOOKUP(Table4[[#This Row],[Item Name]],Table2[[#All],[Item Name]:[Open Rate]],8,0),"")</f>
        <v>94.4</v>
      </c>
      <c r="N660" s="17">
        <f>IFERROR(+Table4[[#This Row],[Qty Issued]]*Table4[[#This Row],[Rate]],"")</f>
        <v>1888</v>
      </c>
      <c r="O660" s="10" t="s">
        <v>152</v>
      </c>
      <c r="P660" s="13" t="s">
        <v>154</v>
      </c>
    </row>
    <row r="661" spans="1:16" x14ac:dyDescent="0.25">
      <c r="A661" s="26">
        <v>45792</v>
      </c>
      <c r="B661" s="10" t="s">
        <v>155</v>
      </c>
      <c r="C661" s="10">
        <v>197</v>
      </c>
      <c r="D661" s="10">
        <v>1</v>
      </c>
      <c r="E661" s="7" t="str">
        <f>IFERROR(VLOOKUP(Table4[[#This Row],[From Location Code]],Table5[#All],3,0),"")</f>
        <v>Munger</v>
      </c>
      <c r="F661" s="7" t="str">
        <f>IFERROR(VLOOKUP(Table4[[#This Row],[From Location Code]],Table5[#All],2,0),"")</f>
        <v>Main Godown</v>
      </c>
      <c r="G661" s="10">
        <v>1007</v>
      </c>
      <c r="H661" s="7" t="str">
        <f>IFERROR(VLOOKUP(Table4[[#This Row],[To BMC/MPG Code]],Table5[#All],3,0),"")</f>
        <v>Araria</v>
      </c>
      <c r="I661" s="7" t="str">
        <f>IFERROR(VLOOKUP(Table4[[#This Row],[To BMC/MPG Code]],Table5[#All],2,0),"")</f>
        <v>BMC</v>
      </c>
      <c r="J661" s="9" t="s">
        <v>121</v>
      </c>
      <c r="K661" s="7" t="str">
        <f>IFERROR(VLOOKUP(Table4[[#This Row],[Item Name]],Table2[[Item Name]:[UoM]],2,0),"")</f>
        <v>Nos</v>
      </c>
      <c r="L661" s="10">
        <v>3</v>
      </c>
      <c r="M661" s="17">
        <f>IFERROR(VLOOKUP(Table4[[#This Row],[Item Name]],Table2[[#All],[Item Name]:[Open Rate]],8,0),"")</f>
        <v>135.69999999999999</v>
      </c>
      <c r="N661" s="17">
        <f>IFERROR(+Table4[[#This Row],[Qty Issued]]*Table4[[#This Row],[Rate]],"")</f>
        <v>407.09999999999997</v>
      </c>
      <c r="O661" s="10" t="s">
        <v>152</v>
      </c>
      <c r="P661" s="13" t="s">
        <v>154</v>
      </c>
    </row>
    <row r="662" spans="1:16" x14ac:dyDescent="0.25">
      <c r="A662" s="26">
        <v>45792</v>
      </c>
      <c r="B662" s="10" t="s">
        <v>155</v>
      </c>
      <c r="C662" s="10">
        <v>197</v>
      </c>
      <c r="D662" s="10">
        <v>1</v>
      </c>
      <c r="E662" s="7" t="str">
        <f>IFERROR(VLOOKUP(Table4[[#This Row],[From Location Code]],Table5[#All],3,0),"")</f>
        <v>Munger</v>
      </c>
      <c r="F662" s="7" t="str">
        <f>IFERROR(VLOOKUP(Table4[[#This Row],[From Location Code]],Table5[#All],2,0),"")</f>
        <v>Main Godown</v>
      </c>
      <c r="G662" s="10">
        <v>1007</v>
      </c>
      <c r="H662" s="7" t="str">
        <f>IFERROR(VLOOKUP(Table4[[#This Row],[To BMC/MPG Code]],Table5[#All],3,0),"")</f>
        <v>Araria</v>
      </c>
      <c r="I662" s="7" t="str">
        <f>IFERROR(VLOOKUP(Table4[[#This Row],[To BMC/MPG Code]],Table5[#All],2,0),"")</f>
        <v>BMC</v>
      </c>
      <c r="J662" s="9" t="s">
        <v>127</v>
      </c>
      <c r="K662" s="7" t="str">
        <f>IFERROR(VLOOKUP(Table4[[#This Row],[Item Name]],Table2[[Item Name]:[UoM]],2,0),"")</f>
        <v>Nos</v>
      </c>
      <c r="L662" s="10">
        <v>400</v>
      </c>
      <c r="M662" s="17">
        <f>IFERROR(VLOOKUP(Table4[[#This Row],[Item Name]],Table2[[#All],[Item Name]:[Open Rate]],8,0),"")</f>
        <v>12.71</v>
      </c>
      <c r="N662" s="17">
        <f>IFERROR(+Table4[[#This Row],[Qty Issued]]*Table4[[#This Row],[Rate]],"")</f>
        <v>5084</v>
      </c>
      <c r="O662" s="10" t="s">
        <v>152</v>
      </c>
      <c r="P662" s="13" t="s">
        <v>154</v>
      </c>
    </row>
    <row r="663" spans="1:16" x14ac:dyDescent="0.25">
      <c r="A663" s="26">
        <v>45792</v>
      </c>
      <c r="B663" s="10" t="s">
        <v>155</v>
      </c>
      <c r="C663" s="10">
        <v>197</v>
      </c>
      <c r="D663" s="10">
        <v>1</v>
      </c>
      <c r="E663" s="7" t="str">
        <f>IFERROR(VLOOKUP(Table4[[#This Row],[From Location Code]],Table5[#All],3,0),"")</f>
        <v>Munger</v>
      </c>
      <c r="F663" s="7" t="str">
        <f>IFERROR(VLOOKUP(Table4[[#This Row],[From Location Code]],Table5[#All],2,0),"")</f>
        <v>Main Godown</v>
      </c>
      <c r="G663" s="10">
        <v>1007</v>
      </c>
      <c r="H663" s="7" t="str">
        <f>IFERROR(VLOOKUP(Table4[[#This Row],[To BMC/MPG Code]],Table5[#All],3,0),"")</f>
        <v>Araria</v>
      </c>
      <c r="I663" s="7" t="str">
        <f>IFERROR(VLOOKUP(Table4[[#This Row],[To BMC/MPG Code]],Table5[#All],2,0),"")</f>
        <v>BMC</v>
      </c>
      <c r="J663" s="9" t="s">
        <v>126</v>
      </c>
      <c r="K663" s="7" t="str">
        <f>IFERROR(VLOOKUP(Table4[[#This Row],[Item Name]],Table2[[Item Name]:[UoM]],2,0),"")</f>
        <v>Nos</v>
      </c>
      <c r="L663" s="10">
        <v>1</v>
      </c>
      <c r="M663" s="17">
        <f>IFERROR(VLOOKUP(Table4[[#This Row],[Item Name]],Table2[[#All],[Item Name]:[Open Rate]],8,0),"")</f>
        <v>812.2</v>
      </c>
      <c r="N663" s="17">
        <f>IFERROR(+Table4[[#This Row],[Qty Issued]]*Table4[[#This Row],[Rate]],"")</f>
        <v>812.2</v>
      </c>
      <c r="O663" s="10" t="s">
        <v>152</v>
      </c>
      <c r="P663" s="13" t="s">
        <v>154</v>
      </c>
    </row>
    <row r="664" spans="1:16" x14ac:dyDescent="0.25">
      <c r="A664" s="26">
        <v>45792</v>
      </c>
      <c r="B664" s="10" t="s">
        <v>155</v>
      </c>
      <c r="C664" s="10">
        <v>197</v>
      </c>
      <c r="D664" s="10">
        <v>1</v>
      </c>
      <c r="E664" s="7" t="str">
        <f>IFERROR(VLOOKUP(Table4[[#This Row],[From Location Code]],Table5[#All],3,0),"")</f>
        <v>Munger</v>
      </c>
      <c r="F664" s="7" t="str">
        <f>IFERROR(VLOOKUP(Table4[[#This Row],[From Location Code]],Table5[#All],2,0),"")</f>
        <v>Main Godown</v>
      </c>
      <c r="G664" s="10">
        <v>1007</v>
      </c>
      <c r="H664" s="7" t="str">
        <f>IFERROR(VLOOKUP(Table4[[#This Row],[To BMC/MPG Code]],Table5[#All],3,0),"")</f>
        <v>Araria</v>
      </c>
      <c r="I664" s="7" t="str">
        <f>IFERROR(VLOOKUP(Table4[[#This Row],[To BMC/MPG Code]],Table5[#All],2,0),"")</f>
        <v>BMC</v>
      </c>
      <c r="J664" s="9" t="s">
        <v>128</v>
      </c>
      <c r="K664" s="7" t="str">
        <f>IFERROR(VLOOKUP(Table4[[#This Row],[Item Name]],Table2[[Item Name]:[UoM]],2,0),"")</f>
        <v>Nos</v>
      </c>
      <c r="L664" s="10">
        <v>50</v>
      </c>
      <c r="M664" s="17">
        <f>IFERROR(VLOOKUP(Table4[[#This Row],[Item Name]],Table2[[#All],[Item Name]:[Open Rate]],8,0),"")</f>
        <v>51.92</v>
      </c>
      <c r="N664" s="17">
        <f>IFERROR(+Table4[[#This Row],[Qty Issued]]*Table4[[#This Row],[Rate]],"")</f>
        <v>2596</v>
      </c>
      <c r="O664" s="10" t="s">
        <v>152</v>
      </c>
      <c r="P664" s="13" t="s">
        <v>154</v>
      </c>
    </row>
    <row r="665" spans="1:16" x14ac:dyDescent="0.25">
      <c r="A665" s="26">
        <v>45792</v>
      </c>
      <c r="B665" s="10" t="s">
        <v>155</v>
      </c>
      <c r="C665" s="10">
        <v>197</v>
      </c>
      <c r="D665" s="10">
        <v>1</v>
      </c>
      <c r="E665" s="7" t="str">
        <f>IFERROR(VLOOKUP(Table4[[#This Row],[From Location Code]],Table5[#All],3,0),"")</f>
        <v>Munger</v>
      </c>
      <c r="F665" s="7" t="str">
        <f>IFERROR(VLOOKUP(Table4[[#This Row],[From Location Code]],Table5[#All],2,0),"")</f>
        <v>Main Godown</v>
      </c>
      <c r="G665" s="10">
        <v>1007</v>
      </c>
      <c r="H665" s="7" t="str">
        <f>IFERROR(VLOOKUP(Table4[[#This Row],[To BMC/MPG Code]],Table5[#All],3,0),"")</f>
        <v>Araria</v>
      </c>
      <c r="I665" s="7" t="str">
        <f>IFERROR(VLOOKUP(Table4[[#This Row],[To BMC/MPG Code]],Table5[#All],2,0),"")</f>
        <v>BMC</v>
      </c>
      <c r="J665" s="9" t="s">
        <v>119</v>
      </c>
      <c r="K665" s="7" t="str">
        <f>IFERROR(VLOOKUP(Table4[[#This Row],[Item Name]],Table2[[Item Name]:[UoM]],2,0),"")</f>
        <v>Nos</v>
      </c>
      <c r="L665" s="10">
        <v>10</v>
      </c>
      <c r="M665" s="17">
        <f>IFERROR(VLOOKUP(Table4[[#This Row],[Item Name]],Table2[[#All],[Item Name]:[Open Rate]],8,0),"")</f>
        <v>135.69999999999999</v>
      </c>
      <c r="N665" s="17">
        <f>IFERROR(+Table4[[#This Row],[Qty Issued]]*Table4[[#This Row],[Rate]],"")</f>
        <v>1357</v>
      </c>
      <c r="O665" s="10" t="s">
        <v>152</v>
      </c>
      <c r="P665" s="13" t="s">
        <v>154</v>
      </c>
    </row>
    <row r="666" spans="1:16" x14ac:dyDescent="0.25">
      <c r="A666" s="26">
        <v>45794</v>
      </c>
      <c r="B666" s="10" t="s">
        <v>155</v>
      </c>
      <c r="C666" s="10">
        <v>198</v>
      </c>
      <c r="D666" s="10">
        <v>1</v>
      </c>
      <c r="E666" s="7" t="str">
        <f>IFERROR(VLOOKUP(Table4[[#This Row],[From Location Code]],Table5[#All],3,0),"")</f>
        <v>Munger</v>
      </c>
      <c r="F666" s="7" t="str">
        <f>IFERROR(VLOOKUP(Table4[[#This Row],[From Location Code]],Table5[#All],2,0),"")</f>
        <v>Main Godown</v>
      </c>
      <c r="G666" s="10">
        <v>1011</v>
      </c>
      <c r="H666" s="7" t="str">
        <f>IFERROR(VLOOKUP(Table4[[#This Row],[To BMC/MPG Code]],Table5[#All],3,0),"")</f>
        <v>Sahibpur Kamal</v>
      </c>
      <c r="I666" s="7" t="str">
        <f>IFERROR(VLOOKUP(Table4[[#This Row],[To BMC/MPG Code]],Table5[#All],2,0),"")</f>
        <v>BMC</v>
      </c>
      <c r="J666" s="9" t="s">
        <v>67</v>
      </c>
      <c r="K666" s="7" t="str">
        <f>IFERROR(VLOOKUP(Table4[[#This Row],[Item Name]],Table2[[Item Name]:[UoM]],2,0),"")</f>
        <v>Nos</v>
      </c>
      <c r="L666" s="10">
        <v>6</v>
      </c>
      <c r="M666" s="17">
        <f>IFERROR(VLOOKUP(Table4[[#This Row],[Item Name]],Table2[[#All],[Item Name]:[Open Rate]],8,0),"")</f>
        <v>271.39999999999998</v>
      </c>
      <c r="N666" s="17">
        <f>IFERROR(+Table4[[#This Row],[Qty Issued]]*Table4[[#This Row],[Rate]],"")</f>
        <v>1628.3999999999999</v>
      </c>
      <c r="O666" s="10" t="s">
        <v>153</v>
      </c>
      <c r="P666" s="13" t="s">
        <v>38</v>
      </c>
    </row>
    <row r="667" spans="1:16" x14ac:dyDescent="0.25">
      <c r="A667" s="26">
        <v>45794</v>
      </c>
      <c r="B667" s="10" t="s">
        <v>155</v>
      </c>
      <c r="C667" s="10">
        <v>198</v>
      </c>
      <c r="D667" s="10">
        <v>1</v>
      </c>
      <c r="E667" s="7" t="str">
        <f>IFERROR(VLOOKUP(Table4[[#This Row],[From Location Code]],Table5[#All],3,0),"")</f>
        <v>Munger</v>
      </c>
      <c r="F667" s="7" t="str">
        <f>IFERROR(VLOOKUP(Table4[[#This Row],[From Location Code]],Table5[#All],2,0),"")</f>
        <v>Main Godown</v>
      </c>
      <c r="G667" s="10">
        <v>1011</v>
      </c>
      <c r="H667" s="7" t="str">
        <f>IFERROR(VLOOKUP(Table4[[#This Row],[To BMC/MPG Code]],Table5[#All],3,0),"")</f>
        <v>Sahibpur Kamal</v>
      </c>
      <c r="I667" s="7" t="str">
        <f>IFERROR(VLOOKUP(Table4[[#This Row],[To BMC/MPG Code]],Table5[#All],2,0),"")</f>
        <v>BMC</v>
      </c>
      <c r="J667" s="9" t="s">
        <v>120</v>
      </c>
      <c r="K667" s="7" t="str">
        <f>IFERROR(VLOOKUP(Table4[[#This Row],[Item Name]],Table2[[Item Name]:[UoM]],2,0),"")</f>
        <v>Nos</v>
      </c>
      <c r="L667" s="10">
        <v>2</v>
      </c>
      <c r="M667" s="17">
        <f>IFERROR(VLOOKUP(Table4[[#This Row],[Item Name]],Table2[[#All],[Item Name]:[Open Rate]],8,0),"")</f>
        <v>622.47</v>
      </c>
      <c r="N667" s="17">
        <f>IFERROR(+Table4[[#This Row],[Qty Issued]]*Table4[[#This Row],[Rate]],"")</f>
        <v>1244.94</v>
      </c>
      <c r="O667" s="10" t="s">
        <v>153</v>
      </c>
      <c r="P667" s="13" t="s">
        <v>38</v>
      </c>
    </row>
    <row r="668" spans="1:16" x14ac:dyDescent="0.25">
      <c r="A668" s="26">
        <v>45794</v>
      </c>
      <c r="B668" s="10" t="s">
        <v>155</v>
      </c>
      <c r="C668" s="10">
        <v>198</v>
      </c>
      <c r="D668" s="10">
        <v>1</v>
      </c>
      <c r="E668" s="7" t="str">
        <f>IFERROR(VLOOKUP(Table4[[#This Row],[From Location Code]],Table5[#All],3,0),"")</f>
        <v>Munger</v>
      </c>
      <c r="F668" s="7" t="str">
        <f>IFERROR(VLOOKUP(Table4[[#This Row],[From Location Code]],Table5[#All],2,0),"")</f>
        <v>Main Godown</v>
      </c>
      <c r="G668" s="10">
        <v>1011</v>
      </c>
      <c r="H668" s="7" t="str">
        <f>IFERROR(VLOOKUP(Table4[[#This Row],[To BMC/MPG Code]],Table5[#All],3,0),"")</f>
        <v>Sahibpur Kamal</v>
      </c>
      <c r="I668" s="7" t="str">
        <f>IFERROR(VLOOKUP(Table4[[#This Row],[To BMC/MPG Code]],Table5[#All],2,0),"")</f>
        <v>BMC</v>
      </c>
      <c r="J668" s="9" t="s">
        <v>44</v>
      </c>
      <c r="K668" s="7" t="str">
        <f>IFERROR(VLOOKUP(Table4[[#This Row],[Item Name]],Table2[[Item Name]:[UoM]],2,0),"")</f>
        <v>Nos</v>
      </c>
      <c r="L668" s="10">
        <v>1</v>
      </c>
      <c r="M668" s="17">
        <f>IFERROR(VLOOKUP(Table4[[#This Row],[Item Name]],Table2[[#All],[Item Name]:[Open Rate]],8,0),"")</f>
        <v>365.8</v>
      </c>
      <c r="N668" s="17">
        <f>IFERROR(+Table4[[#This Row],[Qty Issued]]*Table4[[#This Row],[Rate]],"")</f>
        <v>365.8</v>
      </c>
      <c r="O668" s="10" t="s">
        <v>153</v>
      </c>
      <c r="P668" s="13" t="s">
        <v>38</v>
      </c>
    </row>
    <row r="669" spans="1:16" x14ac:dyDescent="0.25">
      <c r="A669" s="26">
        <v>45794</v>
      </c>
      <c r="B669" s="10" t="s">
        <v>155</v>
      </c>
      <c r="C669" s="10">
        <v>198</v>
      </c>
      <c r="D669" s="10">
        <v>1</v>
      </c>
      <c r="E669" s="7" t="str">
        <f>IFERROR(VLOOKUP(Table4[[#This Row],[From Location Code]],Table5[#All],3,0),"")</f>
        <v>Munger</v>
      </c>
      <c r="F669" s="7" t="str">
        <f>IFERROR(VLOOKUP(Table4[[#This Row],[From Location Code]],Table5[#All],2,0),"")</f>
        <v>Main Godown</v>
      </c>
      <c r="G669" s="10">
        <v>1011</v>
      </c>
      <c r="H669" s="7" t="str">
        <f>IFERROR(VLOOKUP(Table4[[#This Row],[To BMC/MPG Code]],Table5[#All],3,0),"")</f>
        <v>Sahibpur Kamal</v>
      </c>
      <c r="I669" s="7" t="str">
        <f>IFERROR(VLOOKUP(Table4[[#This Row],[To BMC/MPG Code]],Table5[#All],2,0),"")</f>
        <v>BMC</v>
      </c>
      <c r="J669" s="9" t="s">
        <v>126</v>
      </c>
      <c r="K669" s="7" t="str">
        <f>IFERROR(VLOOKUP(Table4[[#This Row],[Item Name]],Table2[[Item Name]:[UoM]],2,0),"")</f>
        <v>Nos</v>
      </c>
      <c r="L669" s="10">
        <v>1</v>
      </c>
      <c r="M669" s="17">
        <f>IFERROR(VLOOKUP(Table4[[#This Row],[Item Name]],Table2[[#All],[Item Name]:[Open Rate]],8,0),"")</f>
        <v>812.2</v>
      </c>
      <c r="N669" s="17">
        <f>IFERROR(+Table4[[#This Row],[Qty Issued]]*Table4[[#This Row],[Rate]],"")</f>
        <v>812.2</v>
      </c>
      <c r="O669" s="10" t="s">
        <v>153</v>
      </c>
      <c r="P669" s="13" t="s">
        <v>38</v>
      </c>
    </row>
    <row r="670" spans="1:16" x14ac:dyDescent="0.25">
      <c r="A670" s="26">
        <v>45794</v>
      </c>
      <c r="B670" s="10" t="s">
        <v>155</v>
      </c>
      <c r="C670" s="10">
        <v>198</v>
      </c>
      <c r="D670" s="10">
        <v>1</v>
      </c>
      <c r="E670" s="7" t="str">
        <f>IFERROR(VLOOKUP(Table4[[#This Row],[From Location Code]],Table5[#All],3,0),"")</f>
        <v>Munger</v>
      </c>
      <c r="F670" s="7" t="str">
        <f>IFERROR(VLOOKUP(Table4[[#This Row],[From Location Code]],Table5[#All],2,0),"")</f>
        <v>Main Godown</v>
      </c>
      <c r="G670" s="10">
        <v>1011</v>
      </c>
      <c r="H670" s="7" t="str">
        <f>IFERROR(VLOOKUP(Table4[[#This Row],[To BMC/MPG Code]],Table5[#All],3,0),"")</f>
        <v>Sahibpur Kamal</v>
      </c>
      <c r="I670" s="7" t="str">
        <f>IFERROR(VLOOKUP(Table4[[#This Row],[To BMC/MPG Code]],Table5[#All],2,0),"")</f>
        <v>BMC</v>
      </c>
      <c r="J670" s="9" t="s">
        <v>101</v>
      </c>
      <c r="K670" s="7" t="str">
        <f>IFERROR(VLOOKUP(Table4[[#This Row],[Item Name]],Table2[[Item Name]:[UoM]],2,0),"")</f>
        <v>Nos</v>
      </c>
      <c r="L670" s="10">
        <v>2</v>
      </c>
      <c r="M670" s="17">
        <f>IFERROR(VLOOKUP(Table4[[#This Row],[Item Name]],Table2[[#All],[Item Name]:[Open Rate]],8,0),"")</f>
        <v>106.2</v>
      </c>
      <c r="N670" s="17">
        <f>IFERROR(+Table4[[#This Row],[Qty Issued]]*Table4[[#This Row],[Rate]],"")</f>
        <v>212.4</v>
      </c>
      <c r="O670" s="10" t="s">
        <v>153</v>
      </c>
      <c r="P670" s="13" t="s">
        <v>38</v>
      </c>
    </row>
    <row r="671" spans="1:16" x14ac:dyDescent="0.25">
      <c r="A671" s="26">
        <v>45794</v>
      </c>
      <c r="B671" s="10" t="s">
        <v>155</v>
      </c>
      <c r="C671" s="10">
        <v>198</v>
      </c>
      <c r="D671" s="10">
        <v>1</v>
      </c>
      <c r="E671" s="7" t="str">
        <f>IFERROR(VLOOKUP(Table4[[#This Row],[From Location Code]],Table5[#All],3,0),"")</f>
        <v>Munger</v>
      </c>
      <c r="F671" s="7" t="str">
        <f>IFERROR(VLOOKUP(Table4[[#This Row],[From Location Code]],Table5[#All],2,0),"")</f>
        <v>Main Godown</v>
      </c>
      <c r="G671" s="10">
        <v>1011</v>
      </c>
      <c r="H671" s="7" t="str">
        <f>IFERROR(VLOOKUP(Table4[[#This Row],[To BMC/MPG Code]],Table5[#All],3,0),"")</f>
        <v>Sahibpur Kamal</v>
      </c>
      <c r="I671" s="7" t="str">
        <f>IFERROR(VLOOKUP(Table4[[#This Row],[To BMC/MPG Code]],Table5[#All],2,0),"")</f>
        <v>BMC</v>
      </c>
      <c r="J671" s="9" t="s">
        <v>104</v>
      </c>
      <c r="K671" s="7" t="str">
        <f>IFERROR(VLOOKUP(Table4[[#This Row],[Item Name]],Table2[[Item Name]:[UoM]],2,0),"")</f>
        <v>Nos</v>
      </c>
      <c r="L671" s="10">
        <v>3</v>
      </c>
      <c r="M671" s="17">
        <f>IFERROR(VLOOKUP(Table4[[#This Row],[Item Name]],Table2[[#All],[Item Name]:[Open Rate]],8,0),"")</f>
        <v>23.46</v>
      </c>
      <c r="N671" s="17">
        <f>IFERROR(+Table4[[#This Row],[Qty Issued]]*Table4[[#This Row],[Rate]],"")</f>
        <v>70.38</v>
      </c>
      <c r="O671" s="10" t="s">
        <v>153</v>
      </c>
      <c r="P671" s="13" t="s">
        <v>38</v>
      </c>
    </row>
    <row r="672" spans="1:16" x14ac:dyDescent="0.25">
      <c r="A672" s="26">
        <v>45794</v>
      </c>
      <c r="B672" s="10" t="s">
        <v>155</v>
      </c>
      <c r="C672" s="10">
        <v>198</v>
      </c>
      <c r="D672" s="10">
        <v>1</v>
      </c>
      <c r="E672" s="7" t="str">
        <f>IFERROR(VLOOKUP(Table4[[#This Row],[From Location Code]],Table5[#All],3,0),"")</f>
        <v>Munger</v>
      </c>
      <c r="F672" s="7" t="str">
        <f>IFERROR(VLOOKUP(Table4[[#This Row],[From Location Code]],Table5[#All],2,0),"")</f>
        <v>Main Godown</v>
      </c>
      <c r="G672" s="10">
        <v>1011</v>
      </c>
      <c r="H672" s="7" t="str">
        <f>IFERROR(VLOOKUP(Table4[[#This Row],[To BMC/MPG Code]],Table5[#All],3,0),"")</f>
        <v>Sahibpur Kamal</v>
      </c>
      <c r="I672" s="7" t="str">
        <f>IFERROR(VLOOKUP(Table4[[#This Row],[To BMC/MPG Code]],Table5[#All],2,0),"")</f>
        <v>BMC</v>
      </c>
      <c r="J672" s="9" t="s">
        <v>50</v>
      </c>
      <c r="K672" s="7" t="str">
        <f>IFERROR(VLOOKUP(Table4[[#This Row],[Item Name]],Table2[[Item Name]:[UoM]],2,0),"")</f>
        <v>Nos</v>
      </c>
      <c r="L672" s="10">
        <v>1</v>
      </c>
      <c r="M672" s="17">
        <f>IFERROR(VLOOKUP(Table4[[#This Row],[Item Name]],Table2[[#All],[Item Name]:[Open Rate]],8,0),"")</f>
        <v>212.4</v>
      </c>
      <c r="N672" s="17">
        <f>IFERROR(+Table4[[#This Row],[Qty Issued]]*Table4[[#This Row],[Rate]],"")</f>
        <v>212.4</v>
      </c>
      <c r="O672" s="10" t="s">
        <v>153</v>
      </c>
      <c r="P672" s="13" t="s">
        <v>38</v>
      </c>
    </row>
    <row r="673" spans="1:16" x14ac:dyDescent="0.25">
      <c r="A673" s="26">
        <v>45797</v>
      </c>
      <c r="B673" s="10" t="s">
        <v>155</v>
      </c>
      <c r="C673" s="10">
        <v>199</v>
      </c>
      <c r="D673" s="10">
        <v>1</v>
      </c>
      <c r="E673" s="7" t="str">
        <f>IFERROR(VLOOKUP(Table4[[#This Row],[From Location Code]],Table5[#All],3,0),"")</f>
        <v>Munger</v>
      </c>
      <c r="F673" s="7" t="str">
        <f>IFERROR(VLOOKUP(Table4[[#This Row],[From Location Code]],Table5[#All],2,0),"")</f>
        <v>Main Godown</v>
      </c>
      <c r="G673" s="10">
        <v>1011</v>
      </c>
      <c r="H673" s="7" t="str">
        <f>IFERROR(VLOOKUP(Table4[[#This Row],[To BMC/MPG Code]],Table5[#All],3,0),"")</f>
        <v>Sahibpur Kamal</v>
      </c>
      <c r="I673" s="7" t="str">
        <f>IFERROR(VLOOKUP(Table4[[#This Row],[To BMC/MPG Code]],Table5[#All],2,0),"")</f>
        <v>BMC</v>
      </c>
      <c r="J673" s="9" t="s">
        <v>54</v>
      </c>
      <c r="K673" s="7" t="str">
        <f>IFERROR(VLOOKUP(Table4[[#This Row],[Item Name]],Table2[[Item Name]:[UoM]],2,0),"")</f>
        <v>Nos</v>
      </c>
      <c r="L673" s="10">
        <v>1</v>
      </c>
      <c r="M673" s="17">
        <f>IFERROR(VLOOKUP(Table4[[#This Row],[Item Name]],Table2[[#All],[Item Name]:[Open Rate]],8,0),"")</f>
        <v>132.69999999999999</v>
      </c>
      <c r="N673" s="17">
        <f>IFERROR(+Table4[[#This Row],[Qty Issued]]*Table4[[#This Row],[Rate]],"")</f>
        <v>132.69999999999999</v>
      </c>
      <c r="O673" s="10" t="s">
        <v>153</v>
      </c>
      <c r="P673" s="13" t="s">
        <v>38</v>
      </c>
    </row>
    <row r="674" spans="1:16" x14ac:dyDescent="0.25">
      <c r="A674" s="26">
        <v>45797</v>
      </c>
      <c r="B674" s="10" t="s">
        <v>155</v>
      </c>
      <c r="C674" s="10">
        <v>199</v>
      </c>
      <c r="D674" s="10">
        <v>1</v>
      </c>
      <c r="E674" s="7" t="str">
        <f>IFERROR(VLOOKUP(Table4[[#This Row],[From Location Code]],Table5[#All],3,0),"")</f>
        <v>Munger</v>
      </c>
      <c r="F674" s="7" t="str">
        <f>IFERROR(VLOOKUP(Table4[[#This Row],[From Location Code]],Table5[#All],2,0),"")</f>
        <v>Main Godown</v>
      </c>
      <c r="G674" s="10">
        <v>1011</v>
      </c>
      <c r="H674" s="7" t="str">
        <f>IFERROR(VLOOKUP(Table4[[#This Row],[To BMC/MPG Code]],Table5[#All],3,0),"")</f>
        <v>Sahibpur Kamal</v>
      </c>
      <c r="I674" s="7" t="str">
        <f>IFERROR(VLOOKUP(Table4[[#This Row],[To BMC/MPG Code]],Table5[#All],2,0),"")</f>
        <v>BMC</v>
      </c>
      <c r="J674" s="9" t="s">
        <v>80</v>
      </c>
      <c r="K674" s="7" t="str">
        <f>IFERROR(VLOOKUP(Table4[[#This Row],[Item Name]],Table2[[Item Name]:[UoM]],2,0),"")</f>
        <v>Nos</v>
      </c>
      <c r="L674" s="10">
        <v>1</v>
      </c>
      <c r="M674" s="17">
        <f>IFERROR(VLOOKUP(Table4[[#This Row],[Item Name]],Table2[[#All],[Item Name]:[Open Rate]],8,0),"")</f>
        <v>132.69999999999999</v>
      </c>
      <c r="N674" s="17">
        <f>IFERROR(+Table4[[#This Row],[Qty Issued]]*Table4[[#This Row],[Rate]],"")</f>
        <v>132.69999999999999</v>
      </c>
      <c r="O674" s="10" t="s">
        <v>153</v>
      </c>
      <c r="P674" s="13" t="s">
        <v>38</v>
      </c>
    </row>
    <row r="675" spans="1:16" x14ac:dyDescent="0.25">
      <c r="A675" s="26">
        <v>45797</v>
      </c>
      <c r="B675" s="10" t="s">
        <v>155</v>
      </c>
      <c r="C675" s="10">
        <v>199</v>
      </c>
      <c r="D675" s="10">
        <v>1</v>
      </c>
      <c r="E675" s="7" t="str">
        <f>IFERROR(VLOOKUP(Table4[[#This Row],[From Location Code]],Table5[#All],3,0),"")</f>
        <v>Munger</v>
      </c>
      <c r="F675" s="7" t="str">
        <f>IFERROR(VLOOKUP(Table4[[#This Row],[From Location Code]],Table5[#All],2,0),"")</f>
        <v>Main Godown</v>
      </c>
      <c r="G675" s="10">
        <v>1011</v>
      </c>
      <c r="H675" s="7" t="str">
        <f>IFERROR(VLOOKUP(Table4[[#This Row],[To BMC/MPG Code]],Table5[#All],3,0),"")</f>
        <v>Sahibpur Kamal</v>
      </c>
      <c r="I675" s="7" t="str">
        <f>IFERROR(VLOOKUP(Table4[[#This Row],[To BMC/MPG Code]],Table5[#All],2,0),"")</f>
        <v>BMC</v>
      </c>
      <c r="J675" s="9" t="s">
        <v>135</v>
      </c>
      <c r="K675" s="7" t="str">
        <f>IFERROR(VLOOKUP(Table4[[#This Row],[Item Name]],Table2[[Item Name]:[UoM]],2,0),"")</f>
        <v>Nos</v>
      </c>
      <c r="L675" s="10">
        <v>1</v>
      </c>
      <c r="M675" s="17">
        <f>IFERROR(VLOOKUP(Table4[[#This Row],[Item Name]],Table2[[#All],[Item Name]:[Open Rate]],8,0),"")</f>
        <v>132.69999999999999</v>
      </c>
      <c r="N675" s="17">
        <f>IFERROR(+Table4[[#This Row],[Qty Issued]]*Table4[[#This Row],[Rate]],"")</f>
        <v>132.69999999999999</v>
      </c>
      <c r="O675" s="10" t="s">
        <v>153</v>
      </c>
      <c r="P675" s="13" t="s">
        <v>38</v>
      </c>
    </row>
    <row r="676" spans="1:16" x14ac:dyDescent="0.25">
      <c r="A676" s="26">
        <v>45798</v>
      </c>
      <c r="B676" s="10" t="s">
        <v>155</v>
      </c>
      <c r="C676" s="10">
        <v>200</v>
      </c>
      <c r="D676" s="10">
        <v>1</v>
      </c>
      <c r="E676" s="8" t="str">
        <f>IFERROR(VLOOKUP(Table4[[#This Row],[From Location Code]],Table5[#All],3,0),"")</f>
        <v>Munger</v>
      </c>
      <c r="F676" s="8" t="str">
        <f>IFERROR(VLOOKUP(Table4[[#This Row],[From Location Code]],Table5[#All],2,0),"")</f>
        <v>Main Godown</v>
      </c>
      <c r="G676" s="10">
        <v>10540003</v>
      </c>
      <c r="H676" s="8" t="str">
        <f>IFERROR(VLOOKUP(Table4[[#This Row],[To BMC/MPG Code]],Table5[#All],3,0),"")</f>
        <v>GOMUKH ANANDPUR PARAS 2</v>
      </c>
      <c r="I676" s="8" t="str">
        <f>IFERROR(VLOOKUP(Table4[[#This Row],[To BMC/MPG Code]],Table5[#All],2,0),"")</f>
        <v>MPG</v>
      </c>
      <c r="J676" s="9" t="s">
        <v>133</v>
      </c>
      <c r="K676" s="8" t="str">
        <f>IFERROR(VLOOKUP(Table4[[#This Row],[Item Name]],Table2[[Item Name]:[UoM]],2,0),"")</f>
        <v>Nos</v>
      </c>
      <c r="L676" s="10">
        <v>12</v>
      </c>
      <c r="M676" s="18">
        <f>IFERROR(VLOOKUP(Table4[[#This Row],[Item Name]],Table2[[#All],[Item Name]:[Open Rate]],8,0),"")</f>
        <v>9.15</v>
      </c>
      <c r="N676" s="18">
        <f>IFERROR(+Table4[[#This Row],[Qty Issued]]*Table4[[#This Row],[Rate]],"")</f>
        <v>109.80000000000001</v>
      </c>
      <c r="O676" s="10" t="s">
        <v>153</v>
      </c>
      <c r="P676" s="13" t="s">
        <v>38</v>
      </c>
    </row>
    <row r="677" spans="1:16" x14ac:dyDescent="0.25">
      <c r="A677" s="26">
        <v>45798</v>
      </c>
      <c r="B677" s="10" t="s">
        <v>155</v>
      </c>
      <c r="C677" s="10">
        <v>200</v>
      </c>
      <c r="D677" s="10">
        <v>1</v>
      </c>
      <c r="E677" s="8" t="str">
        <f>IFERROR(VLOOKUP(Table4[[#This Row],[From Location Code]],Table5[#All],3,0),"")</f>
        <v>Munger</v>
      </c>
      <c r="F677" s="8" t="str">
        <f>IFERROR(VLOOKUP(Table4[[#This Row],[From Location Code]],Table5[#All],2,0),"")</f>
        <v>Main Godown</v>
      </c>
      <c r="G677" s="10">
        <v>10540004</v>
      </c>
      <c r="H677" s="8" t="str">
        <f>IFERROR(VLOOKUP(Table4[[#This Row],[To BMC/MPG Code]],Table5[#All],3,0),"")</f>
        <v>GOMUKH SHYAM GHARARI</v>
      </c>
      <c r="I677" s="8" t="str">
        <f>IFERROR(VLOOKUP(Table4[[#This Row],[To BMC/MPG Code]],Table5[#All],2,0),"")</f>
        <v>MPG</v>
      </c>
      <c r="J677" s="9" t="s">
        <v>133</v>
      </c>
      <c r="K677" s="8" t="str">
        <f>IFERROR(VLOOKUP(Table4[[#This Row],[Item Name]],Table2[[Item Name]:[UoM]],2,0),"")</f>
        <v>Nos</v>
      </c>
      <c r="L677" s="10">
        <v>12</v>
      </c>
      <c r="M677" s="18">
        <f>IFERROR(VLOOKUP(Table4[[#This Row],[Item Name]],Table2[[#All],[Item Name]:[Open Rate]],8,0),"")</f>
        <v>9.15</v>
      </c>
      <c r="N677" s="18">
        <f>IFERROR(+Table4[[#This Row],[Qty Issued]]*Table4[[#This Row],[Rate]],"")</f>
        <v>109.80000000000001</v>
      </c>
      <c r="O677" s="10" t="s">
        <v>153</v>
      </c>
      <c r="P677" s="13" t="s">
        <v>38</v>
      </c>
    </row>
    <row r="678" spans="1:16" x14ac:dyDescent="0.25">
      <c r="A678" s="26">
        <v>45798</v>
      </c>
      <c r="B678" s="10" t="s">
        <v>155</v>
      </c>
      <c r="C678" s="10">
        <v>200</v>
      </c>
      <c r="D678" s="10">
        <v>1</v>
      </c>
      <c r="E678" s="8" t="str">
        <f>IFERROR(VLOOKUP(Table4[[#This Row],[From Location Code]],Table5[#All],3,0),"")</f>
        <v>Munger</v>
      </c>
      <c r="F678" s="8" t="str">
        <f>IFERROR(VLOOKUP(Table4[[#This Row],[From Location Code]],Table5[#All],2,0),"")</f>
        <v>Main Godown</v>
      </c>
      <c r="G678" s="10">
        <v>10540005</v>
      </c>
      <c r="H678" s="8" t="str">
        <f>IFERROR(VLOOKUP(Table4[[#This Row],[To BMC/MPG Code]],Table5[#All],3,0),"")</f>
        <v>GOMUKH GADBANNI</v>
      </c>
      <c r="I678" s="8" t="str">
        <f>IFERROR(VLOOKUP(Table4[[#This Row],[To BMC/MPG Code]],Table5[#All],2,0),"")</f>
        <v>MPG</v>
      </c>
      <c r="J678" s="9" t="s">
        <v>133</v>
      </c>
      <c r="K678" s="8" t="str">
        <f>IFERROR(VLOOKUP(Table4[[#This Row],[Item Name]],Table2[[Item Name]:[UoM]],2,0),"")</f>
        <v>Nos</v>
      </c>
      <c r="L678" s="10">
        <v>12</v>
      </c>
      <c r="M678" s="18">
        <f>IFERROR(VLOOKUP(Table4[[#This Row],[Item Name]],Table2[[#All],[Item Name]:[Open Rate]],8,0),"")</f>
        <v>9.15</v>
      </c>
      <c r="N678" s="18">
        <f>IFERROR(+Table4[[#This Row],[Qty Issued]]*Table4[[#This Row],[Rate]],"")</f>
        <v>109.80000000000001</v>
      </c>
      <c r="O678" s="10" t="s">
        <v>153</v>
      </c>
      <c r="P678" s="13" t="s">
        <v>38</v>
      </c>
    </row>
    <row r="679" spans="1:16" x14ac:dyDescent="0.25">
      <c r="A679" s="26">
        <v>45798</v>
      </c>
      <c r="B679" s="10" t="s">
        <v>155</v>
      </c>
      <c r="C679" s="10">
        <v>200</v>
      </c>
      <c r="D679" s="10">
        <v>1</v>
      </c>
      <c r="E679" s="8" t="str">
        <f>IFERROR(VLOOKUP(Table4[[#This Row],[From Location Code]],Table5[#All],3,0),"")</f>
        <v>Munger</v>
      </c>
      <c r="F679" s="8" t="str">
        <f>IFERROR(VLOOKUP(Table4[[#This Row],[From Location Code]],Table5[#All],2,0),"")</f>
        <v>Main Godown</v>
      </c>
      <c r="G679" s="10">
        <v>10540006</v>
      </c>
      <c r="H679" s="8" t="str">
        <f>IFERROR(VLOOKUP(Table4[[#This Row],[To BMC/MPG Code]],Table5[#All],3,0),"")</f>
        <v>GOMUKH AMBA</v>
      </c>
      <c r="I679" s="8" t="str">
        <f>IFERROR(VLOOKUP(Table4[[#This Row],[To BMC/MPG Code]],Table5[#All],2,0),"")</f>
        <v>MPG</v>
      </c>
      <c r="J679" s="9" t="s">
        <v>133</v>
      </c>
      <c r="K679" s="8" t="str">
        <f>IFERROR(VLOOKUP(Table4[[#This Row],[Item Name]],Table2[[Item Name]:[UoM]],2,0),"")</f>
        <v>Nos</v>
      </c>
      <c r="L679" s="10">
        <v>12</v>
      </c>
      <c r="M679" s="18">
        <f>IFERROR(VLOOKUP(Table4[[#This Row],[Item Name]],Table2[[#All],[Item Name]:[Open Rate]],8,0),"")</f>
        <v>9.15</v>
      </c>
      <c r="N679" s="18">
        <f>IFERROR(+Table4[[#This Row],[Qty Issued]]*Table4[[#This Row],[Rate]],"")</f>
        <v>109.80000000000001</v>
      </c>
      <c r="O679" s="10" t="s">
        <v>153</v>
      </c>
      <c r="P679" s="13" t="s">
        <v>38</v>
      </c>
    </row>
    <row r="680" spans="1:16" x14ac:dyDescent="0.25">
      <c r="A680" s="26">
        <v>45798</v>
      </c>
      <c r="B680" s="10" t="s">
        <v>155</v>
      </c>
      <c r="C680" s="10">
        <v>200</v>
      </c>
      <c r="D680" s="10">
        <v>1</v>
      </c>
      <c r="E680" s="8" t="str">
        <f>IFERROR(VLOOKUP(Table4[[#This Row],[From Location Code]],Table5[#All],3,0),"")</f>
        <v>Munger</v>
      </c>
      <c r="F680" s="8" t="str">
        <f>IFERROR(VLOOKUP(Table4[[#This Row],[From Location Code]],Table5[#All],2,0),"")</f>
        <v>Main Godown</v>
      </c>
      <c r="G680" s="10">
        <v>10540007</v>
      </c>
      <c r="H680" s="8" t="str">
        <f>IFERROR(VLOOKUP(Table4[[#This Row],[To BMC/MPG Code]],Table5[#All],3,0),"")</f>
        <v>GOMUKH GORIYAMI</v>
      </c>
      <c r="I680" s="8" t="str">
        <f>IFERROR(VLOOKUP(Table4[[#This Row],[To BMC/MPG Code]],Table5[#All],2,0),"")</f>
        <v>MPG</v>
      </c>
      <c r="J680" s="9" t="s">
        <v>133</v>
      </c>
      <c r="K680" s="8" t="str">
        <f>IFERROR(VLOOKUP(Table4[[#This Row],[Item Name]],Table2[[Item Name]:[UoM]],2,0),"")</f>
        <v>Nos</v>
      </c>
      <c r="L680" s="10">
        <v>12</v>
      </c>
      <c r="M680" s="18">
        <f>IFERROR(VLOOKUP(Table4[[#This Row],[Item Name]],Table2[[#All],[Item Name]:[Open Rate]],8,0),"")</f>
        <v>9.15</v>
      </c>
      <c r="N680" s="18">
        <f>IFERROR(+Table4[[#This Row],[Qty Issued]]*Table4[[#This Row],[Rate]],"")</f>
        <v>109.80000000000001</v>
      </c>
      <c r="O680" s="10" t="s">
        <v>153</v>
      </c>
      <c r="P680" s="13" t="s">
        <v>38</v>
      </c>
    </row>
    <row r="681" spans="1:16" x14ac:dyDescent="0.25">
      <c r="A681" s="26">
        <v>45798</v>
      </c>
      <c r="B681" s="10" t="s">
        <v>155</v>
      </c>
      <c r="C681" s="10">
        <v>200</v>
      </c>
      <c r="D681" s="10">
        <v>1</v>
      </c>
      <c r="E681" s="8" t="str">
        <f>IFERROR(VLOOKUP(Table4[[#This Row],[From Location Code]],Table5[#All],3,0),"")</f>
        <v>Munger</v>
      </c>
      <c r="F681" s="8" t="str">
        <f>IFERROR(VLOOKUP(Table4[[#This Row],[From Location Code]],Table5[#All],2,0),"")</f>
        <v>Main Godown</v>
      </c>
      <c r="G681" s="10">
        <v>10110148</v>
      </c>
      <c r="H681" s="8" t="str">
        <f>IFERROR(VLOOKUP(Table4[[#This Row],[To BMC/MPG Code]],Table5[#All],3,0),"")</f>
        <v>GOMUKH SAHARBANNI</v>
      </c>
      <c r="I681" s="8" t="str">
        <f>IFERROR(VLOOKUP(Table4[[#This Row],[To BMC/MPG Code]],Table5[#All],2,0),"")</f>
        <v>MPG</v>
      </c>
      <c r="J681" s="9" t="s">
        <v>133</v>
      </c>
      <c r="K681" s="8" t="str">
        <f>IFERROR(VLOOKUP(Table4[[#This Row],[Item Name]],Table2[[Item Name]:[UoM]],2,0),"")</f>
        <v>Nos</v>
      </c>
      <c r="L681" s="10">
        <v>12</v>
      </c>
      <c r="M681" s="18">
        <f>IFERROR(VLOOKUP(Table4[[#This Row],[Item Name]],Table2[[#All],[Item Name]:[Open Rate]],8,0),"")</f>
        <v>9.15</v>
      </c>
      <c r="N681" s="18">
        <f>IFERROR(+Table4[[#This Row],[Qty Issued]]*Table4[[#This Row],[Rate]],"")</f>
        <v>109.80000000000001</v>
      </c>
      <c r="O681" s="10" t="s">
        <v>153</v>
      </c>
      <c r="P681" s="13" t="s">
        <v>38</v>
      </c>
    </row>
    <row r="682" spans="1:16" x14ac:dyDescent="0.25">
      <c r="A682" s="26">
        <v>45798</v>
      </c>
      <c r="B682" s="10" t="s">
        <v>155</v>
      </c>
      <c r="C682" s="10">
        <v>200</v>
      </c>
      <c r="D682" s="10">
        <v>1</v>
      </c>
      <c r="E682" s="8" t="str">
        <f>IFERROR(VLOOKUP(Table4[[#This Row],[From Location Code]],Table5[#All],3,0),"")</f>
        <v>Munger</v>
      </c>
      <c r="F682" s="8" t="str">
        <f>IFERROR(VLOOKUP(Table4[[#This Row],[From Location Code]],Table5[#All],2,0),"")</f>
        <v>Main Godown</v>
      </c>
      <c r="G682" s="10">
        <v>10110149</v>
      </c>
      <c r="H682" s="8" t="str">
        <f>IFERROR(VLOOKUP(Table4[[#This Row],[To BMC/MPG Code]],Table5[#All],3,0),"")</f>
        <v>GOMUKH PHULTAURA</v>
      </c>
      <c r="I682" s="8" t="str">
        <f>IFERROR(VLOOKUP(Table4[[#This Row],[To BMC/MPG Code]],Table5[#All],2,0),"")</f>
        <v>MPG</v>
      </c>
      <c r="J682" s="9" t="s">
        <v>133</v>
      </c>
      <c r="K682" s="8" t="str">
        <f>IFERROR(VLOOKUP(Table4[[#This Row],[Item Name]],Table2[[Item Name]:[UoM]],2,0),"")</f>
        <v>Nos</v>
      </c>
      <c r="L682" s="10">
        <v>12</v>
      </c>
      <c r="M682" s="18">
        <f>IFERROR(VLOOKUP(Table4[[#This Row],[Item Name]],Table2[[#All],[Item Name]:[Open Rate]],8,0),"")</f>
        <v>9.15</v>
      </c>
      <c r="N682" s="18">
        <f>IFERROR(+Table4[[#This Row],[Qty Issued]]*Table4[[#This Row],[Rate]],"")</f>
        <v>109.80000000000001</v>
      </c>
      <c r="O682" s="10" t="s">
        <v>153</v>
      </c>
      <c r="P682" s="13" t="s">
        <v>38</v>
      </c>
    </row>
    <row r="683" spans="1:16" x14ac:dyDescent="0.25">
      <c r="A683" s="26">
        <v>45798</v>
      </c>
      <c r="B683" s="10" t="s">
        <v>155</v>
      </c>
      <c r="C683" s="10">
        <v>200</v>
      </c>
      <c r="D683" s="10">
        <v>1</v>
      </c>
      <c r="E683" s="8" t="str">
        <f>IFERROR(VLOOKUP(Table4[[#This Row],[From Location Code]],Table5[#All],3,0),"")</f>
        <v>Munger</v>
      </c>
      <c r="F683" s="8" t="str">
        <f>IFERROR(VLOOKUP(Table4[[#This Row],[From Location Code]],Table5[#All],2,0),"")</f>
        <v>Main Godown</v>
      </c>
      <c r="G683" s="10">
        <v>10540003</v>
      </c>
      <c r="H683" s="8" t="str">
        <f>IFERROR(VLOOKUP(Table4[[#This Row],[To BMC/MPG Code]],Table5[#All],3,0),"")</f>
        <v>GOMUKH ANANDPUR PARAS 2</v>
      </c>
      <c r="I683" s="8" t="str">
        <f>IFERROR(VLOOKUP(Table4[[#This Row],[To BMC/MPG Code]],Table5[#All],2,0),"")</f>
        <v>MPG</v>
      </c>
      <c r="J683" s="9" t="s">
        <v>94</v>
      </c>
      <c r="K683" s="8" t="str">
        <f>IFERROR(VLOOKUP(Table4[[#This Row],[Item Name]],Table2[[Item Name]:[UoM]],2,0),"")</f>
        <v>Nos</v>
      </c>
      <c r="L683" s="10">
        <v>1</v>
      </c>
      <c r="M683" s="18">
        <f>IFERROR(VLOOKUP(Table4[[#This Row],[Item Name]],Table2[[#All],[Item Name]:[Open Rate]],8,0),"")</f>
        <v>22.99</v>
      </c>
      <c r="N683" s="18">
        <f>IFERROR(+Table4[[#This Row],[Qty Issued]]*Table4[[#This Row],[Rate]],"")</f>
        <v>22.99</v>
      </c>
      <c r="O683" s="10" t="s">
        <v>153</v>
      </c>
      <c r="P683" s="13" t="s">
        <v>38</v>
      </c>
    </row>
    <row r="684" spans="1:16" x14ac:dyDescent="0.25">
      <c r="A684" s="26">
        <v>45798</v>
      </c>
      <c r="B684" s="10" t="s">
        <v>155</v>
      </c>
      <c r="C684" s="10">
        <v>200</v>
      </c>
      <c r="D684" s="10">
        <v>1</v>
      </c>
      <c r="E684" s="8" t="str">
        <f>IFERROR(VLOOKUP(Table4[[#This Row],[From Location Code]],Table5[#All],3,0),"")</f>
        <v>Munger</v>
      </c>
      <c r="F684" s="8" t="str">
        <f>IFERROR(VLOOKUP(Table4[[#This Row],[From Location Code]],Table5[#All],2,0),"")</f>
        <v>Main Godown</v>
      </c>
      <c r="G684" s="10">
        <v>10540004</v>
      </c>
      <c r="H684" s="8" t="str">
        <f>IFERROR(VLOOKUP(Table4[[#This Row],[To BMC/MPG Code]],Table5[#All],3,0),"")</f>
        <v>GOMUKH SHYAM GHARARI</v>
      </c>
      <c r="I684" s="8" t="str">
        <f>IFERROR(VLOOKUP(Table4[[#This Row],[To BMC/MPG Code]],Table5[#All],2,0),"")</f>
        <v>MPG</v>
      </c>
      <c r="J684" s="9" t="s">
        <v>94</v>
      </c>
      <c r="K684" s="8" t="str">
        <f>IFERROR(VLOOKUP(Table4[[#This Row],[Item Name]],Table2[[Item Name]:[UoM]],2,0),"")</f>
        <v>Nos</v>
      </c>
      <c r="L684" s="10">
        <v>1</v>
      </c>
      <c r="M684" s="18">
        <f>IFERROR(VLOOKUP(Table4[[#This Row],[Item Name]],Table2[[#All],[Item Name]:[Open Rate]],8,0),"")</f>
        <v>22.99</v>
      </c>
      <c r="N684" s="18">
        <f>IFERROR(+Table4[[#This Row],[Qty Issued]]*Table4[[#This Row],[Rate]],"")</f>
        <v>22.99</v>
      </c>
      <c r="O684" s="10" t="s">
        <v>153</v>
      </c>
      <c r="P684" s="13" t="s">
        <v>38</v>
      </c>
    </row>
    <row r="685" spans="1:16" x14ac:dyDescent="0.25">
      <c r="A685" s="26">
        <v>45798</v>
      </c>
      <c r="B685" s="10" t="s">
        <v>155</v>
      </c>
      <c r="C685" s="10">
        <v>200</v>
      </c>
      <c r="D685" s="10">
        <v>1</v>
      </c>
      <c r="E685" s="8" t="str">
        <f>IFERROR(VLOOKUP(Table4[[#This Row],[From Location Code]],Table5[#All],3,0),"")</f>
        <v>Munger</v>
      </c>
      <c r="F685" s="8" t="str">
        <f>IFERROR(VLOOKUP(Table4[[#This Row],[From Location Code]],Table5[#All],2,0),"")</f>
        <v>Main Godown</v>
      </c>
      <c r="G685" s="10">
        <v>10540005</v>
      </c>
      <c r="H685" s="8" t="str">
        <f>IFERROR(VLOOKUP(Table4[[#This Row],[To BMC/MPG Code]],Table5[#All],3,0),"")</f>
        <v>GOMUKH GADBANNI</v>
      </c>
      <c r="I685" s="8" t="str">
        <f>IFERROR(VLOOKUP(Table4[[#This Row],[To BMC/MPG Code]],Table5[#All],2,0),"")</f>
        <v>MPG</v>
      </c>
      <c r="J685" s="9" t="s">
        <v>94</v>
      </c>
      <c r="K685" s="8" t="str">
        <f>IFERROR(VLOOKUP(Table4[[#This Row],[Item Name]],Table2[[Item Name]:[UoM]],2,0),"")</f>
        <v>Nos</v>
      </c>
      <c r="L685" s="10">
        <v>1</v>
      </c>
      <c r="M685" s="18">
        <f>IFERROR(VLOOKUP(Table4[[#This Row],[Item Name]],Table2[[#All],[Item Name]:[Open Rate]],8,0),"")</f>
        <v>22.99</v>
      </c>
      <c r="N685" s="18">
        <f>IFERROR(+Table4[[#This Row],[Qty Issued]]*Table4[[#This Row],[Rate]],"")</f>
        <v>22.99</v>
      </c>
      <c r="O685" s="10" t="s">
        <v>153</v>
      </c>
      <c r="P685" s="13" t="s">
        <v>38</v>
      </c>
    </row>
    <row r="686" spans="1:16" x14ac:dyDescent="0.25">
      <c r="A686" s="26">
        <v>45798</v>
      </c>
      <c r="B686" s="10" t="s">
        <v>155</v>
      </c>
      <c r="C686" s="10">
        <v>200</v>
      </c>
      <c r="D686" s="10">
        <v>1</v>
      </c>
      <c r="E686" s="8" t="str">
        <f>IFERROR(VLOOKUP(Table4[[#This Row],[From Location Code]],Table5[#All],3,0),"")</f>
        <v>Munger</v>
      </c>
      <c r="F686" s="8" t="str">
        <f>IFERROR(VLOOKUP(Table4[[#This Row],[From Location Code]],Table5[#All],2,0),"")</f>
        <v>Main Godown</v>
      </c>
      <c r="G686" s="10">
        <v>10540006</v>
      </c>
      <c r="H686" s="8" t="str">
        <f>IFERROR(VLOOKUP(Table4[[#This Row],[To BMC/MPG Code]],Table5[#All],3,0),"")</f>
        <v>GOMUKH AMBA</v>
      </c>
      <c r="I686" s="8" t="str">
        <f>IFERROR(VLOOKUP(Table4[[#This Row],[To BMC/MPG Code]],Table5[#All],2,0),"")</f>
        <v>MPG</v>
      </c>
      <c r="J686" s="9" t="s">
        <v>94</v>
      </c>
      <c r="K686" s="8" t="str">
        <f>IFERROR(VLOOKUP(Table4[[#This Row],[Item Name]],Table2[[Item Name]:[UoM]],2,0),"")</f>
        <v>Nos</v>
      </c>
      <c r="L686" s="10">
        <v>1</v>
      </c>
      <c r="M686" s="18">
        <f>IFERROR(VLOOKUP(Table4[[#This Row],[Item Name]],Table2[[#All],[Item Name]:[Open Rate]],8,0),"")</f>
        <v>22.99</v>
      </c>
      <c r="N686" s="18">
        <f>IFERROR(+Table4[[#This Row],[Qty Issued]]*Table4[[#This Row],[Rate]],"")</f>
        <v>22.99</v>
      </c>
      <c r="O686" s="10" t="s">
        <v>153</v>
      </c>
      <c r="P686" s="13" t="s">
        <v>38</v>
      </c>
    </row>
    <row r="687" spans="1:16" x14ac:dyDescent="0.25">
      <c r="A687" s="26">
        <v>45798</v>
      </c>
      <c r="B687" s="10" t="s">
        <v>155</v>
      </c>
      <c r="C687" s="10">
        <v>200</v>
      </c>
      <c r="D687" s="10">
        <v>1</v>
      </c>
      <c r="E687" s="8" t="str">
        <f>IFERROR(VLOOKUP(Table4[[#This Row],[From Location Code]],Table5[#All],3,0),"")</f>
        <v>Munger</v>
      </c>
      <c r="F687" s="8" t="str">
        <f>IFERROR(VLOOKUP(Table4[[#This Row],[From Location Code]],Table5[#All],2,0),"")</f>
        <v>Main Godown</v>
      </c>
      <c r="G687" s="10">
        <v>10540007</v>
      </c>
      <c r="H687" s="8" t="str">
        <f>IFERROR(VLOOKUP(Table4[[#This Row],[To BMC/MPG Code]],Table5[#All],3,0),"")</f>
        <v>GOMUKH GORIYAMI</v>
      </c>
      <c r="I687" s="8" t="str">
        <f>IFERROR(VLOOKUP(Table4[[#This Row],[To BMC/MPG Code]],Table5[#All],2,0),"")</f>
        <v>MPG</v>
      </c>
      <c r="J687" s="9" t="s">
        <v>94</v>
      </c>
      <c r="K687" s="8" t="str">
        <f>IFERROR(VLOOKUP(Table4[[#This Row],[Item Name]],Table2[[Item Name]:[UoM]],2,0),"")</f>
        <v>Nos</v>
      </c>
      <c r="L687" s="10">
        <v>1</v>
      </c>
      <c r="M687" s="18">
        <f>IFERROR(VLOOKUP(Table4[[#This Row],[Item Name]],Table2[[#All],[Item Name]:[Open Rate]],8,0),"")</f>
        <v>22.99</v>
      </c>
      <c r="N687" s="18">
        <f>IFERROR(+Table4[[#This Row],[Qty Issued]]*Table4[[#This Row],[Rate]],"")</f>
        <v>22.99</v>
      </c>
      <c r="O687" s="10" t="s">
        <v>153</v>
      </c>
      <c r="P687" s="13" t="s">
        <v>38</v>
      </c>
    </row>
    <row r="688" spans="1:16" x14ac:dyDescent="0.25">
      <c r="A688" s="26">
        <v>45798</v>
      </c>
      <c r="B688" s="10" t="s">
        <v>155</v>
      </c>
      <c r="C688" s="10">
        <v>200</v>
      </c>
      <c r="D688" s="10">
        <v>1</v>
      </c>
      <c r="E688" s="8" t="str">
        <f>IFERROR(VLOOKUP(Table4[[#This Row],[From Location Code]],Table5[#All],3,0),"")</f>
        <v>Munger</v>
      </c>
      <c r="F688" s="8" t="str">
        <f>IFERROR(VLOOKUP(Table4[[#This Row],[From Location Code]],Table5[#All],2,0),"")</f>
        <v>Main Godown</v>
      </c>
      <c r="G688" s="10">
        <v>10110148</v>
      </c>
      <c r="H688" s="8" t="str">
        <f>IFERROR(VLOOKUP(Table4[[#This Row],[To BMC/MPG Code]],Table5[#All],3,0),"")</f>
        <v>GOMUKH SAHARBANNI</v>
      </c>
      <c r="I688" s="8" t="str">
        <f>IFERROR(VLOOKUP(Table4[[#This Row],[To BMC/MPG Code]],Table5[#All],2,0),"")</f>
        <v>MPG</v>
      </c>
      <c r="J688" s="9" t="s">
        <v>94</v>
      </c>
      <c r="K688" s="8" t="str">
        <f>IFERROR(VLOOKUP(Table4[[#This Row],[Item Name]],Table2[[Item Name]:[UoM]],2,0),"")</f>
        <v>Nos</v>
      </c>
      <c r="L688" s="10">
        <v>1</v>
      </c>
      <c r="M688" s="18">
        <f>IFERROR(VLOOKUP(Table4[[#This Row],[Item Name]],Table2[[#All],[Item Name]:[Open Rate]],8,0),"")</f>
        <v>22.99</v>
      </c>
      <c r="N688" s="18">
        <f>IFERROR(+Table4[[#This Row],[Qty Issued]]*Table4[[#This Row],[Rate]],"")</f>
        <v>22.99</v>
      </c>
      <c r="O688" s="10" t="s">
        <v>153</v>
      </c>
      <c r="P688" s="13" t="s">
        <v>38</v>
      </c>
    </row>
    <row r="689" spans="1:16" x14ac:dyDescent="0.25">
      <c r="A689" s="26">
        <v>45798</v>
      </c>
      <c r="B689" s="10" t="s">
        <v>155</v>
      </c>
      <c r="C689" s="10">
        <v>200</v>
      </c>
      <c r="D689" s="10">
        <v>1</v>
      </c>
      <c r="E689" s="8" t="str">
        <f>IFERROR(VLOOKUP(Table4[[#This Row],[From Location Code]],Table5[#All],3,0),"")</f>
        <v>Munger</v>
      </c>
      <c r="F689" s="8" t="str">
        <f>IFERROR(VLOOKUP(Table4[[#This Row],[From Location Code]],Table5[#All],2,0),"")</f>
        <v>Main Godown</v>
      </c>
      <c r="G689" s="10">
        <v>10110149</v>
      </c>
      <c r="H689" s="8" t="str">
        <f>IFERROR(VLOOKUP(Table4[[#This Row],[To BMC/MPG Code]],Table5[#All],3,0),"")</f>
        <v>GOMUKH PHULTAURA</v>
      </c>
      <c r="I689" s="8" t="str">
        <f>IFERROR(VLOOKUP(Table4[[#This Row],[To BMC/MPG Code]],Table5[#All],2,0),"")</f>
        <v>MPG</v>
      </c>
      <c r="J689" s="9" t="s">
        <v>94</v>
      </c>
      <c r="K689" s="8" t="str">
        <f>IFERROR(VLOOKUP(Table4[[#This Row],[Item Name]],Table2[[Item Name]:[UoM]],2,0),"")</f>
        <v>Nos</v>
      </c>
      <c r="L689" s="10">
        <v>1</v>
      </c>
      <c r="M689" s="18">
        <f>IFERROR(VLOOKUP(Table4[[#This Row],[Item Name]],Table2[[#All],[Item Name]:[Open Rate]],8,0),"")</f>
        <v>22.99</v>
      </c>
      <c r="N689" s="18">
        <f>IFERROR(+Table4[[#This Row],[Qty Issued]]*Table4[[#This Row],[Rate]],"")</f>
        <v>22.99</v>
      </c>
      <c r="O689" s="10" t="s">
        <v>153</v>
      </c>
      <c r="P689" s="13" t="s">
        <v>38</v>
      </c>
    </row>
    <row r="690" spans="1:16" x14ac:dyDescent="0.25">
      <c r="A690" s="26">
        <v>45798</v>
      </c>
      <c r="B690" s="10" t="s">
        <v>155</v>
      </c>
      <c r="C690" s="10">
        <v>200</v>
      </c>
      <c r="D690" s="10">
        <v>1</v>
      </c>
      <c r="E690" s="8" t="str">
        <f>IFERROR(VLOOKUP(Table4[[#This Row],[From Location Code]],Table5[#All],3,0),"")</f>
        <v>Munger</v>
      </c>
      <c r="F690" s="8" t="str">
        <f>IFERROR(VLOOKUP(Table4[[#This Row],[From Location Code]],Table5[#All],2,0),"")</f>
        <v>Main Godown</v>
      </c>
      <c r="G690" s="10">
        <v>10540003</v>
      </c>
      <c r="H690" s="8" t="str">
        <f>IFERROR(VLOOKUP(Table4[[#This Row],[To BMC/MPG Code]],Table5[#All],3,0),"")</f>
        <v>GOMUKH ANANDPUR PARAS 2</v>
      </c>
      <c r="I690" s="8" t="str">
        <f>IFERROR(VLOOKUP(Table4[[#This Row],[To BMC/MPG Code]],Table5[#All],2,0),"")</f>
        <v>MPG</v>
      </c>
      <c r="J690" s="10" t="s">
        <v>116</v>
      </c>
      <c r="K690" s="8" t="str">
        <f>IFERROR(VLOOKUP(Table4[[#This Row],[Item Name]],Table2[[Item Name]:[UoM]],2,0),"")</f>
        <v>Nos</v>
      </c>
      <c r="L690" s="10">
        <v>1</v>
      </c>
      <c r="M690" s="18">
        <f>IFERROR(VLOOKUP(Table4[[#This Row],[Item Name]],Table2[[#All],[Item Name]:[Open Rate]],8,0),"")</f>
        <v>2.83</v>
      </c>
      <c r="N690" s="18">
        <f>IFERROR(+Table4[[#This Row],[Qty Issued]]*Table4[[#This Row],[Rate]],"")</f>
        <v>2.83</v>
      </c>
      <c r="O690" s="10" t="s">
        <v>153</v>
      </c>
      <c r="P690" s="13" t="s">
        <v>38</v>
      </c>
    </row>
    <row r="691" spans="1:16" x14ac:dyDescent="0.25">
      <c r="A691" s="26">
        <v>45798</v>
      </c>
      <c r="B691" s="10" t="s">
        <v>155</v>
      </c>
      <c r="C691" s="10">
        <v>200</v>
      </c>
      <c r="D691" s="10">
        <v>1</v>
      </c>
      <c r="E691" s="8" t="str">
        <f>IFERROR(VLOOKUP(Table4[[#This Row],[From Location Code]],Table5[#All],3,0),"")</f>
        <v>Munger</v>
      </c>
      <c r="F691" s="8" t="str">
        <f>IFERROR(VLOOKUP(Table4[[#This Row],[From Location Code]],Table5[#All],2,0),"")</f>
        <v>Main Godown</v>
      </c>
      <c r="G691" s="10">
        <v>10540004</v>
      </c>
      <c r="H691" s="8" t="str">
        <f>IFERROR(VLOOKUP(Table4[[#This Row],[To BMC/MPG Code]],Table5[#All],3,0),"")</f>
        <v>GOMUKH SHYAM GHARARI</v>
      </c>
      <c r="I691" s="8" t="str">
        <f>IFERROR(VLOOKUP(Table4[[#This Row],[To BMC/MPG Code]],Table5[#All],2,0),"")</f>
        <v>MPG</v>
      </c>
      <c r="J691" s="10" t="s">
        <v>116</v>
      </c>
      <c r="K691" s="8" t="str">
        <f>IFERROR(VLOOKUP(Table4[[#This Row],[Item Name]],Table2[[Item Name]:[UoM]],2,0),"")</f>
        <v>Nos</v>
      </c>
      <c r="L691" s="10">
        <v>1</v>
      </c>
      <c r="M691" s="18">
        <f>IFERROR(VLOOKUP(Table4[[#This Row],[Item Name]],Table2[[#All],[Item Name]:[Open Rate]],8,0),"")</f>
        <v>2.83</v>
      </c>
      <c r="N691" s="18">
        <f>IFERROR(+Table4[[#This Row],[Qty Issued]]*Table4[[#This Row],[Rate]],"")</f>
        <v>2.83</v>
      </c>
      <c r="O691" s="10" t="s">
        <v>153</v>
      </c>
      <c r="P691" s="13" t="s">
        <v>38</v>
      </c>
    </row>
    <row r="692" spans="1:16" x14ac:dyDescent="0.25">
      <c r="A692" s="26">
        <v>45798</v>
      </c>
      <c r="B692" s="10" t="s">
        <v>155</v>
      </c>
      <c r="C692" s="10">
        <v>200</v>
      </c>
      <c r="D692" s="10">
        <v>1</v>
      </c>
      <c r="E692" s="8" t="str">
        <f>IFERROR(VLOOKUP(Table4[[#This Row],[From Location Code]],Table5[#All],3,0),"")</f>
        <v>Munger</v>
      </c>
      <c r="F692" s="8" t="str">
        <f>IFERROR(VLOOKUP(Table4[[#This Row],[From Location Code]],Table5[#All],2,0),"")</f>
        <v>Main Godown</v>
      </c>
      <c r="G692" s="10">
        <v>10540005</v>
      </c>
      <c r="H692" s="8" t="str">
        <f>IFERROR(VLOOKUP(Table4[[#This Row],[To BMC/MPG Code]],Table5[#All],3,0),"")</f>
        <v>GOMUKH GADBANNI</v>
      </c>
      <c r="I692" s="8" t="str">
        <f>IFERROR(VLOOKUP(Table4[[#This Row],[To BMC/MPG Code]],Table5[#All],2,0),"")</f>
        <v>MPG</v>
      </c>
      <c r="J692" s="10" t="s">
        <v>116</v>
      </c>
      <c r="K692" s="8" t="str">
        <f>IFERROR(VLOOKUP(Table4[[#This Row],[Item Name]],Table2[[Item Name]:[UoM]],2,0),"")</f>
        <v>Nos</v>
      </c>
      <c r="L692" s="10">
        <v>1</v>
      </c>
      <c r="M692" s="18">
        <f>IFERROR(VLOOKUP(Table4[[#This Row],[Item Name]],Table2[[#All],[Item Name]:[Open Rate]],8,0),"")</f>
        <v>2.83</v>
      </c>
      <c r="N692" s="18">
        <f>IFERROR(+Table4[[#This Row],[Qty Issued]]*Table4[[#This Row],[Rate]],"")</f>
        <v>2.83</v>
      </c>
      <c r="O692" s="10" t="s">
        <v>153</v>
      </c>
      <c r="P692" s="13" t="s">
        <v>38</v>
      </c>
    </row>
    <row r="693" spans="1:16" x14ac:dyDescent="0.25">
      <c r="A693" s="26">
        <v>45798</v>
      </c>
      <c r="B693" s="10" t="s">
        <v>155</v>
      </c>
      <c r="C693" s="10">
        <v>200</v>
      </c>
      <c r="D693" s="10">
        <v>1</v>
      </c>
      <c r="E693" s="8" t="str">
        <f>IFERROR(VLOOKUP(Table4[[#This Row],[From Location Code]],Table5[#All],3,0),"")</f>
        <v>Munger</v>
      </c>
      <c r="F693" s="8" t="str">
        <f>IFERROR(VLOOKUP(Table4[[#This Row],[From Location Code]],Table5[#All],2,0),"")</f>
        <v>Main Godown</v>
      </c>
      <c r="G693" s="10">
        <v>10540006</v>
      </c>
      <c r="H693" s="8" t="str">
        <f>IFERROR(VLOOKUP(Table4[[#This Row],[To BMC/MPG Code]],Table5[#All],3,0),"")</f>
        <v>GOMUKH AMBA</v>
      </c>
      <c r="I693" s="8" t="str">
        <f>IFERROR(VLOOKUP(Table4[[#This Row],[To BMC/MPG Code]],Table5[#All],2,0),"")</f>
        <v>MPG</v>
      </c>
      <c r="J693" s="10" t="s">
        <v>116</v>
      </c>
      <c r="K693" s="8" t="str">
        <f>IFERROR(VLOOKUP(Table4[[#This Row],[Item Name]],Table2[[Item Name]:[UoM]],2,0),"")</f>
        <v>Nos</v>
      </c>
      <c r="L693" s="10">
        <v>1</v>
      </c>
      <c r="M693" s="18">
        <f>IFERROR(VLOOKUP(Table4[[#This Row],[Item Name]],Table2[[#All],[Item Name]:[Open Rate]],8,0),"")</f>
        <v>2.83</v>
      </c>
      <c r="N693" s="18">
        <f>IFERROR(+Table4[[#This Row],[Qty Issued]]*Table4[[#This Row],[Rate]],"")</f>
        <v>2.83</v>
      </c>
      <c r="O693" s="10" t="s">
        <v>153</v>
      </c>
      <c r="P693" s="13" t="s">
        <v>38</v>
      </c>
    </row>
    <row r="694" spans="1:16" x14ac:dyDescent="0.25">
      <c r="A694" s="26">
        <v>45798</v>
      </c>
      <c r="B694" s="10" t="s">
        <v>155</v>
      </c>
      <c r="C694" s="10">
        <v>200</v>
      </c>
      <c r="D694" s="10">
        <v>1</v>
      </c>
      <c r="E694" s="8" t="str">
        <f>IFERROR(VLOOKUP(Table4[[#This Row],[From Location Code]],Table5[#All],3,0),"")</f>
        <v>Munger</v>
      </c>
      <c r="F694" s="8" t="str">
        <f>IFERROR(VLOOKUP(Table4[[#This Row],[From Location Code]],Table5[#All],2,0),"")</f>
        <v>Main Godown</v>
      </c>
      <c r="G694" s="10">
        <v>10540007</v>
      </c>
      <c r="H694" s="8" t="str">
        <f>IFERROR(VLOOKUP(Table4[[#This Row],[To BMC/MPG Code]],Table5[#All],3,0),"")</f>
        <v>GOMUKH GORIYAMI</v>
      </c>
      <c r="I694" s="8" t="str">
        <f>IFERROR(VLOOKUP(Table4[[#This Row],[To BMC/MPG Code]],Table5[#All],2,0),"")</f>
        <v>MPG</v>
      </c>
      <c r="J694" s="10" t="s">
        <v>116</v>
      </c>
      <c r="K694" s="8" t="str">
        <f>IFERROR(VLOOKUP(Table4[[#This Row],[Item Name]],Table2[[Item Name]:[UoM]],2,0),"")</f>
        <v>Nos</v>
      </c>
      <c r="L694" s="10">
        <v>1</v>
      </c>
      <c r="M694" s="18">
        <f>IFERROR(VLOOKUP(Table4[[#This Row],[Item Name]],Table2[[#All],[Item Name]:[Open Rate]],8,0),"")</f>
        <v>2.83</v>
      </c>
      <c r="N694" s="18">
        <f>IFERROR(+Table4[[#This Row],[Qty Issued]]*Table4[[#This Row],[Rate]],"")</f>
        <v>2.83</v>
      </c>
      <c r="O694" s="10" t="s">
        <v>153</v>
      </c>
      <c r="P694" s="13" t="s">
        <v>38</v>
      </c>
    </row>
    <row r="695" spans="1:16" x14ac:dyDescent="0.25">
      <c r="A695" s="26">
        <v>45798</v>
      </c>
      <c r="B695" s="10" t="s">
        <v>155</v>
      </c>
      <c r="C695" s="10">
        <v>200</v>
      </c>
      <c r="D695" s="10">
        <v>1</v>
      </c>
      <c r="E695" s="8" t="str">
        <f>IFERROR(VLOOKUP(Table4[[#This Row],[From Location Code]],Table5[#All],3,0),"")</f>
        <v>Munger</v>
      </c>
      <c r="F695" s="8" t="str">
        <f>IFERROR(VLOOKUP(Table4[[#This Row],[From Location Code]],Table5[#All],2,0),"")</f>
        <v>Main Godown</v>
      </c>
      <c r="G695" s="10">
        <v>10110148</v>
      </c>
      <c r="H695" s="8" t="str">
        <f>IFERROR(VLOOKUP(Table4[[#This Row],[To BMC/MPG Code]],Table5[#All],3,0),"")</f>
        <v>GOMUKH SAHARBANNI</v>
      </c>
      <c r="I695" s="8" t="str">
        <f>IFERROR(VLOOKUP(Table4[[#This Row],[To BMC/MPG Code]],Table5[#All],2,0),"")</f>
        <v>MPG</v>
      </c>
      <c r="J695" s="10" t="s">
        <v>116</v>
      </c>
      <c r="K695" s="8" t="str">
        <f>IFERROR(VLOOKUP(Table4[[#This Row],[Item Name]],Table2[[Item Name]:[UoM]],2,0),"")</f>
        <v>Nos</v>
      </c>
      <c r="L695" s="10">
        <v>1</v>
      </c>
      <c r="M695" s="18">
        <f>IFERROR(VLOOKUP(Table4[[#This Row],[Item Name]],Table2[[#All],[Item Name]:[Open Rate]],8,0),"")</f>
        <v>2.83</v>
      </c>
      <c r="N695" s="18">
        <f>IFERROR(+Table4[[#This Row],[Qty Issued]]*Table4[[#This Row],[Rate]],"")</f>
        <v>2.83</v>
      </c>
      <c r="O695" s="10" t="s">
        <v>153</v>
      </c>
      <c r="P695" s="13" t="s">
        <v>38</v>
      </c>
    </row>
    <row r="696" spans="1:16" x14ac:dyDescent="0.25">
      <c r="A696" s="26">
        <v>45798</v>
      </c>
      <c r="B696" s="10" t="s">
        <v>155</v>
      </c>
      <c r="C696" s="10">
        <v>200</v>
      </c>
      <c r="D696" s="10">
        <v>1</v>
      </c>
      <c r="E696" s="8" t="str">
        <f>IFERROR(VLOOKUP(Table4[[#This Row],[From Location Code]],Table5[#All],3,0),"")</f>
        <v>Munger</v>
      </c>
      <c r="F696" s="8" t="str">
        <f>IFERROR(VLOOKUP(Table4[[#This Row],[From Location Code]],Table5[#All],2,0),"")</f>
        <v>Main Godown</v>
      </c>
      <c r="G696" s="10">
        <v>10110149</v>
      </c>
      <c r="H696" s="8" t="str">
        <f>IFERROR(VLOOKUP(Table4[[#This Row],[To BMC/MPG Code]],Table5[#All],3,0),"")</f>
        <v>GOMUKH PHULTAURA</v>
      </c>
      <c r="I696" s="8" t="str">
        <f>IFERROR(VLOOKUP(Table4[[#This Row],[To BMC/MPG Code]],Table5[#All],2,0),"")</f>
        <v>MPG</v>
      </c>
      <c r="J696" s="10" t="s">
        <v>116</v>
      </c>
      <c r="K696" s="8" t="str">
        <f>IFERROR(VLOOKUP(Table4[[#This Row],[Item Name]],Table2[[Item Name]:[UoM]],2,0),"")</f>
        <v>Nos</v>
      </c>
      <c r="L696" s="10">
        <v>1</v>
      </c>
      <c r="M696" s="18">
        <f>IFERROR(VLOOKUP(Table4[[#This Row],[Item Name]],Table2[[#All],[Item Name]:[Open Rate]],8,0),"")</f>
        <v>2.83</v>
      </c>
      <c r="N696" s="18">
        <f>IFERROR(+Table4[[#This Row],[Qty Issued]]*Table4[[#This Row],[Rate]],"")</f>
        <v>2.83</v>
      </c>
      <c r="O696" s="10" t="s">
        <v>153</v>
      </c>
      <c r="P696" s="13" t="s">
        <v>38</v>
      </c>
    </row>
    <row r="697" spans="1:16" x14ac:dyDescent="0.25">
      <c r="A697" s="26">
        <v>45798</v>
      </c>
      <c r="B697" s="10" t="s">
        <v>155</v>
      </c>
      <c r="C697" s="10">
        <v>200</v>
      </c>
      <c r="D697" s="10">
        <v>1</v>
      </c>
      <c r="E697" s="8" t="str">
        <f>IFERROR(VLOOKUP(Table4[[#This Row],[From Location Code]],Table5[#All],3,0),"")</f>
        <v>Munger</v>
      </c>
      <c r="F697" s="8" t="str">
        <f>IFERROR(VLOOKUP(Table4[[#This Row],[From Location Code]],Table5[#All],2,0),"")</f>
        <v>Main Godown</v>
      </c>
      <c r="G697" s="10">
        <v>10540003</v>
      </c>
      <c r="H697" s="8" t="str">
        <f>IFERROR(VLOOKUP(Table4[[#This Row],[To BMC/MPG Code]],Table5[#All],3,0),"")</f>
        <v>GOMUKH ANANDPUR PARAS 2</v>
      </c>
      <c r="I697" s="8" t="str">
        <f>IFERROR(VLOOKUP(Table4[[#This Row],[To BMC/MPG Code]],Table5[#All],2,0),"")</f>
        <v>MPG</v>
      </c>
      <c r="J697" s="10" t="s">
        <v>68</v>
      </c>
      <c r="K697" s="8" t="str">
        <f>IFERROR(VLOOKUP(Table4[[#This Row],[Item Name]],Table2[[Item Name]:[UoM]],2,0),"")</f>
        <v>Nos</v>
      </c>
      <c r="L697" s="10">
        <v>15</v>
      </c>
      <c r="M697" s="18">
        <f>IFERROR(VLOOKUP(Table4[[#This Row],[Item Name]],Table2[[#All],[Item Name]:[Open Rate]],8,0),"")</f>
        <v>5.13</v>
      </c>
      <c r="N697" s="18">
        <f>IFERROR(+Table4[[#This Row],[Qty Issued]]*Table4[[#This Row],[Rate]],"")</f>
        <v>76.95</v>
      </c>
      <c r="O697" s="10" t="s">
        <v>153</v>
      </c>
      <c r="P697" s="13" t="s">
        <v>38</v>
      </c>
    </row>
    <row r="698" spans="1:16" x14ac:dyDescent="0.25">
      <c r="A698" s="26">
        <v>45798</v>
      </c>
      <c r="B698" s="10" t="s">
        <v>155</v>
      </c>
      <c r="C698" s="10">
        <v>200</v>
      </c>
      <c r="D698" s="10">
        <v>1</v>
      </c>
      <c r="E698" s="8" t="str">
        <f>IFERROR(VLOOKUP(Table4[[#This Row],[From Location Code]],Table5[#All],3,0),"")</f>
        <v>Munger</v>
      </c>
      <c r="F698" s="8" t="str">
        <f>IFERROR(VLOOKUP(Table4[[#This Row],[From Location Code]],Table5[#All],2,0),"")</f>
        <v>Main Godown</v>
      </c>
      <c r="G698" s="10">
        <v>10540004</v>
      </c>
      <c r="H698" s="8" t="str">
        <f>IFERROR(VLOOKUP(Table4[[#This Row],[To BMC/MPG Code]],Table5[#All],3,0),"")</f>
        <v>GOMUKH SHYAM GHARARI</v>
      </c>
      <c r="I698" s="8" t="str">
        <f>IFERROR(VLOOKUP(Table4[[#This Row],[To BMC/MPG Code]],Table5[#All],2,0),"")</f>
        <v>MPG</v>
      </c>
      <c r="J698" s="10" t="s">
        <v>68</v>
      </c>
      <c r="K698" s="8" t="str">
        <f>IFERROR(VLOOKUP(Table4[[#This Row],[Item Name]],Table2[[Item Name]:[UoM]],2,0),"")</f>
        <v>Nos</v>
      </c>
      <c r="L698" s="10">
        <v>15</v>
      </c>
      <c r="M698" s="18">
        <f>IFERROR(VLOOKUP(Table4[[#This Row],[Item Name]],Table2[[#All],[Item Name]:[Open Rate]],8,0),"")</f>
        <v>5.13</v>
      </c>
      <c r="N698" s="18">
        <f>IFERROR(+Table4[[#This Row],[Qty Issued]]*Table4[[#This Row],[Rate]],"")</f>
        <v>76.95</v>
      </c>
      <c r="O698" s="10" t="s">
        <v>153</v>
      </c>
      <c r="P698" s="13" t="s">
        <v>38</v>
      </c>
    </row>
    <row r="699" spans="1:16" x14ac:dyDescent="0.25">
      <c r="A699" s="26">
        <v>45798</v>
      </c>
      <c r="B699" s="10" t="s">
        <v>155</v>
      </c>
      <c r="C699" s="10">
        <v>200</v>
      </c>
      <c r="D699" s="10">
        <v>1</v>
      </c>
      <c r="E699" s="8" t="str">
        <f>IFERROR(VLOOKUP(Table4[[#This Row],[From Location Code]],Table5[#All],3,0),"")</f>
        <v>Munger</v>
      </c>
      <c r="F699" s="8" t="str">
        <f>IFERROR(VLOOKUP(Table4[[#This Row],[From Location Code]],Table5[#All],2,0),"")</f>
        <v>Main Godown</v>
      </c>
      <c r="G699" s="10">
        <v>10540005</v>
      </c>
      <c r="H699" s="8" t="str">
        <f>IFERROR(VLOOKUP(Table4[[#This Row],[To BMC/MPG Code]],Table5[#All],3,0),"")</f>
        <v>GOMUKH GADBANNI</v>
      </c>
      <c r="I699" s="8" t="str">
        <f>IFERROR(VLOOKUP(Table4[[#This Row],[To BMC/MPG Code]],Table5[#All],2,0),"")</f>
        <v>MPG</v>
      </c>
      <c r="J699" s="10" t="s">
        <v>68</v>
      </c>
      <c r="K699" s="8" t="str">
        <f>IFERROR(VLOOKUP(Table4[[#This Row],[Item Name]],Table2[[Item Name]:[UoM]],2,0),"")</f>
        <v>Nos</v>
      </c>
      <c r="L699" s="10">
        <v>15</v>
      </c>
      <c r="M699" s="18">
        <f>IFERROR(VLOOKUP(Table4[[#This Row],[Item Name]],Table2[[#All],[Item Name]:[Open Rate]],8,0),"")</f>
        <v>5.13</v>
      </c>
      <c r="N699" s="18">
        <f>IFERROR(+Table4[[#This Row],[Qty Issued]]*Table4[[#This Row],[Rate]],"")</f>
        <v>76.95</v>
      </c>
      <c r="O699" s="10" t="s">
        <v>153</v>
      </c>
      <c r="P699" s="13" t="s">
        <v>38</v>
      </c>
    </row>
    <row r="700" spans="1:16" x14ac:dyDescent="0.25">
      <c r="A700" s="26">
        <v>45798</v>
      </c>
      <c r="B700" s="10" t="s">
        <v>155</v>
      </c>
      <c r="C700" s="10">
        <v>200</v>
      </c>
      <c r="D700" s="10">
        <v>1</v>
      </c>
      <c r="E700" s="8" t="str">
        <f>IFERROR(VLOOKUP(Table4[[#This Row],[From Location Code]],Table5[#All],3,0),"")</f>
        <v>Munger</v>
      </c>
      <c r="F700" s="8" t="str">
        <f>IFERROR(VLOOKUP(Table4[[#This Row],[From Location Code]],Table5[#All],2,0),"")</f>
        <v>Main Godown</v>
      </c>
      <c r="G700" s="10">
        <v>10540006</v>
      </c>
      <c r="H700" s="8" t="str">
        <f>IFERROR(VLOOKUP(Table4[[#This Row],[To BMC/MPG Code]],Table5[#All],3,0),"")</f>
        <v>GOMUKH AMBA</v>
      </c>
      <c r="I700" s="8" t="str">
        <f>IFERROR(VLOOKUP(Table4[[#This Row],[To BMC/MPG Code]],Table5[#All],2,0),"")</f>
        <v>MPG</v>
      </c>
      <c r="J700" s="10" t="s">
        <v>68</v>
      </c>
      <c r="K700" s="8" t="str">
        <f>IFERROR(VLOOKUP(Table4[[#This Row],[Item Name]],Table2[[Item Name]:[UoM]],2,0),"")</f>
        <v>Nos</v>
      </c>
      <c r="L700" s="10">
        <v>15</v>
      </c>
      <c r="M700" s="18">
        <f>IFERROR(VLOOKUP(Table4[[#This Row],[Item Name]],Table2[[#All],[Item Name]:[Open Rate]],8,0),"")</f>
        <v>5.13</v>
      </c>
      <c r="N700" s="18">
        <f>IFERROR(+Table4[[#This Row],[Qty Issued]]*Table4[[#This Row],[Rate]],"")</f>
        <v>76.95</v>
      </c>
      <c r="O700" s="10" t="s">
        <v>153</v>
      </c>
      <c r="P700" s="13" t="s">
        <v>38</v>
      </c>
    </row>
    <row r="701" spans="1:16" x14ac:dyDescent="0.25">
      <c r="A701" s="26">
        <v>45798</v>
      </c>
      <c r="B701" s="10" t="s">
        <v>155</v>
      </c>
      <c r="C701" s="10">
        <v>200</v>
      </c>
      <c r="D701" s="10">
        <v>1</v>
      </c>
      <c r="E701" s="8" t="str">
        <f>IFERROR(VLOOKUP(Table4[[#This Row],[From Location Code]],Table5[#All],3,0),"")</f>
        <v>Munger</v>
      </c>
      <c r="F701" s="8" t="str">
        <f>IFERROR(VLOOKUP(Table4[[#This Row],[From Location Code]],Table5[#All],2,0),"")</f>
        <v>Main Godown</v>
      </c>
      <c r="G701" s="10">
        <v>10540007</v>
      </c>
      <c r="H701" s="8" t="str">
        <f>IFERROR(VLOOKUP(Table4[[#This Row],[To BMC/MPG Code]],Table5[#All],3,0),"")</f>
        <v>GOMUKH GORIYAMI</v>
      </c>
      <c r="I701" s="8" t="str">
        <f>IFERROR(VLOOKUP(Table4[[#This Row],[To BMC/MPG Code]],Table5[#All],2,0),"")</f>
        <v>MPG</v>
      </c>
      <c r="J701" s="10" t="s">
        <v>68</v>
      </c>
      <c r="K701" s="8" t="str">
        <f>IFERROR(VLOOKUP(Table4[[#This Row],[Item Name]],Table2[[Item Name]:[UoM]],2,0),"")</f>
        <v>Nos</v>
      </c>
      <c r="L701" s="10">
        <v>15</v>
      </c>
      <c r="M701" s="18">
        <f>IFERROR(VLOOKUP(Table4[[#This Row],[Item Name]],Table2[[#All],[Item Name]:[Open Rate]],8,0),"")</f>
        <v>5.13</v>
      </c>
      <c r="N701" s="18">
        <f>IFERROR(+Table4[[#This Row],[Qty Issued]]*Table4[[#This Row],[Rate]],"")</f>
        <v>76.95</v>
      </c>
      <c r="O701" s="10" t="s">
        <v>153</v>
      </c>
      <c r="P701" s="13" t="s">
        <v>38</v>
      </c>
    </row>
    <row r="702" spans="1:16" x14ac:dyDescent="0.25">
      <c r="A702" s="26">
        <v>45798</v>
      </c>
      <c r="B702" s="10" t="s">
        <v>155</v>
      </c>
      <c r="C702" s="10">
        <v>200</v>
      </c>
      <c r="D702" s="10">
        <v>1</v>
      </c>
      <c r="E702" s="8" t="str">
        <f>IFERROR(VLOOKUP(Table4[[#This Row],[From Location Code]],Table5[#All],3,0),"")</f>
        <v>Munger</v>
      </c>
      <c r="F702" s="8" t="str">
        <f>IFERROR(VLOOKUP(Table4[[#This Row],[From Location Code]],Table5[#All],2,0),"")</f>
        <v>Main Godown</v>
      </c>
      <c r="G702" s="10">
        <v>10110148</v>
      </c>
      <c r="H702" s="8" t="str">
        <f>IFERROR(VLOOKUP(Table4[[#This Row],[To BMC/MPG Code]],Table5[#All],3,0),"")</f>
        <v>GOMUKH SAHARBANNI</v>
      </c>
      <c r="I702" s="8" t="str">
        <f>IFERROR(VLOOKUP(Table4[[#This Row],[To BMC/MPG Code]],Table5[#All],2,0),"")</f>
        <v>MPG</v>
      </c>
      <c r="J702" s="10" t="s">
        <v>68</v>
      </c>
      <c r="K702" s="8" t="str">
        <f>IFERROR(VLOOKUP(Table4[[#This Row],[Item Name]],Table2[[Item Name]:[UoM]],2,0),"")</f>
        <v>Nos</v>
      </c>
      <c r="L702" s="10">
        <v>15</v>
      </c>
      <c r="M702" s="18">
        <f>IFERROR(VLOOKUP(Table4[[#This Row],[Item Name]],Table2[[#All],[Item Name]:[Open Rate]],8,0),"")</f>
        <v>5.13</v>
      </c>
      <c r="N702" s="18">
        <f>IFERROR(+Table4[[#This Row],[Qty Issued]]*Table4[[#This Row],[Rate]],"")</f>
        <v>76.95</v>
      </c>
      <c r="O702" s="10" t="s">
        <v>153</v>
      </c>
      <c r="P702" s="13" t="s">
        <v>38</v>
      </c>
    </row>
    <row r="703" spans="1:16" x14ac:dyDescent="0.25">
      <c r="A703" s="26">
        <v>45798</v>
      </c>
      <c r="B703" s="10" t="s">
        <v>155</v>
      </c>
      <c r="C703" s="10">
        <v>200</v>
      </c>
      <c r="D703" s="10">
        <v>1</v>
      </c>
      <c r="E703" s="8" t="str">
        <f>IFERROR(VLOOKUP(Table4[[#This Row],[From Location Code]],Table5[#All],3,0),"")</f>
        <v>Munger</v>
      </c>
      <c r="F703" s="8" t="str">
        <f>IFERROR(VLOOKUP(Table4[[#This Row],[From Location Code]],Table5[#All],2,0),"")</f>
        <v>Main Godown</v>
      </c>
      <c r="G703" s="10">
        <v>10110149</v>
      </c>
      <c r="H703" s="8" t="str">
        <f>IFERROR(VLOOKUP(Table4[[#This Row],[To BMC/MPG Code]],Table5[#All],3,0),"")</f>
        <v>GOMUKH PHULTAURA</v>
      </c>
      <c r="I703" s="8" t="str">
        <f>IFERROR(VLOOKUP(Table4[[#This Row],[To BMC/MPG Code]],Table5[#All],2,0),"")</f>
        <v>MPG</v>
      </c>
      <c r="J703" s="10" t="s">
        <v>68</v>
      </c>
      <c r="K703" s="8" t="str">
        <f>IFERROR(VLOOKUP(Table4[[#This Row],[Item Name]],Table2[[Item Name]:[UoM]],2,0),"")</f>
        <v>Nos</v>
      </c>
      <c r="L703" s="10">
        <v>15</v>
      </c>
      <c r="M703" s="18">
        <f>IFERROR(VLOOKUP(Table4[[#This Row],[Item Name]],Table2[[#All],[Item Name]:[Open Rate]],8,0),"")</f>
        <v>5.13</v>
      </c>
      <c r="N703" s="18">
        <f>IFERROR(+Table4[[#This Row],[Qty Issued]]*Table4[[#This Row],[Rate]],"")</f>
        <v>76.95</v>
      </c>
      <c r="O703" s="10" t="s">
        <v>153</v>
      </c>
      <c r="P703" s="13" t="s">
        <v>38</v>
      </c>
    </row>
    <row r="704" spans="1:16" x14ac:dyDescent="0.25">
      <c r="A704" s="26">
        <v>45798</v>
      </c>
      <c r="B704" s="10" t="s">
        <v>155</v>
      </c>
      <c r="C704" s="10">
        <v>200</v>
      </c>
      <c r="D704" s="10">
        <v>1</v>
      </c>
      <c r="E704" s="8" t="str">
        <f>IFERROR(VLOOKUP(Table4[[#This Row],[From Location Code]],Table5[#All],3,0),"")</f>
        <v>Munger</v>
      </c>
      <c r="F704" s="8" t="str">
        <f>IFERROR(VLOOKUP(Table4[[#This Row],[From Location Code]],Table5[#All],2,0),"")</f>
        <v>Main Godown</v>
      </c>
      <c r="G704" s="10">
        <v>10540003</v>
      </c>
      <c r="H704" s="8" t="str">
        <f>IFERROR(VLOOKUP(Table4[[#This Row],[To BMC/MPG Code]],Table5[#All],3,0),"")</f>
        <v>GOMUKH ANANDPUR PARAS 2</v>
      </c>
      <c r="I704" s="8" t="str">
        <f>IFERROR(VLOOKUP(Table4[[#This Row],[To BMC/MPG Code]],Table5[#All],2,0),"")</f>
        <v>MPG</v>
      </c>
      <c r="J704" s="10" t="s">
        <v>108</v>
      </c>
      <c r="K704" s="8" t="str">
        <f>IFERROR(VLOOKUP(Table4[[#This Row],[Item Name]],Table2[[Item Name]:[UoM]],2,0),"")</f>
        <v>Nos</v>
      </c>
      <c r="L704" s="10">
        <v>1</v>
      </c>
      <c r="M704" s="18">
        <f>IFERROR(VLOOKUP(Table4[[#This Row],[Item Name]],Table2[[#All],[Item Name]:[Open Rate]],8,0),"")</f>
        <v>29.5</v>
      </c>
      <c r="N704" s="18">
        <f>IFERROR(+Table4[[#This Row],[Qty Issued]]*Table4[[#This Row],[Rate]],"")</f>
        <v>29.5</v>
      </c>
      <c r="O704" s="10" t="s">
        <v>153</v>
      </c>
      <c r="P704" s="13" t="s">
        <v>38</v>
      </c>
    </row>
    <row r="705" spans="1:16" x14ac:dyDescent="0.25">
      <c r="A705" s="26">
        <v>45798</v>
      </c>
      <c r="B705" s="10" t="s">
        <v>155</v>
      </c>
      <c r="C705" s="10">
        <v>200</v>
      </c>
      <c r="D705" s="10">
        <v>1</v>
      </c>
      <c r="E705" s="8" t="str">
        <f>IFERROR(VLOOKUP(Table4[[#This Row],[From Location Code]],Table5[#All],3,0),"")</f>
        <v>Munger</v>
      </c>
      <c r="F705" s="8" t="str">
        <f>IFERROR(VLOOKUP(Table4[[#This Row],[From Location Code]],Table5[#All],2,0),"")</f>
        <v>Main Godown</v>
      </c>
      <c r="G705" s="10">
        <v>10540004</v>
      </c>
      <c r="H705" s="8" t="str">
        <f>IFERROR(VLOOKUP(Table4[[#This Row],[To BMC/MPG Code]],Table5[#All],3,0),"")</f>
        <v>GOMUKH SHYAM GHARARI</v>
      </c>
      <c r="I705" s="8" t="str">
        <f>IFERROR(VLOOKUP(Table4[[#This Row],[To BMC/MPG Code]],Table5[#All],2,0),"")</f>
        <v>MPG</v>
      </c>
      <c r="J705" s="10" t="s">
        <v>108</v>
      </c>
      <c r="K705" s="8" t="str">
        <f>IFERROR(VLOOKUP(Table4[[#This Row],[Item Name]],Table2[[Item Name]:[UoM]],2,0),"")</f>
        <v>Nos</v>
      </c>
      <c r="L705" s="10">
        <v>1</v>
      </c>
      <c r="M705" s="18">
        <f>IFERROR(VLOOKUP(Table4[[#This Row],[Item Name]],Table2[[#All],[Item Name]:[Open Rate]],8,0),"")</f>
        <v>29.5</v>
      </c>
      <c r="N705" s="18">
        <f>IFERROR(+Table4[[#This Row],[Qty Issued]]*Table4[[#This Row],[Rate]],"")</f>
        <v>29.5</v>
      </c>
      <c r="O705" s="10" t="s">
        <v>153</v>
      </c>
      <c r="P705" s="13" t="s">
        <v>38</v>
      </c>
    </row>
    <row r="706" spans="1:16" x14ac:dyDescent="0.25">
      <c r="A706" s="26">
        <v>45798</v>
      </c>
      <c r="B706" s="10" t="s">
        <v>155</v>
      </c>
      <c r="C706" s="10">
        <v>200</v>
      </c>
      <c r="D706" s="10">
        <v>1</v>
      </c>
      <c r="E706" s="8" t="str">
        <f>IFERROR(VLOOKUP(Table4[[#This Row],[From Location Code]],Table5[#All],3,0),"")</f>
        <v>Munger</v>
      </c>
      <c r="F706" s="8" t="str">
        <f>IFERROR(VLOOKUP(Table4[[#This Row],[From Location Code]],Table5[#All],2,0),"")</f>
        <v>Main Godown</v>
      </c>
      <c r="G706" s="10">
        <v>10540005</v>
      </c>
      <c r="H706" s="8" t="str">
        <f>IFERROR(VLOOKUP(Table4[[#This Row],[To BMC/MPG Code]],Table5[#All],3,0),"")</f>
        <v>GOMUKH GADBANNI</v>
      </c>
      <c r="I706" s="8" t="str">
        <f>IFERROR(VLOOKUP(Table4[[#This Row],[To BMC/MPG Code]],Table5[#All],2,0),"")</f>
        <v>MPG</v>
      </c>
      <c r="J706" s="10" t="s">
        <v>108</v>
      </c>
      <c r="K706" s="8" t="str">
        <f>IFERROR(VLOOKUP(Table4[[#This Row],[Item Name]],Table2[[Item Name]:[UoM]],2,0),"")</f>
        <v>Nos</v>
      </c>
      <c r="L706" s="10">
        <v>1</v>
      </c>
      <c r="M706" s="18">
        <f>IFERROR(VLOOKUP(Table4[[#This Row],[Item Name]],Table2[[#All],[Item Name]:[Open Rate]],8,0),"")</f>
        <v>29.5</v>
      </c>
      <c r="N706" s="18">
        <f>IFERROR(+Table4[[#This Row],[Qty Issued]]*Table4[[#This Row],[Rate]],"")</f>
        <v>29.5</v>
      </c>
      <c r="O706" s="10" t="s">
        <v>153</v>
      </c>
      <c r="P706" s="13" t="s">
        <v>38</v>
      </c>
    </row>
    <row r="707" spans="1:16" x14ac:dyDescent="0.25">
      <c r="A707" s="26">
        <v>45798</v>
      </c>
      <c r="B707" s="10" t="s">
        <v>155</v>
      </c>
      <c r="C707" s="10">
        <v>200</v>
      </c>
      <c r="D707" s="10">
        <v>1</v>
      </c>
      <c r="E707" s="8" t="str">
        <f>IFERROR(VLOOKUP(Table4[[#This Row],[From Location Code]],Table5[#All],3,0),"")</f>
        <v>Munger</v>
      </c>
      <c r="F707" s="8" t="str">
        <f>IFERROR(VLOOKUP(Table4[[#This Row],[From Location Code]],Table5[#All],2,0),"")</f>
        <v>Main Godown</v>
      </c>
      <c r="G707" s="10">
        <v>10540006</v>
      </c>
      <c r="H707" s="8" t="str">
        <f>IFERROR(VLOOKUP(Table4[[#This Row],[To BMC/MPG Code]],Table5[#All],3,0),"")</f>
        <v>GOMUKH AMBA</v>
      </c>
      <c r="I707" s="8" t="str">
        <f>IFERROR(VLOOKUP(Table4[[#This Row],[To BMC/MPG Code]],Table5[#All],2,0),"")</f>
        <v>MPG</v>
      </c>
      <c r="J707" s="10" t="s">
        <v>108</v>
      </c>
      <c r="K707" s="8" t="str">
        <f>IFERROR(VLOOKUP(Table4[[#This Row],[Item Name]],Table2[[Item Name]:[UoM]],2,0),"")</f>
        <v>Nos</v>
      </c>
      <c r="L707" s="10">
        <v>1</v>
      </c>
      <c r="M707" s="18">
        <f>IFERROR(VLOOKUP(Table4[[#This Row],[Item Name]],Table2[[#All],[Item Name]:[Open Rate]],8,0),"")</f>
        <v>29.5</v>
      </c>
      <c r="N707" s="18">
        <f>IFERROR(+Table4[[#This Row],[Qty Issued]]*Table4[[#This Row],[Rate]],"")</f>
        <v>29.5</v>
      </c>
      <c r="O707" s="10" t="s">
        <v>153</v>
      </c>
      <c r="P707" s="13" t="s">
        <v>38</v>
      </c>
    </row>
    <row r="708" spans="1:16" x14ac:dyDescent="0.25">
      <c r="A708" s="26">
        <v>45798</v>
      </c>
      <c r="B708" s="10" t="s">
        <v>155</v>
      </c>
      <c r="C708" s="10">
        <v>200</v>
      </c>
      <c r="D708" s="10">
        <v>1</v>
      </c>
      <c r="E708" s="8" t="str">
        <f>IFERROR(VLOOKUP(Table4[[#This Row],[From Location Code]],Table5[#All],3,0),"")</f>
        <v>Munger</v>
      </c>
      <c r="F708" s="8" t="str">
        <f>IFERROR(VLOOKUP(Table4[[#This Row],[From Location Code]],Table5[#All],2,0),"")</f>
        <v>Main Godown</v>
      </c>
      <c r="G708" s="10">
        <v>10540007</v>
      </c>
      <c r="H708" s="8" t="str">
        <f>IFERROR(VLOOKUP(Table4[[#This Row],[To BMC/MPG Code]],Table5[#All],3,0),"")</f>
        <v>GOMUKH GORIYAMI</v>
      </c>
      <c r="I708" s="8" t="str">
        <f>IFERROR(VLOOKUP(Table4[[#This Row],[To BMC/MPG Code]],Table5[#All],2,0),"")</f>
        <v>MPG</v>
      </c>
      <c r="J708" s="10" t="s">
        <v>108</v>
      </c>
      <c r="K708" s="8" t="str">
        <f>IFERROR(VLOOKUP(Table4[[#This Row],[Item Name]],Table2[[Item Name]:[UoM]],2,0),"")</f>
        <v>Nos</v>
      </c>
      <c r="L708" s="10">
        <v>1</v>
      </c>
      <c r="M708" s="18">
        <f>IFERROR(VLOOKUP(Table4[[#This Row],[Item Name]],Table2[[#All],[Item Name]:[Open Rate]],8,0),"")</f>
        <v>29.5</v>
      </c>
      <c r="N708" s="18">
        <f>IFERROR(+Table4[[#This Row],[Qty Issued]]*Table4[[#This Row],[Rate]],"")</f>
        <v>29.5</v>
      </c>
      <c r="O708" s="10" t="s">
        <v>153</v>
      </c>
      <c r="P708" s="13" t="s">
        <v>38</v>
      </c>
    </row>
    <row r="709" spans="1:16" x14ac:dyDescent="0.25">
      <c r="A709" s="26">
        <v>45798</v>
      </c>
      <c r="B709" s="10" t="s">
        <v>155</v>
      </c>
      <c r="C709" s="10">
        <v>200</v>
      </c>
      <c r="D709" s="10">
        <v>1</v>
      </c>
      <c r="E709" s="8" t="str">
        <f>IFERROR(VLOOKUP(Table4[[#This Row],[From Location Code]],Table5[#All],3,0),"")</f>
        <v>Munger</v>
      </c>
      <c r="F709" s="8" t="str">
        <f>IFERROR(VLOOKUP(Table4[[#This Row],[From Location Code]],Table5[#All],2,0),"")</f>
        <v>Main Godown</v>
      </c>
      <c r="G709" s="10">
        <v>10110148</v>
      </c>
      <c r="H709" s="8" t="str">
        <f>IFERROR(VLOOKUP(Table4[[#This Row],[To BMC/MPG Code]],Table5[#All],3,0),"")</f>
        <v>GOMUKH SAHARBANNI</v>
      </c>
      <c r="I709" s="8" t="str">
        <f>IFERROR(VLOOKUP(Table4[[#This Row],[To BMC/MPG Code]],Table5[#All],2,0),"")</f>
        <v>MPG</v>
      </c>
      <c r="J709" s="10" t="s">
        <v>108</v>
      </c>
      <c r="K709" s="8" t="str">
        <f>IFERROR(VLOOKUP(Table4[[#This Row],[Item Name]],Table2[[Item Name]:[UoM]],2,0),"")</f>
        <v>Nos</v>
      </c>
      <c r="L709" s="10">
        <v>1</v>
      </c>
      <c r="M709" s="18">
        <f>IFERROR(VLOOKUP(Table4[[#This Row],[Item Name]],Table2[[#All],[Item Name]:[Open Rate]],8,0),"")</f>
        <v>29.5</v>
      </c>
      <c r="N709" s="18">
        <f>IFERROR(+Table4[[#This Row],[Qty Issued]]*Table4[[#This Row],[Rate]],"")</f>
        <v>29.5</v>
      </c>
      <c r="O709" s="10" t="s">
        <v>153</v>
      </c>
      <c r="P709" s="13" t="s">
        <v>38</v>
      </c>
    </row>
    <row r="710" spans="1:16" x14ac:dyDescent="0.25">
      <c r="A710" s="26">
        <v>45798</v>
      </c>
      <c r="B710" s="10" t="s">
        <v>155</v>
      </c>
      <c r="C710" s="10">
        <v>200</v>
      </c>
      <c r="D710" s="10">
        <v>1</v>
      </c>
      <c r="E710" s="8" t="str">
        <f>IFERROR(VLOOKUP(Table4[[#This Row],[From Location Code]],Table5[#All],3,0),"")</f>
        <v>Munger</v>
      </c>
      <c r="F710" s="8" t="str">
        <f>IFERROR(VLOOKUP(Table4[[#This Row],[From Location Code]],Table5[#All],2,0),"")</f>
        <v>Main Godown</v>
      </c>
      <c r="G710" s="10">
        <v>10110149</v>
      </c>
      <c r="H710" s="8" t="str">
        <f>IFERROR(VLOOKUP(Table4[[#This Row],[To BMC/MPG Code]],Table5[#All],3,0),"")</f>
        <v>GOMUKH PHULTAURA</v>
      </c>
      <c r="I710" s="8" t="str">
        <f>IFERROR(VLOOKUP(Table4[[#This Row],[To BMC/MPG Code]],Table5[#All],2,0),"")</f>
        <v>MPG</v>
      </c>
      <c r="J710" s="10" t="s">
        <v>108</v>
      </c>
      <c r="K710" s="8" t="str">
        <f>IFERROR(VLOOKUP(Table4[[#This Row],[Item Name]],Table2[[Item Name]:[UoM]],2,0),"")</f>
        <v>Nos</v>
      </c>
      <c r="L710" s="10">
        <v>1</v>
      </c>
      <c r="M710" s="18">
        <f>IFERROR(VLOOKUP(Table4[[#This Row],[Item Name]],Table2[[#All],[Item Name]:[Open Rate]],8,0),"")</f>
        <v>29.5</v>
      </c>
      <c r="N710" s="18">
        <f>IFERROR(+Table4[[#This Row],[Qty Issued]]*Table4[[#This Row],[Rate]],"")</f>
        <v>29.5</v>
      </c>
      <c r="O710" s="10" t="s">
        <v>153</v>
      </c>
      <c r="P710" s="13" t="s">
        <v>38</v>
      </c>
    </row>
    <row r="711" spans="1:16" x14ac:dyDescent="0.25">
      <c r="A711" s="26">
        <v>45798</v>
      </c>
      <c r="B711" s="10" t="s">
        <v>155</v>
      </c>
      <c r="C711" s="10">
        <v>200</v>
      </c>
      <c r="D711" s="10">
        <v>1</v>
      </c>
      <c r="E711" s="8" t="str">
        <f>IFERROR(VLOOKUP(Table4[[#This Row],[From Location Code]],Table5[#All],3,0),"")</f>
        <v>Munger</v>
      </c>
      <c r="F711" s="8" t="str">
        <f>IFERROR(VLOOKUP(Table4[[#This Row],[From Location Code]],Table5[#All],2,0),"")</f>
        <v>Main Godown</v>
      </c>
      <c r="G711" s="10">
        <v>10110104</v>
      </c>
      <c r="H711" s="8" t="str">
        <f>IFERROR(VLOOKUP(Table4[[#This Row],[To BMC/MPG Code]],Table5[#All],3,0),"")</f>
        <v>GOMUKH RON</v>
      </c>
      <c r="I711" s="8" t="str">
        <f>IFERROR(VLOOKUP(Table4[[#This Row],[To BMC/MPG Code]],Table5[#All],2,0),"")</f>
        <v>MPG</v>
      </c>
      <c r="J711" s="10" t="s">
        <v>133</v>
      </c>
      <c r="K711" s="8" t="str">
        <f>IFERROR(VLOOKUP(Table4[[#This Row],[Item Name]],Table2[[Item Name]:[UoM]],2,0),"")</f>
        <v>Nos</v>
      </c>
      <c r="L711" s="10">
        <v>24</v>
      </c>
      <c r="M711" s="18">
        <f>IFERROR(VLOOKUP(Table4[[#This Row],[Item Name]],Table2[[#All],[Item Name]:[Open Rate]],8,0),"")</f>
        <v>9.15</v>
      </c>
      <c r="N711" s="18">
        <f>IFERROR(+Table4[[#This Row],[Qty Issued]]*Table4[[#This Row],[Rate]],"")</f>
        <v>219.60000000000002</v>
      </c>
      <c r="O711" s="10" t="s">
        <v>152</v>
      </c>
      <c r="P711" s="13" t="s">
        <v>154</v>
      </c>
    </row>
    <row r="712" spans="1:16" x14ac:dyDescent="0.25">
      <c r="A712" s="26">
        <v>45798</v>
      </c>
      <c r="B712" s="10" t="s">
        <v>155</v>
      </c>
      <c r="C712" s="10">
        <v>200</v>
      </c>
      <c r="D712" s="10">
        <v>1</v>
      </c>
      <c r="E712" s="8" t="str">
        <f>IFERROR(VLOOKUP(Table4[[#This Row],[From Location Code]],Table5[#All],3,0),"")</f>
        <v>Munger</v>
      </c>
      <c r="F712" s="8" t="str">
        <f>IFERROR(VLOOKUP(Table4[[#This Row],[From Location Code]],Table5[#All],2,0),"")</f>
        <v>Main Godown</v>
      </c>
      <c r="G712" s="10">
        <v>10110098</v>
      </c>
      <c r="H712" s="8" t="str">
        <f>IFERROR(VLOOKUP(Table4[[#This Row],[To BMC/MPG Code]],Table5[#All],3,0),"")</f>
        <v>GOMUKH CHATAR</v>
      </c>
      <c r="I712" s="8" t="str">
        <f>IFERROR(VLOOKUP(Table4[[#This Row],[To BMC/MPG Code]],Table5[#All],2,0),"")</f>
        <v>MPG</v>
      </c>
      <c r="J712" s="10" t="s">
        <v>133</v>
      </c>
      <c r="K712" s="8" t="str">
        <f>IFERROR(VLOOKUP(Table4[[#This Row],[Item Name]],Table2[[Item Name]:[UoM]],2,0),"")</f>
        <v>Nos</v>
      </c>
      <c r="L712" s="10">
        <v>12</v>
      </c>
      <c r="M712" s="18">
        <f>IFERROR(VLOOKUP(Table4[[#This Row],[Item Name]],Table2[[#All],[Item Name]:[Open Rate]],8,0),"")</f>
        <v>9.15</v>
      </c>
      <c r="N712" s="18">
        <f>IFERROR(+Table4[[#This Row],[Qty Issued]]*Table4[[#This Row],[Rate]],"")</f>
        <v>109.80000000000001</v>
      </c>
      <c r="O712" s="10" t="s">
        <v>152</v>
      </c>
      <c r="P712" s="13" t="s">
        <v>154</v>
      </c>
    </row>
    <row r="713" spans="1:16" x14ac:dyDescent="0.25">
      <c r="A713" s="26">
        <v>45798</v>
      </c>
      <c r="B713" s="10" t="s">
        <v>155</v>
      </c>
      <c r="C713" s="10">
        <v>200</v>
      </c>
      <c r="D713" s="10">
        <v>1</v>
      </c>
      <c r="E713" s="8" t="str">
        <f>IFERROR(VLOOKUP(Table4[[#This Row],[From Location Code]],Table5[#All],3,0),"")</f>
        <v>Munger</v>
      </c>
      <c r="F713" s="8" t="str">
        <f>IFERROR(VLOOKUP(Table4[[#This Row],[From Location Code]],Table5[#All],2,0),"")</f>
        <v>Main Godown</v>
      </c>
      <c r="G713" s="10">
        <v>10110097</v>
      </c>
      <c r="H713" s="8" t="str">
        <f>IFERROR(VLOOKUP(Table4[[#This Row],[To BMC/MPG Code]],Table5[#All],3,0),"")</f>
        <v>GOMUKH BACHOTA</v>
      </c>
      <c r="I713" s="8" t="str">
        <f>IFERROR(VLOOKUP(Table4[[#This Row],[To BMC/MPG Code]],Table5[#All],2,0),"")</f>
        <v>MPG</v>
      </c>
      <c r="J713" s="10" t="s">
        <v>133</v>
      </c>
      <c r="K713" s="8" t="str">
        <f>IFERROR(VLOOKUP(Table4[[#This Row],[Item Name]],Table2[[Item Name]:[UoM]],2,0),"")</f>
        <v>Nos</v>
      </c>
      <c r="L713" s="10">
        <v>18</v>
      </c>
      <c r="M713" s="18">
        <f>IFERROR(VLOOKUP(Table4[[#This Row],[Item Name]],Table2[[#All],[Item Name]:[Open Rate]],8,0),"")</f>
        <v>9.15</v>
      </c>
      <c r="N713" s="18">
        <f>IFERROR(+Table4[[#This Row],[Qty Issued]]*Table4[[#This Row],[Rate]],"")</f>
        <v>164.70000000000002</v>
      </c>
      <c r="O713" s="10" t="s">
        <v>152</v>
      </c>
      <c r="P713" s="13" t="s">
        <v>154</v>
      </c>
    </row>
    <row r="714" spans="1:16" x14ac:dyDescent="0.25">
      <c r="A714" s="26">
        <v>45798</v>
      </c>
      <c r="B714" s="10" t="s">
        <v>155</v>
      </c>
      <c r="C714" s="10">
        <v>200</v>
      </c>
      <c r="D714" s="10">
        <v>1</v>
      </c>
      <c r="E714" s="8" t="str">
        <f>IFERROR(VLOOKUP(Table4[[#This Row],[From Location Code]],Table5[#All],3,0),"")</f>
        <v>Munger</v>
      </c>
      <c r="F714" s="8" t="str">
        <f>IFERROR(VLOOKUP(Table4[[#This Row],[From Location Code]],Table5[#All],2,0),"")</f>
        <v>Main Godown</v>
      </c>
      <c r="G714" s="10">
        <v>10110109</v>
      </c>
      <c r="H714" s="8" t="str">
        <f>IFERROR(VLOOKUP(Table4[[#This Row],[To BMC/MPG Code]],Table5[#All],3,0),"")</f>
        <v>GOMUKH MORKAHI</v>
      </c>
      <c r="I714" s="8" t="str">
        <f>IFERROR(VLOOKUP(Table4[[#This Row],[To BMC/MPG Code]],Table5[#All],2,0),"")</f>
        <v>MPG</v>
      </c>
      <c r="J714" s="10" t="s">
        <v>133</v>
      </c>
      <c r="K714" s="8" t="str">
        <f>IFERROR(VLOOKUP(Table4[[#This Row],[Item Name]],Table2[[Item Name]:[UoM]],2,0),"")</f>
        <v>Nos</v>
      </c>
      <c r="L714" s="10">
        <v>12</v>
      </c>
      <c r="M714" s="18">
        <f>IFERROR(VLOOKUP(Table4[[#This Row],[Item Name]],Table2[[#All],[Item Name]:[Open Rate]],8,0),"")</f>
        <v>9.15</v>
      </c>
      <c r="N714" s="18">
        <f>IFERROR(+Table4[[#This Row],[Qty Issued]]*Table4[[#This Row],[Rate]],"")</f>
        <v>109.80000000000001</v>
      </c>
      <c r="O714" s="10" t="s">
        <v>152</v>
      </c>
      <c r="P714" s="13" t="s">
        <v>154</v>
      </c>
    </row>
    <row r="715" spans="1:16" x14ac:dyDescent="0.25">
      <c r="A715" s="26">
        <v>45798</v>
      </c>
      <c r="B715" s="10" t="s">
        <v>155</v>
      </c>
      <c r="C715" s="10">
        <v>200</v>
      </c>
      <c r="D715" s="10">
        <v>1</v>
      </c>
      <c r="E715" s="8" t="str">
        <f>IFERROR(VLOOKUP(Table4[[#This Row],[From Location Code]],Table5[#All],3,0),"")</f>
        <v>Munger</v>
      </c>
      <c r="F715" s="8" t="str">
        <f>IFERROR(VLOOKUP(Table4[[#This Row],[From Location Code]],Table5[#All],2,0),"")</f>
        <v>Main Godown</v>
      </c>
      <c r="G715" s="10">
        <v>10110100</v>
      </c>
      <c r="H715" s="8" t="str">
        <f>IFERROR(VLOOKUP(Table4[[#This Row],[To BMC/MPG Code]],Table5[#All],3,0),"")</f>
        <v>GOMUKH BATHNAMA</v>
      </c>
      <c r="I715" s="8" t="str">
        <f>IFERROR(VLOOKUP(Table4[[#This Row],[To BMC/MPG Code]],Table5[#All],2,0),"")</f>
        <v>MPG</v>
      </c>
      <c r="J715" s="10" t="s">
        <v>133</v>
      </c>
      <c r="K715" s="8" t="str">
        <f>IFERROR(VLOOKUP(Table4[[#This Row],[Item Name]],Table2[[Item Name]:[UoM]],2,0),"")</f>
        <v>Nos</v>
      </c>
      <c r="L715" s="10">
        <v>24</v>
      </c>
      <c r="M715" s="18">
        <f>IFERROR(VLOOKUP(Table4[[#This Row],[Item Name]],Table2[[#All],[Item Name]:[Open Rate]],8,0),"")</f>
        <v>9.15</v>
      </c>
      <c r="N715" s="18">
        <f>IFERROR(+Table4[[#This Row],[Qty Issued]]*Table4[[#This Row],[Rate]],"")</f>
        <v>219.60000000000002</v>
      </c>
      <c r="O715" s="10" t="s">
        <v>152</v>
      </c>
      <c r="P715" s="13" t="s">
        <v>154</v>
      </c>
    </row>
    <row r="716" spans="1:16" x14ac:dyDescent="0.25">
      <c r="A716" s="26">
        <v>45776</v>
      </c>
      <c r="B716" s="10" t="s">
        <v>155</v>
      </c>
      <c r="C716" s="10">
        <v>205</v>
      </c>
      <c r="D716" s="10">
        <v>1</v>
      </c>
      <c r="E716" s="8" t="str">
        <f>IFERROR(VLOOKUP(Table4[[#This Row],[From Location Code]],Table5[#All],3,0),"")</f>
        <v>Munger</v>
      </c>
      <c r="F716" s="8" t="str">
        <f>IFERROR(VLOOKUP(Table4[[#This Row],[From Location Code]],Table5[#All],2,0),"")</f>
        <v>Main Godown</v>
      </c>
      <c r="G716" s="10">
        <v>1012</v>
      </c>
      <c r="H716" s="8" t="str">
        <f>IFERROR(VLOOKUP(Table4[[#This Row],[To BMC/MPG Code]],Table5[#All],3,0),"")</f>
        <v>DalsinghSarai</v>
      </c>
      <c r="I716" s="8" t="str">
        <f>IFERROR(VLOOKUP(Table4[[#This Row],[To BMC/MPG Code]],Table5[#All],2,0),"")</f>
        <v>BMC</v>
      </c>
      <c r="J716" s="9" t="s">
        <v>128</v>
      </c>
      <c r="K716" s="8" t="str">
        <f>IFERROR(VLOOKUP(Table4[[#This Row],[Item Name]],Table2[[Item Name]:[UoM]],2,0),"")</f>
        <v>Nos</v>
      </c>
      <c r="L716" s="10">
        <v>100</v>
      </c>
      <c r="M716" s="18">
        <f>IFERROR(VLOOKUP(Table4[[#This Row],[Item Name]],Table2[[#All],[Item Name]:[Open Rate]],8,0),"")</f>
        <v>51.92</v>
      </c>
      <c r="N716" s="18">
        <f>IFERROR(+Table4[[#This Row],[Qty Issued]]*Table4[[#This Row],[Rate]],"")</f>
        <v>5192</v>
      </c>
      <c r="O716" s="10" t="s">
        <v>153</v>
      </c>
      <c r="P716" s="13" t="s">
        <v>38</v>
      </c>
    </row>
    <row r="717" spans="1:16" x14ac:dyDescent="0.25">
      <c r="A717" s="26">
        <v>45776</v>
      </c>
      <c r="B717" s="10" t="s">
        <v>155</v>
      </c>
      <c r="C717" s="10">
        <v>205</v>
      </c>
      <c r="D717" s="10">
        <v>1</v>
      </c>
      <c r="E717" s="8" t="str">
        <f>IFERROR(VLOOKUP(Table4[[#This Row],[From Location Code]],Table5[#All],3,0),"")</f>
        <v>Munger</v>
      </c>
      <c r="F717" s="8" t="str">
        <f>IFERROR(VLOOKUP(Table4[[#This Row],[From Location Code]],Table5[#All],2,0),"")</f>
        <v>Main Godown</v>
      </c>
      <c r="G717" s="10">
        <v>1012</v>
      </c>
      <c r="H717" s="8" t="str">
        <f>IFERROR(VLOOKUP(Table4[[#This Row],[To BMC/MPG Code]],Table5[#All],3,0),"")</f>
        <v>DalsinghSarai</v>
      </c>
      <c r="I717" s="8" t="str">
        <f>IFERROR(VLOOKUP(Table4[[#This Row],[To BMC/MPG Code]],Table5[#All],2,0),"")</f>
        <v>BMC</v>
      </c>
      <c r="J717" s="10" t="s">
        <v>119</v>
      </c>
      <c r="K717" s="8" t="str">
        <f>IFERROR(VLOOKUP(Table4[[#This Row],[Item Name]],Table2[[Item Name]:[UoM]],2,0),"")</f>
        <v>Nos</v>
      </c>
      <c r="L717" s="10">
        <v>20</v>
      </c>
      <c r="M717" s="18">
        <f>IFERROR(VLOOKUP(Table4[[#This Row],[Item Name]],Table2[[#All],[Item Name]:[Open Rate]],8,0),"")</f>
        <v>135.69999999999999</v>
      </c>
      <c r="N717" s="18">
        <f>IFERROR(+Table4[[#This Row],[Qty Issued]]*Table4[[#This Row],[Rate]],"")</f>
        <v>2714</v>
      </c>
      <c r="O717" s="10" t="s">
        <v>153</v>
      </c>
      <c r="P717" s="13" t="s">
        <v>38</v>
      </c>
    </row>
    <row r="718" spans="1:16" x14ac:dyDescent="0.25">
      <c r="A718" s="26">
        <v>45776</v>
      </c>
      <c r="B718" s="10" t="s">
        <v>155</v>
      </c>
      <c r="C718" s="10">
        <v>205</v>
      </c>
      <c r="D718" s="10">
        <v>1</v>
      </c>
      <c r="E718" s="8" t="str">
        <f>IFERROR(VLOOKUP(Table4[[#This Row],[From Location Code]],Table5[#All],3,0),"")</f>
        <v>Munger</v>
      </c>
      <c r="F718" s="8" t="str">
        <f>IFERROR(VLOOKUP(Table4[[#This Row],[From Location Code]],Table5[#All],2,0),"")</f>
        <v>Main Godown</v>
      </c>
      <c r="G718" s="10">
        <v>1013</v>
      </c>
      <c r="H718" s="8" t="str">
        <f>IFERROR(VLOOKUP(Table4[[#This Row],[To BMC/MPG Code]],Table5[#All],3,0),"")</f>
        <v>Musrigharari</v>
      </c>
      <c r="I718" s="8" t="str">
        <f>IFERROR(VLOOKUP(Table4[[#This Row],[To BMC/MPG Code]],Table5[#All],2,0),"")</f>
        <v>BMC</v>
      </c>
      <c r="J718" s="9" t="s">
        <v>128</v>
      </c>
      <c r="K718" s="8" t="str">
        <f>IFERROR(VLOOKUP(Table4[[#This Row],[Item Name]],Table2[[Item Name]:[UoM]],2,0),"")</f>
        <v>Nos</v>
      </c>
      <c r="L718" s="10">
        <v>100</v>
      </c>
      <c r="M718" s="18">
        <f>IFERROR(VLOOKUP(Table4[[#This Row],[Item Name]],Table2[[#All],[Item Name]:[Open Rate]],8,0),"")</f>
        <v>51.92</v>
      </c>
      <c r="N718" s="18">
        <f>IFERROR(+Table4[[#This Row],[Qty Issued]]*Table4[[#This Row],[Rate]],"")</f>
        <v>5192</v>
      </c>
      <c r="O718" s="10" t="s">
        <v>153</v>
      </c>
      <c r="P718" s="13" t="s">
        <v>38</v>
      </c>
    </row>
    <row r="719" spans="1:16" x14ac:dyDescent="0.25">
      <c r="A719" s="26">
        <v>45776</v>
      </c>
      <c r="B719" s="10" t="s">
        <v>155</v>
      </c>
      <c r="C719" s="10">
        <v>205</v>
      </c>
      <c r="D719" s="10">
        <v>1</v>
      </c>
      <c r="E719" s="8" t="str">
        <f>IFERROR(VLOOKUP(Table4[[#This Row],[From Location Code]],Table5[#All],3,0),"")</f>
        <v>Munger</v>
      </c>
      <c r="F719" s="8" t="str">
        <f>IFERROR(VLOOKUP(Table4[[#This Row],[From Location Code]],Table5[#All],2,0),"")</f>
        <v>Main Godown</v>
      </c>
      <c r="G719" s="10">
        <v>1013</v>
      </c>
      <c r="H719" s="8" t="str">
        <f>IFERROR(VLOOKUP(Table4[[#This Row],[To BMC/MPG Code]],Table5[#All],3,0),"")</f>
        <v>Musrigharari</v>
      </c>
      <c r="I719" s="8" t="str">
        <f>IFERROR(VLOOKUP(Table4[[#This Row],[To BMC/MPG Code]],Table5[#All],2,0),"")</f>
        <v>BMC</v>
      </c>
      <c r="J719" s="10" t="s">
        <v>119</v>
      </c>
      <c r="K719" s="8" t="str">
        <f>IFERROR(VLOOKUP(Table4[[#This Row],[Item Name]],Table2[[Item Name]:[UoM]],2,0),"")</f>
        <v>Nos</v>
      </c>
      <c r="L719" s="10">
        <v>20</v>
      </c>
      <c r="M719" s="18">
        <f>IFERROR(VLOOKUP(Table4[[#This Row],[Item Name]],Table2[[#All],[Item Name]:[Open Rate]],8,0),"")</f>
        <v>135.69999999999999</v>
      </c>
      <c r="N719" s="18">
        <f>IFERROR(+Table4[[#This Row],[Qty Issued]]*Table4[[#This Row],[Rate]],"")</f>
        <v>2714</v>
      </c>
      <c r="O719" s="10" t="s">
        <v>153</v>
      </c>
      <c r="P719" s="13" t="s">
        <v>38</v>
      </c>
    </row>
    <row r="720" spans="1:16" x14ac:dyDescent="0.25">
      <c r="A720" s="26">
        <v>45776</v>
      </c>
      <c r="B720" s="10" t="s">
        <v>155</v>
      </c>
      <c r="C720" s="10">
        <v>205</v>
      </c>
      <c r="D720" s="10">
        <v>1</v>
      </c>
      <c r="E720" s="8" t="str">
        <f>IFERROR(VLOOKUP(Table4[[#This Row],[From Location Code]],Table5[#All],3,0),"")</f>
        <v>Munger</v>
      </c>
      <c r="F720" s="8" t="str">
        <f>IFERROR(VLOOKUP(Table4[[#This Row],[From Location Code]],Table5[#All],2,0),"")</f>
        <v>Main Godown</v>
      </c>
      <c r="G720" s="10">
        <v>1053</v>
      </c>
      <c r="H720" s="8" t="str">
        <f>IFERROR(VLOOKUP(Table4[[#This Row],[To BMC/MPG Code]],Table5[#All],3,0),"")</f>
        <v>Kalyanpur</v>
      </c>
      <c r="I720" s="8" t="str">
        <f>IFERROR(VLOOKUP(Table4[[#This Row],[To BMC/MPG Code]],Table5[#All],2,0),"")</f>
        <v>BMC</v>
      </c>
      <c r="J720" s="9" t="s">
        <v>128</v>
      </c>
      <c r="K720" s="8" t="str">
        <f>IFERROR(VLOOKUP(Table4[[#This Row],[Item Name]],Table2[[Item Name]:[UoM]],2,0),"")</f>
        <v>Nos</v>
      </c>
      <c r="L720" s="10">
        <v>100</v>
      </c>
      <c r="M720" s="18">
        <f>IFERROR(VLOOKUP(Table4[[#This Row],[Item Name]],Table2[[#All],[Item Name]:[Open Rate]],8,0),"")</f>
        <v>51.92</v>
      </c>
      <c r="N720" s="18">
        <f>IFERROR(+Table4[[#This Row],[Qty Issued]]*Table4[[#This Row],[Rate]],"")</f>
        <v>5192</v>
      </c>
      <c r="O720" s="10" t="s">
        <v>153</v>
      </c>
      <c r="P720" s="13" t="s">
        <v>38</v>
      </c>
    </row>
    <row r="721" spans="1:16" x14ac:dyDescent="0.25">
      <c r="A721" s="26">
        <v>45776</v>
      </c>
      <c r="B721" s="10" t="s">
        <v>155</v>
      </c>
      <c r="C721" s="10">
        <v>205</v>
      </c>
      <c r="D721" s="10">
        <v>1</v>
      </c>
      <c r="E721" s="8" t="str">
        <f>IFERROR(VLOOKUP(Table4[[#This Row],[From Location Code]],Table5[#All],3,0),"")</f>
        <v>Munger</v>
      </c>
      <c r="F721" s="8" t="str">
        <f>IFERROR(VLOOKUP(Table4[[#This Row],[From Location Code]],Table5[#All],2,0),"")</f>
        <v>Main Godown</v>
      </c>
      <c r="G721" s="10">
        <v>1053</v>
      </c>
      <c r="H721" s="8" t="str">
        <f>IFERROR(VLOOKUP(Table4[[#This Row],[To BMC/MPG Code]],Table5[#All],3,0),"")</f>
        <v>Kalyanpur</v>
      </c>
      <c r="I721" s="8" t="str">
        <f>IFERROR(VLOOKUP(Table4[[#This Row],[To BMC/MPG Code]],Table5[#All],2,0),"")</f>
        <v>BMC</v>
      </c>
      <c r="J721" s="10" t="s">
        <v>119</v>
      </c>
      <c r="K721" s="8" t="str">
        <f>IFERROR(VLOOKUP(Table4[[#This Row],[Item Name]],Table2[[Item Name]:[UoM]],2,0),"")</f>
        <v>Nos</v>
      </c>
      <c r="L721" s="10">
        <v>20</v>
      </c>
      <c r="M721" s="18">
        <f>IFERROR(VLOOKUP(Table4[[#This Row],[Item Name]],Table2[[#All],[Item Name]:[Open Rate]],8,0),"")</f>
        <v>135.69999999999999</v>
      </c>
      <c r="N721" s="18">
        <f>IFERROR(+Table4[[#This Row],[Qty Issued]]*Table4[[#This Row],[Rate]],"")</f>
        <v>2714</v>
      </c>
      <c r="O721" s="10" t="s">
        <v>153</v>
      </c>
      <c r="P721" s="13" t="s">
        <v>38</v>
      </c>
    </row>
    <row r="722" spans="1:16" x14ac:dyDescent="0.25">
      <c r="A722" s="26">
        <v>45803</v>
      </c>
      <c r="B722" s="10" t="s">
        <v>155</v>
      </c>
      <c r="C722" s="10">
        <v>201</v>
      </c>
      <c r="D722" s="10">
        <v>1</v>
      </c>
      <c r="E722" s="8" t="str">
        <f>IFERROR(VLOOKUP(Table4[[#This Row],[From Location Code]],Table5[#All],3,0),"")</f>
        <v>Munger</v>
      </c>
      <c r="F722" s="8" t="str">
        <f>IFERROR(VLOOKUP(Table4[[#This Row],[From Location Code]],Table5[#All],2,0),"")</f>
        <v>Main Godown</v>
      </c>
      <c r="G722" s="10">
        <v>1014</v>
      </c>
      <c r="H722" s="8" t="str">
        <f>IFERROR(VLOOKUP(Table4[[#This Row],[To BMC/MPG Code]],Table5[#All],3,0),"")</f>
        <v>Dumraon</v>
      </c>
      <c r="I722" s="8" t="str">
        <f>IFERROR(VLOOKUP(Table4[[#This Row],[To BMC/MPG Code]],Table5[#All],2,0),"")</f>
        <v>BMC</v>
      </c>
      <c r="J722" s="9" t="s">
        <v>112</v>
      </c>
      <c r="K722" s="8" t="str">
        <f>IFERROR(VLOOKUP(Table4[[#This Row],[Item Name]],Table2[[Item Name]:[UoM]],2,0),"")</f>
        <v>Nos</v>
      </c>
      <c r="L722" s="10">
        <v>25</v>
      </c>
      <c r="M722" s="18">
        <f>IFERROR(VLOOKUP(Table4[[#This Row],[Item Name]],Table2[[#All],[Item Name]:[Open Rate]],8,0),"")</f>
        <v>218.3</v>
      </c>
      <c r="N722" s="18">
        <f>IFERROR(+Table4[[#This Row],[Qty Issued]]*Table4[[#This Row],[Rate]],"")</f>
        <v>5457.5</v>
      </c>
      <c r="O722" s="10" t="s">
        <v>153</v>
      </c>
      <c r="P722" s="13" t="s">
        <v>38</v>
      </c>
    </row>
    <row r="723" spans="1:16" x14ac:dyDescent="0.25">
      <c r="A723" s="26">
        <v>45803</v>
      </c>
      <c r="B723" s="10" t="s">
        <v>155</v>
      </c>
      <c r="C723" s="10">
        <v>201</v>
      </c>
      <c r="D723" s="10">
        <v>1</v>
      </c>
      <c r="E723" s="8" t="str">
        <f>IFERROR(VLOOKUP(Table4[[#This Row],[From Location Code]],Table5[#All],3,0),"")</f>
        <v>Munger</v>
      </c>
      <c r="F723" s="8" t="str">
        <f>IFERROR(VLOOKUP(Table4[[#This Row],[From Location Code]],Table5[#All],2,0),"")</f>
        <v>Main Godown</v>
      </c>
      <c r="G723" s="10">
        <v>1014</v>
      </c>
      <c r="H723" s="8" t="str">
        <f>IFERROR(VLOOKUP(Table4[[#This Row],[To BMC/MPG Code]],Table5[#All],3,0),"")</f>
        <v>Dumraon</v>
      </c>
      <c r="I723" s="8" t="str">
        <f>IFERROR(VLOOKUP(Table4[[#This Row],[To BMC/MPG Code]],Table5[#All],2,0),"")</f>
        <v>BMC</v>
      </c>
      <c r="J723" s="10" t="s">
        <v>127</v>
      </c>
      <c r="K723" s="8" t="str">
        <f>IFERROR(VLOOKUP(Table4[[#This Row],[Item Name]],Table2[[Item Name]:[UoM]],2,0),"")</f>
        <v>Nos</v>
      </c>
      <c r="L723" s="10">
        <v>400</v>
      </c>
      <c r="M723" s="18">
        <f>IFERROR(VLOOKUP(Table4[[#This Row],[Item Name]],Table2[[#All],[Item Name]:[Open Rate]],8,0),"")</f>
        <v>12.71</v>
      </c>
      <c r="N723" s="18">
        <f>IFERROR(+Table4[[#This Row],[Qty Issued]]*Table4[[#This Row],[Rate]],"")</f>
        <v>5084</v>
      </c>
      <c r="O723" s="10" t="s">
        <v>153</v>
      </c>
      <c r="P723" s="13" t="s">
        <v>38</v>
      </c>
    </row>
    <row r="724" spans="1:16" x14ac:dyDescent="0.25">
      <c r="A724" s="26">
        <v>45803</v>
      </c>
      <c r="B724" s="10" t="s">
        <v>155</v>
      </c>
      <c r="C724" s="10">
        <v>201</v>
      </c>
      <c r="D724" s="10">
        <v>1</v>
      </c>
      <c r="E724" s="8" t="str">
        <f>IFERROR(VLOOKUP(Table4[[#This Row],[From Location Code]],Table5[#All],3,0),"")</f>
        <v>Munger</v>
      </c>
      <c r="F724" s="8" t="str">
        <f>IFERROR(VLOOKUP(Table4[[#This Row],[From Location Code]],Table5[#All],2,0),"")</f>
        <v>Main Godown</v>
      </c>
      <c r="G724" s="10">
        <v>1014</v>
      </c>
      <c r="H724" s="8" t="str">
        <f>IFERROR(VLOOKUP(Table4[[#This Row],[To BMC/MPG Code]],Table5[#All],3,0),"")</f>
        <v>Dumraon</v>
      </c>
      <c r="I724" s="8" t="str">
        <f>IFERROR(VLOOKUP(Table4[[#This Row],[To BMC/MPG Code]],Table5[#All],2,0),"")</f>
        <v>BMC</v>
      </c>
      <c r="J724" s="9" t="s">
        <v>61</v>
      </c>
      <c r="K724" s="8" t="str">
        <f>IFERROR(VLOOKUP(Table4[[#This Row],[Item Name]],Table2[[Item Name]:[UoM]],2,0),"")</f>
        <v>Nos</v>
      </c>
      <c r="L724" s="10">
        <v>4</v>
      </c>
      <c r="M724" s="18">
        <f>IFERROR(VLOOKUP(Table4[[#This Row],[Item Name]],Table2[[#All],[Item Name]:[Open Rate]],8,0),"")</f>
        <v>168</v>
      </c>
      <c r="N724" s="18">
        <f>IFERROR(+Table4[[#This Row],[Qty Issued]]*Table4[[#This Row],[Rate]],"")</f>
        <v>672</v>
      </c>
      <c r="O724" s="10" t="s">
        <v>153</v>
      </c>
      <c r="P724" s="13" t="s">
        <v>38</v>
      </c>
    </row>
    <row r="725" spans="1:16" x14ac:dyDescent="0.25">
      <c r="A725" s="26">
        <v>45803</v>
      </c>
      <c r="B725" s="10" t="s">
        <v>155</v>
      </c>
      <c r="C725" s="10">
        <v>201</v>
      </c>
      <c r="D725" s="10">
        <v>1</v>
      </c>
      <c r="E725" s="8" t="str">
        <f>IFERROR(VLOOKUP(Table4[[#This Row],[From Location Code]],Table5[#All],3,0),"")</f>
        <v>Munger</v>
      </c>
      <c r="F725" s="8" t="str">
        <f>IFERROR(VLOOKUP(Table4[[#This Row],[From Location Code]],Table5[#All],2,0),"")</f>
        <v>Main Godown</v>
      </c>
      <c r="G725" s="10">
        <v>1014</v>
      </c>
      <c r="H725" s="8" t="str">
        <f>IFERROR(VLOOKUP(Table4[[#This Row],[To BMC/MPG Code]],Table5[#All],3,0),"")</f>
        <v>Dumraon</v>
      </c>
      <c r="I725" s="8" t="str">
        <f>IFERROR(VLOOKUP(Table4[[#This Row],[To BMC/MPG Code]],Table5[#All],2,0),"")</f>
        <v>BMC</v>
      </c>
      <c r="J725" s="10" t="s">
        <v>101</v>
      </c>
      <c r="K725" s="8" t="str">
        <f>IFERROR(VLOOKUP(Table4[[#This Row],[Item Name]],Table2[[Item Name]:[UoM]],2,0),"")</f>
        <v>Nos</v>
      </c>
      <c r="L725" s="10">
        <v>2</v>
      </c>
      <c r="M725" s="18">
        <f>IFERROR(VLOOKUP(Table4[[#This Row],[Item Name]],Table2[[#All],[Item Name]:[Open Rate]],8,0),"")</f>
        <v>106.2</v>
      </c>
      <c r="N725" s="18">
        <f>IFERROR(+Table4[[#This Row],[Qty Issued]]*Table4[[#This Row],[Rate]],"")</f>
        <v>212.4</v>
      </c>
      <c r="O725" s="10" t="s">
        <v>153</v>
      </c>
      <c r="P725" s="13" t="s">
        <v>38</v>
      </c>
    </row>
    <row r="726" spans="1:16" x14ac:dyDescent="0.25">
      <c r="A726" s="26">
        <v>45803</v>
      </c>
      <c r="B726" s="10" t="s">
        <v>155</v>
      </c>
      <c r="C726" s="10">
        <v>201</v>
      </c>
      <c r="D726" s="10">
        <v>1</v>
      </c>
      <c r="E726" s="8" t="str">
        <f>IFERROR(VLOOKUP(Table4[[#This Row],[From Location Code]],Table5[#All],3,0),"")</f>
        <v>Munger</v>
      </c>
      <c r="F726" s="8" t="str">
        <f>IFERROR(VLOOKUP(Table4[[#This Row],[From Location Code]],Table5[#All],2,0),"")</f>
        <v>Main Godown</v>
      </c>
      <c r="G726" s="10">
        <v>1014</v>
      </c>
      <c r="H726" s="8" t="str">
        <f>IFERROR(VLOOKUP(Table4[[#This Row],[To BMC/MPG Code]],Table5[#All],3,0),"")</f>
        <v>Dumraon</v>
      </c>
      <c r="I726" s="8" t="str">
        <f>IFERROR(VLOOKUP(Table4[[#This Row],[To BMC/MPG Code]],Table5[#All],2,0),"")</f>
        <v>BMC</v>
      </c>
      <c r="J726" s="9" t="s">
        <v>48</v>
      </c>
      <c r="K726" s="8" t="str">
        <f>IFERROR(VLOOKUP(Table4[[#This Row],[Item Name]],Table2[[Item Name]:[UoM]],2,0),"")</f>
        <v>Nos</v>
      </c>
      <c r="L726" s="10">
        <v>2</v>
      </c>
      <c r="M726" s="18">
        <f>IFERROR(VLOOKUP(Table4[[#This Row],[Item Name]],Table2[[#All],[Item Name]:[Open Rate]],8,0),"")</f>
        <v>63.7</v>
      </c>
      <c r="N726" s="18">
        <f>IFERROR(+Table4[[#This Row],[Qty Issued]]*Table4[[#This Row],[Rate]],"")</f>
        <v>127.4</v>
      </c>
      <c r="O726" s="10" t="s">
        <v>153</v>
      </c>
      <c r="P726" s="13" t="s">
        <v>38</v>
      </c>
    </row>
    <row r="727" spans="1:16" x14ac:dyDescent="0.25">
      <c r="A727" s="26">
        <v>45803</v>
      </c>
      <c r="B727" s="10" t="s">
        <v>155</v>
      </c>
      <c r="C727" s="10">
        <v>201</v>
      </c>
      <c r="D727" s="10">
        <v>1</v>
      </c>
      <c r="E727" s="7" t="str">
        <f>IFERROR(VLOOKUP(Table4[[#This Row],[From Location Code]],Table5[#All],3,0),"")</f>
        <v>Munger</v>
      </c>
      <c r="F727" s="7" t="str">
        <f>IFERROR(VLOOKUP(Table4[[#This Row],[From Location Code]],Table5[#All],2,0),"")</f>
        <v>Main Godown</v>
      </c>
      <c r="G727" s="10">
        <v>1014</v>
      </c>
      <c r="H727" s="7" t="str">
        <f>IFERROR(VLOOKUP(Table4[[#This Row],[To BMC/MPG Code]],Table5[#All],3,0),"")</f>
        <v>Dumraon</v>
      </c>
      <c r="I727" s="7" t="str">
        <f>IFERROR(VLOOKUP(Table4[[#This Row],[To BMC/MPG Code]],Table5[#All],2,0),"")</f>
        <v>BMC</v>
      </c>
      <c r="J727" s="9" t="s">
        <v>58</v>
      </c>
      <c r="K727" s="8" t="str">
        <f>IFERROR(VLOOKUP(Table4[[#This Row],[Item Name]],Table2[[Item Name]:[UoM]],2,0),"")</f>
        <v>Nos</v>
      </c>
      <c r="L727" s="10">
        <v>24</v>
      </c>
      <c r="M727" s="17">
        <f>IFERROR(VLOOKUP(Table4[[#This Row],[Item Name]],Table2[[#All],[Item Name]:[Open Rate]],8,0),"")</f>
        <v>192.08</v>
      </c>
      <c r="N727" s="17">
        <f>IFERROR(+Table4[[#This Row],[Qty Issued]]*Table4[[#This Row],[Rate]],"")</f>
        <v>4609.92</v>
      </c>
      <c r="O727" s="10" t="s">
        <v>153</v>
      </c>
      <c r="P727" s="13" t="s">
        <v>38</v>
      </c>
    </row>
    <row r="728" spans="1:16" x14ac:dyDescent="0.25">
      <c r="A728" s="26">
        <v>45803</v>
      </c>
      <c r="B728" s="10" t="s">
        <v>155</v>
      </c>
      <c r="C728" s="10">
        <v>201</v>
      </c>
      <c r="D728" s="10">
        <v>1</v>
      </c>
      <c r="E728" s="7" t="str">
        <f>IFERROR(VLOOKUP(Table4[[#This Row],[From Location Code]],Table5[#All],3,0),"")</f>
        <v>Munger</v>
      </c>
      <c r="F728" s="7" t="str">
        <f>IFERROR(VLOOKUP(Table4[[#This Row],[From Location Code]],Table5[#All],2,0),"")</f>
        <v>Main Godown</v>
      </c>
      <c r="G728" s="10">
        <v>1014</v>
      </c>
      <c r="H728" s="7" t="str">
        <f>IFERROR(VLOOKUP(Table4[[#This Row],[To BMC/MPG Code]],Table5[#All],3,0),"")</f>
        <v>Dumraon</v>
      </c>
      <c r="I728" s="7" t="str">
        <f>IFERROR(VLOOKUP(Table4[[#This Row],[To BMC/MPG Code]],Table5[#All],2,0),"")</f>
        <v>BMC</v>
      </c>
      <c r="J728" s="9" t="s">
        <v>60</v>
      </c>
      <c r="K728" s="8" t="str">
        <f>IFERROR(VLOOKUP(Table4[[#This Row],[Item Name]],Table2[[Item Name]:[UoM]],2,0),"")</f>
        <v>Nos</v>
      </c>
      <c r="L728" s="10">
        <v>12</v>
      </c>
      <c r="M728" s="17">
        <f>IFERROR(VLOOKUP(Table4[[#This Row],[Item Name]],Table2[[#All],[Item Name]:[Open Rate]],8,0),"")</f>
        <v>266.56</v>
      </c>
      <c r="N728" s="17">
        <f>IFERROR(+Table4[[#This Row],[Qty Issued]]*Table4[[#This Row],[Rate]],"")</f>
        <v>3198.7200000000003</v>
      </c>
      <c r="O728" s="10" t="s">
        <v>153</v>
      </c>
      <c r="P728" s="13" t="s">
        <v>38</v>
      </c>
    </row>
    <row r="729" spans="1:16" x14ac:dyDescent="0.25">
      <c r="A729" s="26">
        <v>45803</v>
      </c>
      <c r="B729" s="10" t="s">
        <v>19</v>
      </c>
      <c r="C729" s="10">
        <v>201</v>
      </c>
      <c r="D729" s="10">
        <v>1</v>
      </c>
      <c r="E729" s="8" t="str">
        <f>IFERROR(VLOOKUP(Table4[[#This Row],[From Location Code]],Table5[#All],3,0),"")</f>
        <v>Munger</v>
      </c>
      <c r="F729" s="8" t="str">
        <f>IFERROR(VLOOKUP(Table4[[#This Row],[From Location Code]],Table5[#All],2,0),"")</f>
        <v>Main Godown</v>
      </c>
      <c r="G729" s="10">
        <v>1014</v>
      </c>
      <c r="H729" s="8" t="str">
        <f>IFERROR(VLOOKUP(Table4[[#This Row],[To BMC/MPG Code]],Table5[#All],3,0),"")</f>
        <v>Dumraon</v>
      </c>
      <c r="I729" s="8" t="str">
        <f>IFERROR(VLOOKUP(Table4[[#This Row],[To BMC/MPG Code]],Table5[#All],2,0),"")</f>
        <v>BMC</v>
      </c>
      <c r="J729" s="10" t="s">
        <v>64</v>
      </c>
      <c r="K729" s="8" t="str">
        <f>IFERROR(VLOOKUP(Table4[[#This Row],[Item Name]],Table2[[Item Name]:[UoM]],2,0),"")</f>
        <v>Nos</v>
      </c>
      <c r="L729" s="10">
        <v>50</v>
      </c>
      <c r="M729" s="18">
        <f>IFERROR(VLOOKUP(Table4[[#This Row],[Item Name]],Table2[[#All],[Item Name]:[Open Rate]],8,0),"")</f>
        <v>348.52</v>
      </c>
      <c r="N729" s="18">
        <f>IFERROR(+Table4[[#This Row],[Qty Issued]]*Table4[[#This Row],[Rate]],"")</f>
        <v>17426</v>
      </c>
      <c r="O729" s="10" t="s">
        <v>153</v>
      </c>
      <c r="P729" s="13" t="s">
        <v>38</v>
      </c>
    </row>
    <row r="730" spans="1:16" x14ac:dyDescent="0.25">
      <c r="A730" s="26">
        <v>45803</v>
      </c>
      <c r="B730" s="10" t="s">
        <v>19</v>
      </c>
      <c r="C730" s="10">
        <v>201</v>
      </c>
      <c r="D730" s="10">
        <v>1</v>
      </c>
      <c r="E730" s="8" t="str">
        <f>IFERROR(VLOOKUP(Table4[[#This Row],[From Location Code]],Table5[#All],3,0),"")</f>
        <v>Munger</v>
      </c>
      <c r="F730" s="8" t="str">
        <f>IFERROR(VLOOKUP(Table4[[#This Row],[From Location Code]],Table5[#All],2,0),"")</f>
        <v>Main Godown</v>
      </c>
      <c r="G730" s="10">
        <v>1014</v>
      </c>
      <c r="H730" s="8" t="str">
        <f>IFERROR(VLOOKUP(Table4[[#This Row],[To BMC/MPG Code]],Table5[#All],3,0),"")</f>
        <v>Dumraon</v>
      </c>
      <c r="I730" s="8" t="str">
        <f>IFERROR(VLOOKUP(Table4[[#This Row],[To BMC/MPG Code]],Table5[#All],2,0),"")</f>
        <v>BMC</v>
      </c>
      <c r="J730" s="10" t="s">
        <v>133</v>
      </c>
      <c r="K730" s="8" t="str">
        <f>IFERROR(VLOOKUP(Table4[[#This Row],[Item Name]],Table2[[Item Name]:[UoM]],2,0),"")</f>
        <v>Nos</v>
      </c>
      <c r="L730" s="10">
        <v>1050</v>
      </c>
      <c r="M730" s="18">
        <f>IFERROR(VLOOKUP(Table4[[#This Row],[Item Name]],Table2[[#All],[Item Name]:[Open Rate]],8,0),"")</f>
        <v>9.15</v>
      </c>
      <c r="N730" s="18">
        <f>IFERROR(+Table4[[#This Row],[Qty Issued]]*Table4[[#This Row],[Rate]],"")</f>
        <v>9607.5</v>
      </c>
      <c r="O730" s="10" t="s">
        <v>153</v>
      </c>
      <c r="P730" s="13" t="s">
        <v>38</v>
      </c>
    </row>
    <row r="731" spans="1:16" x14ac:dyDescent="0.25">
      <c r="A731" s="26">
        <v>45803</v>
      </c>
      <c r="B731" s="10" t="s">
        <v>19</v>
      </c>
      <c r="C731" s="10">
        <v>201</v>
      </c>
      <c r="D731" s="10">
        <v>1</v>
      </c>
      <c r="E731" s="8" t="str">
        <f>IFERROR(VLOOKUP(Table4[[#This Row],[From Location Code]],Table5[#All],3,0),"")</f>
        <v>Munger</v>
      </c>
      <c r="F731" s="8" t="str">
        <f>IFERROR(VLOOKUP(Table4[[#This Row],[From Location Code]],Table5[#All],2,0),"")</f>
        <v>Main Godown</v>
      </c>
      <c r="G731" s="10">
        <v>1014</v>
      </c>
      <c r="H731" s="8" t="str">
        <f>IFERROR(VLOOKUP(Table4[[#This Row],[To BMC/MPG Code]],Table5[#All],3,0),"")</f>
        <v>Dumraon</v>
      </c>
      <c r="I731" s="8" t="str">
        <f>IFERROR(VLOOKUP(Table4[[#This Row],[To BMC/MPG Code]],Table5[#All],2,0),"")</f>
        <v>BMC</v>
      </c>
      <c r="J731" s="10" t="s">
        <v>68</v>
      </c>
      <c r="K731" s="8" t="str">
        <f>IFERROR(VLOOKUP(Table4[[#This Row],[Item Name]],Table2[[Item Name]:[UoM]],2,0),"")</f>
        <v>Nos</v>
      </c>
      <c r="L731" s="10">
        <v>1000</v>
      </c>
      <c r="M731" s="18">
        <f>IFERROR(VLOOKUP(Table4[[#This Row],[Item Name]],Table2[[#All],[Item Name]:[Open Rate]],8,0),"")</f>
        <v>5.13</v>
      </c>
      <c r="N731" s="18">
        <f>IFERROR(+Table4[[#This Row],[Qty Issued]]*Table4[[#This Row],[Rate]],"")</f>
        <v>5130</v>
      </c>
      <c r="O731" s="10" t="s">
        <v>153</v>
      </c>
      <c r="P731" s="13" t="s">
        <v>38</v>
      </c>
    </row>
    <row r="732" spans="1:16" x14ac:dyDescent="0.25">
      <c r="A732" s="26">
        <v>45803</v>
      </c>
      <c r="B732" s="10" t="s">
        <v>155</v>
      </c>
      <c r="C732" s="10">
        <v>202</v>
      </c>
      <c r="D732" s="10">
        <v>1</v>
      </c>
      <c r="E732" s="8" t="str">
        <f>IFERROR(VLOOKUP(Table4[[#This Row],[From Location Code]],Table5[#All],3,0),"")</f>
        <v>Munger</v>
      </c>
      <c r="F732" s="8" t="str">
        <f>IFERROR(VLOOKUP(Table4[[#This Row],[From Location Code]],Table5[#All],2,0),"")</f>
        <v>Main Godown</v>
      </c>
      <c r="G732" s="10">
        <v>10110151</v>
      </c>
      <c r="H732" s="8" t="str">
        <f>IFERROR(VLOOKUP(Table4[[#This Row],[To BMC/MPG Code]],Table5[#All],3,0),"")</f>
        <v>GOMUKH MINAPUR</v>
      </c>
      <c r="I732" s="8" t="str">
        <f>IFERROR(VLOOKUP(Table4[[#This Row],[To BMC/MPG Code]],Table5[#All],2,0),"")</f>
        <v>MPG</v>
      </c>
      <c r="J732" s="10" t="s">
        <v>68</v>
      </c>
      <c r="K732" s="8" t="str">
        <f>IFERROR(VLOOKUP(Table4[[#This Row],[Item Name]],Table2[[Item Name]:[UoM]],2,0),"")</f>
        <v>Nos</v>
      </c>
      <c r="L732" s="10">
        <v>15</v>
      </c>
      <c r="M732" s="18">
        <f>IFERROR(VLOOKUP(Table4[[#This Row],[Item Name]],Table2[[#All],[Item Name]:[Open Rate]],8,0),"")</f>
        <v>5.13</v>
      </c>
      <c r="N732" s="18">
        <f>IFERROR(+Table4[[#This Row],[Qty Issued]]*Table4[[#This Row],[Rate]],"")</f>
        <v>76.95</v>
      </c>
      <c r="O732" s="10" t="s">
        <v>153</v>
      </c>
      <c r="P732" s="13" t="s">
        <v>38</v>
      </c>
    </row>
    <row r="733" spans="1:16" x14ac:dyDescent="0.25">
      <c r="A733" s="26">
        <v>45803</v>
      </c>
      <c r="B733" s="10" t="s">
        <v>155</v>
      </c>
      <c r="C733" s="10">
        <v>202</v>
      </c>
      <c r="D733" s="10">
        <v>1</v>
      </c>
      <c r="E733" s="8" t="str">
        <f>IFERROR(VLOOKUP(Table4[[#This Row],[From Location Code]],Table5[#All],3,0),"")</f>
        <v>Munger</v>
      </c>
      <c r="F733" s="8" t="str">
        <f>IFERROR(VLOOKUP(Table4[[#This Row],[From Location Code]],Table5[#All],2,0),"")</f>
        <v>Main Godown</v>
      </c>
      <c r="G733" s="10">
        <v>10110151</v>
      </c>
      <c r="H733" s="8" t="str">
        <f>IFERROR(VLOOKUP(Table4[[#This Row],[To BMC/MPG Code]],Table5[#All],3,0),"")</f>
        <v>GOMUKH MINAPUR</v>
      </c>
      <c r="I733" s="8" t="str">
        <f>IFERROR(VLOOKUP(Table4[[#This Row],[To BMC/MPG Code]],Table5[#All],2,0),"")</f>
        <v>MPG</v>
      </c>
      <c r="J733" s="10" t="s">
        <v>108</v>
      </c>
      <c r="K733" s="8" t="str">
        <f>IFERROR(VLOOKUP(Table4[[#This Row],[Item Name]],Table2[[Item Name]:[UoM]],2,0),"")</f>
        <v>Nos</v>
      </c>
      <c r="L733" s="10">
        <v>1</v>
      </c>
      <c r="M733" s="18">
        <f>IFERROR(VLOOKUP(Table4[[#This Row],[Item Name]],Table2[[#All],[Item Name]:[Open Rate]],8,0),"")</f>
        <v>29.5</v>
      </c>
      <c r="N733" s="18">
        <f>IFERROR(+Table4[[#This Row],[Qty Issued]]*Table4[[#This Row],[Rate]],"")</f>
        <v>29.5</v>
      </c>
      <c r="O733" s="10" t="s">
        <v>153</v>
      </c>
      <c r="P733" s="13" t="s">
        <v>38</v>
      </c>
    </row>
    <row r="734" spans="1:16" x14ac:dyDescent="0.25">
      <c r="A734" s="26">
        <v>45803</v>
      </c>
      <c r="B734" s="10" t="s">
        <v>155</v>
      </c>
      <c r="C734" s="10">
        <v>202</v>
      </c>
      <c r="D734" s="10">
        <v>1</v>
      </c>
      <c r="E734" s="8" t="str">
        <f>IFERROR(VLOOKUP(Table4[[#This Row],[From Location Code]],Table5[#All],3,0),"")</f>
        <v>Munger</v>
      </c>
      <c r="F734" s="8" t="str">
        <f>IFERROR(VLOOKUP(Table4[[#This Row],[From Location Code]],Table5[#All],2,0),"")</f>
        <v>Main Godown</v>
      </c>
      <c r="G734" s="10">
        <v>10110151</v>
      </c>
      <c r="H734" s="8" t="str">
        <f>IFERROR(VLOOKUP(Table4[[#This Row],[To BMC/MPG Code]],Table5[#All],3,0),"")</f>
        <v>GOMUKH MINAPUR</v>
      </c>
      <c r="I734" s="8" t="str">
        <f>IFERROR(VLOOKUP(Table4[[#This Row],[To BMC/MPG Code]],Table5[#All],2,0),"")</f>
        <v>MPG</v>
      </c>
      <c r="J734" s="10" t="s">
        <v>116</v>
      </c>
      <c r="K734" s="8" t="str">
        <f>IFERROR(VLOOKUP(Table4[[#This Row],[Item Name]],Table2[[Item Name]:[UoM]],2,0),"")</f>
        <v>Nos</v>
      </c>
      <c r="L734" s="10">
        <v>2</v>
      </c>
      <c r="M734" s="18">
        <f>IFERROR(VLOOKUP(Table4[[#This Row],[Item Name]],Table2[[#All],[Item Name]:[Open Rate]],8,0),"")</f>
        <v>2.83</v>
      </c>
      <c r="N734" s="18">
        <f>IFERROR(+Table4[[#This Row],[Qty Issued]]*Table4[[#This Row],[Rate]],"")</f>
        <v>5.66</v>
      </c>
      <c r="O734" s="10" t="s">
        <v>153</v>
      </c>
      <c r="P734" s="13" t="s">
        <v>38</v>
      </c>
    </row>
    <row r="735" spans="1:16" x14ac:dyDescent="0.25">
      <c r="A735" s="26">
        <v>45803</v>
      </c>
      <c r="B735" s="10" t="s">
        <v>155</v>
      </c>
      <c r="C735" s="10">
        <v>202</v>
      </c>
      <c r="D735" s="10">
        <v>1</v>
      </c>
      <c r="E735" s="8" t="str">
        <f>IFERROR(VLOOKUP(Table4[[#This Row],[From Location Code]],Table5[#All],3,0),"")</f>
        <v>Munger</v>
      </c>
      <c r="F735" s="8" t="str">
        <f>IFERROR(VLOOKUP(Table4[[#This Row],[From Location Code]],Table5[#All],2,0),"")</f>
        <v>Main Godown</v>
      </c>
      <c r="G735" s="10">
        <v>10110151</v>
      </c>
      <c r="H735" s="8" t="str">
        <f>IFERROR(VLOOKUP(Table4[[#This Row],[To BMC/MPG Code]],Table5[#All],3,0),"")</f>
        <v>GOMUKH MINAPUR</v>
      </c>
      <c r="I735" s="8" t="str">
        <f>IFERROR(VLOOKUP(Table4[[#This Row],[To BMC/MPG Code]],Table5[#All],2,0),"")</f>
        <v>MPG</v>
      </c>
      <c r="J735" s="10" t="s">
        <v>133</v>
      </c>
      <c r="K735" s="8" t="str">
        <f>IFERROR(VLOOKUP(Table4[[#This Row],[Item Name]],Table2[[Item Name]:[UoM]],2,0),"")</f>
        <v>Nos</v>
      </c>
      <c r="L735" s="10">
        <v>12</v>
      </c>
      <c r="M735" s="18">
        <f>IFERROR(VLOOKUP(Table4[[#This Row],[Item Name]],Table2[[#All],[Item Name]:[Open Rate]],8,0),"")</f>
        <v>9.15</v>
      </c>
      <c r="N735" s="18">
        <f>IFERROR(+Table4[[#This Row],[Qty Issued]]*Table4[[#This Row],[Rate]],"")</f>
        <v>109.80000000000001</v>
      </c>
      <c r="O735" s="10" t="s">
        <v>153</v>
      </c>
      <c r="P735" s="13" t="s">
        <v>38</v>
      </c>
    </row>
    <row r="736" spans="1:16" x14ac:dyDescent="0.25">
      <c r="A736" s="26">
        <v>45803</v>
      </c>
      <c r="B736" s="10" t="s">
        <v>155</v>
      </c>
      <c r="C736" s="10">
        <v>202</v>
      </c>
      <c r="D736" s="10">
        <v>1</v>
      </c>
      <c r="E736" s="8" t="str">
        <f>IFERROR(VLOOKUP(Table4[[#This Row],[From Location Code]],Table5[#All],3,0),"")</f>
        <v>Munger</v>
      </c>
      <c r="F736" s="8" t="str">
        <f>IFERROR(VLOOKUP(Table4[[#This Row],[From Location Code]],Table5[#All],2,0),"")</f>
        <v>Main Godown</v>
      </c>
      <c r="G736" s="10">
        <v>10110151</v>
      </c>
      <c r="H736" s="8" t="str">
        <f>IFERROR(VLOOKUP(Table4[[#This Row],[To BMC/MPG Code]],Table5[#All],3,0),"")</f>
        <v>GOMUKH MINAPUR</v>
      </c>
      <c r="I736" s="8" t="str">
        <f>IFERROR(VLOOKUP(Table4[[#This Row],[To BMC/MPG Code]],Table5[#All],2,0),"")</f>
        <v>MPG</v>
      </c>
      <c r="J736" s="10" t="s">
        <v>94</v>
      </c>
      <c r="K736" s="8" t="str">
        <f>IFERROR(VLOOKUP(Table4[[#This Row],[Item Name]],Table2[[Item Name]:[UoM]],2,0),"")</f>
        <v>Nos</v>
      </c>
      <c r="L736" s="10">
        <v>1</v>
      </c>
      <c r="M736" s="18">
        <f>IFERROR(VLOOKUP(Table4[[#This Row],[Item Name]],Table2[[#All],[Item Name]:[Open Rate]],8,0),"")</f>
        <v>22.99</v>
      </c>
      <c r="N736" s="18">
        <f>IFERROR(+Table4[[#This Row],[Qty Issued]]*Table4[[#This Row],[Rate]],"")</f>
        <v>22.99</v>
      </c>
      <c r="O736" s="10" t="s">
        <v>153</v>
      </c>
      <c r="P736" s="13" t="s">
        <v>38</v>
      </c>
    </row>
    <row r="737" spans="1:16" x14ac:dyDescent="0.25">
      <c r="A737" s="26">
        <v>45803</v>
      </c>
      <c r="B737" s="10" t="s">
        <v>155</v>
      </c>
      <c r="C737" s="10">
        <v>202</v>
      </c>
      <c r="D737" s="10">
        <v>1</v>
      </c>
      <c r="E737" s="8" t="str">
        <f>IFERROR(VLOOKUP(Table4[[#This Row],[From Location Code]],Table5[#All],3,0),"")</f>
        <v>Munger</v>
      </c>
      <c r="F737" s="8" t="str">
        <f>IFERROR(VLOOKUP(Table4[[#This Row],[From Location Code]],Table5[#All],2,0),"")</f>
        <v>Main Godown</v>
      </c>
      <c r="G737" s="9">
        <v>1055</v>
      </c>
      <c r="H737" s="8" t="str">
        <f>IFERROR(VLOOKUP(Table4[[#This Row],[To BMC/MPG Code]],Table5[#All],3,0),"")</f>
        <v>Matihani</v>
      </c>
      <c r="I737" s="8" t="str">
        <f>IFERROR(VLOOKUP(Table4[[#This Row],[To BMC/MPG Code]],Table5[#All],2,0),"")</f>
        <v>BMC</v>
      </c>
      <c r="J737" s="10" t="s">
        <v>94</v>
      </c>
      <c r="K737" s="8" t="str">
        <f>IFERROR(VLOOKUP(Table4[[#This Row],[Item Name]],Table2[[Item Name]:[UoM]],2,0),"")</f>
        <v>Nos</v>
      </c>
      <c r="L737" s="10">
        <v>1</v>
      </c>
      <c r="M737" s="18">
        <f>IFERROR(VLOOKUP(Table4[[#This Row],[Item Name]],Table2[[#All],[Item Name]:[Open Rate]],8,0),"")</f>
        <v>22.99</v>
      </c>
      <c r="N737" s="18">
        <f>IFERROR(+Table4[[#This Row],[Qty Issued]]*Table4[[#This Row],[Rate]],"")</f>
        <v>22.99</v>
      </c>
      <c r="O737" s="10" t="s">
        <v>153</v>
      </c>
      <c r="P737" s="13" t="s">
        <v>38</v>
      </c>
    </row>
    <row r="738" spans="1:16" x14ac:dyDescent="0.25">
      <c r="A738" s="26">
        <v>45803</v>
      </c>
      <c r="B738" s="10" t="s">
        <v>155</v>
      </c>
      <c r="C738" s="10">
        <v>202</v>
      </c>
      <c r="D738" s="10">
        <v>1</v>
      </c>
      <c r="E738" s="8" t="str">
        <f>IFERROR(VLOOKUP(Table4[[#This Row],[From Location Code]],Table5[#All],3,0),"")</f>
        <v>Munger</v>
      </c>
      <c r="F738" s="8" t="str">
        <f>IFERROR(VLOOKUP(Table4[[#This Row],[From Location Code]],Table5[#All],2,0),"")</f>
        <v>Main Godown</v>
      </c>
      <c r="G738" s="9">
        <v>1055</v>
      </c>
      <c r="H738" s="8" t="str">
        <f>IFERROR(VLOOKUP(Table4[[#This Row],[To BMC/MPG Code]],Table5[#All],3,0),"")</f>
        <v>Matihani</v>
      </c>
      <c r="I738" s="8" t="str">
        <f>IFERROR(VLOOKUP(Table4[[#This Row],[To BMC/MPG Code]],Table5[#All],2,0),"")</f>
        <v>BMC</v>
      </c>
      <c r="J738" s="10" t="s">
        <v>91</v>
      </c>
      <c r="K738" s="8" t="str">
        <f>IFERROR(VLOOKUP(Table4[[#This Row],[Item Name]],Table2[[Item Name]:[UoM]],2,0),"")</f>
        <v>Nos</v>
      </c>
      <c r="L738" s="10">
        <v>1</v>
      </c>
      <c r="M738" s="18">
        <f>IFERROR(VLOOKUP(Table4[[#This Row],[Item Name]],Table2[[#All],[Item Name]:[Open Rate]],8,0),"")</f>
        <v>112.1</v>
      </c>
      <c r="N738" s="18">
        <f>IFERROR(+Table4[[#This Row],[Qty Issued]]*Table4[[#This Row],[Rate]],"")</f>
        <v>112.1</v>
      </c>
      <c r="O738" s="10" t="s">
        <v>153</v>
      </c>
      <c r="P738" s="13" t="s">
        <v>38</v>
      </c>
    </row>
    <row r="739" spans="1:16" x14ac:dyDescent="0.25">
      <c r="A739" s="26">
        <v>45803</v>
      </c>
      <c r="B739" s="10" t="s">
        <v>155</v>
      </c>
      <c r="C739" s="10">
        <v>203</v>
      </c>
      <c r="D739" s="10">
        <v>1</v>
      </c>
      <c r="E739" s="8" t="str">
        <f>IFERROR(VLOOKUP(Table4[[#This Row],[From Location Code]],Table5[#All],3,0),"")</f>
        <v>Munger</v>
      </c>
      <c r="F739" s="8" t="str">
        <f>IFERROR(VLOOKUP(Table4[[#This Row],[From Location Code]],Table5[#All],2,0),"")</f>
        <v>Main Godown</v>
      </c>
      <c r="G739" s="10">
        <v>10010113</v>
      </c>
      <c r="H739" s="8" t="str">
        <f>IFERROR(VLOOKUP(Table4[[#This Row],[To BMC/MPG Code]],Table5[#All],3,0),"")</f>
        <v>Gomukh Basahi</v>
      </c>
      <c r="I739" s="8" t="str">
        <f>IFERROR(VLOOKUP(Table4[[#This Row],[To BMC/MPG Code]],Table5[#All],2,0),"")</f>
        <v>MPG</v>
      </c>
      <c r="J739" s="10" t="s">
        <v>68</v>
      </c>
      <c r="K739" s="8" t="str">
        <f>IFERROR(VLOOKUP(Table4[[#This Row],[Item Name]],Table2[[Item Name]:[UoM]],2,0),"")</f>
        <v>Nos</v>
      </c>
      <c r="L739" s="10">
        <v>15</v>
      </c>
      <c r="M739" s="18">
        <f>IFERROR(VLOOKUP(Table4[[#This Row],[Item Name]],Table2[[#All],[Item Name]:[Open Rate]],8,0),"")</f>
        <v>5.13</v>
      </c>
      <c r="N739" s="18">
        <f>IFERROR(+Table4[[#This Row],[Qty Issued]]*Table4[[#This Row],[Rate]],"")</f>
        <v>76.95</v>
      </c>
      <c r="O739" s="10" t="s">
        <v>153</v>
      </c>
      <c r="P739" s="13" t="s">
        <v>38</v>
      </c>
    </row>
    <row r="740" spans="1:16" x14ac:dyDescent="0.25">
      <c r="A740" s="26">
        <v>45803</v>
      </c>
      <c r="B740" s="10" t="s">
        <v>155</v>
      </c>
      <c r="C740" s="10">
        <v>203</v>
      </c>
      <c r="D740" s="10">
        <v>1</v>
      </c>
      <c r="E740" s="7" t="str">
        <f>IFERROR(VLOOKUP(Table4[[#This Row],[From Location Code]],Table5[#All],3,0),"")</f>
        <v>Munger</v>
      </c>
      <c r="F740" s="7" t="str">
        <f>IFERROR(VLOOKUP(Table4[[#This Row],[From Location Code]],Table5[#All],2,0),"")</f>
        <v>Main Godown</v>
      </c>
      <c r="G740" s="10">
        <v>10010114</v>
      </c>
      <c r="H740" s="7" t="str">
        <f>IFERROR(VLOOKUP(Table4[[#This Row],[To BMC/MPG Code]],Table5[#All],3,0),"")</f>
        <v xml:space="preserve">Gomukh Karor </v>
      </c>
      <c r="I740" s="7" t="str">
        <f>IFERROR(VLOOKUP(Table4[[#This Row],[To BMC/MPG Code]],Table5[#All],2,0),"")</f>
        <v>MPG</v>
      </c>
      <c r="J740" s="10" t="s">
        <v>68</v>
      </c>
      <c r="K740" s="7" t="str">
        <f>IFERROR(VLOOKUP(Table4[[#This Row],[Item Name]],Table2[[Item Name]:[UoM]],2,0),"")</f>
        <v>Nos</v>
      </c>
      <c r="L740" s="10">
        <v>15</v>
      </c>
      <c r="M740" s="17">
        <f>IFERROR(VLOOKUP(Table4[[#This Row],[Item Name]],Table2[[#All],[Item Name]:[Open Rate]],8,0),"")</f>
        <v>5.13</v>
      </c>
      <c r="N740" s="17">
        <f>IFERROR(+Table4[[#This Row],[Qty Issued]]*Table4[[#This Row],[Rate]],"")</f>
        <v>76.95</v>
      </c>
      <c r="O740" s="10" t="s">
        <v>153</v>
      </c>
      <c r="P740" s="13" t="s">
        <v>38</v>
      </c>
    </row>
    <row r="741" spans="1:16" x14ac:dyDescent="0.25">
      <c r="A741" s="26">
        <v>45803</v>
      </c>
      <c r="B741" s="10" t="s">
        <v>155</v>
      </c>
      <c r="C741" s="10">
        <v>203</v>
      </c>
      <c r="D741" s="10">
        <v>1</v>
      </c>
      <c r="E741" s="7" t="str">
        <f>IFERROR(VLOOKUP(Table4[[#This Row],[From Location Code]],Table5[#All],3,0),"")</f>
        <v>Munger</v>
      </c>
      <c r="F741" s="7" t="str">
        <f>IFERROR(VLOOKUP(Table4[[#This Row],[From Location Code]],Table5[#All],2,0),"")</f>
        <v>Main Godown</v>
      </c>
      <c r="G741" s="10">
        <v>10010113</v>
      </c>
      <c r="H741" s="7" t="str">
        <f>IFERROR(VLOOKUP(Table4[[#This Row],[To BMC/MPG Code]],Table5[#All],3,0),"")</f>
        <v>Gomukh Basahi</v>
      </c>
      <c r="I741" s="7" t="str">
        <f>IFERROR(VLOOKUP(Table4[[#This Row],[To BMC/MPG Code]],Table5[#All],2,0),"")</f>
        <v>MPG</v>
      </c>
      <c r="J741" s="10" t="s">
        <v>116</v>
      </c>
      <c r="K741" s="7" t="str">
        <f>IFERROR(VLOOKUP(Table4[[#This Row],[Item Name]],Table2[[Item Name]:[UoM]],2,0),"")</f>
        <v>Nos</v>
      </c>
      <c r="L741" s="10">
        <v>2</v>
      </c>
      <c r="M741" s="17">
        <f>IFERROR(VLOOKUP(Table4[[#This Row],[Item Name]],Table2[[#All],[Item Name]:[Open Rate]],8,0),"")</f>
        <v>2.83</v>
      </c>
      <c r="N741" s="17">
        <f>IFERROR(+Table4[[#This Row],[Qty Issued]]*Table4[[#This Row],[Rate]],"")</f>
        <v>5.66</v>
      </c>
      <c r="O741" s="10" t="s">
        <v>153</v>
      </c>
      <c r="P741" s="13" t="s">
        <v>38</v>
      </c>
    </row>
    <row r="742" spans="1:16" x14ac:dyDescent="0.25">
      <c r="A742" s="26">
        <v>45803</v>
      </c>
      <c r="B742" s="10" t="s">
        <v>155</v>
      </c>
      <c r="C742" s="10">
        <v>203</v>
      </c>
      <c r="D742" s="10">
        <v>1</v>
      </c>
      <c r="E742" s="7" t="str">
        <f>IFERROR(VLOOKUP(Table4[[#This Row],[From Location Code]],Table5[#All],3,0),"")</f>
        <v>Munger</v>
      </c>
      <c r="F742" s="7" t="str">
        <f>IFERROR(VLOOKUP(Table4[[#This Row],[From Location Code]],Table5[#All],2,0),"")</f>
        <v>Main Godown</v>
      </c>
      <c r="G742" s="10">
        <v>10010114</v>
      </c>
      <c r="H742" s="7" t="str">
        <f>IFERROR(VLOOKUP(Table4[[#This Row],[To BMC/MPG Code]],Table5[#All],3,0),"")</f>
        <v xml:space="preserve">Gomukh Karor </v>
      </c>
      <c r="I742" s="7" t="str">
        <f>IFERROR(VLOOKUP(Table4[[#This Row],[To BMC/MPG Code]],Table5[#All],2,0),"")</f>
        <v>MPG</v>
      </c>
      <c r="J742" s="10" t="s">
        <v>116</v>
      </c>
      <c r="K742" s="7" t="str">
        <f>IFERROR(VLOOKUP(Table4[[#This Row],[Item Name]],Table2[[Item Name]:[UoM]],2,0),"")</f>
        <v>Nos</v>
      </c>
      <c r="L742" s="10">
        <v>2</v>
      </c>
      <c r="M742" s="17">
        <f>IFERROR(VLOOKUP(Table4[[#This Row],[Item Name]],Table2[[#All],[Item Name]:[Open Rate]],8,0),"")</f>
        <v>2.83</v>
      </c>
      <c r="N742" s="17">
        <f>IFERROR(+Table4[[#This Row],[Qty Issued]]*Table4[[#This Row],[Rate]],"")</f>
        <v>5.66</v>
      </c>
      <c r="O742" s="10" t="s">
        <v>153</v>
      </c>
      <c r="P742" s="13" t="s">
        <v>38</v>
      </c>
    </row>
    <row r="743" spans="1:16" x14ac:dyDescent="0.25">
      <c r="A743" s="26">
        <v>45803</v>
      </c>
      <c r="B743" s="10" t="s">
        <v>155</v>
      </c>
      <c r="C743" s="10">
        <v>203</v>
      </c>
      <c r="D743" s="10">
        <v>1</v>
      </c>
      <c r="E743" s="7" t="str">
        <f>IFERROR(VLOOKUP(Table4[[#This Row],[From Location Code]],Table5[#All],3,0),"")</f>
        <v>Munger</v>
      </c>
      <c r="F743" s="7" t="str">
        <f>IFERROR(VLOOKUP(Table4[[#This Row],[From Location Code]],Table5[#All],2,0),"")</f>
        <v>Main Godown</v>
      </c>
      <c r="G743" s="10">
        <v>10010113</v>
      </c>
      <c r="H743" s="7" t="str">
        <f>IFERROR(VLOOKUP(Table4[[#This Row],[To BMC/MPG Code]],Table5[#All],3,0),"")</f>
        <v>Gomukh Basahi</v>
      </c>
      <c r="I743" s="7" t="str">
        <f>IFERROR(VLOOKUP(Table4[[#This Row],[To BMC/MPG Code]],Table5[#All],2,0),"")</f>
        <v>MPG</v>
      </c>
      <c r="J743" s="10" t="s">
        <v>108</v>
      </c>
      <c r="K743" s="7" t="str">
        <f>IFERROR(VLOOKUP(Table4[[#This Row],[Item Name]],Table2[[Item Name]:[UoM]],2,0),"")</f>
        <v>Nos</v>
      </c>
      <c r="L743" s="10">
        <v>1</v>
      </c>
      <c r="M743" s="17">
        <f>IFERROR(VLOOKUP(Table4[[#This Row],[Item Name]],Table2[[#All],[Item Name]:[Open Rate]],8,0),"")</f>
        <v>29.5</v>
      </c>
      <c r="N743" s="17">
        <f>IFERROR(+Table4[[#This Row],[Qty Issued]]*Table4[[#This Row],[Rate]],"")</f>
        <v>29.5</v>
      </c>
      <c r="O743" s="10" t="s">
        <v>153</v>
      </c>
      <c r="P743" s="13" t="s">
        <v>38</v>
      </c>
    </row>
    <row r="744" spans="1:16" x14ac:dyDescent="0.25">
      <c r="A744" s="26">
        <v>45803</v>
      </c>
      <c r="B744" s="10" t="s">
        <v>155</v>
      </c>
      <c r="C744" s="10">
        <v>203</v>
      </c>
      <c r="D744" s="10">
        <v>1</v>
      </c>
      <c r="E744" s="7" t="str">
        <f>IFERROR(VLOOKUP(Table4[[#This Row],[From Location Code]],Table5[#All],3,0),"")</f>
        <v>Munger</v>
      </c>
      <c r="F744" s="7" t="str">
        <f>IFERROR(VLOOKUP(Table4[[#This Row],[From Location Code]],Table5[#All],2,0),"")</f>
        <v>Main Godown</v>
      </c>
      <c r="G744" s="10">
        <v>10010114</v>
      </c>
      <c r="H744" s="7" t="str">
        <f>IFERROR(VLOOKUP(Table4[[#This Row],[To BMC/MPG Code]],Table5[#All],3,0),"")</f>
        <v xml:space="preserve">Gomukh Karor </v>
      </c>
      <c r="I744" s="7" t="str">
        <f>IFERROR(VLOOKUP(Table4[[#This Row],[To BMC/MPG Code]],Table5[#All],2,0),"")</f>
        <v>MPG</v>
      </c>
      <c r="J744" s="10" t="s">
        <v>108</v>
      </c>
      <c r="K744" s="7" t="str">
        <f>IFERROR(VLOOKUP(Table4[[#This Row],[Item Name]],Table2[[Item Name]:[UoM]],2,0),"")</f>
        <v>Nos</v>
      </c>
      <c r="L744" s="10">
        <v>1</v>
      </c>
      <c r="M744" s="17">
        <f>IFERROR(VLOOKUP(Table4[[#This Row],[Item Name]],Table2[[#All],[Item Name]:[Open Rate]],8,0),"")</f>
        <v>29.5</v>
      </c>
      <c r="N744" s="17">
        <f>IFERROR(+Table4[[#This Row],[Qty Issued]]*Table4[[#This Row],[Rate]],"")</f>
        <v>29.5</v>
      </c>
      <c r="O744" s="10" t="s">
        <v>153</v>
      </c>
      <c r="P744" s="13" t="s">
        <v>38</v>
      </c>
    </row>
    <row r="745" spans="1:16" x14ac:dyDescent="0.25">
      <c r="A745" s="26">
        <v>45803</v>
      </c>
      <c r="B745" s="10" t="s">
        <v>155</v>
      </c>
      <c r="C745" s="10">
        <v>203</v>
      </c>
      <c r="D745" s="10">
        <v>1</v>
      </c>
      <c r="E745" s="7" t="str">
        <f>IFERROR(VLOOKUP(Table4[[#This Row],[From Location Code]],Table5[#All],3,0),"")</f>
        <v>Munger</v>
      </c>
      <c r="F745" s="7" t="str">
        <f>IFERROR(VLOOKUP(Table4[[#This Row],[From Location Code]],Table5[#All],2,0),"")</f>
        <v>Main Godown</v>
      </c>
      <c r="G745" s="10">
        <v>10010113</v>
      </c>
      <c r="H745" s="7" t="str">
        <f>IFERROR(VLOOKUP(Table4[[#This Row],[To BMC/MPG Code]],Table5[#All],3,0),"")</f>
        <v>Gomukh Basahi</v>
      </c>
      <c r="I745" s="7" t="str">
        <f>IFERROR(VLOOKUP(Table4[[#This Row],[To BMC/MPG Code]],Table5[#All],2,0),"")</f>
        <v>MPG</v>
      </c>
      <c r="J745" s="10" t="s">
        <v>94</v>
      </c>
      <c r="K745" s="7" t="str">
        <f>IFERROR(VLOOKUP(Table4[[#This Row],[Item Name]],Table2[[Item Name]:[UoM]],2,0),"")</f>
        <v>Nos</v>
      </c>
      <c r="L745" s="10">
        <v>1</v>
      </c>
      <c r="M745" s="17">
        <f>IFERROR(VLOOKUP(Table4[[#This Row],[Item Name]],Table2[[#All],[Item Name]:[Open Rate]],8,0),"")</f>
        <v>22.99</v>
      </c>
      <c r="N745" s="17">
        <f>IFERROR(+Table4[[#This Row],[Qty Issued]]*Table4[[#This Row],[Rate]],"")</f>
        <v>22.99</v>
      </c>
      <c r="O745" s="10" t="s">
        <v>153</v>
      </c>
      <c r="P745" s="13" t="s">
        <v>38</v>
      </c>
    </row>
    <row r="746" spans="1:16" x14ac:dyDescent="0.25">
      <c r="A746" s="26">
        <v>45803</v>
      </c>
      <c r="B746" s="10" t="s">
        <v>155</v>
      </c>
      <c r="C746" s="10">
        <v>203</v>
      </c>
      <c r="D746" s="10">
        <v>1</v>
      </c>
      <c r="E746" s="7" t="str">
        <f>IFERROR(VLOOKUP(Table4[[#This Row],[From Location Code]],Table5[#All],3,0),"")</f>
        <v>Munger</v>
      </c>
      <c r="F746" s="7" t="str">
        <f>IFERROR(VLOOKUP(Table4[[#This Row],[From Location Code]],Table5[#All],2,0),"")</f>
        <v>Main Godown</v>
      </c>
      <c r="G746" s="10">
        <v>10010114</v>
      </c>
      <c r="H746" s="7" t="str">
        <f>IFERROR(VLOOKUP(Table4[[#This Row],[To BMC/MPG Code]],Table5[#All],3,0),"")</f>
        <v xml:space="preserve">Gomukh Karor </v>
      </c>
      <c r="I746" s="7" t="str">
        <f>IFERROR(VLOOKUP(Table4[[#This Row],[To BMC/MPG Code]],Table5[#All],2,0),"")</f>
        <v>MPG</v>
      </c>
      <c r="J746" s="10" t="s">
        <v>94</v>
      </c>
      <c r="K746" s="7" t="str">
        <f>IFERROR(VLOOKUP(Table4[[#This Row],[Item Name]],Table2[[Item Name]:[UoM]],2,0),"")</f>
        <v>Nos</v>
      </c>
      <c r="L746" s="10">
        <v>1</v>
      </c>
      <c r="M746" s="17">
        <f>IFERROR(VLOOKUP(Table4[[#This Row],[Item Name]],Table2[[#All],[Item Name]:[Open Rate]],8,0),"")</f>
        <v>22.99</v>
      </c>
      <c r="N746" s="17">
        <f>IFERROR(+Table4[[#This Row],[Qty Issued]]*Table4[[#This Row],[Rate]],"")</f>
        <v>22.99</v>
      </c>
      <c r="O746" s="10" t="s">
        <v>153</v>
      </c>
      <c r="P746" s="13" t="s">
        <v>38</v>
      </c>
    </row>
    <row r="747" spans="1:16" x14ac:dyDescent="0.25">
      <c r="A747" s="26">
        <v>45803</v>
      </c>
      <c r="B747" s="10" t="s">
        <v>155</v>
      </c>
      <c r="C747" s="10">
        <v>203</v>
      </c>
      <c r="D747" s="10">
        <v>1</v>
      </c>
      <c r="E747" s="7" t="str">
        <f>IFERROR(VLOOKUP(Table4[[#This Row],[From Location Code]],Table5[#All],3,0),"")</f>
        <v>Munger</v>
      </c>
      <c r="F747" s="7" t="str">
        <f>IFERROR(VLOOKUP(Table4[[#This Row],[From Location Code]],Table5[#All],2,0),"")</f>
        <v>Main Godown</v>
      </c>
      <c r="G747" s="10">
        <v>10010113</v>
      </c>
      <c r="H747" s="7" t="str">
        <f>IFERROR(VLOOKUP(Table4[[#This Row],[To BMC/MPG Code]],Table5[#All],3,0),"")</f>
        <v>Gomukh Basahi</v>
      </c>
      <c r="I747" s="7" t="str">
        <f>IFERROR(VLOOKUP(Table4[[#This Row],[To BMC/MPG Code]],Table5[#All],2,0),"")</f>
        <v>MPG</v>
      </c>
      <c r="J747" s="10" t="s">
        <v>133</v>
      </c>
      <c r="K747" s="7" t="str">
        <f>IFERROR(VLOOKUP(Table4[[#This Row],[Item Name]],Table2[[Item Name]:[UoM]],2,0),"")</f>
        <v>Nos</v>
      </c>
      <c r="L747" s="10">
        <v>12</v>
      </c>
      <c r="M747" s="17">
        <f>IFERROR(VLOOKUP(Table4[[#This Row],[Item Name]],Table2[[#All],[Item Name]:[Open Rate]],8,0),"")</f>
        <v>9.15</v>
      </c>
      <c r="N747" s="17">
        <f>IFERROR(+Table4[[#This Row],[Qty Issued]]*Table4[[#This Row],[Rate]],"")</f>
        <v>109.80000000000001</v>
      </c>
      <c r="O747" s="10" t="s">
        <v>153</v>
      </c>
      <c r="P747" s="13" t="s">
        <v>38</v>
      </c>
    </row>
    <row r="748" spans="1:16" x14ac:dyDescent="0.25">
      <c r="A748" s="26">
        <v>45803</v>
      </c>
      <c r="B748" s="10" t="s">
        <v>155</v>
      </c>
      <c r="C748" s="10">
        <v>203</v>
      </c>
      <c r="D748" s="10">
        <v>1</v>
      </c>
      <c r="E748" s="7" t="str">
        <f>IFERROR(VLOOKUP(Table4[[#This Row],[From Location Code]],Table5[#All],3,0),"")</f>
        <v>Munger</v>
      </c>
      <c r="F748" s="7" t="str">
        <f>IFERROR(VLOOKUP(Table4[[#This Row],[From Location Code]],Table5[#All],2,0),"")</f>
        <v>Main Godown</v>
      </c>
      <c r="G748" s="10">
        <v>10010114</v>
      </c>
      <c r="H748" s="7" t="str">
        <f>IFERROR(VLOOKUP(Table4[[#This Row],[To BMC/MPG Code]],Table5[#All],3,0),"")</f>
        <v xml:space="preserve">Gomukh Karor </v>
      </c>
      <c r="I748" s="7" t="str">
        <f>IFERROR(VLOOKUP(Table4[[#This Row],[To BMC/MPG Code]],Table5[#All],2,0),"")</f>
        <v>MPG</v>
      </c>
      <c r="J748" s="10" t="s">
        <v>133</v>
      </c>
      <c r="K748" s="7" t="str">
        <f>IFERROR(VLOOKUP(Table4[[#This Row],[Item Name]],Table2[[Item Name]:[UoM]],2,0),"")</f>
        <v>Nos</v>
      </c>
      <c r="L748" s="10">
        <v>12</v>
      </c>
      <c r="M748" s="17">
        <f>IFERROR(VLOOKUP(Table4[[#This Row],[Item Name]],Table2[[#All],[Item Name]:[Open Rate]],8,0),"")</f>
        <v>9.15</v>
      </c>
      <c r="N748" s="17">
        <f>IFERROR(+Table4[[#This Row],[Qty Issued]]*Table4[[#This Row],[Rate]],"")</f>
        <v>109.80000000000001</v>
      </c>
      <c r="O748" s="10" t="s">
        <v>153</v>
      </c>
      <c r="P748" s="13" t="s">
        <v>38</v>
      </c>
    </row>
    <row r="749" spans="1:16" x14ac:dyDescent="0.25">
      <c r="A749" s="26">
        <v>45803</v>
      </c>
      <c r="B749" s="10" t="s">
        <v>155</v>
      </c>
      <c r="C749" s="10">
        <v>204</v>
      </c>
      <c r="D749" s="10">
        <v>1</v>
      </c>
      <c r="E749" s="7" t="str">
        <f>IFERROR(VLOOKUP(Table4[[#This Row],[From Location Code]],Table5[#All],3,0),"")</f>
        <v>Munger</v>
      </c>
      <c r="F749" s="7" t="str">
        <f>IFERROR(VLOOKUP(Table4[[#This Row],[From Location Code]],Table5[#All],2,0),"")</f>
        <v>Main Godown</v>
      </c>
      <c r="G749" s="10">
        <v>10080094</v>
      </c>
      <c r="H749" s="7" t="str">
        <f>IFERROR(VLOOKUP(Table4[[#This Row],[To BMC/MPG Code]],Table5[#All],3,0),"")</f>
        <v>Kaji Rasalpur</v>
      </c>
      <c r="I749" s="7" t="str">
        <f>IFERROR(VLOOKUP(Table4[[#This Row],[To BMC/MPG Code]],Table5[#All],2,0),"")</f>
        <v>MPG</v>
      </c>
      <c r="J749" s="10" t="s">
        <v>68</v>
      </c>
      <c r="K749" s="7" t="str">
        <f>IFERROR(VLOOKUP(Table4[[#This Row],[Item Name]],Table2[[Item Name]:[UoM]],2,0),"")</f>
        <v>Nos</v>
      </c>
      <c r="L749" s="10">
        <v>15</v>
      </c>
      <c r="M749" s="17">
        <f>IFERROR(VLOOKUP(Table4[[#This Row],[Item Name]],Table2[[#All],[Item Name]:[Open Rate]],8,0),"")</f>
        <v>5.13</v>
      </c>
      <c r="N749" s="17">
        <f>IFERROR(+Table4[[#This Row],[Qty Issued]]*Table4[[#This Row],[Rate]],"")</f>
        <v>76.95</v>
      </c>
      <c r="O749" s="10" t="s">
        <v>153</v>
      </c>
      <c r="P749" s="13" t="s">
        <v>38</v>
      </c>
    </row>
    <row r="750" spans="1:16" x14ac:dyDescent="0.25">
      <c r="A750" s="26">
        <v>45803</v>
      </c>
      <c r="B750" s="10" t="s">
        <v>155</v>
      </c>
      <c r="C750" s="10">
        <v>204</v>
      </c>
      <c r="D750" s="10">
        <v>1</v>
      </c>
      <c r="E750" s="7" t="str">
        <f>IFERROR(VLOOKUP(Table4[[#This Row],[From Location Code]],Table5[#All],3,0),"")</f>
        <v>Munger</v>
      </c>
      <c r="F750" s="7" t="str">
        <f>IFERROR(VLOOKUP(Table4[[#This Row],[From Location Code]],Table5[#All],2,0),"")</f>
        <v>Main Godown</v>
      </c>
      <c r="G750" s="10">
        <v>10080098</v>
      </c>
      <c r="H750" s="7" t="str">
        <f>IFERROR(VLOOKUP(Table4[[#This Row],[To BMC/MPG Code]],Table5[#All],3,0),"")</f>
        <v>Rani Panchwati</v>
      </c>
      <c r="I750" s="7" t="str">
        <f>IFERROR(VLOOKUP(Table4[[#This Row],[To BMC/MPG Code]],Table5[#All],2,0),"")</f>
        <v>MPG</v>
      </c>
      <c r="J750" s="10" t="s">
        <v>68</v>
      </c>
      <c r="K750" s="7" t="str">
        <f>IFERROR(VLOOKUP(Table4[[#This Row],[Item Name]],Table2[[Item Name]:[UoM]],2,0),"")</f>
        <v>Nos</v>
      </c>
      <c r="L750" s="10">
        <v>15</v>
      </c>
      <c r="M750" s="17">
        <f>IFERROR(VLOOKUP(Table4[[#This Row],[Item Name]],Table2[[#All],[Item Name]:[Open Rate]],8,0),"")</f>
        <v>5.13</v>
      </c>
      <c r="N750" s="17">
        <f>IFERROR(+Table4[[#This Row],[Qty Issued]]*Table4[[#This Row],[Rate]],"")</f>
        <v>76.95</v>
      </c>
      <c r="O750" s="10" t="s">
        <v>153</v>
      </c>
      <c r="P750" s="13" t="s">
        <v>38</v>
      </c>
    </row>
    <row r="751" spans="1:16" x14ac:dyDescent="0.25">
      <c r="A751" s="26">
        <v>45803</v>
      </c>
      <c r="B751" s="10" t="s">
        <v>155</v>
      </c>
      <c r="C751" s="10">
        <v>204</v>
      </c>
      <c r="D751" s="10">
        <v>1</v>
      </c>
      <c r="E751" s="7" t="str">
        <f>IFERROR(VLOOKUP(Table4[[#This Row],[From Location Code]],Table5[#All],3,0),"")</f>
        <v>Munger</v>
      </c>
      <c r="F751" s="7" t="str">
        <f>IFERROR(VLOOKUP(Table4[[#This Row],[From Location Code]],Table5[#All],2,0),"")</f>
        <v>Main Godown</v>
      </c>
      <c r="G751" s="10">
        <v>10080099</v>
      </c>
      <c r="H751" s="7" t="str">
        <f>IFERROR(VLOOKUP(Table4[[#This Row],[To BMC/MPG Code]],Table5[#All],3,0),"")</f>
        <v>Bihat - Chakballi</v>
      </c>
      <c r="I751" s="7" t="str">
        <f>IFERROR(VLOOKUP(Table4[[#This Row],[To BMC/MPG Code]],Table5[#All],2,0),"")</f>
        <v>MPG</v>
      </c>
      <c r="J751" s="10" t="s">
        <v>68</v>
      </c>
      <c r="K751" s="7" t="str">
        <f>IFERROR(VLOOKUP(Table4[[#This Row],[Item Name]],Table2[[Item Name]:[UoM]],2,0),"")</f>
        <v>Nos</v>
      </c>
      <c r="L751" s="10">
        <v>15</v>
      </c>
      <c r="M751" s="17">
        <f>IFERROR(VLOOKUP(Table4[[#This Row],[Item Name]],Table2[[#All],[Item Name]:[Open Rate]],8,0),"")</f>
        <v>5.13</v>
      </c>
      <c r="N751" s="17">
        <f>IFERROR(+Table4[[#This Row],[Qty Issued]]*Table4[[#This Row],[Rate]],"")</f>
        <v>76.95</v>
      </c>
      <c r="O751" s="10" t="s">
        <v>153</v>
      </c>
      <c r="P751" s="13" t="s">
        <v>38</v>
      </c>
    </row>
    <row r="752" spans="1:16" x14ac:dyDescent="0.25">
      <c r="A752" s="26">
        <v>45803</v>
      </c>
      <c r="B752" s="10" t="s">
        <v>155</v>
      </c>
      <c r="C752" s="10">
        <v>204</v>
      </c>
      <c r="D752" s="10">
        <v>1</v>
      </c>
      <c r="E752" s="7" t="str">
        <f>IFERROR(VLOOKUP(Table4[[#This Row],[From Location Code]],Table5[#All],3,0),"")</f>
        <v>Munger</v>
      </c>
      <c r="F752" s="7" t="str">
        <f>IFERROR(VLOOKUP(Table4[[#This Row],[From Location Code]],Table5[#All],2,0),"")</f>
        <v>Main Godown</v>
      </c>
      <c r="G752" s="10">
        <v>10080094</v>
      </c>
      <c r="H752" s="7" t="str">
        <f>IFERROR(VLOOKUP(Table4[[#This Row],[To BMC/MPG Code]],Table5[#All],3,0),"")</f>
        <v>Kaji Rasalpur</v>
      </c>
      <c r="I752" s="7" t="str">
        <f>IFERROR(VLOOKUP(Table4[[#This Row],[To BMC/MPG Code]],Table5[#All],2,0),"")</f>
        <v>MPG</v>
      </c>
      <c r="J752" s="10" t="s">
        <v>108</v>
      </c>
      <c r="K752" s="7" t="str">
        <f>IFERROR(VLOOKUP(Table4[[#This Row],[Item Name]],Table2[[Item Name]:[UoM]],2,0),"")</f>
        <v>Nos</v>
      </c>
      <c r="L752" s="10">
        <v>1</v>
      </c>
      <c r="M752" s="17">
        <f>IFERROR(VLOOKUP(Table4[[#This Row],[Item Name]],Table2[[#All],[Item Name]:[Open Rate]],8,0),"")</f>
        <v>29.5</v>
      </c>
      <c r="N752" s="17">
        <f>IFERROR(+Table4[[#This Row],[Qty Issued]]*Table4[[#This Row],[Rate]],"")</f>
        <v>29.5</v>
      </c>
      <c r="O752" s="10" t="s">
        <v>153</v>
      </c>
      <c r="P752" s="13" t="s">
        <v>38</v>
      </c>
    </row>
    <row r="753" spans="1:16" x14ac:dyDescent="0.25">
      <c r="A753" s="26">
        <v>45803</v>
      </c>
      <c r="B753" s="10" t="s">
        <v>155</v>
      </c>
      <c r="C753" s="10">
        <v>204</v>
      </c>
      <c r="D753" s="10">
        <v>1</v>
      </c>
      <c r="E753" s="7" t="str">
        <f>IFERROR(VLOOKUP(Table4[[#This Row],[From Location Code]],Table5[#All],3,0),"")</f>
        <v>Munger</v>
      </c>
      <c r="F753" s="7" t="str">
        <f>IFERROR(VLOOKUP(Table4[[#This Row],[From Location Code]],Table5[#All],2,0),"")</f>
        <v>Main Godown</v>
      </c>
      <c r="G753" s="10">
        <v>10080098</v>
      </c>
      <c r="H753" s="7" t="str">
        <f>IFERROR(VLOOKUP(Table4[[#This Row],[To BMC/MPG Code]],Table5[#All],3,0),"")</f>
        <v>Rani Panchwati</v>
      </c>
      <c r="I753" s="7" t="str">
        <f>IFERROR(VLOOKUP(Table4[[#This Row],[To BMC/MPG Code]],Table5[#All],2,0),"")</f>
        <v>MPG</v>
      </c>
      <c r="J753" s="10" t="s">
        <v>108</v>
      </c>
      <c r="K753" s="7" t="str">
        <f>IFERROR(VLOOKUP(Table4[[#This Row],[Item Name]],Table2[[Item Name]:[UoM]],2,0),"")</f>
        <v>Nos</v>
      </c>
      <c r="L753" s="10">
        <v>1</v>
      </c>
      <c r="M753" s="17">
        <f>IFERROR(VLOOKUP(Table4[[#This Row],[Item Name]],Table2[[#All],[Item Name]:[Open Rate]],8,0),"")</f>
        <v>29.5</v>
      </c>
      <c r="N753" s="17">
        <f>IFERROR(+Table4[[#This Row],[Qty Issued]]*Table4[[#This Row],[Rate]],"")</f>
        <v>29.5</v>
      </c>
      <c r="O753" s="10" t="s">
        <v>153</v>
      </c>
      <c r="P753" s="13" t="s">
        <v>38</v>
      </c>
    </row>
    <row r="754" spans="1:16" x14ac:dyDescent="0.25">
      <c r="A754" s="26">
        <v>45803</v>
      </c>
      <c r="B754" s="10" t="s">
        <v>155</v>
      </c>
      <c r="C754" s="10">
        <v>204</v>
      </c>
      <c r="D754" s="10">
        <v>1</v>
      </c>
      <c r="E754" s="7" t="str">
        <f>IFERROR(VLOOKUP(Table4[[#This Row],[From Location Code]],Table5[#All],3,0),"")</f>
        <v>Munger</v>
      </c>
      <c r="F754" s="7" t="str">
        <f>IFERROR(VLOOKUP(Table4[[#This Row],[From Location Code]],Table5[#All],2,0),"")</f>
        <v>Main Godown</v>
      </c>
      <c r="G754" s="10">
        <v>10080099</v>
      </c>
      <c r="H754" s="7" t="str">
        <f>IFERROR(VLOOKUP(Table4[[#This Row],[To BMC/MPG Code]],Table5[#All],3,0),"")</f>
        <v>Bihat - Chakballi</v>
      </c>
      <c r="I754" s="7" t="str">
        <f>IFERROR(VLOOKUP(Table4[[#This Row],[To BMC/MPG Code]],Table5[#All],2,0),"")</f>
        <v>MPG</v>
      </c>
      <c r="J754" s="10" t="s">
        <v>108</v>
      </c>
      <c r="K754" s="7" t="str">
        <f>IFERROR(VLOOKUP(Table4[[#This Row],[Item Name]],Table2[[Item Name]:[UoM]],2,0),"")</f>
        <v>Nos</v>
      </c>
      <c r="L754" s="10">
        <v>1</v>
      </c>
      <c r="M754" s="17">
        <f>IFERROR(VLOOKUP(Table4[[#This Row],[Item Name]],Table2[[#All],[Item Name]:[Open Rate]],8,0),"")</f>
        <v>29.5</v>
      </c>
      <c r="N754" s="17">
        <f>IFERROR(+Table4[[#This Row],[Qty Issued]]*Table4[[#This Row],[Rate]],"")</f>
        <v>29.5</v>
      </c>
      <c r="O754" s="10" t="s">
        <v>153</v>
      </c>
      <c r="P754" s="13" t="s">
        <v>38</v>
      </c>
    </row>
    <row r="755" spans="1:16" x14ac:dyDescent="0.25">
      <c r="A755" s="26">
        <v>45803</v>
      </c>
      <c r="B755" s="10" t="s">
        <v>155</v>
      </c>
      <c r="C755" s="10">
        <v>204</v>
      </c>
      <c r="D755" s="10">
        <v>1</v>
      </c>
      <c r="E755" s="7" t="str">
        <f>IFERROR(VLOOKUP(Table4[[#This Row],[From Location Code]],Table5[#All],3,0),"")</f>
        <v>Munger</v>
      </c>
      <c r="F755" s="7" t="str">
        <f>IFERROR(VLOOKUP(Table4[[#This Row],[From Location Code]],Table5[#All],2,0),"")</f>
        <v>Main Godown</v>
      </c>
      <c r="G755" s="10">
        <v>10080094</v>
      </c>
      <c r="H755" s="7" t="str">
        <f>IFERROR(VLOOKUP(Table4[[#This Row],[To BMC/MPG Code]],Table5[#All],3,0),"")</f>
        <v>Kaji Rasalpur</v>
      </c>
      <c r="I755" s="7" t="str">
        <f>IFERROR(VLOOKUP(Table4[[#This Row],[To BMC/MPG Code]],Table5[#All],2,0),"")</f>
        <v>MPG</v>
      </c>
      <c r="J755" s="10" t="s">
        <v>94</v>
      </c>
      <c r="K755" s="7" t="str">
        <f>IFERROR(VLOOKUP(Table4[[#This Row],[Item Name]],Table2[[Item Name]:[UoM]],2,0),"")</f>
        <v>Nos</v>
      </c>
      <c r="L755" s="10">
        <v>1</v>
      </c>
      <c r="M755" s="17">
        <f>IFERROR(VLOOKUP(Table4[[#This Row],[Item Name]],Table2[[#All],[Item Name]:[Open Rate]],8,0),"")</f>
        <v>22.99</v>
      </c>
      <c r="N755" s="17">
        <f>IFERROR(+Table4[[#This Row],[Qty Issued]]*Table4[[#This Row],[Rate]],"")</f>
        <v>22.99</v>
      </c>
      <c r="O755" s="10" t="s">
        <v>153</v>
      </c>
      <c r="P755" s="13" t="s">
        <v>38</v>
      </c>
    </row>
    <row r="756" spans="1:16" x14ac:dyDescent="0.25">
      <c r="A756" s="26">
        <v>45803</v>
      </c>
      <c r="B756" s="10" t="s">
        <v>155</v>
      </c>
      <c r="C756" s="10">
        <v>204</v>
      </c>
      <c r="D756" s="10">
        <v>1</v>
      </c>
      <c r="E756" s="7" t="str">
        <f>IFERROR(VLOOKUP(Table4[[#This Row],[From Location Code]],Table5[#All],3,0),"")</f>
        <v>Munger</v>
      </c>
      <c r="F756" s="7" t="str">
        <f>IFERROR(VLOOKUP(Table4[[#This Row],[From Location Code]],Table5[#All],2,0),"")</f>
        <v>Main Godown</v>
      </c>
      <c r="G756" s="10">
        <v>10080098</v>
      </c>
      <c r="H756" s="7" t="str">
        <f>IFERROR(VLOOKUP(Table4[[#This Row],[To BMC/MPG Code]],Table5[#All],3,0),"")</f>
        <v>Rani Panchwati</v>
      </c>
      <c r="I756" s="7" t="str">
        <f>IFERROR(VLOOKUP(Table4[[#This Row],[To BMC/MPG Code]],Table5[#All],2,0),"")</f>
        <v>MPG</v>
      </c>
      <c r="J756" s="10" t="s">
        <v>94</v>
      </c>
      <c r="K756" s="7" t="str">
        <f>IFERROR(VLOOKUP(Table4[[#This Row],[Item Name]],Table2[[Item Name]:[UoM]],2,0),"")</f>
        <v>Nos</v>
      </c>
      <c r="L756" s="10">
        <v>1</v>
      </c>
      <c r="M756" s="17">
        <f>IFERROR(VLOOKUP(Table4[[#This Row],[Item Name]],Table2[[#All],[Item Name]:[Open Rate]],8,0),"")</f>
        <v>22.99</v>
      </c>
      <c r="N756" s="17">
        <f>IFERROR(+Table4[[#This Row],[Qty Issued]]*Table4[[#This Row],[Rate]],"")</f>
        <v>22.99</v>
      </c>
      <c r="O756" s="10" t="s">
        <v>153</v>
      </c>
      <c r="P756" s="13" t="s">
        <v>38</v>
      </c>
    </row>
    <row r="757" spans="1:16" x14ac:dyDescent="0.25">
      <c r="A757" s="26">
        <v>45803</v>
      </c>
      <c r="B757" s="10" t="s">
        <v>155</v>
      </c>
      <c r="C757" s="10">
        <v>204</v>
      </c>
      <c r="D757" s="10">
        <v>1</v>
      </c>
      <c r="E757" s="7" t="str">
        <f>IFERROR(VLOOKUP(Table4[[#This Row],[From Location Code]],Table5[#All],3,0),"")</f>
        <v>Munger</v>
      </c>
      <c r="F757" s="7" t="str">
        <f>IFERROR(VLOOKUP(Table4[[#This Row],[From Location Code]],Table5[#All],2,0),"")</f>
        <v>Main Godown</v>
      </c>
      <c r="G757" s="10">
        <v>10080099</v>
      </c>
      <c r="H757" s="7" t="str">
        <f>IFERROR(VLOOKUP(Table4[[#This Row],[To BMC/MPG Code]],Table5[#All],3,0),"")</f>
        <v>Bihat - Chakballi</v>
      </c>
      <c r="I757" s="7" t="str">
        <f>IFERROR(VLOOKUP(Table4[[#This Row],[To BMC/MPG Code]],Table5[#All],2,0),"")</f>
        <v>MPG</v>
      </c>
      <c r="J757" s="10" t="s">
        <v>94</v>
      </c>
      <c r="K757" s="7" t="str">
        <f>IFERROR(VLOOKUP(Table4[[#This Row],[Item Name]],Table2[[Item Name]:[UoM]],2,0),"")</f>
        <v>Nos</v>
      </c>
      <c r="L757" s="10">
        <v>1</v>
      </c>
      <c r="M757" s="17">
        <f>IFERROR(VLOOKUP(Table4[[#This Row],[Item Name]],Table2[[#All],[Item Name]:[Open Rate]],8,0),"")</f>
        <v>22.99</v>
      </c>
      <c r="N757" s="17">
        <f>IFERROR(+Table4[[#This Row],[Qty Issued]]*Table4[[#This Row],[Rate]],"")</f>
        <v>22.99</v>
      </c>
      <c r="O757" s="10" t="s">
        <v>153</v>
      </c>
      <c r="P757" s="13" t="s">
        <v>38</v>
      </c>
    </row>
    <row r="758" spans="1:16" x14ac:dyDescent="0.25">
      <c r="A758" s="26">
        <v>45803</v>
      </c>
      <c r="B758" s="10" t="s">
        <v>155</v>
      </c>
      <c r="C758" s="10">
        <v>204</v>
      </c>
      <c r="D758" s="10">
        <v>1</v>
      </c>
      <c r="E758" s="7" t="str">
        <f>IFERROR(VLOOKUP(Table4[[#This Row],[From Location Code]],Table5[#All],3,0),"")</f>
        <v>Munger</v>
      </c>
      <c r="F758" s="7" t="str">
        <f>IFERROR(VLOOKUP(Table4[[#This Row],[From Location Code]],Table5[#All],2,0),"")</f>
        <v>Main Godown</v>
      </c>
      <c r="G758" s="10">
        <v>10080094</v>
      </c>
      <c r="H758" s="7" t="str">
        <f>IFERROR(VLOOKUP(Table4[[#This Row],[To BMC/MPG Code]],Table5[#All],3,0),"")</f>
        <v>Kaji Rasalpur</v>
      </c>
      <c r="I758" s="7" t="str">
        <f>IFERROR(VLOOKUP(Table4[[#This Row],[To BMC/MPG Code]],Table5[#All],2,0),"")</f>
        <v>MPG</v>
      </c>
      <c r="J758" s="10" t="s">
        <v>116</v>
      </c>
      <c r="K758" s="7" t="str">
        <f>IFERROR(VLOOKUP(Table4[[#This Row],[Item Name]],Table2[[Item Name]:[UoM]],2,0),"")</f>
        <v>Nos</v>
      </c>
      <c r="L758" s="10">
        <v>2</v>
      </c>
      <c r="M758" s="17">
        <f>IFERROR(VLOOKUP(Table4[[#This Row],[Item Name]],Table2[[#All],[Item Name]:[Open Rate]],8,0),"")</f>
        <v>2.83</v>
      </c>
      <c r="N758" s="17">
        <f>IFERROR(+Table4[[#This Row],[Qty Issued]]*Table4[[#This Row],[Rate]],"")</f>
        <v>5.66</v>
      </c>
      <c r="O758" s="10" t="s">
        <v>153</v>
      </c>
      <c r="P758" s="13" t="s">
        <v>38</v>
      </c>
    </row>
    <row r="759" spans="1:16" x14ac:dyDescent="0.25">
      <c r="A759" s="26">
        <v>45803</v>
      </c>
      <c r="B759" s="10" t="s">
        <v>155</v>
      </c>
      <c r="C759" s="10">
        <v>204</v>
      </c>
      <c r="D759" s="10">
        <v>1</v>
      </c>
      <c r="E759" s="7" t="str">
        <f>IFERROR(VLOOKUP(Table4[[#This Row],[From Location Code]],Table5[#All],3,0),"")</f>
        <v>Munger</v>
      </c>
      <c r="F759" s="7" t="str">
        <f>IFERROR(VLOOKUP(Table4[[#This Row],[From Location Code]],Table5[#All],2,0),"")</f>
        <v>Main Godown</v>
      </c>
      <c r="G759" s="10">
        <v>10080098</v>
      </c>
      <c r="H759" s="7" t="str">
        <f>IFERROR(VLOOKUP(Table4[[#This Row],[To BMC/MPG Code]],Table5[#All],3,0),"")</f>
        <v>Rani Panchwati</v>
      </c>
      <c r="I759" s="7" t="str">
        <f>IFERROR(VLOOKUP(Table4[[#This Row],[To BMC/MPG Code]],Table5[#All],2,0),"")</f>
        <v>MPG</v>
      </c>
      <c r="J759" s="10" t="s">
        <v>116</v>
      </c>
      <c r="K759" s="7" t="str">
        <f>IFERROR(VLOOKUP(Table4[[#This Row],[Item Name]],Table2[[Item Name]:[UoM]],2,0),"")</f>
        <v>Nos</v>
      </c>
      <c r="L759" s="10">
        <v>2</v>
      </c>
      <c r="M759" s="17">
        <f>IFERROR(VLOOKUP(Table4[[#This Row],[Item Name]],Table2[[#All],[Item Name]:[Open Rate]],8,0),"")</f>
        <v>2.83</v>
      </c>
      <c r="N759" s="17">
        <f>IFERROR(+Table4[[#This Row],[Qty Issued]]*Table4[[#This Row],[Rate]],"")</f>
        <v>5.66</v>
      </c>
      <c r="O759" s="10" t="s">
        <v>153</v>
      </c>
      <c r="P759" s="13" t="s">
        <v>38</v>
      </c>
    </row>
    <row r="760" spans="1:16" x14ac:dyDescent="0.25">
      <c r="A760" s="26">
        <v>45803</v>
      </c>
      <c r="B760" s="10" t="s">
        <v>155</v>
      </c>
      <c r="C760" s="10">
        <v>204</v>
      </c>
      <c r="D760" s="10">
        <v>1</v>
      </c>
      <c r="E760" s="7" t="str">
        <f>IFERROR(VLOOKUP(Table4[[#This Row],[From Location Code]],Table5[#All],3,0),"")</f>
        <v>Munger</v>
      </c>
      <c r="F760" s="7" t="str">
        <f>IFERROR(VLOOKUP(Table4[[#This Row],[From Location Code]],Table5[#All],2,0),"")</f>
        <v>Main Godown</v>
      </c>
      <c r="G760" s="10">
        <v>10080099</v>
      </c>
      <c r="H760" s="7" t="str">
        <f>IFERROR(VLOOKUP(Table4[[#This Row],[To BMC/MPG Code]],Table5[#All],3,0),"")</f>
        <v>Bihat - Chakballi</v>
      </c>
      <c r="I760" s="7" t="str">
        <f>IFERROR(VLOOKUP(Table4[[#This Row],[To BMC/MPG Code]],Table5[#All],2,0),"")</f>
        <v>MPG</v>
      </c>
      <c r="J760" s="10" t="s">
        <v>116</v>
      </c>
      <c r="K760" s="7" t="str">
        <f>IFERROR(VLOOKUP(Table4[[#This Row],[Item Name]],Table2[[Item Name]:[UoM]],2,0),"")</f>
        <v>Nos</v>
      </c>
      <c r="L760" s="10">
        <v>2</v>
      </c>
      <c r="M760" s="17">
        <f>IFERROR(VLOOKUP(Table4[[#This Row],[Item Name]],Table2[[#All],[Item Name]:[Open Rate]],8,0),"")</f>
        <v>2.83</v>
      </c>
      <c r="N760" s="17">
        <f>IFERROR(+Table4[[#This Row],[Qty Issued]]*Table4[[#This Row],[Rate]],"")</f>
        <v>5.66</v>
      </c>
      <c r="O760" s="10" t="s">
        <v>153</v>
      </c>
      <c r="P760" s="13" t="s">
        <v>38</v>
      </c>
    </row>
    <row r="761" spans="1:16" x14ac:dyDescent="0.25">
      <c r="A761" s="26">
        <v>45803</v>
      </c>
      <c r="B761" s="10" t="s">
        <v>155</v>
      </c>
      <c r="C761" s="10">
        <v>204</v>
      </c>
      <c r="D761" s="10">
        <v>1</v>
      </c>
      <c r="E761" s="7" t="str">
        <f>IFERROR(VLOOKUP(Table4[[#This Row],[From Location Code]],Table5[#All],3,0),"")</f>
        <v>Munger</v>
      </c>
      <c r="F761" s="7" t="str">
        <f>IFERROR(VLOOKUP(Table4[[#This Row],[From Location Code]],Table5[#All],2,0),"")</f>
        <v>Main Godown</v>
      </c>
      <c r="G761" s="10">
        <v>10080094</v>
      </c>
      <c r="H761" s="7" t="str">
        <f>IFERROR(VLOOKUP(Table4[[#This Row],[To BMC/MPG Code]],Table5[#All],3,0),"")</f>
        <v>Kaji Rasalpur</v>
      </c>
      <c r="I761" s="7" t="str">
        <f>IFERROR(VLOOKUP(Table4[[#This Row],[To BMC/MPG Code]],Table5[#All],2,0),"")</f>
        <v>MPG</v>
      </c>
      <c r="J761" s="10" t="s">
        <v>133</v>
      </c>
      <c r="K761" s="7" t="str">
        <f>IFERROR(VLOOKUP(Table4[[#This Row],[Item Name]],Table2[[Item Name]:[UoM]],2,0),"")</f>
        <v>Nos</v>
      </c>
      <c r="L761" s="10">
        <v>12</v>
      </c>
      <c r="M761" s="17">
        <f>IFERROR(VLOOKUP(Table4[[#This Row],[Item Name]],Table2[[#All],[Item Name]:[Open Rate]],8,0),"")</f>
        <v>9.15</v>
      </c>
      <c r="N761" s="17">
        <f>IFERROR(+Table4[[#This Row],[Qty Issued]]*Table4[[#This Row],[Rate]],"")</f>
        <v>109.80000000000001</v>
      </c>
      <c r="O761" s="10" t="s">
        <v>153</v>
      </c>
      <c r="P761" s="13" t="s">
        <v>38</v>
      </c>
    </row>
    <row r="762" spans="1:16" x14ac:dyDescent="0.25">
      <c r="A762" s="26">
        <v>45803</v>
      </c>
      <c r="B762" s="10" t="s">
        <v>155</v>
      </c>
      <c r="C762" s="10">
        <v>204</v>
      </c>
      <c r="D762" s="10">
        <v>1</v>
      </c>
      <c r="E762" s="7" t="str">
        <f>IFERROR(VLOOKUP(Table4[[#This Row],[From Location Code]],Table5[#All],3,0),"")</f>
        <v>Munger</v>
      </c>
      <c r="F762" s="7" t="str">
        <f>IFERROR(VLOOKUP(Table4[[#This Row],[From Location Code]],Table5[#All],2,0),"")</f>
        <v>Main Godown</v>
      </c>
      <c r="G762" s="10">
        <v>10080098</v>
      </c>
      <c r="H762" s="7" t="str">
        <f>IFERROR(VLOOKUP(Table4[[#This Row],[To BMC/MPG Code]],Table5[#All],3,0),"")</f>
        <v>Rani Panchwati</v>
      </c>
      <c r="I762" s="7" t="str">
        <f>IFERROR(VLOOKUP(Table4[[#This Row],[To BMC/MPG Code]],Table5[#All],2,0),"")</f>
        <v>MPG</v>
      </c>
      <c r="J762" s="10" t="s">
        <v>133</v>
      </c>
      <c r="K762" s="7" t="str">
        <f>IFERROR(VLOOKUP(Table4[[#This Row],[Item Name]],Table2[[Item Name]:[UoM]],2,0),"")</f>
        <v>Nos</v>
      </c>
      <c r="L762" s="10">
        <v>12</v>
      </c>
      <c r="M762" s="17">
        <f>IFERROR(VLOOKUP(Table4[[#This Row],[Item Name]],Table2[[#All],[Item Name]:[Open Rate]],8,0),"")</f>
        <v>9.15</v>
      </c>
      <c r="N762" s="17">
        <f>IFERROR(+Table4[[#This Row],[Qty Issued]]*Table4[[#This Row],[Rate]],"")</f>
        <v>109.80000000000001</v>
      </c>
      <c r="O762" s="10" t="s">
        <v>153</v>
      </c>
      <c r="P762" s="13" t="s">
        <v>38</v>
      </c>
    </row>
    <row r="763" spans="1:16" x14ac:dyDescent="0.25">
      <c r="A763" s="26">
        <v>45803</v>
      </c>
      <c r="B763" s="10" t="s">
        <v>155</v>
      </c>
      <c r="C763" s="10">
        <v>204</v>
      </c>
      <c r="D763" s="10">
        <v>1</v>
      </c>
      <c r="E763" s="7" t="str">
        <f>IFERROR(VLOOKUP(Table4[[#This Row],[From Location Code]],Table5[#All],3,0),"")</f>
        <v>Munger</v>
      </c>
      <c r="F763" s="7" t="str">
        <f>IFERROR(VLOOKUP(Table4[[#This Row],[From Location Code]],Table5[#All],2,0),"")</f>
        <v>Main Godown</v>
      </c>
      <c r="G763" s="10">
        <v>10080099</v>
      </c>
      <c r="H763" s="7" t="str">
        <f>IFERROR(VLOOKUP(Table4[[#This Row],[To BMC/MPG Code]],Table5[#All],3,0),"")</f>
        <v>Bihat - Chakballi</v>
      </c>
      <c r="I763" s="7" t="str">
        <f>IFERROR(VLOOKUP(Table4[[#This Row],[To BMC/MPG Code]],Table5[#All],2,0),"")</f>
        <v>MPG</v>
      </c>
      <c r="J763" s="10" t="s">
        <v>133</v>
      </c>
      <c r="K763" s="7" t="str">
        <f>IFERROR(VLOOKUP(Table4[[#This Row],[Item Name]],Table2[[Item Name]:[UoM]],2,0),"")</f>
        <v>Nos</v>
      </c>
      <c r="L763" s="10">
        <v>12</v>
      </c>
      <c r="M763" s="17">
        <f>IFERROR(VLOOKUP(Table4[[#This Row],[Item Name]],Table2[[#All],[Item Name]:[Open Rate]],8,0),"")</f>
        <v>9.15</v>
      </c>
      <c r="N763" s="17">
        <f>IFERROR(+Table4[[#This Row],[Qty Issued]]*Table4[[#This Row],[Rate]],"")</f>
        <v>109.80000000000001</v>
      </c>
      <c r="O763" s="10" t="s">
        <v>153</v>
      </c>
      <c r="P763" s="13" t="s">
        <v>38</v>
      </c>
    </row>
    <row r="764" spans="1:16" x14ac:dyDescent="0.25">
      <c r="A764" s="26">
        <v>45804</v>
      </c>
      <c r="B764" s="10" t="s">
        <v>155</v>
      </c>
      <c r="C764" s="10">
        <v>206</v>
      </c>
      <c r="D764" s="10">
        <v>1</v>
      </c>
      <c r="E764" s="7" t="str">
        <f>IFERROR(VLOOKUP(Table4[[#This Row],[From Location Code]],Table5[#All],3,0),"")</f>
        <v>Munger</v>
      </c>
      <c r="F764" s="7" t="str">
        <f>IFERROR(VLOOKUP(Table4[[#This Row],[From Location Code]],Table5[#All],2,0),"")</f>
        <v>Main Godown</v>
      </c>
      <c r="G764" s="10" t="s">
        <v>983</v>
      </c>
      <c r="H764" s="7" t="str">
        <f>IFERROR(VLOOKUP(Table4[[#This Row],[To BMC/MPG Code]],Table5[#All],3,0),"")</f>
        <v>Daya_Lab</v>
      </c>
      <c r="I764" s="7" t="str">
        <f>IFERROR(VLOOKUP(Table4[[#This Row],[To BMC/MPG Code]],Table5[#All],2,0),"")</f>
        <v>Lab</v>
      </c>
      <c r="J764" s="10" t="s">
        <v>92</v>
      </c>
      <c r="K764" s="7" t="str">
        <f>IFERROR(VLOOKUP(Table4[[#This Row],[Item Name]],Table2[[Item Name]:[UoM]],2,0),"")</f>
        <v>Nos</v>
      </c>
      <c r="L764" s="10">
        <v>1</v>
      </c>
      <c r="M764" s="17">
        <f>IFERROR(VLOOKUP(Table4[[#This Row],[Item Name]],Table2[[#All],[Item Name]:[Open Rate]],8,0),"")</f>
        <v>94.4</v>
      </c>
      <c r="N764" s="17">
        <f>IFERROR(+Table4[[#This Row],[Qty Issued]]*Table4[[#This Row],[Rate]],"")</f>
        <v>94.4</v>
      </c>
      <c r="O764" s="10" t="s">
        <v>153</v>
      </c>
      <c r="P764" s="13" t="s">
        <v>38</v>
      </c>
    </row>
    <row r="765" spans="1:16" x14ac:dyDescent="0.25">
      <c r="A765" s="26">
        <v>45811</v>
      </c>
      <c r="B765" s="10" t="s">
        <v>155</v>
      </c>
      <c r="C765" s="10">
        <v>207</v>
      </c>
      <c r="D765" s="10">
        <v>1</v>
      </c>
      <c r="E765" s="7" t="str">
        <f>IFERROR(VLOOKUP(Table4[[#This Row],[From Location Code]],Table5[#All],3,0),"")</f>
        <v>Munger</v>
      </c>
      <c r="F765" s="7" t="str">
        <f>IFERROR(VLOOKUP(Table4[[#This Row],[From Location Code]],Table5[#All],2,0),"")</f>
        <v>Main Godown</v>
      </c>
      <c r="G765" s="10">
        <v>1008</v>
      </c>
      <c r="H765" s="7" t="str">
        <f>IFERROR(VLOOKUP(Table4[[#This Row],[To BMC/MPG Code]],Table5[#All],3,0),"")</f>
        <v>Teghra</v>
      </c>
      <c r="I765" s="7" t="str">
        <f>IFERROR(VLOOKUP(Table4[[#This Row],[To BMC/MPG Code]],Table5[#All],2,0),"")</f>
        <v>BMC</v>
      </c>
      <c r="J765" s="9" t="s">
        <v>127</v>
      </c>
      <c r="K765" s="7" t="str">
        <f>IFERROR(VLOOKUP(Table4[[#This Row],[Item Name]],Table2[[Item Name]:[UoM]],2,0),"")</f>
        <v>Nos</v>
      </c>
      <c r="L765" s="10">
        <v>400</v>
      </c>
      <c r="M765" s="17">
        <f>IFERROR(VLOOKUP(Table4[[#This Row],[Item Name]],Table2[[#All],[Item Name]:[Open Rate]],8,0),"")</f>
        <v>12.71</v>
      </c>
      <c r="N765" s="17">
        <f>IFERROR(+Table4[[#This Row],[Qty Issued]]*Table4[[#This Row],[Rate]],"")</f>
        <v>5084</v>
      </c>
      <c r="O765" s="10" t="s">
        <v>152</v>
      </c>
      <c r="P765" s="13" t="s">
        <v>154</v>
      </c>
    </row>
    <row r="766" spans="1:16" x14ac:dyDescent="0.25">
      <c r="A766" s="26">
        <v>45811</v>
      </c>
      <c r="B766" s="10" t="s">
        <v>155</v>
      </c>
      <c r="C766" s="10">
        <v>207</v>
      </c>
      <c r="D766" s="10">
        <v>1</v>
      </c>
      <c r="E766" s="7" t="str">
        <f>IFERROR(VLOOKUP(Table4[[#This Row],[From Location Code]],Table5[#All],3,0),"")</f>
        <v>Munger</v>
      </c>
      <c r="F766" s="7" t="str">
        <f>IFERROR(VLOOKUP(Table4[[#This Row],[From Location Code]],Table5[#All],2,0),"")</f>
        <v>Main Godown</v>
      </c>
      <c r="G766" s="10">
        <v>1008</v>
      </c>
      <c r="H766" s="7" t="str">
        <f>IFERROR(VLOOKUP(Table4[[#This Row],[To BMC/MPG Code]],Table5[#All],3,0),"")</f>
        <v>Teghra</v>
      </c>
      <c r="I766" s="7" t="str">
        <f>IFERROR(VLOOKUP(Table4[[#This Row],[To BMC/MPG Code]],Table5[#All],2,0),"")</f>
        <v>BMC</v>
      </c>
      <c r="J766" s="9" t="s">
        <v>51</v>
      </c>
      <c r="K766" s="7" t="str">
        <f>IFERROR(VLOOKUP(Table4[[#This Row],[Item Name]],Table2[[Item Name]:[UoM]],2,0),"")</f>
        <v>Nos</v>
      </c>
      <c r="L766" s="10">
        <v>10</v>
      </c>
      <c r="M766" s="17">
        <f>IFERROR(VLOOKUP(Table4[[#This Row],[Item Name]],Table2[[#All],[Item Name]:[Open Rate]],8,0),"")</f>
        <v>121.54</v>
      </c>
      <c r="N766" s="17">
        <f>IFERROR(+Table4[[#This Row],[Qty Issued]]*Table4[[#This Row],[Rate]],"")</f>
        <v>1215.4000000000001</v>
      </c>
      <c r="O766" s="10" t="s">
        <v>152</v>
      </c>
      <c r="P766" s="13" t="s">
        <v>154</v>
      </c>
    </row>
    <row r="767" spans="1:16" x14ac:dyDescent="0.25">
      <c r="A767" s="26">
        <v>45811</v>
      </c>
      <c r="B767" s="10" t="s">
        <v>155</v>
      </c>
      <c r="C767" s="10">
        <v>207</v>
      </c>
      <c r="D767" s="10">
        <v>1</v>
      </c>
      <c r="E767" s="7" t="str">
        <f>IFERROR(VLOOKUP(Table4[[#This Row],[From Location Code]],Table5[#All],3,0),"")</f>
        <v>Munger</v>
      </c>
      <c r="F767" s="7" t="str">
        <f>IFERROR(VLOOKUP(Table4[[#This Row],[From Location Code]],Table5[#All],2,0),"")</f>
        <v>Main Godown</v>
      </c>
      <c r="G767" s="10">
        <v>1008</v>
      </c>
      <c r="H767" s="7" t="str">
        <f>IFERROR(VLOOKUP(Table4[[#This Row],[To BMC/MPG Code]],Table5[#All],3,0),"")</f>
        <v>Teghra</v>
      </c>
      <c r="I767" s="7" t="str">
        <f>IFERROR(VLOOKUP(Table4[[#This Row],[To BMC/MPG Code]],Table5[#All],2,0),"")</f>
        <v>BMC</v>
      </c>
      <c r="J767" s="9" t="s">
        <v>92</v>
      </c>
      <c r="K767" s="7" t="str">
        <f>IFERROR(VLOOKUP(Table4[[#This Row],[Item Name]],Table2[[Item Name]:[UoM]],2,0),"")</f>
        <v>Nos</v>
      </c>
      <c r="L767" s="10">
        <v>10</v>
      </c>
      <c r="M767" s="17">
        <f>IFERROR(VLOOKUP(Table4[[#This Row],[Item Name]],Table2[[#All],[Item Name]:[Open Rate]],8,0),"")</f>
        <v>94.4</v>
      </c>
      <c r="N767" s="17">
        <f>IFERROR(+Table4[[#This Row],[Qty Issued]]*Table4[[#This Row],[Rate]],"")</f>
        <v>944</v>
      </c>
      <c r="O767" s="10" t="s">
        <v>152</v>
      </c>
      <c r="P767" s="13" t="s">
        <v>154</v>
      </c>
    </row>
    <row r="768" spans="1:16" x14ac:dyDescent="0.25">
      <c r="A768" s="26">
        <v>45811</v>
      </c>
      <c r="B768" s="10" t="s">
        <v>155</v>
      </c>
      <c r="C768" s="10">
        <v>207</v>
      </c>
      <c r="D768" s="10">
        <v>1</v>
      </c>
      <c r="E768" s="7" t="str">
        <f>IFERROR(VLOOKUP(Table4[[#This Row],[From Location Code]],Table5[#All],3,0),"")</f>
        <v>Munger</v>
      </c>
      <c r="F768" s="7" t="str">
        <f>IFERROR(VLOOKUP(Table4[[#This Row],[From Location Code]],Table5[#All],2,0),"")</f>
        <v>Main Godown</v>
      </c>
      <c r="G768" s="10">
        <v>1008</v>
      </c>
      <c r="H768" s="7" t="str">
        <f>IFERROR(VLOOKUP(Table4[[#This Row],[To BMC/MPG Code]],Table5[#All],3,0),"")</f>
        <v>Teghra</v>
      </c>
      <c r="I768" s="7" t="str">
        <f>IFERROR(VLOOKUP(Table4[[#This Row],[To BMC/MPG Code]],Table5[#All],2,0),"")</f>
        <v>BMC</v>
      </c>
      <c r="J768" s="9" t="s">
        <v>112</v>
      </c>
      <c r="K768" s="7" t="str">
        <f>IFERROR(VLOOKUP(Table4[[#This Row],[Item Name]],Table2[[Item Name]:[UoM]],2,0),"")</f>
        <v>Nos</v>
      </c>
      <c r="L768" s="10">
        <v>10</v>
      </c>
      <c r="M768" s="17">
        <f>IFERROR(VLOOKUP(Table4[[#This Row],[Item Name]],Table2[[#All],[Item Name]:[Open Rate]],8,0),"")</f>
        <v>218.3</v>
      </c>
      <c r="N768" s="17">
        <f>IFERROR(+Table4[[#This Row],[Qty Issued]]*Table4[[#This Row],[Rate]],"")</f>
        <v>2183</v>
      </c>
      <c r="O768" s="10" t="s">
        <v>152</v>
      </c>
      <c r="P768" s="13" t="s">
        <v>154</v>
      </c>
    </row>
    <row r="769" spans="1:16" x14ac:dyDescent="0.25">
      <c r="A769" s="26">
        <v>45813</v>
      </c>
      <c r="B769" s="10" t="s">
        <v>155</v>
      </c>
      <c r="C769" s="10">
        <v>210</v>
      </c>
      <c r="D769" s="10">
        <v>1</v>
      </c>
      <c r="E769" s="7" t="str">
        <f>IFERROR(VLOOKUP(Table4[[#This Row],[From Location Code]],Table5[#All],3,0),"")</f>
        <v>Munger</v>
      </c>
      <c r="F769" s="7" t="str">
        <f>IFERROR(VLOOKUP(Table4[[#This Row],[From Location Code]],Table5[#All],2,0),"")</f>
        <v>Main Godown</v>
      </c>
      <c r="G769" s="10">
        <v>1002</v>
      </c>
      <c r="H769" s="7" t="str">
        <f>IFERROR(VLOOKUP(Table4[[#This Row],[To BMC/MPG Code]],Table5[#All],3,0),"")</f>
        <v>Laldiyara</v>
      </c>
      <c r="I769" s="7" t="str">
        <f>IFERROR(VLOOKUP(Table4[[#This Row],[To BMC/MPG Code]],Table5[#All],2,0),"")</f>
        <v>BMC</v>
      </c>
      <c r="J769" s="9" t="s">
        <v>127</v>
      </c>
      <c r="K769" s="7" t="str">
        <f>IFERROR(VLOOKUP(Table4[[#This Row],[Item Name]],Table2[[Item Name]:[UoM]],2,0),"")</f>
        <v>Nos</v>
      </c>
      <c r="L769" s="10">
        <v>400</v>
      </c>
      <c r="M769" s="17">
        <f>IFERROR(VLOOKUP(Table4[[#This Row],[Item Name]],Table2[[#All],[Item Name]:[Open Rate]],8,0),"")</f>
        <v>12.71</v>
      </c>
      <c r="N769" s="17">
        <f>IFERROR(+Table4[[#This Row],[Qty Issued]]*Table4[[#This Row],[Rate]],"")</f>
        <v>5084</v>
      </c>
      <c r="O769" s="10" t="s">
        <v>152</v>
      </c>
      <c r="P769" s="13" t="s">
        <v>154</v>
      </c>
    </row>
    <row r="770" spans="1:16" x14ac:dyDescent="0.25">
      <c r="A770" s="26">
        <v>45813</v>
      </c>
      <c r="B770" s="10" t="s">
        <v>155</v>
      </c>
      <c r="C770" s="10">
        <v>210</v>
      </c>
      <c r="D770" s="10">
        <v>1</v>
      </c>
      <c r="E770" s="7" t="str">
        <f>IFERROR(VLOOKUP(Table4[[#This Row],[From Location Code]],Table5[#All],3,0),"")</f>
        <v>Munger</v>
      </c>
      <c r="F770" s="7" t="str">
        <f>IFERROR(VLOOKUP(Table4[[#This Row],[From Location Code]],Table5[#All],2,0),"")</f>
        <v>Main Godown</v>
      </c>
      <c r="G770" s="10">
        <v>1002</v>
      </c>
      <c r="H770" s="7" t="str">
        <f>IFERROR(VLOOKUP(Table4[[#This Row],[To BMC/MPG Code]],Table5[#All],3,0),"")</f>
        <v>Laldiyara</v>
      </c>
      <c r="I770" s="7" t="str">
        <f>IFERROR(VLOOKUP(Table4[[#This Row],[To BMC/MPG Code]],Table5[#All],2,0),"")</f>
        <v>BMC</v>
      </c>
      <c r="J770" s="9" t="s">
        <v>64</v>
      </c>
      <c r="K770" s="7" t="str">
        <f>IFERROR(VLOOKUP(Table4[[#This Row],[Item Name]],Table2[[Item Name]:[UoM]],2,0),"")</f>
        <v>Nos</v>
      </c>
      <c r="L770" s="10">
        <v>1</v>
      </c>
      <c r="M770" s="17">
        <f>IFERROR(VLOOKUP(Table4[[#This Row],[Item Name]],Table2[[#All],[Item Name]:[Open Rate]],8,0),"")</f>
        <v>348.52</v>
      </c>
      <c r="N770" s="17">
        <f>IFERROR(+Table4[[#This Row],[Qty Issued]]*Table4[[#This Row],[Rate]],"")</f>
        <v>348.52</v>
      </c>
      <c r="O770" s="10" t="s">
        <v>152</v>
      </c>
      <c r="P770" s="13" t="s">
        <v>154</v>
      </c>
    </row>
    <row r="771" spans="1:16" x14ac:dyDescent="0.25">
      <c r="A771" s="26">
        <v>45813</v>
      </c>
      <c r="B771" s="10" t="s">
        <v>155</v>
      </c>
      <c r="C771" s="10">
        <v>210</v>
      </c>
      <c r="D771" s="10">
        <v>1</v>
      </c>
      <c r="E771" s="7" t="str">
        <f>IFERROR(VLOOKUP(Table4[[#This Row],[From Location Code]],Table5[#All],3,0),"")</f>
        <v>Munger</v>
      </c>
      <c r="F771" s="7" t="str">
        <f>IFERROR(VLOOKUP(Table4[[#This Row],[From Location Code]],Table5[#All],2,0),"")</f>
        <v>Main Godown</v>
      </c>
      <c r="G771" s="10">
        <v>1002</v>
      </c>
      <c r="H771" s="7" t="str">
        <f>IFERROR(VLOOKUP(Table4[[#This Row],[To BMC/MPG Code]],Table5[#All],3,0),"")</f>
        <v>Laldiyara</v>
      </c>
      <c r="I771" s="7" t="str">
        <f>IFERROR(VLOOKUP(Table4[[#This Row],[To BMC/MPG Code]],Table5[#All],2,0),"")</f>
        <v>BMC</v>
      </c>
      <c r="J771" s="9" t="s">
        <v>70</v>
      </c>
      <c r="K771" s="7" t="str">
        <f>IFERROR(VLOOKUP(Table4[[#This Row],[Item Name]],Table2[[Item Name]:[UoM]],2,0),"")</f>
        <v>Nos</v>
      </c>
      <c r="L771" s="10">
        <v>1</v>
      </c>
      <c r="M771" s="17">
        <f>IFERROR(VLOOKUP(Table4[[#This Row],[Item Name]],Table2[[#All],[Item Name]:[Open Rate]],8,0),"")</f>
        <v>348.52</v>
      </c>
      <c r="N771" s="17">
        <f>IFERROR(+Table4[[#This Row],[Qty Issued]]*Table4[[#This Row],[Rate]],"")</f>
        <v>348.52</v>
      </c>
      <c r="O771" s="10" t="s">
        <v>152</v>
      </c>
      <c r="P771" s="13" t="s">
        <v>154</v>
      </c>
    </row>
    <row r="772" spans="1:16" x14ac:dyDescent="0.25">
      <c r="A772" s="26">
        <v>45813</v>
      </c>
      <c r="B772" s="10" t="s">
        <v>155</v>
      </c>
      <c r="C772" s="10">
        <v>210</v>
      </c>
      <c r="D772" s="10">
        <v>1</v>
      </c>
      <c r="E772" s="7" t="str">
        <f>IFERROR(VLOOKUP(Table4[[#This Row],[From Location Code]],Table5[#All],3,0),"")</f>
        <v>Munger</v>
      </c>
      <c r="F772" s="7" t="str">
        <f>IFERROR(VLOOKUP(Table4[[#This Row],[From Location Code]],Table5[#All],2,0),"")</f>
        <v>Main Godown</v>
      </c>
      <c r="G772" s="10">
        <v>1002</v>
      </c>
      <c r="H772" s="7" t="str">
        <f>IFERROR(VLOOKUP(Table4[[#This Row],[To BMC/MPG Code]],Table5[#All],3,0),"")</f>
        <v>Laldiyara</v>
      </c>
      <c r="I772" s="7" t="str">
        <f>IFERROR(VLOOKUP(Table4[[#This Row],[To BMC/MPG Code]],Table5[#All],2,0),"")</f>
        <v>BMC</v>
      </c>
      <c r="J772" s="9" t="s">
        <v>62</v>
      </c>
      <c r="K772" s="7" t="str">
        <f>IFERROR(VLOOKUP(Table4[[#This Row],[Item Name]],Table2[[Item Name]:[UoM]],2,0),"")</f>
        <v>Nos</v>
      </c>
      <c r="L772" s="10">
        <v>1</v>
      </c>
      <c r="M772" s="17">
        <f>IFERROR(VLOOKUP(Table4[[#This Row],[Item Name]],Table2[[#All],[Item Name]:[Open Rate]],8,0),"")</f>
        <v>348.52</v>
      </c>
      <c r="N772" s="17">
        <f>IFERROR(+Table4[[#This Row],[Qty Issued]]*Table4[[#This Row],[Rate]],"")</f>
        <v>348.52</v>
      </c>
      <c r="O772" s="10" t="s">
        <v>152</v>
      </c>
      <c r="P772" s="13" t="s">
        <v>154</v>
      </c>
    </row>
    <row r="773" spans="1:16" x14ac:dyDescent="0.25">
      <c r="A773" s="26">
        <v>45817</v>
      </c>
      <c r="B773" s="10" t="s">
        <v>155</v>
      </c>
      <c r="C773" s="10">
        <v>211</v>
      </c>
      <c r="D773" s="10">
        <v>1</v>
      </c>
      <c r="E773" s="7" t="str">
        <f>IFERROR(VLOOKUP(Table4[[#This Row],[From Location Code]],Table5[#All],3,0),"")</f>
        <v>Munger</v>
      </c>
      <c r="F773" s="7" t="str">
        <f>IFERROR(VLOOKUP(Table4[[#This Row],[From Location Code]],Table5[#All],2,0),"")</f>
        <v>Main Godown</v>
      </c>
      <c r="G773" s="10">
        <v>1006</v>
      </c>
      <c r="H773" s="7" t="str">
        <f>IFERROR(VLOOKUP(Table4[[#This Row],[To BMC/MPG Code]],Table5[#All],3,0),"")</f>
        <v>Sonvarsha</v>
      </c>
      <c r="I773" s="7" t="str">
        <f>IFERROR(VLOOKUP(Table4[[#This Row],[To BMC/MPG Code]],Table5[#All],2,0),"")</f>
        <v>BMC</v>
      </c>
      <c r="J773" s="9" t="s">
        <v>54</v>
      </c>
      <c r="K773" s="7" t="str">
        <f>IFERROR(VLOOKUP(Table4[[#This Row],[Item Name]],Table2[[Item Name]:[UoM]],2,0),"")</f>
        <v>Nos</v>
      </c>
      <c r="L773" s="10">
        <v>2</v>
      </c>
      <c r="M773" s="17">
        <f>IFERROR(VLOOKUP(Table4[[#This Row],[Item Name]],Table2[[#All],[Item Name]:[Open Rate]],8,0),"")</f>
        <v>132.69999999999999</v>
      </c>
      <c r="N773" s="17">
        <f>IFERROR(+Table4[[#This Row],[Qty Issued]]*Table4[[#This Row],[Rate]],"")</f>
        <v>265.39999999999998</v>
      </c>
      <c r="O773" s="10" t="s">
        <v>152</v>
      </c>
      <c r="P773" s="13" t="s">
        <v>154</v>
      </c>
    </row>
    <row r="774" spans="1:16" x14ac:dyDescent="0.25">
      <c r="A774" s="26">
        <v>45817</v>
      </c>
      <c r="B774" s="10" t="s">
        <v>155</v>
      </c>
      <c r="C774" s="10">
        <v>211</v>
      </c>
      <c r="D774" s="10">
        <v>1</v>
      </c>
      <c r="E774" s="7" t="str">
        <f>IFERROR(VLOOKUP(Table4[[#This Row],[From Location Code]],Table5[#All],3,0),"")</f>
        <v>Munger</v>
      </c>
      <c r="F774" s="7" t="str">
        <f>IFERROR(VLOOKUP(Table4[[#This Row],[From Location Code]],Table5[#All],2,0),"")</f>
        <v>Main Godown</v>
      </c>
      <c r="G774" s="10">
        <v>1006</v>
      </c>
      <c r="H774" s="7" t="str">
        <f>IFERROR(VLOOKUP(Table4[[#This Row],[To BMC/MPG Code]],Table5[#All],3,0),"")</f>
        <v>Sonvarsha</v>
      </c>
      <c r="I774" s="7" t="str">
        <f>IFERROR(VLOOKUP(Table4[[#This Row],[To BMC/MPG Code]],Table5[#All],2,0),"")</f>
        <v>BMC</v>
      </c>
      <c r="J774" s="9" t="s">
        <v>93</v>
      </c>
      <c r="K774" s="7" t="str">
        <f>IFERROR(VLOOKUP(Table4[[#This Row],[Item Name]],Table2[[Item Name]:[UoM]],2,0),"")</f>
        <v>Nos</v>
      </c>
      <c r="L774" s="10">
        <v>2</v>
      </c>
      <c r="M774" s="17">
        <f>IFERROR(VLOOKUP(Table4[[#This Row],[Item Name]],Table2[[#All],[Item Name]:[Open Rate]],8,0),"")</f>
        <v>132.69999999999999</v>
      </c>
      <c r="N774" s="17">
        <f>IFERROR(+Table4[[#This Row],[Qty Issued]]*Table4[[#This Row],[Rate]],"")</f>
        <v>265.39999999999998</v>
      </c>
      <c r="O774" s="10" t="s">
        <v>152</v>
      </c>
      <c r="P774" s="13" t="s">
        <v>154</v>
      </c>
    </row>
    <row r="775" spans="1:16" x14ac:dyDescent="0.25">
      <c r="A775" s="26">
        <v>45817</v>
      </c>
      <c r="B775" s="10" t="s">
        <v>155</v>
      </c>
      <c r="C775" s="10">
        <v>212</v>
      </c>
      <c r="D775" s="10">
        <v>1</v>
      </c>
      <c r="E775" s="7" t="str">
        <f>IFERROR(VLOOKUP(Table4[[#This Row],[From Location Code]],Table5[#All],3,0),"")</f>
        <v>Munger</v>
      </c>
      <c r="F775" s="7" t="str">
        <f>IFERROR(VLOOKUP(Table4[[#This Row],[From Location Code]],Table5[#All],2,0),"")</f>
        <v>Main Godown</v>
      </c>
      <c r="G775" s="10" t="s">
        <v>983</v>
      </c>
      <c r="H775" s="7" t="str">
        <f>IFERROR(VLOOKUP(Table4[[#This Row],[To BMC/MPG Code]],Table5[#All],3,0),"")</f>
        <v>Daya_Lab</v>
      </c>
      <c r="I775" s="7" t="str">
        <f>IFERROR(VLOOKUP(Table4[[#This Row],[To BMC/MPG Code]],Table5[#All],2,0),"")</f>
        <v>Lab</v>
      </c>
      <c r="J775" s="9" t="s">
        <v>92</v>
      </c>
      <c r="K775" s="7" t="str">
        <f>IFERROR(VLOOKUP(Table4[[#This Row],[Item Name]],Table2[[Item Name]:[UoM]],2,0),"")</f>
        <v>Nos</v>
      </c>
      <c r="L775" s="10">
        <v>1</v>
      </c>
      <c r="M775" s="17">
        <f>IFERROR(VLOOKUP(Table4[[#This Row],[Item Name]],Table2[[#All],[Item Name]:[Open Rate]],8,0),"")</f>
        <v>94.4</v>
      </c>
      <c r="N775" s="17">
        <f>IFERROR(+Table4[[#This Row],[Qty Issued]]*Table4[[#This Row],[Rate]],"")</f>
        <v>94.4</v>
      </c>
      <c r="O775" s="10" t="s">
        <v>153</v>
      </c>
      <c r="P775" s="13" t="s">
        <v>38</v>
      </c>
    </row>
    <row r="776" spans="1:16" x14ac:dyDescent="0.25">
      <c r="A776" s="26">
        <v>45817</v>
      </c>
      <c r="B776" s="10" t="s">
        <v>155</v>
      </c>
      <c r="C776" s="10">
        <v>212</v>
      </c>
      <c r="D776" s="10">
        <v>1</v>
      </c>
      <c r="E776" s="7" t="str">
        <f>IFERROR(VLOOKUP(Table4[[#This Row],[From Location Code]],Table5[#All],3,0),"")</f>
        <v>Munger</v>
      </c>
      <c r="F776" s="7" t="str">
        <f>IFERROR(VLOOKUP(Table4[[#This Row],[From Location Code]],Table5[#All],2,0),"")</f>
        <v>Main Godown</v>
      </c>
      <c r="G776" s="10" t="s">
        <v>983</v>
      </c>
      <c r="H776" s="7" t="str">
        <f>IFERROR(VLOOKUP(Table4[[#This Row],[To BMC/MPG Code]],Table5[#All],3,0),"")</f>
        <v>Daya_Lab</v>
      </c>
      <c r="I776" s="7" t="str">
        <f>IFERROR(VLOOKUP(Table4[[#This Row],[To BMC/MPG Code]],Table5[#All],2,0),"")</f>
        <v>Lab</v>
      </c>
      <c r="J776" s="9" t="s">
        <v>115</v>
      </c>
      <c r="K776" s="7" t="str">
        <f>IFERROR(VLOOKUP(Table4[[#This Row],[Item Name]],Table2[[Item Name]:[UoM]],2,0),"")</f>
        <v>Nos</v>
      </c>
      <c r="L776" s="10">
        <v>1</v>
      </c>
      <c r="M776" s="17">
        <f>IFERROR(VLOOKUP(Table4[[#This Row],[Item Name]],Table2[[#All],[Item Name]:[Open Rate]],8,0),"")</f>
        <v>732.5</v>
      </c>
      <c r="N776" s="17">
        <f>IFERROR(+Table4[[#This Row],[Qty Issued]]*Table4[[#This Row],[Rate]],"")</f>
        <v>732.5</v>
      </c>
      <c r="O776" s="10" t="s">
        <v>153</v>
      </c>
      <c r="P776" s="13" t="s">
        <v>38</v>
      </c>
    </row>
    <row r="777" spans="1:16" x14ac:dyDescent="0.25">
      <c r="A777" s="26">
        <v>45817</v>
      </c>
      <c r="B777" s="10" t="s">
        <v>155</v>
      </c>
      <c r="C777" s="10">
        <v>213</v>
      </c>
      <c r="D777" s="10">
        <v>1</v>
      </c>
      <c r="E777" s="7" t="str">
        <f>IFERROR(VLOOKUP(Table4[[#This Row],[From Location Code]],Table5[#All],3,0),"")</f>
        <v>Munger</v>
      </c>
      <c r="F777" s="7" t="str">
        <f>IFERROR(VLOOKUP(Table4[[#This Row],[From Location Code]],Table5[#All],2,0),"")</f>
        <v>Main Godown</v>
      </c>
      <c r="G777" s="10">
        <v>1012</v>
      </c>
      <c r="H777" s="7" t="str">
        <f>IFERROR(VLOOKUP(Table4[[#This Row],[To BMC/MPG Code]],Table5[#All],3,0),"")</f>
        <v>DalsinghSarai</v>
      </c>
      <c r="I777" s="7" t="str">
        <f>IFERROR(VLOOKUP(Table4[[#This Row],[To BMC/MPG Code]],Table5[#All],2,0),"")</f>
        <v>BMC</v>
      </c>
      <c r="J777" s="9" t="s">
        <v>87</v>
      </c>
      <c r="K777" s="7" t="str">
        <f>IFERROR(VLOOKUP(Table4[[#This Row],[Item Name]],Table2[[Item Name]:[UoM]],2,0),"")</f>
        <v>Nos</v>
      </c>
      <c r="L777" s="10">
        <v>15</v>
      </c>
      <c r="M777" s="17">
        <f>IFERROR(VLOOKUP(Table4[[#This Row],[Item Name]],Table2[[#All],[Item Name]:[Open Rate]],8,0),"")</f>
        <v>115.36</v>
      </c>
      <c r="N777" s="17">
        <f>IFERROR(+Table4[[#This Row],[Qty Issued]]*Table4[[#This Row],[Rate]],"")</f>
        <v>1730.4</v>
      </c>
      <c r="O777" s="10" t="s">
        <v>153</v>
      </c>
      <c r="P777" s="13" t="s">
        <v>38</v>
      </c>
    </row>
    <row r="778" spans="1:16" x14ac:dyDescent="0.25">
      <c r="A778" s="26">
        <v>45817</v>
      </c>
      <c r="B778" s="10" t="s">
        <v>155</v>
      </c>
      <c r="C778" s="10">
        <v>213</v>
      </c>
      <c r="D778" s="10">
        <v>1</v>
      </c>
      <c r="E778" s="7" t="str">
        <f>IFERROR(VLOOKUP(Table4[[#This Row],[From Location Code]],Table5[#All],3,0),"")</f>
        <v>Munger</v>
      </c>
      <c r="F778" s="7" t="str">
        <f>IFERROR(VLOOKUP(Table4[[#This Row],[From Location Code]],Table5[#All],2,0),"")</f>
        <v>Main Godown</v>
      </c>
      <c r="G778" s="10">
        <v>1012</v>
      </c>
      <c r="H778" s="7" t="str">
        <f>IFERROR(VLOOKUP(Table4[[#This Row],[To BMC/MPG Code]],Table5[#All],3,0),"")</f>
        <v>DalsinghSarai</v>
      </c>
      <c r="I778" s="7" t="str">
        <f>IFERROR(VLOOKUP(Table4[[#This Row],[To BMC/MPG Code]],Table5[#All],2,0),"")</f>
        <v>BMC</v>
      </c>
      <c r="J778" s="10" t="s">
        <v>98</v>
      </c>
      <c r="K778" s="7" t="str">
        <f>IFERROR(VLOOKUP(Table4[[#This Row],[Item Name]],Table2[[Item Name]:[UoM]],2,0),"")</f>
        <v>Nos</v>
      </c>
      <c r="L778" s="10">
        <v>2</v>
      </c>
      <c r="M778" s="17">
        <f>IFERROR(VLOOKUP(Table4[[#This Row],[Item Name]],Table2[[#All],[Item Name]:[Open Rate]],8,0),"")</f>
        <v>738.09</v>
      </c>
      <c r="N778" s="17">
        <f>IFERROR(+Table4[[#This Row],[Qty Issued]]*Table4[[#This Row],[Rate]],"")</f>
        <v>1476.18</v>
      </c>
      <c r="O778" s="10" t="s">
        <v>153</v>
      </c>
      <c r="P778" s="13" t="s">
        <v>38</v>
      </c>
    </row>
    <row r="779" spans="1:16" x14ac:dyDescent="0.25">
      <c r="A779" s="26">
        <v>45817</v>
      </c>
      <c r="B779" s="10" t="s">
        <v>155</v>
      </c>
      <c r="C779" s="10">
        <v>213</v>
      </c>
      <c r="D779" s="10">
        <v>1</v>
      </c>
      <c r="E779" s="7" t="str">
        <f>IFERROR(VLOOKUP(Table4[[#This Row],[From Location Code]],Table5[#All],3,0),"")</f>
        <v>Munger</v>
      </c>
      <c r="F779" s="7" t="str">
        <f>IFERROR(VLOOKUP(Table4[[#This Row],[From Location Code]],Table5[#All],2,0),"")</f>
        <v>Main Godown</v>
      </c>
      <c r="G779" s="10">
        <v>1012</v>
      </c>
      <c r="H779" s="7" t="str">
        <f>IFERROR(VLOOKUP(Table4[[#This Row],[To BMC/MPG Code]],Table5[#All],3,0),"")</f>
        <v>DalsinghSarai</v>
      </c>
      <c r="I779" s="7" t="str">
        <f>IFERROR(VLOOKUP(Table4[[#This Row],[To BMC/MPG Code]],Table5[#All],2,0),"")</f>
        <v>BMC</v>
      </c>
      <c r="J779" s="10" t="s">
        <v>44</v>
      </c>
      <c r="K779" s="7" t="str">
        <f>IFERROR(VLOOKUP(Table4[[#This Row],[Item Name]],Table2[[Item Name]:[UoM]],2,0),"")</f>
        <v>Nos</v>
      </c>
      <c r="L779" s="10">
        <v>6</v>
      </c>
      <c r="M779" s="17">
        <f>IFERROR(VLOOKUP(Table4[[#This Row],[Item Name]],Table2[[#All],[Item Name]:[Open Rate]],8,0),"")</f>
        <v>365.8</v>
      </c>
      <c r="N779" s="17">
        <f>IFERROR(+Table4[[#This Row],[Qty Issued]]*Table4[[#This Row],[Rate]],"")</f>
        <v>2194.8000000000002</v>
      </c>
      <c r="O779" s="10" t="s">
        <v>153</v>
      </c>
      <c r="P779" s="13" t="s">
        <v>38</v>
      </c>
    </row>
    <row r="780" spans="1:16" x14ac:dyDescent="0.25">
      <c r="A780" s="26">
        <v>45817</v>
      </c>
      <c r="B780" s="10" t="s">
        <v>155</v>
      </c>
      <c r="C780" s="10">
        <v>213</v>
      </c>
      <c r="D780" s="10">
        <v>1</v>
      </c>
      <c r="E780" s="7" t="str">
        <f>IFERROR(VLOOKUP(Table4[[#This Row],[From Location Code]],Table5[#All],3,0),"")</f>
        <v>Munger</v>
      </c>
      <c r="F780" s="7" t="str">
        <f>IFERROR(VLOOKUP(Table4[[#This Row],[From Location Code]],Table5[#All],2,0),"")</f>
        <v>Main Godown</v>
      </c>
      <c r="G780" s="10">
        <v>1012</v>
      </c>
      <c r="H780" s="7" t="str">
        <f>IFERROR(VLOOKUP(Table4[[#This Row],[To BMC/MPG Code]],Table5[#All],3,0),"")</f>
        <v>DalsinghSarai</v>
      </c>
      <c r="I780" s="7" t="str">
        <f>IFERROR(VLOOKUP(Table4[[#This Row],[To BMC/MPG Code]],Table5[#All],2,0),"")</f>
        <v>BMC</v>
      </c>
      <c r="J780" s="10" t="s">
        <v>54</v>
      </c>
      <c r="K780" s="7" t="str">
        <f>IFERROR(VLOOKUP(Table4[[#This Row],[Item Name]],Table2[[Item Name]:[UoM]],2,0),"")</f>
        <v>Nos</v>
      </c>
      <c r="L780" s="10">
        <v>10</v>
      </c>
      <c r="M780" s="17">
        <f>IFERROR(VLOOKUP(Table4[[#This Row],[Item Name]],Table2[[#All],[Item Name]:[Open Rate]],8,0),"")</f>
        <v>132.69999999999999</v>
      </c>
      <c r="N780" s="17">
        <f>IFERROR(+Table4[[#This Row],[Qty Issued]]*Table4[[#This Row],[Rate]],"")</f>
        <v>1327</v>
      </c>
      <c r="O780" s="10" t="s">
        <v>153</v>
      </c>
      <c r="P780" s="13" t="s">
        <v>38</v>
      </c>
    </row>
    <row r="781" spans="1:16" x14ac:dyDescent="0.25">
      <c r="A781" s="26">
        <v>45817</v>
      </c>
      <c r="B781" s="10" t="s">
        <v>155</v>
      </c>
      <c r="C781" s="10">
        <v>213</v>
      </c>
      <c r="D781" s="10">
        <v>1</v>
      </c>
      <c r="E781" s="7" t="str">
        <f>IFERROR(VLOOKUP(Table4[[#This Row],[From Location Code]],Table5[#All],3,0),"")</f>
        <v>Munger</v>
      </c>
      <c r="F781" s="7" t="str">
        <f>IFERROR(VLOOKUP(Table4[[#This Row],[From Location Code]],Table5[#All],2,0),"")</f>
        <v>Main Godown</v>
      </c>
      <c r="G781" s="10">
        <v>1012</v>
      </c>
      <c r="H781" s="7" t="str">
        <f>IFERROR(VLOOKUP(Table4[[#This Row],[To BMC/MPG Code]],Table5[#All],3,0),"")</f>
        <v>DalsinghSarai</v>
      </c>
      <c r="I781" s="7" t="str">
        <f>IFERROR(VLOOKUP(Table4[[#This Row],[To BMC/MPG Code]],Table5[#All],2,0),"")</f>
        <v>BMC</v>
      </c>
      <c r="J781" s="9" t="s">
        <v>135</v>
      </c>
      <c r="K781" s="7" t="str">
        <f>IFERROR(VLOOKUP(Table4[[#This Row],[Item Name]],Table2[[Item Name]:[UoM]],2,0),"")</f>
        <v>Nos</v>
      </c>
      <c r="L781" s="10">
        <v>2</v>
      </c>
      <c r="M781" s="17">
        <f>IFERROR(VLOOKUP(Table4[[#This Row],[Item Name]],Table2[[#All],[Item Name]:[Open Rate]],8,0),"")</f>
        <v>132.69999999999999</v>
      </c>
      <c r="N781" s="17">
        <f>IFERROR(+Table4[[#This Row],[Qty Issued]]*Table4[[#This Row],[Rate]],"")</f>
        <v>265.39999999999998</v>
      </c>
      <c r="O781" s="10" t="s">
        <v>153</v>
      </c>
      <c r="P781" s="13" t="s">
        <v>38</v>
      </c>
    </row>
    <row r="782" spans="1:16" x14ac:dyDescent="0.25">
      <c r="A782" s="26">
        <v>45817</v>
      </c>
      <c r="B782" s="10" t="s">
        <v>155</v>
      </c>
      <c r="C782" s="10">
        <v>213</v>
      </c>
      <c r="D782" s="10">
        <v>1</v>
      </c>
      <c r="E782" s="7" t="str">
        <f>IFERROR(VLOOKUP(Table4[[#This Row],[From Location Code]],Table5[#All],3,0),"")</f>
        <v>Munger</v>
      </c>
      <c r="F782" s="7" t="str">
        <f>IFERROR(VLOOKUP(Table4[[#This Row],[From Location Code]],Table5[#All],2,0),"")</f>
        <v>Main Godown</v>
      </c>
      <c r="G782" s="10">
        <v>1012</v>
      </c>
      <c r="H782" s="7" t="str">
        <f>IFERROR(VLOOKUP(Table4[[#This Row],[To BMC/MPG Code]],Table5[#All],3,0),"")</f>
        <v>DalsinghSarai</v>
      </c>
      <c r="I782" s="7" t="str">
        <f>IFERROR(VLOOKUP(Table4[[#This Row],[To BMC/MPG Code]],Table5[#All],2,0),"")</f>
        <v>BMC</v>
      </c>
      <c r="J782" s="9" t="s">
        <v>80</v>
      </c>
      <c r="K782" s="7" t="str">
        <f>IFERROR(VLOOKUP(Table4[[#This Row],[Item Name]],Table2[[Item Name]:[UoM]],2,0),"")</f>
        <v>Nos</v>
      </c>
      <c r="L782" s="10">
        <v>2</v>
      </c>
      <c r="M782" s="17">
        <f>IFERROR(VLOOKUP(Table4[[#This Row],[Item Name]],Table2[[#All],[Item Name]:[Open Rate]],8,0),"")</f>
        <v>132.69999999999999</v>
      </c>
      <c r="N782" s="17">
        <f>IFERROR(+Table4[[#This Row],[Qty Issued]]*Table4[[#This Row],[Rate]],"")</f>
        <v>265.39999999999998</v>
      </c>
      <c r="O782" s="10" t="s">
        <v>153</v>
      </c>
      <c r="P782" s="13" t="s">
        <v>38</v>
      </c>
    </row>
    <row r="783" spans="1:16" x14ac:dyDescent="0.25">
      <c r="A783" s="26">
        <v>45817</v>
      </c>
      <c r="B783" s="10" t="s">
        <v>155</v>
      </c>
      <c r="C783" s="10">
        <v>213</v>
      </c>
      <c r="D783" s="10">
        <v>1</v>
      </c>
      <c r="E783" s="7" t="str">
        <f>IFERROR(VLOOKUP(Table4[[#This Row],[From Location Code]],Table5[#All],3,0),"")</f>
        <v>Munger</v>
      </c>
      <c r="F783" s="7" t="str">
        <f>IFERROR(VLOOKUP(Table4[[#This Row],[From Location Code]],Table5[#All],2,0),"")</f>
        <v>Main Godown</v>
      </c>
      <c r="G783" s="10">
        <v>1012</v>
      </c>
      <c r="H783" s="7" t="str">
        <f>IFERROR(VLOOKUP(Table4[[#This Row],[To BMC/MPG Code]],Table5[#All],3,0),"")</f>
        <v>DalsinghSarai</v>
      </c>
      <c r="I783" s="7" t="str">
        <f>IFERROR(VLOOKUP(Table4[[#This Row],[To BMC/MPG Code]],Table5[#All],2,0),"")</f>
        <v>BMC</v>
      </c>
      <c r="J783" s="9" t="s">
        <v>82</v>
      </c>
      <c r="K783" s="7" t="str">
        <f>IFERROR(VLOOKUP(Table4[[#This Row],[Item Name]],Table2[[Item Name]:[UoM]],2,0),"")</f>
        <v>Nos</v>
      </c>
      <c r="L783" s="10">
        <v>24</v>
      </c>
      <c r="M783" s="17">
        <f>IFERROR(VLOOKUP(Table4[[#This Row],[Item Name]],Table2[[#All],[Item Name]:[Open Rate]],8,0),"")</f>
        <v>1.99</v>
      </c>
      <c r="N783" s="17">
        <f>IFERROR(+Table4[[#This Row],[Qty Issued]]*Table4[[#This Row],[Rate]],"")</f>
        <v>47.76</v>
      </c>
      <c r="O783" s="10" t="s">
        <v>153</v>
      </c>
      <c r="P783" s="13" t="s">
        <v>38</v>
      </c>
    </row>
    <row r="784" spans="1:16" x14ac:dyDescent="0.25">
      <c r="A784" s="26">
        <v>45817</v>
      </c>
      <c r="B784" s="10" t="s">
        <v>155</v>
      </c>
      <c r="C784" s="10">
        <v>213</v>
      </c>
      <c r="D784" s="10">
        <v>1</v>
      </c>
      <c r="E784" s="7" t="str">
        <f>IFERROR(VLOOKUP(Table4[[#This Row],[From Location Code]],Table5[#All],3,0),"")</f>
        <v>Munger</v>
      </c>
      <c r="F784" s="7" t="str">
        <f>IFERROR(VLOOKUP(Table4[[#This Row],[From Location Code]],Table5[#All],2,0),"")</f>
        <v>Main Godown</v>
      </c>
      <c r="G784" s="10">
        <v>1012</v>
      </c>
      <c r="H784" s="7" t="str">
        <f>IFERROR(VLOOKUP(Table4[[#This Row],[To BMC/MPG Code]],Table5[#All],3,0),"")</f>
        <v>DalsinghSarai</v>
      </c>
      <c r="I784" s="7" t="str">
        <f>IFERROR(VLOOKUP(Table4[[#This Row],[To BMC/MPG Code]],Table5[#All],2,0),"")</f>
        <v>BMC</v>
      </c>
      <c r="J784" s="9" t="s">
        <v>130</v>
      </c>
      <c r="K784" s="7" t="str">
        <f>IFERROR(VLOOKUP(Table4[[#This Row],[Item Name]],Table2[[Item Name]:[UoM]],2,0),"")</f>
        <v>Nos</v>
      </c>
      <c r="L784" s="10">
        <v>25</v>
      </c>
      <c r="M784" s="17">
        <f>IFERROR(VLOOKUP(Table4[[#This Row],[Item Name]],Table2[[#All],[Item Name]:[Open Rate]],8,0),"")</f>
        <v>2.96</v>
      </c>
      <c r="N784" s="17">
        <f>IFERROR(+Table4[[#This Row],[Qty Issued]]*Table4[[#This Row],[Rate]],"")</f>
        <v>74</v>
      </c>
      <c r="O784" s="10" t="s">
        <v>153</v>
      </c>
      <c r="P784" s="13" t="s">
        <v>38</v>
      </c>
    </row>
    <row r="785" spans="1:16" x14ac:dyDescent="0.25">
      <c r="A785" s="26">
        <v>45817</v>
      </c>
      <c r="B785" s="10" t="s">
        <v>155</v>
      </c>
      <c r="C785" s="10">
        <v>213</v>
      </c>
      <c r="D785" s="10">
        <v>1</v>
      </c>
      <c r="E785" s="7" t="str">
        <f>IFERROR(VLOOKUP(Table4[[#This Row],[From Location Code]],Table5[#All],3,0),"")</f>
        <v>Munger</v>
      </c>
      <c r="F785" s="7" t="str">
        <f>IFERROR(VLOOKUP(Table4[[#This Row],[From Location Code]],Table5[#All],2,0),"")</f>
        <v>Main Godown</v>
      </c>
      <c r="G785" s="10">
        <v>1012</v>
      </c>
      <c r="H785" s="7" t="str">
        <f>IFERROR(VLOOKUP(Table4[[#This Row],[To BMC/MPG Code]],Table5[#All],3,0),"")</f>
        <v>DalsinghSarai</v>
      </c>
      <c r="I785" s="7" t="str">
        <f>IFERROR(VLOOKUP(Table4[[#This Row],[To BMC/MPG Code]],Table5[#All],2,0),"")</f>
        <v>BMC</v>
      </c>
      <c r="J785" s="9" t="s">
        <v>75</v>
      </c>
      <c r="K785" s="7" t="str">
        <f>IFERROR(VLOOKUP(Table4[[#This Row],[Item Name]],Table2[[Item Name]:[UoM]],2,0),"")</f>
        <v>Nos</v>
      </c>
      <c r="L785" s="10">
        <v>1</v>
      </c>
      <c r="M785" s="17">
        <f>IFERROR(VLOOKUP(Table4[[#This Row],[Item Name]],Table2[[#All],[Item Name]:[Open Rate]],8,0),"")</f>
        <v>3776</v>
      </c>
      <c r="N785" s="17">
        <f>IFERROR(+Table4[[#This Row],[Qty Issued]]*Table4[[#This Row],[Rate]],"")</f>
        <v>3776</v>
      </c>
      <c r="O785" s="10" t="s">
        <v>153</v>
      </c>
      <c r="P785" s="13" t="s">
        <v>38</v>
      </c>
    </row>
    <row r="786" spans="1:16" x14ac:dyDescent="0.25">
      <c r="A786" s="26">
        <v>45817</v>
      </c>
      <c r="B786" s="10" t="s">
        <v>155</v>
      </c>
      <c r="C786" s="10">
        <v>213</v>
      </c>
      <c r="D786" s="10">
        <v>1</v>
      </c>
      <c r="E786" s="7" t="str">
        <f>IFERROR(VLOOKUP(Table4[[#This Row],[From Location Code]],Table5[#All],3,0),"")</f>
        <v>Munger</v>
      </c>
      <c r="F786" s="7" t="str">
        <f>IFERROR(VLOOKUP(Table4[[#This Row],[From Location Code]],Table5[#All],2,0),"")</f>
        <v>Main Godown</v>
      </c>
      <c r="G786" s="10">
        <v>1012</v>
      </c>
      <c r="H786" s="7" t="str">
        <f>IFERROR(VLOOKUP(Table4[[#This Row],[To BMC/MPG Code]],Table5[#All],3,0),"")</f>
        <v>DalsinghSarai</v>
      </c>
      <c r="I786" s="7" t="str">
        <f>IFERROR(VLOOKUP(Table4[[#This Row],[To BMC/MPG Code]],Table5[#All],2,0),"")</f>
        <v>BMC</v>
      </c>
      <c r="J786" s="10" t="s">
        <v>53</v>
      </c>
      <c r="K786" s="7" t="str">
        <f>IFERROR(VLOOKUP(Table4[[#This Row],[Item Name]],Table2[[Item Name]:[UoM]],2,0),"")</f>
        <v>Nos</v>
      </c>
      <c r="L786" s="10">
        <v>1</v>
      </c>
      <c r="M786" s="17">
        <f>IFERROR(VLOOKUP(Table4[[#This Row],[Item Name]],Table2[[#All],[Item Name]:[Open Rate]],8,0),"")</f>
        <v>99.47</v>
      </c>
      <c r="N786" s="17">
        <f>IFERROR(+Table4[[#This Row],[Qty Issued]]*Table4[[#This Row],[Rate]],"")</f>
        <v>99.47</v>
      </c>
      <c r="O786" s="10" t="s">
        <v>153</v>
      </c>
      <c r="P786" s="13" t="s">
        <v>38</v>
      </c>
    </row>
    <row r="787" spans="1:16" x14ac:dyDescent="0.25">
      <c r="A787" s="26">
        <v>45817</v>
      </c>
      <c r="B787" s="10" t="s">
        <v>155</v>
      </c>
      <c r="C787" s="10">
        <v>214</v>
      </c>
      <c r="D787" s="10">
        <v>1</v>
      </c>
      <c r="E787" s="7" t="str">
        <f>IFERROR(VLOOKUP(Table4[[#This Row],[From Location Code]],Table5[#All],3,0),"")</f>
        <v>Munger</v>
      </c>
      <c r="F787" s="7" t="str">
        <f>IFERROR(VLOOKUP(Table4[[#This Row],[From Location Code]],Table5[#All],2,0),"")</f>
        <v>Main Godown</v>
      </c>
      <c r="G787" s="10">
        <v>1012</v>
      </c>
      <c r="H787" s="7" t="str">
        <f>IFERROR(VLOOKUP(Table4[[#This Row],[To BMC/MPG Code]],Table5[#All],3,0),"")</f>
        <v>DalsinghSarai</v>
      </c>
      <c r="I787" s="7" t="str">
        <f>IFERROR(VLOOKUP(Table4[[#This Row],[To BMC/MPG Code]],Table5[#All],2,0),"")</f>
        <v>BMC</v>
      </c>
      <c r="J787" s="10" t="s">
        <v>119</v>
      </c>
      <c r="K787" s="7" t="str">
        <f>IFERROR(VLOOKUP(Table4[[#This Row],[Item Name]],Table2[[Item Name]:[UoM]],2,0),"")</f>
        <v>Nos</v>
      </c>
      <c r="L787" s="10">
        <v>30</v>
      </c>
      <c r="M787" s="17">
        <f>IFERROR(VLOOKUP(Table4[[#This Row],[Item Name]],Table2[[#All],[Item Name]:[Open Rate]],8,0),"")</f>
        <v>135.69999999999999</v>
      </c>
      <c r="N787" s="17">
        <f>IFERROR(+Table4[[#This Row],[Qty Issued]]*Table4[[#This Row],[Rate]],"")</f>
        <v>4070.9999999999995</v>
      </c>
      <c r="O787" s="10" t="s">
        <v>153</v>
      </c>
      <c r="P787" s="13" t="s">
        <v>38</v>
      </c>
    </row>
    <row r="788" spans="1:16" x14ac:dyDescent="0.25">
      <c r="A788" s="26">
        <v>45817</v>
      </c>
      <c r="B788" s="10" t="s">
        <v>155</v>
      </c>
      <c r="C788" s="10">
        <v>214</v>
      </c>
      <c r="D788" s="10">
        <v>1</v>
      </c>
      <c r="E788" s="7" t="str">
        <f>IFERROR(VLOOKUP(Table4[[#This Row],[From Location Code]],Table5[#All],3,0),"")</f>
        <v>Munger</v>
      </c>
      <c r="F788" s="7" t="str">
        <f>IFERROR(VLOOKUP(Table4[[#This Row],[From Location Code]],Table5[#All],2,0),"")</f>
        <v>Main Godown</v>
      </c>
      <c r="G788" s="10">
        <v>1012</v>
      </c>
      <c r="H788" s="7" t="str">
        <f>IFERROR(VLOOKUP(Table4[[#This Row],[To BMC/MPG Code]],Table5[#All],3,0),"")</f>
        <v>DalsinghSarai</v>
      </c>
      <c r="I788" s="7" t="str">
        <f>IFERROR(VLOOKUP(Table4[[#This Row],[To BMC/MPG Code]],Table5[#All],2,0),"")</f>
        <v>BMC</v>
      </c>
      <c r="J788" s="9" t="s">
        <v>126</v>
      </c>
      <c r="K788" s="7" t="str">
        <f>IFERROR(VLOOKUP(Table4[[#This Row],[Item Name]],Table2[[Item Name]:[UoM]],2,0),"")</f>
        <v>Nos</v>
      </c>
      <c r="L788" s="10">
        <v>6</v>
      </c>
      <c r="M788" s="17">
        <f>IFERROR(VLOOKUP(Table4[[#This Row],[Item Name]],Table2[[#All],[Item Name]:[Open Rate]],8,0),"")</f>
        <v>812.2</v>
      </c>
      <c r="N788" s="17">
        <f>IFERROR(+Table4[[#This Row],[Qty Issued]]*Table4[[#This Row],[Rate]],"")</f>
        <v>4873.2000000000007</v>
      </c>
      <c r="O788" s="10" t="s">
        <v>153</v>
      </c>
      <c r="P788" s="13" t="s">
        <v>38</v>
      </c>
    </row>
    <row r="789" spans="1:16" x14ac:dyDescent="0.25">
      <c r="A789" s="26">
        <v>45817</v>
      </c>
      <c r="B789" s="10" t="s">
        <v>155</v>
      </c>
      <c r="C789" s="10">
        <v>214</v>
      </c>
      <c r="D789" s="10">
        <v>1</v>
      </c>
      <c r="E789" s="7" t="str">
        <f>IFERROR(VLOOKUP(Table4[[#This Row],[From Location Code]],Table5[#All],3,0),"")</f>
        <v>Munger</v>
      </c>
      <c r="F789" s="7" t="str">
        <f>IFERROR(VLOOKUP(Table4[[#This Row],[From Location Code]],Table5[#All],2,0),"")</f>
        <v>Main Godown</v>
      </c>
      <c r="G789" s="10">
        <v>1012</v>
      </c>
      <c r="H789" s="7" t="str">
        <f>IFERROR(VLOOKUP(Table4[[#This Row],[To BMC/MPG Code]],Table5[#All],3,0),"")</f>
        <v>DalsinghSarai</v>
      </c>
      <c r="I789" s="7" t="str">
        <f>IFERROR(VLOOKUP(Table4[[#This Row],[To BMC/MPG Code]],Table5[#All],2,0),"")</f>
        <v>BMC</v>
      </c>
      <c r="J789" s="9" t="s">
        <v>61</v>
      </c>
      <c r="K789" s="7" t="str">
        <f>IFERROR(VLOOKUP(Table4[[#This Row],[Item Name]],Table2[[Item Name]:[UoM]],2,0),"")</f>
        <v>Nos</v>
      </c>
      <c r="L789" s="10">
        <v>6</v>
      </c>
      <c r="M789" s="17">
        <f>IFERROR(VLOOKUP(Table4[[#This Row],[Item Name]],Table2[[#All],[Item Name]:[Open Rate]],8,0),"")</f>
        <v>168</v>
      </c>
      <c r="N789" s="17">
        <f>IFERROR(+Table4[[#This Row],[Qty Issued]]*Table4[[#This Row],[Rate]],"")</f>
        <v>1008</v>
      </c>
      <c r="O789" s="10" t="s">
        <v>153</v>
      </c>
      <c r="P789" s="13" t="s">
        <v>38</v>
      </c>
    </row>
    <row r="790" spans="1:16" x14ac:dyDescent="0.25">
      <c r="A790" s="26">
        <v>45817</v>
      </c>
      <c r="B790" s="10" t="s">
        <v>155</v>
      </c>
      <c r="C790" s="10">
        <v>214</v>
      </c>
      <c r="D790" s="10">
        <v>1</v>
      </c>
      <c r="E790" s="7" t="str">
        <f>IFERROR(VLOOKUP(Table4[[#This Row],[From Location Code]],Table5[#All],3,0),"")</f>
        <v>Munger</v>
      </c>
      <c r="F790" s="7" t="str">
        <f>IFERROR(VLOOKUP(Table4[[#This Row],[From Location Code]],Table5[#All],2,0),"")</f>
        <v>Main Godown</v>
      </c>
      <c r="G790" s="10">
        <v>1012</v>
      </c>
      <c r="H790" s="7" t="str">
        <f>IFERROR(VLOOKUP(Table4[[#This Row],[To BMC/MPG Code]],Table5[#All],3,0),"")</f>
        <v>DalsinghSarai</v>
      </c>
      <c r="I790" s="7" t="str">
        <f>IFERROR(VLOOKUP(Table4[[#This Row],[To BMC/MPG Code]],Table5[#All],2,0),"")</f>
        <v>BMC</v>
      </c>
      <c r="J790" s="9" t="s">
        <v>56</v>
      </c>
      <c r="K790" s="7" t="str">
        <f>IFERROR(VLOOKUP(Table4[[#This Row],[Item Name]],Table2[[Item Name]:[UoM]],2,0),"")</f>
        <v>Nos</v>
      </c>
      <c r="L790" s="10">
        <v>15</v>
      </c>
      <c r="M790" s="17">
        <f>IFERROR(VLOOKUP(Table4[[#This Row],[Item Name]],Table2[[#All],[Item Name]:[Open Rate]],8,0),"")</f>
        <v>88.5</v>
      </c>
      <c r="N790" s="17">
        <f>IFERROR(+Table4[[#This Row],[Qty Issued]]*Table4[[#This Row],[Rate]],"")</f>
        <v>1327.5</v>
      </c>
      <c r="O790" s="10" t="s">
        <v>153</v>
      </c>
      <c r="P790" s="13" t="s">
        <v>38</v>
      </c>
    </row>
    <row r="791" spans="1:16" x14ac:dyDescent="0.25">
      <c r="A791" s="26">
        <v>45817</v>
      </c>
      <c r="B791" s="10" t="s">
        <v>155</v>
      </c>
      <c r="C791" s="10">
        <v>214</v>
      </c>
      <c r="D791" s="10">
        <v>1</v>
      </c>
      <c r="E791" s="7" t="str">
        <f>IFERROR(VLOOKUP(Table4[[#This Row],[From Location Code]],Table5[#All],3,0),"")</f>
        <v>Munger</v>
      </c>
      <c r="F791" s="7" t="str">
        <f>IFERROR(VLOOKUP(Table4[[#This Row],[From Location Code]],Table5[#All],2,0),"")</f>
        <v>Main Godown</v>
      </c>
      <c r="G791" s="10">
        <v>1012</v>
      </c>
      <c r="H791" s="7" t="str">
        <f>IFERROR(VLOOKUP(Table4[[#This Row],[To BMC/MPG Code]],Table5[#All],3,0),"")</f>
        <v>DalsinghSarai</v>
      </c>
      <c r="I791" s="7" t="str">
        <f>IFERROR(VLOOKUP(Table4[[#This Row],[To BMC/MPG Code]],Table5[#All],2,0),"")</f>
        <v>BMC</v>
      </c>
      <c r="J791" s="10" t="s">
        <v>92</v>
      </c>
      <c r="K791" s="7" t="str">
        <f>IFERROR(VLOOKUP(Table4[[#This Row],[Item Name]],Table2[[Item Name]:[UoM]],2,0),"")</f>
        <v>Nos</v>
      </c>
      <c r="L791" s="10">
        <v>40</v>
      </c>
      <c r="M791" s="17">
        <f>IFERROR(VLOOKUP(Table4[[#This Row],[Item Name]],Table2[[#All],[Item Name]:[Open Rate]],8,0),"")</f>
        <v>94.4</v>
      </c>
      <c r="N791" s="17">
        <f>IFERROR(+Table4[[#This Row],[Qty Issued]]*Table4[[#This Row],[Rate]],"")</f>
        <v>3776</v>
      </c>
      <c r="O791" s="10" t="s">
        <v>153</v>
      </c>
      <c r="P791" s="13" t="s">
        <v>38</v>
      </c>
    </row>
    <row r="792" spans="1:16" x14ac:dyDescent="0.25">
      <c r="A792" s="26">
        <v>45817</v>
      </c>
      <c r="B792" s="10" t="s">
        <v>155</v>
      </c>
      <c r="C792" s="10">
        <v>214</v>
      </c>
      <c r="D792" s="10">
        <v>1</v>
      </c>
      <c r="E792" s="7" t="str">
        <f>IFERROR(VLOOKUP(Table4[[#This Row],[From Location Code]],Table5[#All],3,0),"")</f>
        <v>Munger</v>
      </c>
      <c r="F792" s="7" t="str">
        <f>IFERROR(VLOOKUP(Table4[[#This Row],[From Location Code]],Table5[#All],2,0),"")</f>
        <v>Main Godown</v>
      </c>
      <c r="G792" s="10">
        <v>1012</v>
      </c>
      <c r="H792" s="7" t="str">
        <f>IFERROR(VLOOKUP(Table4[[#This Row],[To BMC/MPG Code]],Table5[#All],3,0),"")</f>
        <v>DalsinghSarai</v>
      </c>
      <c r="I792" s="7" t="str">
        <f>IFERROR(VLOOKUP(Table4[[#This Row],[To BMC/MPG Code]],Table5[#All],2,0),"")</f>
        <v>BMC</v>
      </c>
      <c r="J792" s="10" t="s">
        <v>127</v>
      </c>
      <c r="K792" s="7" t="str">
        <f>IFERROR(VLOOKUP(Table4[[#This Row],[Item Name]],Table2[[Item Name]:[UoM]],2,0),"")</f>
        <v>Nos</v>
      </c>
      <c r="L792" s="10">
        <v>1200</v>
      </c>
      <c r="M792" s="17">
        <f>IFERROR(VLOOKUP(Table4[[#This Row],[Item Name]],Table2[[#All],[Item Name]:[Open Rate]],8,0),"")</f>
        <v>12.71</v>
      </c>
      <c r="N792" s="17">
        <f>IFERROR(+Table4[[#This Row],[Qty Issued]]*Table4[[#This Row],[Rate]],"")</f>
        <v>15252.000000000002</v>
      </c>
      <c r="O792" s="10" t="s">
        <v>153</v>
      </c>
      <c r="P792" s="13" t="s">
        <v>38</v>
      </c>
    </row>
    <row r="793" spans="1:16" x14ac:dyDescent="0.25">
      <c r="A793" s="26">
        <v>45817</v>
      </c>
      <c r="B793" s="10" t="s">
        <v>155</v>
      </c>
      <c r="C793" s="10">
        <v>214</v>
      </c>
      <c r="D793" s="10">
        <v>1</v>
      </c>
      <c r="E793" s="7" t="str">
        <f>IFERROR(VLOOKUP(Table4[[#This Row],[From Location Code]],Table5[#All],3,0),"")</f>
        <v>Munger</v>
      </c>
      <c r="F793" s="7" t="str">
        <f>IFERROR(VLOOKUP(Table4[[#This Row],[From Location Code]],Table5[#All],2,0),"")</f>
        <v>Main Godown</v>
      </c>
      <c r="G793" s="10">
        <v>1012</v>
      </c>
      <c r="H793" s="7" t="str">
        <f>IFERROR(VLOOKUP(Table4[[#This Row],[To BMC/MPG Code]],Table5[#All],3,0),"")</f>
        <v>DalsinghSarai</v>
      </c>
      <c r="I793" s="7" t="str">
        <f>IFERROR(VLOOKUP(Table4[[#This Row],[To BMC/MPG Code]],Table5[#All],2,0),"")</f>
        <v>BMC</v>
      </c>
      <c r="J793" s="10" t="s">
        <v>51</v>
      </c>
      <c r="K793" s="7" t="str">
        <f>IFERROR(VLOOKUP(Table4[[#This Row],[Item Name]],Table2[[Item Name]:[UoM]],2,0),"")</f>
        <v>Nos</v>
      </c>
      <c r="L793" s="10">
        <v>30</v>
      </c>
      <c r="M793" s="17">
        <f>IFERROR(VLOOKUP(Table4[[#This Row],[Item Name]],Table2[[#All],[Item Name]:[Open Rate]],8,0),"")</f>
        <v>121.54</v>
      </c>
      <c r="N793" s="17">
        <f>IFERROR(+Table4[[#This Row],[Qty Issued]]*Table4[[#This Row],[Rate]],"")</f>
        <v>3646.2000000000003</v>
      </c>
      <c r="O793" s="10" t="s">
        <v>153</v>
      </c>
      <c r="P793" s="13" t="s">
        <v>38</v>
      </c>
    </row>
    <row r="794" spans="1:16" x14ac:dyDescent="0.25">
      <c r="A794" s="26">
        <v>45817</v>
      </c>
      <c r="B794" s="10" t="s">
        <v>155</v>
      </c>
      <c r="C794" s="10">
        <v>214</v>
      </c>
      <c r="D794" s="10">
        <v>1</v>
      </c>
      <c r="E794" s="7" t="str">
        <f>IFERROR(VLOOKUP(Table4[[#This Row],[From Location Code]],Table5[#All],3,0),"")</f>
        <v>Munger</v>
      </c>
      <c r="F794" s="7" t="str">
        <f>IFERROR(VLOOKUP(Table4[[#This Row],[From Location Code]],Table5[#All],2,0),"")</f>
        <v>Main Godown</v>
      </c>
      <c r="G794" s="10">
        <v>1012</v>
      </c>
      <c r="H794" s="7" t="str">
        <f>IFERROR(VLOOKUP(Table4[[#This Row],[To BMC/MPG Code]],Table5[#All],3,0),"")</f>
        <v>DalsinghSarai</v>
      </c>
      <c r="I794" s="7" t="str">
        <f>IFERROR(VLOOKUP(Table4[[#This Row],[To BMC/MPG Code]],Table5[#All],2,0),"")</f>
        <v>BMC</v>
      </c>
      <c r="J794" s="9" t="s">
        <v>112</v>
      </c>
      <c r="K794" s="7" t="str">
        <f>IFERROR(VLOOKUP(Table4[[#This Row],[Item Name]],Table2[[Item Name]:[UoM]],2,0),"")</f>
        <v>Nos</v>
      </c>
      <c r="L794" s="10">
        <v>25</v>
      </c>
      <c r="M794" s="17">
        <f>IFERROR(VLOOKUP(Table4[[#This Row],[Item Name]],Table2[[#All],[Item Name]:[Open Rate]],8,0),"")</f>
        <v>218.3</v>
      </c>
      <c r="N794" s="17">
        <f>IFERROR(+Table4[[#This Row],[Qty Issued]]*Table4[[#This Row],[Rate]],"")</f>
        <v>5457.5</v>
      </c>
      <c r="O794" s="10" t="s">
        <v>153</v>
      </c>
      <c r="P794" s="13" t="s">
        <v>38</v>
      </c>
    </row>
    <row r="795" spans="1:16" x14ac:dyDescent="0.25">
      <c r="A795" s="26">
        <v>45817</v>
      </c>
      <c r="B795" s="10" t="s">
        <v>19</v>
      </c>
      <c r="C795" s="10">
        <v>214</v>
      </c>
      <c r="D795" s="10">
        <v>1</v>
      </c>
      <c r="E795" s="7" t="str">
        <f>IFERROR(VLOOKUP(Table4[[#This Row],[From Location Code]],Table5[#All],3,0),"")</f>
        <v>Munger</v>
      </c>
      <c r="F795" s="7" t="str">
        <f>IFERROR(VLOOKUP(Table4[[#This Row],[From Location Code]],Table5[#All],2,0),"")</f>
        <v>Main Godown</v>
      </c>
      <c r="G795" s="10">
        <v>1012</v>
      </c>
      <c r="H795" s="7" t="str">
        <f>IFERROR(VLOOKUP(Table4[[#This Row],[To BMC/MPG Code]],Table5[#All],3,0),"")</f>
        <v>DalsinghSarai</v>
      </c>
      <c r="I795" s="7" t="str">
        <f>IFERROR(VLOOKUP(Table4[[#This Row],[To BMC/MPG Code]],Table5[#All],2,0),"")</f>
        <v>BMC</v>
      </c>
      <c r="J795" s="10" t="s">
        <v>133</v>
      </c>
      <c r="K795" s="7" t="str">
        <f>IFERROR(VLOOKUP(Table4[[#This Row],[Item Name]],Table2[[Item Name]:[UoM]],2,0),"")</f>
        <v>Nos</v>
      </c>
      <c r="L795" s="10">
        <v>700</v>
      </c>
      <c r="M795" s="17">
        <f>IFERROR(VLOOKUP(Table4[[#This Row],[Item Name]],Table2[[#All],[Item Name]:[Open Rate]],8,0),"")</f>
        <v>9.15</v>
      </c>
      <c r="N795" s="17">
        <f>IFERROR(+Table4[[#This Row],[Qty Issued]]*Table4[[#This Row],[Rate]],"")</f>
        <v>6405</v>
      </c>
      <c r="O795" s="10" t="s">
        <v>153</v>
      </c>
      <c r="P795" s="13" t="s">
        <v>38</v>
      </c>
    </row>
    <row r="796" spans="1:16" x14ac:dyDescent="0.25">
      <c r="A796" s="26">
        <v>45817</v>
      </c>
      <c r="B796" s="10" t="s">
        <v>19</v>
      </c>
      <c r="C796" s="10">
        <v>214</v>
      </c>
      <c r="D796" s="10">
        <v>1</v>
      </c>
      <c r="E796" s="7" t="str">
        <f>IFERROR(VLOOKUP(Table4[[#This Row],[From Location Code]],Table5[#All],3,0),"")</f>
        <v>Munger</v>
      </c>
      <c r="F796" s="7" t="str">
        <f>IFERROR(VLOOKUP(Table4[[#This Row],[From Location Code]],Table5[#All],2,0),"")</f>
        <v>Main Godown</v>
      </c>
      <c r="G796" s="10">
        <v>1012</v>
      </c>
      <c r="H796" s="7" t="str">
        <f>IFERROR(VLOOKUP(Table4[[#This Row],[To BMC/MPG Code]],Table5[#All],3,0),"")</f>
        <v>DalsinghSarai</v>
      </c>
      <c r="I796" s="7" t="str">
        <f>IFERROR(VLOOKUP(Table4[[#This Row],[To BMC/MPG Code]],Table5[#All],2,0),"")</f>
        <v>BMC</v>
      </c>
      <c r="J796" s="10" t="s">
        <v>95</v>
      </c>
      <c r="K796" s="7" t="str">
        <f>IFERROR(VLOOKUP(Table4[[#This Row],[Item Name]],Table2[[Item Name]:[UoM]],2,0),"")</f>
        <v>Nos</v>
      </c>
      <c r="L796" s="10">
        <v>50</v>
      </c>
      <c r="M796" s="17">
        <f>IFERROR(VLOOKUP(Table4[[#This Row],[Item Name]],Table2[[#All],[Item Name]:[Open Rate]],8,0),"")</f>
        <v>129.80000000000001</v>
      </c>
      <c r="N796" s="17">
        <f>IFERROR(+Table4[[#This Row],[Qty Issued]]*Table4[[#This Row],[Rate]],"")</f>
        <v>6490.0000000000009</v>
      </c>
      <c r="O796" s="10" t="s">
        <v>153</v>
      </c>
      <c r="P796" s="13" t="s">
        <v>38</v>
      </c>
    </row>
    <row r="797" spans="1:16" x14ac:dyDescent="0.25">
      <c r="A797" s="26">
        <v>45817</v>
      </c>
      <c r="B797" s="10" t="s">
        <v>19</v>
      </c>
      <c r="C797" s="10">
        <v>214</v>
      </c>
      <c r="D797" s="10">
        <v>1</v>
      </c>
      <c r="E797" s="7" t="str">
        <f>IFERROR(VLOOKUP(Table4[[#This Row],[From Location Code]],Table5[#All],3,0),"")</f>
        <v>Munger</v>
      </c>
      <c r="F797" s="7" t="str">
        <f>IFERROR(VLOOKUP(Table4[[#This Row],[From Location Code]],Table5[#All],2,0),"")</f>
        <v>Main Godown</v>
      </c>
      <c r="G797" s="10">
        <v>1012</v>
      </c>
      <c r="H797" s="7" t="str">
        <f>IFERROR(VLOOKUP(Table4[[#This Row],[To BMC/MPG Code]],Table5[#All],3,0),"")</f>
        <v>DalsinghSarai</v>
      </c>
      <c r="I797" s="7" t="str">
        <f>IFERROR(VLOOKUP(Table4[[#This Row],[To BMC/MPG Code]],Table5[#All],2,0),"")</f>
        <v>BMC</v>
      </c>
      <c r="J797" s="10" t="s">
        <v>68</v>
      </c>
      <c r="K797" s="7" t="str">
        <f>IFERROR(VLOOKUP(Table4[[#This Row],[Item Name]],Table2[[Item Name]:[UoM]],2,0),"")</f>
        <v>Nos</v>
      </c>
      <c r="L797" s="10">
        <v>800</v>
      </c>
      <c r="M797" s="17">
        <f>IFERROR(VLOOKUP(Table4[[#This Row],[Item Name]],Table2[[#All],[Item Name]:[Open Rate]],8,0),"")</f>
        <v>5.13</v>
      </c>
      <c r="N797" s="17">
        <f>IFERROR(+Table4[[#This Row],[Qty Issued]]*Table4[[#This Row],[Rate]],"")</f>
        <v>4104</v>
      </c>
      <c r="O797" s="10" t="s">
        <v>153</v>
      </c>
      <c r="P797" s="13" t="s">
        <v>38</v>
      </c>
    </row>
    <row r="798" spans="1:16" x14ac:dyDescent="0.25">
      <c r="A798" s="26">
        <v>45817</v>
      </c>
      <c r="B798" s="10" t="s">
        <v>155</v>
      </c>
      <c r="C798" s="10">
        <v>214</v>
      </c>
      <c r="D798" s="10">
        <v>1</v>
      </c>
      <c r="E798" s="7" t="str">
        <f>IFERROR(VLOOKUP(Table4[[#This Row],[From Location Code]],Table5[#All],3,0),"")</f>
        <v>Munger</v>
      </c>
      <c r="F798" s="7" t="str">
        <f>IFERROR(VLOOKUP(Table4[[#This Row],[From Location Code]],Table5[#All],2,0),"")</f>
        <v>Main Godown</v>
      </c>
      <c r="G798" s="10">
        <v>1012</v>
      </c>
      <c r="H798" s="7" t="str">
        <f>IFERROR(VLOOKUP(Table4[[#This Row],[To BMC/MPG Code]],Table5[#All],3,0),"")</f>
        <v>DalsinghSarai</v>
      </c>
      <c r="I798" s="7" t="str">
        <f>IFERROR(VLOOKUP(Table4[[#This Row],[To BMC/MPG Code]],Table5[#All],2,0),"")</f>
        <v>BMC</v>
      </c>
      <c r="J798" s="10" t="s">
        <v>100</v>
      </c>
      <c r="K798" s="7" t="str">
        <f>IFERROR(VLOOKUP(Table4[[#This Row],[Item Name]],Table2[[Item Name]:[UoM]],2,0),"")</f>
        <v>Nos</v>
      </c>
      <c r="L798" s="10">
        <v>10</v>
      </c>
      <c r="M798" s="17">
        <f>IFERROR(VLOOKUP(Table4[[#This Row],[Item Name]],Table2[[#All],[Item Name]:[Open Rate]],8,0),"")</f>
        <v>79.62</v>
      </c>
      <c r="N798" s="17">
        <f>IFERROR(+Table4[[#This Row],[Qty Issued]]*Table4[[#This Row],[Rate]],"")</f>
        <v>796.2</v>
      </c>
      <c r="O798" s="10" t="s">
        <v>153</v>
      </c>
      <c r="P798" s="13" t="s">
        <v>38</v>
      </c>
    </row>
    <row r="799" spans="1:16" x14ac:dyDescent="0.25">
      <c r="A799" s="26">
        <v>45817</v>
      </c>
      <c r="B799" s="10" t="s">
        <v>155</v>
      </c>
      <c r="C799" s="10">
        <v>214</v>
      </c>
      <c r="D799" s="10">
        <v>1</v>
      </c>
      <c r="E799" s="7" t="str">
        <f>IFERROR(VLOOKUP(Table4[[#This Row],[From Location Code]],Table5[#All],3,0),"")</f>
        <v>Munger</v>
      </c>
      <c r="F799" s="7" t="str">
        <f>IFERROR(VLOOKUP(Table4[[#This Row],[From Location Code]],Table5[#All],2,0),"")</f>
        <v>Main Godown</v>
      </c>
      <c r="G799" s="10">
        <v>1012</v>
      </c>
      <c r="H799" s="7" t="str">
        <f>IFERROR(VLOOKUP(Table4[[#This Row],[To BMC/MPG Code]],Table5[#All],3,0),"")</f>
        <v>DalsinghSarai</v>
      </c>
      <c r="I799" s="7" t="str">
        <f>IFERROR(VLOOKUP(Table4[[#This Row],[To BMC/MPG Code]],Table5[#All],2,0),"")</f>
        <v>BMC</v>
      </c>
      <c r="J799" s="9" t="s">
        <v>124</v>
      </c>
      <c r="K799" s="7" t="str">
        <f>IFERROR(VLOOKUP(Table4[[#This Row],[Item Name]],Table2[[Item Name]:[UoM]],2,0),"")</f>
        <v>Nos</v>
      </c>
      <c r="L799" s="10">
        <v>3</v>
      </c>
      <c r="M799" s="17">
        <f>IFERROR(VLOOKUP(Table4[[#This Row],[Item Name]],Table2[[#All],[Item Name]:[Open Rate]],8,0),"")</f>
        <v>1130.7</v>
      </c>
      <c r="N799" s="17">
        <f>IFERROR(+Table4[[#This Row],[Qty Issued]]*Table4[[#This Row],[Rate]],"")</f>
        <v>3392.1000000000004</v>
      </c>
      <c r="O799" s="10" t="s">
        <v>153</v>
      </c>
      <c r="P799" s="13" t="s">
        <v>38</v>
      </c>
    </row>
    <row r="800" spans="1:16" x14ac:dyDescent="0.25">
      <c r="A800" s="26">
        <v>45817</v>
      </c>
      <c r="B800" s="10" t="s">
        <v>155</v>
      </c>
      <c r="C800" s="10">
        <v>215</v>
      </c>
      <c r="D800" s="10">
        <v>1</v>
      </c>
      <c r="E800" s="7" t="str">
        <f>IFERROR(VLOOKUP(Table4[[#This Row],[From Location Code]],Table5[#All],3,0),"")</f>
        <v>Munger</v>
      </c>
      <c r="F800" s="7" t="str">
        <f>IFERROR(VLOOKUP(Table4[[#This Row],[From Location Code]],Table5[#All],2,0),"")</f>
        <v>Main Godown</v>
      </c>
      <c r="G800" s="10">
        <v>1012</v>
      </c>
      <c r="H800" s="7" t="str">
        <f>IFERROR(VLOOKUP(Table4[[#This Row],[To BMC/MPG Code]],Table5[#All],3,0),"")</f>
        <v>DalsinghSarai</v>
      </c>
      <c r="I800" s="7" t="str">
        <f>IFERROR(VLOOKUP(Table4[[#This Row],[To BMC/MPG Code]],Table5[#All],2,0),"")</f>
        <v>BMC</v>
      </c>
      <c r="J800" s="9" t="s">
        <v>123</v>
      </c>
      <c r="K800" s="7" t="str">
        <f>IFERROR(VLOOKUP(Table4[[#This Row],[Item Name]],Table2[[Item Name]:[UoM]],2,0),"")</f>
        <v>Nos</v>
      </c>
      <c r="L800" s="10">
        <v>3</v>
      </c>
      <c r="M800" s="17">
        <f>IFERROR(VLOOKUP(Table4[[#This Row],[Item Name]],Table2[[#All],[Item Name]:[Open Rate]],8,0),"")</f>
        <v>839.4</v>
      </c>
      <c r="N800" s="17">
        <f>IFERROR(+Table4[[#This Row],[Qty Issued]]*Table4[[#This Row],[Rate]],"")</f>
        <v>2518.1999999999998</v>
      </c>
      <c r="O800" s="10" t="s">
        <v>153</v>
      </c>
      <c r="P800" s="13" t="s">
        <v>38</v>
      </c>
    </row>
    <row r="801" spans="1:16" x14ac:dyDescent="0.25">
      <c r="A801" s="26">
        <v>45817</v>
      </c>
      <c r="B801" s="10" t="s">
        <v>155</v>
      </c>
      <c r="C801" s="10">
        <v>215</v>
      </c>
      <c r="D801" s="10">
        <v>1</v>
      </c>
      <c r="E801" s="7" t="str">
        <f>IFERROR(VLOOKUP(Table4[[#This Row],[From Location Code]],Table5[#All],3,0),"")</f>
        <v>Munger</v>
      </c>
      <c r="F801" s="7" t="str">
        <f>IFERROR(VLOOKUP(Table4[[#This Row],[From Location Code]],Table5[#All],2,0),"")</f>
        <v>Main Godown</v>
      </c>
      <c r="G801" s="10">
        <v>1012</v>
      </c>
      <c r="H801" s="7" t="str">
        <f>IFERROR(VLOOKUP(Table4[[#This Row],[To BMC/MPG Code]],Table5[#All],3,0),"")</f>
        <v>DalsinghSarai</v>
      </c>
      <c r="I801" s="7" t="str">
        <f>IFERROR(VLOOKUP(Table4[[#This Row],[To BMC/MPG Code]],Table5[#All],2,0),"")</f>
        <v>BMC</v>
      </c>
      <c r="J801" s="9" t="s">
        <v>58</v>
      </c>
      <c r="K801" s="7" t="str">
        <f>IFERROR(VLOOKUP(Table4[[#This Row],[Item Name]],Table2[[Item Name]:[UoM]],2,0),"")</f>
        <v>Nos</v>
      </c>
      <c r="L801" s="10">
        <v>18</v>
      </c>
      <c r="M801" s="17">
        <f>IFERROR(VLOOKUP(Table4[[#This Row],[Item Name]],Table2[[#All],[Item Name]:[Open Rate]],8,0),"")</f>
        <v>192.08</v>
      </c>
      <c r="N801" s="17">
        <f>IFERROR(+Table4[[#This Row],[Qty Issued]]*Table4[[#This Row],[Rate]],"")</f>
        <v>3457.44</v>
      </c>
      <c r="O801" s="10" t="s">
        <v>153</v>
      </c>
      <c r="P801" s="13" t="s">
        <v>38</v>
      </c>
    </row>
    <row r="802" spans="1:16" x14ac:dyDescent="0.25">
      <c r="A802" s="26">
        <v>45817</v>
      </c>
      <c r="B802" s="10" t="s">
        <v>155</v>
      </c>
      <c r="C802" s="10">
        <v>215</v>
      </c>
      <c r="D802" s="10">
        <v>1</v>
      </c>
      <c r="E802" s="7" t="str">
        <f>IFERROR(VLOOKUP(Table4[[#This Row],[From Location Code]],Table5[#All],3,0),"")</f>
        <v>Munger</v>
      </c>
      <c r="F802" s="7" t="str">
        <f>IFERROR(VLOOKUP(Table4[[#This Row],[From Location Code]],Table5[#All],2,0),"")</f>
        <v>Main Godown</v>
      </c>
      <c r="G802" s="10">
        <v>1012</v>
      </c>
      <c r="H802" s="7" t="str">
        <f>IFERROR(VLOOKUP(Table4[[#This Row],[To BMC/MPG Code]],Table5[#All],3,0),"")</f>
        <v>DalsinghSarai</v>
      </c>
      <c r="I802" s="7" t="str">
        <f>IFERROR(VLOOKUP(Table4[[#This Row],[To BMC/MPG Code]],Table5[#All],2,0),"")</f>
        <v>BMC</v>
      </c>
      <c r="J802" s="9" t="s">
        <v>60</v>
      </c>
      <c r="K802" s="7" t="str">
        <f>IFERROR(VLOOKUP(Table4[[#This Row],[Item Name]],Table2[[Item Name]:[UoM]],2,0),"")</f>
        <v>Nos</v>
      </c>
      <c r="L802" s="10">
        <v>12</v>
      </c>
      <c r="M802" s="17">
        <f>IFERROR(VLOOKUP(Table4[[#This Row],[Item Name]],Table2[[#All],[Item Name]:[Open Rate]],8,0),"")</f>
        <v>266.56</v>
      </c>
      <c r="N802" s="17">
        <f>IFERROR(+Table4[[#This Row],[Qty Issued]]*Table4[[#This Row],[Rate]],"")</f>
        <v>3198.7200000000003</v>
      </c>
      <c r="O802" s="10" t="s">
        <v>153</v>
      </c>
      <c r="P802" s="13" t="s">
        <v>38</v>
      </c>
    </row>
    <row r="803" spans="1:16" x14ac:dyDescent="0.25">
      <c r="A803" s="26">
        <v>45819</v>
      </c>
      <c r="B803" s="10" t="s">
        <v>155</v>
      </c>
      <c r="C803" s="10">
        <v>217</v>
      </c>
      <c r="D803" s="10">
        <v>1</v>
      </c>
      <c r="E803" s="7" t="str">
        <f>IFERROR(VLOOKUP(Table4[[#This Row],[From Location Code]],Table5[#All],3,0),"")</f>
        <v>Munger</v>
      </c>
      <c r="F803" s="7" t="str">
        <f>IFERROR(VLOOKUP(Table4[[#This Row],[From Location Code]],Table5[#All],2,0),"")</f>
        <v>Main Godown</v>
      </c>
      <c r="G803" s="10">
        <v>1011</v>
      </c>
      <c r="H803" s="7" t="str">
        <f>IFERROR(VLOOKUP(Table4[[#This Row],[To BMC/MPG Code]],Table5[#All],3,0),"")</f>
        <v>Sahibpur Kamal</v>
      </c>
      <c r="I803" s="7" t="str">
        <f>IFERROR(VLOOKUP(Table4[[#This Row],[To BMC/MPG Code]],Table5[#All],2,0),"")</f>
        <v>BMC</v>
      </c>
      <c r="J803" s="9" t="s">
        <v>53</v>
      </c>
      <c r="K803" s="7" t="str">
        <f>IFERROR(VLOOKUP(Table4[[#This Row],[Item Name]],Table2[[Item Name]:[UoM]],2,0),"")</f>
        <v>Nos</v>
      </c>
      <c r="L803" s="10">
        <v>1</v>
      </c>
      <c r="M803" s="17">
        <f>IFERROR(VLOOKUP(Table4[[#This Row],[Item Name]],Table2[[#All],[Item Name]:[Open Rate]],8,0),"")</f>
        <v>99.47</v>
      </c>
      <c r="N803" s="17">
        <f>IFERROR(+Table4[[#This Row],[Qty Issued]]*Table4[[#This Row],[Rate]],"")</f>
        <v>99.47</v>
      </c>
      <c r="O803" s="10" t="s">
        <v>153</v>
      </c>
      <c r="P803" s="13" t="s">
        <v>38</v>
      </c>
    </row>
    <row r="804" spans="1:16" x14ac:dyDescent="0.25">
      <c r="A804" s="26">
        <v>45819</v>
      </c>
      <c r="B804" s="10" t="s">
        <v>155</v>
      </c>
      <c r="C804" s="10">
        <v>217</v>
      </c>
      <c r="D804" s="10">
        <v>1</v>
      </c>
      <c r="E804" s="7" t="str">
        <f>IFERROR(VLOOKUP(Table4[[#This Row],[From Location Code]],Table5[#All],3,0),"")</f>
        <v>Munger</v>
      </c>
      <c r="F804" s="7" t="str">
        <f>IFERROR(VLOOKUP(Table4[[#This Row],[From Location Code]],Table5[#All],2,0),"")</f>
        <v>Main Godown</v>
      </c>
      <c r="G804" s="10">
        <v>1011</v>
      </c>
      <c r="H804" s="7" t="str">
        <f>IFERROR(VLOOKUP(Table4[[#This Row],[To BMC/MPG Code]],Table5[#All],3,0),"")</f>
        <v>Sahibpur Kamal</v>
      </c>
      <c r="I804" s="7" t="str">
        <f>IFERROR(VLOOKUP(Table4[[#This Row],[To BMC/MPG Code]],Table5[#All],2,0),"")</f>
        <v>BMC</v>
      </c>
      <c r="J804" s="9" t="s">
        <v>136</v>
      </c>
      <c r="K804" s="7" t="str">
        <f>IFERROR(VLOOKUP(Table4[[#This Row],[Item Name]],Table2[[Item Name]:[UoM]],2,0),"")</f>
        <v>Nos</v>
      </c>
      <c r="L804" s="10">
        <v>2</v>
      </c>
      <c r="M804" s="17">
        <f>IFERROR(VLOOKUP(Table4[[#This Row],[Item Name]],Table2[[#All],[Item Name]:[Open Rate]],8,0),"")</f>
        <v>23.71</v>
      </c>
      <c r="N804" s="17">
        <f>IFERROR(+Table4[[#This Row],[Qty Issued]]*Table4[[#This Row],[Rate]],"")</f>
        <v>47.42</v>
      </c>
      <c r="O804" s="10" t="s">
        <v>153</v>
      </c>
      <c r="P804" s="13" t="s">
        <v>38</v>
      </c>
    </row>
    <row r="805" spans="1:16" x14ac:dyDescent="0.25">
      <c r="A805" s="26">
        <v>45819</v>
      </c>
      <c r="B805" s="10" t="s">
        <v>155</v>
      </c>
      <c r="C805" s="10">
        <v>217</v>
      </c>
      <c r="D805" s="10">
        <v>1</v>
      </c>
      <c r="E805" s="7" t="str">
        <f>IFERROR(VLOOKUP(Table4[[#This Row],[From Location Code]],Table5[#All],3,0),"")</f>
        <v>Munger</v>
      </c>
      <c r="F805" s="7" t="str">
        <f>IFERROR(VLOOKUP(Table4[[#This Row],[From Location Code]],Table5[#All],2,0),"")</f>
        <v>Main Godown</v>
      </c>
      <c r="G805" s="10">
        <v>1011</v>
      </c>
      <c r="H805" s="7" t="str">
        <f>IFERROR(VLOOKUP(Table4[[#This Row],[To BMC/MPG Code]],Table5[#All],3,0),"")</f>
        <v>Sahibpur Kamal</v>
      </c>
      <c r="I805" s="7" t="str">
        <f>IFERROR(VLOOKUP(Table4[[#This Row],[To BMC/MPG Code]],Table5[#All],2,0),"")</f>
        <v>BMC</v>
      </c>
      <c r="J805" s="9" t="s">
        <v>103</v>
      </c>
      <c r="K805" s="7" t="str">
        <f>IFERROR(VLOOKUP(Table4[[#This Row],[Item Name]],Table2[[Item Name]:[UoM]],2,0),"")</f>
        <v>Nos</v>
      </c>
      <c r="L805" s="10">
        <v>6</v>
      </c>
      <c r="M805" s="17">
        <f>IFERROR(VLOOKUP(Table4[[#This Row],[Item Name]],Table2[[#All],[Item Name]:[Open Rate]],8,0),"")</f>
        <v>0.9</v>
      </c>
      <c r="N805" s="17">
        <f>IFERROR(+Table4[[#This Row],[Qty Issued]]*Table4[[#This Row],[Rate]],"")</f>
        <v>5.4</v>
      </c>
      <c r="O805" s="10" t="s">
        <v>153</v>
      </c>
      <c r="P805" s="13" t="s">
        <v>38</v>
      </c>
    </row>
    <row r="806" spans="1:16" x14ac:dyDescent="0.25">
      <c r="A806" s="26">
        <v>45819</v>
      </c>
      <c r="B806" s="10" t="s">
        <v>155</v>
      </c>
      <c r="C806" s="10">
        <v>218</v>
      </c>
      <c r="D806" s="10">
        <v>1</v>
      </c>
      <c r="E806" s="8" t="str">
        <f>IFERROR(VLOOKUP(Table4[[#This Row],[From Location Code]],Table5[#All],3,0),"")</f>
        <v>Munger</v>
      </c>
      <c r="F806" s="8" t="str">
        <f>IFERROR(VLOOKUP(Table4[[#This Row],[From Location Code]],Table5[#All],2,0),"")</f>
        <v>Main Godown</v>
      </c>
      <c r="G806" s="10">
        <v>1011</v>
      </c>
      <c r="H806" s="8" t="str">
        <f>IFERROR(VLOOKUP(Table4[[#This Row],[To BMC/MPG Code]],Table5[#All],3,0),"")</f>
        <v>Sahibpur Kamal</v>
      </c>
      <c r="I806" s="8" t="str">
        <f>IFERROR(VLOOKUP(Table4[[#This Row],[To BMC/MPG Code]],Table5[#All],2,0),"")</f>
        <v>BMC</v>
      </c>
      <c r="J806" s="10" t="s">
        <v>112</v>
      </c>
      <c r="K806" s="8" t="str">
        <f>IFERROR(VLOOKUP(Table4[[#This Row],[Item Name]],Table2[[Item Name]:[UoM]],2,0),"")</f>
        <v>Nos</v>
      </c>
      <c r="L806" s="10">
        <v>2</v>
      </c>
      <c r="M806" s="18">
        <f>IFERROR(VLOOKUP(Table4[[#This Row],[Item Name]],Table2[[#All],[Item Name]:[Open Rate]],8,0),"")</f>
        <v>218.3</v>
      </c>
      <c r="N806" s="18">
        <f>IFERROR(+Table4[[#This Row],[Qty Issued]]*Table4[[#This Row],[Rate]],"")</f>
        <v>436.6</v>
      </c>
      <c r="O806" s="10" t="s">
        <v>153</v>
      </c>
      <c r="P806" s="13" t="s">
        <v>38</v>
      </c>
    </row>
    <row r="807" spans="1:16" x14ac:dyDescent="0.25">
      <c r="A807" s="26">
        <v>45819</v>
      </c>
      <c r="B807" s="10" t="s">
        <v>155</v>
      </c>
      <c r="C807" s="10">
        <v>218</v>
      </c>
      <c r="D807" s="10">
        <v>1</v>
      </c>
      <c r="E807" s="8" t="str">
        <f>IFERROR(VLOOKUP(Table4[[#This Row],[From Location Code]],Table5[#All],3,0),"")</f>
        <v>Munger</v>
      </c>
      <c r="F807" s="8" t="str">
        <f>IFERROR(VLOOKUP(Table4[[#This Row],[From Location Code]],Table5[#All],2,0),"")</f>
        <v>Main Godown</v>
      </c>
      <c r="G807" s="10">
        <v>1011</v>
      </c>
      <c r="H807" s="8" t="str">
        <f>IFERROR(VLOOKUP(Table4[[#This Row],[To BMC/MPG Code]],Table5[#All],3,0),"")</f>
        <v>Sahibpur Kamal</v>
      </c>
      <c r="I807" s="8" t="str">
        <f>IFERROR(VLOOKUP(Table4[[#This Row],[To BMC/MPG Code]],Table5[#All],2,0),"")</f>
        <v>BMC</v>
      </c>
      <c r="J807" s="10" t="s">
        <v>79</v>
      </c>
      <c r="K807" s="8" t="str">
        <f>IFERROR(VLOOKUP(Table4[[#This Row],[Item Name]],Table2[[Item Name]:[UoM]],2,0),"")</f>
        <v>Nos</v>
      </c>
      <c r="L807" s="10">
        <v>1</v>
      </c>
      <c r="M807" s="18">
        <f>IFERROR(VLOOKUP(Table4[[#This Row],[Item Name]],Table2[[#All],[Item Name]:[Open Rate]],8,0),"")</f>
        <v>282.8</v>
      </c>
      <c r="N807" s="18">
        <f>IFERROR(+Table4[[#This Row],[Qty Issued]]*Table4[[#This Row],[Rate]],"")</f>
        <v>282.8</v>
      </c>
      <c r="O807" s="10" t="s">
        <v>153</v>
      </c>
      <c r="P807" s="13" t="s">
        <v>38</v>
      </c>
    </row>
    <row r="808" spans="1:16" x14ac:dyDescent="0.25">
      <c r="A808" s="26">
        <v>45819</v>
      </c>
      <c r="B808" s="10" t="s">
        <v>155</v>
      </c>
      <c r="C808" s="10">
        <v>218</v>
      </c>
      <c r="D808" s="10">
        <v>1</v>
      </c>
      <c r="E808" s="8" t="str">
        <f>IFERROR(VLOOKUP(Table4[[#This Row],[From Location Code]],Table5[#All],3,0),"")</f>
        <v>Munger</v>
      </c>
      <c r="F808" s="8" t="str">
        <f>IFERROR(VLOOKUP(Table4[[#This Row],[From Location Code]],Table5[#All],2,0),"")</f>
        <v>Main Godown</v>
      </c>
      <c r="G808" s="10">
        <v>1011</v>
      </c>
      <c r="H808" s="8" t="str">
        <f>IFERROR(VLOOKUP(Table4[[#This Row],[To BMC/MPG Code]],Table5[#All],3,0),"")</f>
        <v>Sahibpur Kamal</v>
      </c>
      <c r="I808" s="8" t="str">
        <f>IFERROR(VLOOKUP(Table4[[#This Row],[To BMC/MPG Code]],Table5[#All],2,0),"")</f>
        <v>BMC</v>
      </c>
      <c r="J808" s="10" t="s">
        <v>133</v>
      </c>
      <c r="K808" s="8" t="str">
        <f>IFERROR(VLOOKUP(Table4[[#This Row],[Item Name]],Table2[[Item Name]:[UoM]],2,0),"")</f>
        <v>Nos</v>
      </c>
      <c r="L808" s="10">
        <v>18</v>
      </c>
      <c r="M808" s="18">
        <f>IFERROR(VLOOKUP(Table4[[#This Row],[Item Name]],Table2[[#All],[Item Name]:[Open Rate]],8,0),"")</f>
        <v>9.15</v>
      </c>
      <c r="N808" s="18">
        <f>IFERROR(+Table4[[#This Row],[Qty Issued]]*Table4[[#This Row],[Rate]],"")</f>
        <v>164.70000000000002</v>
      </c>
      <c r="O808" s="10" t="s">
        <v>153</v>
      </c>
      <c r="P808" s="13" t="s">
        <v>38</v>
      </c>
    </row>
    <row r="809" spans="1:16" x14ac:dyDescent="0.25">
      <c r="A809" s="26">
        <v>45824</v>
      </c>
      <c r="B809" s="10" t="s">
        <v>155</v>
      </c>
      <c r="C809" s="10">
        <v>219</v>
      </c>
      <c r="D809" s="10">
        <v>1</v>
      </c>
      <c r="E809" s="8" t="str">
        <f>IFERROR(VLOOKUP(Table4[[#This Row],[From Location Code]],Table5[#All],3,0),"")</f>
        <v>Munger</v>
      </c>
      <c r="F809" s="8" t="str">
        <f>IFERROR(VLOOKUP(Table4[[#This Row],[From Location Code]],Table5[#All],2,0),"")</f>
        <v>Main Godown</v>
      </c>
      <c r="G809" s="10">
        <v>1001</v>
      </c>
      <c r="H809" s="8" t="str">
        <f>IFERROR(VLOOKUP(Table4[[#This Row],[To BMC/MPG Code]],Table5[#All],3,0),"")</f>
        <v>Majhaul</v>
      </c>
      <c r="I809" s="8" t="str">
        <f>IFERROR(VLOOKUP(Table4[[#This Row],[To BMC/MPG Code]],Table5[#All],2,0),"")</f>
        <v>BMC</v>
      </c>
      <c r="J809" s="10" t="s">
        <v>127</v>
      </c>
      <c r="K809" s="8" t="str">
        <f>IFERROR(VLOOKUP(Table4[[#This Row],[Item Name]],Table2[[Item Name]:[UoM]],2,0),"")</f>
        <v>Nos</v>
      </c>
      <c r="L809" s="10">
        <v>100</v>
      </c>
      <c r="M809" s="18">
        <f>IFERROR(VLOOKUP(Table4[[#This Row],[Item Name]],Table2[[#All],[Item Name]:[Open Rate]],8,0),"")</f>
        <v>12.71</v>
      </c>
      <c r="N809" s="18">
        <f>IFERROR(+Table4[[#This Row],[Qty Issued]]*Table4[[#This Row],[Rate]],"")</f>
        <v>1271</v>
      </c>
      <c r="O809" s="10" t="s">
        <v>153</v>
      </c>
      <c r="P809" s="13" t="s">
        <v>38</v>
      </c>
    </row>
    <row r="810" spans="1:16" x14ac:dyDescent="0.25">
      <c r="A810" s="26">
        <v>45824</v>
      </c>
      <c r="B810" s="10" t="s">
        <v>155</v>
      </c>
      <c r="C810" s="10">
        <v>219</v>
      </c>
      <c r="D810" s="10">
        <v>1</v>
      </c>
      <c r="E810" s="8" t="str">
        <f>IFERROR(VLOOKUP(Table4[[#This Row],[From Location Code]],Table5[#All],3,0),"")</f>
        <v>Munger</v>
      </c>
      <c r="F810" s="8" t="str">
        <f>IFERROR(VLOOKUP(Table4[[#This Row],[From Location Code]],Table5[#All],2,0),"")</f>
        <v>Main Godown</v>
      </c>
      <c r="G810" s="10">
        <v>1001</v>
      </c>
      <c r="H810" s="8" t="str">
        <f>IFERROR(VLOOKUP(Table4[[#This Row],[To BMC/MPG Code]],Table5[#All],3,0),"")</f>
        <v>Majhaul</v>
      </c>
      <c r="I810" s="8" t="str">
        <f>IFERROR(VLOOKUP(Table4[[#This Row],[To BMC/MPG Code]],Table5[#All],2,0),"")</f>
        <v>BMC</v>
      </c>
      <c r="J810" s="10" t="s">
        <v>51</v>
      </c>
      <c r="K810" s="8" t="str">
        <f>IFERROR(VLOOKUP(Table4[[#This Row],[Item Name]],Table2[[Item Name]:[UoM]],2,0),"")</f>
        <v>Nos</v>
      </c>
      <c r="L810" s="10">
        <v>2</v>
      </c>
      <c r="M810" s="18">
        <f>IFERROR(VLOOKUP(Table4[[#This Row],[Item Name]],Table2[[#All],[Item Name]:[Open Rate]],8,0),"")</f>
        <v>121.54</v>
      </c>
      <c r="N810" s="18">
        <f>IFERROR(+Table4[[#This Row],[Qty Issued]]*Table4[[#This Row],[Rate]],"")</f>
        <v>243.08</v>
      </c>
      <c r="O810" s="10" t="s">
        <v>153</v>
      </c>
      <c r="P810" s="13" t="s">
        <v>38</v>
      </c>
    </row>
    <row r="811" spans="1:16" x14ac:dyDescent="0.25">
      <c r="A811" s="26">
        <v>45824</v>
      </c>
      <c r="B811" s="10" t="s">
        <v>155</v>
      </c>
      <c r="C811" s="10">
        <v>219</v>
      </c>
      <c r="D811" s="10">
        <v>1</v>
      </c>
      <c r="E811" s="8" t="str">
        <f>IFERROR(VLOOKUP(Table4[[#This Row],[From Location Code]],Table5[#All],3,0),"")</f>
        <v>Munger</v>
      </c>
      <c r="F811" s="8" t="str">
        <f>IFERROR(VLOOKUP(Table4[[#This Row],[From Location Code]],Table5[#All],2,0),"")</f>
        <v>Main Godown</v>
      </c>
      <c r="G811" s="10">
        <v>1001</v>
      </c>
      <c r="H811" s="8" t="str">
        <f>IFERROR(VLOOKUP(Table4[[#This Row],[To BMC/MPG Code]],Table5[#All],3,0),"")</f>
        <v>Majhaul</v>
      </c>
      <c r="I811" s="8" t="str">
        <f>IFERROR(VLOOKUP(Table4[[#This Row],[To BMC/MPG Code]],Table5[#All],2,0),"")</f>
        <v>BMC</v>
      </c>
      <c r="J811" s="10" t="s">
        <v>120</v>
      </c>
      <c r="K811" s="8" t="str">
        <f>IFERROR(VLOOKUP(Table4[[#This Row],[Item Name]],Table2[[Item Name]:[UoM]],2,0),"")</f>
        <v>Nos</v>
      </c>
      <c r="L811" s="10">
        <v>2</v>
      </c>
      <c r="M811" s="18">
        <f>IFERROR(VLOOKUP(Table4[[#This Row],[Item Name]],Table2[[#All],[Item Name]:[Open Rate]],8,0),"")</f>
        <v>622.47</v>
      </c>
      <c r="N811" s="18">
        <f>IFERROR(+Table4[[#This Row],[Qty Issued]]*Table4[[#This Row],[Rate]],"")</f>
        <v>1244.94</v>
      </c>
      <c r="O811" s="10" t="s">
        <v>153</v>
      </c>
      <c r="P811" s="13" t="s">
        <v>38</v>
      </c>
    </row>
    <row r="812" spans="1:16" x14ac:dyDescent="0.25">
      <c r="A812" s="26">
        <v>45824</v>
      </c>
      <c r="B812" s="10" t="s">
        <v>155</v>
      </c>
      <c r="C812" s="10">
        <v>219</v>
      </c>
      <c r="D812" s="10">
        <v>1</v>
      </c>
      <c r="E812" s="8" t="str">
        <f>IFERROR(VLOOKUP(Table4[[#This Row],[From Location Code]],Table5[#All],3,0),"")</f>
        <v>Munger</v>
      </c>
      <c r="F812" s="8" t="str">
        <f>IFERROR(VLOOKUP(Table4[[#This Row],[From Location Code]],Table5[#All],2,0),"")</f>
        <v>Main Godown</v>
      </c>
      <c r="G812" s="10">
        <v>10010013</v>
      </c>
      <c r="H812" s="8" t="str">
        <f>IFERROR(VLOOKUP(Table4[[#This Row],[To BMC/MPG Code]],Table5[#All],3,0),"")</f>
        <v>Gomukh Kumbhi</v>
      </c>
      <c r="I812" s="8" t="str">
        <f>IFERROR(VLOOKUP(Table4[[#This Row],[To BMC/MPG Code]],Table5[#All],2,0),"")</f>
        <v>MPG</v>
      </c>
      <c r="J812" s="10" t="s">
        <v>68</v>
      </c>
      <c r="K812" s="8" t="str">
        <f>IFERROR(VLOOKUP(Table4[[#This Row],[Item Name]],Table2[[Item Name]:[UoM]],2,0),"")</f>
        <v>Nos</v>
      </c>
      <c r="L812" s="10">
        <v>20</v>
      </c>
      <c r="M812" s="18">
        <f>IFERROR(VLOOKUP(Table4[[#This Row],[Item Name]],Table2[[#All],[Item Name]:[Open Rate]],8,0),"")</f>
        <v>5.13</v>
      </c>
      <c r="N812" s="18">
        <f>IFERROR(+Table4[[#This Row],[Qty Issued]]*Table4[[#This Row],[Rate]],"")</f>
        <v>102.6</v>
      </c>
      <c r="O812" s="10" t="s">
        <v>152</v>
      </c>
      <c r="P812" s="13" t="s">
        <v>154</v>
      </c>
    </row>
    <row r="813" spans="1:16" x14ac:dyDescent="0.25">
      <c r="A813" s="26">
        <v>45824</v>
      </c>
      <c r="B813" s="10" t="s">
        <v>155</v>
      </c>
      <c r="C813" s="10">
        <v>219</v>
      </c>
      <c r="D813" s="10">
        <v>1</v>
      </c>
      <c r="E813" s="8" t="str">
        <f>IFERROR(VLOOKUP(Table4[[#This Row],[From Location Code]],Table5[#All],3,0),"")</f>
        <v>Munger</v>
      </c>
      <c r="F813" s="8" t="str">
        <f>IFERROR(VLOOKUP(Table4[[#This Row],[From Location Code]],Table5[#All],2,0),"")</f>
        <v>Main Godown</v>
      </c>
      <c r="G813" s="10">
        <v>10010038</v>
      </c>
      <c r="H813" s="8" t="str">
        <f>IFERROR(VLOOKUP(Table4[[#This Row],[To BMC/MPG Code]],Table5[#All],3,0),"")</f>
        <v>Gomukh Goriyari</v>
      </c>
      <c r="I813" s="8" t="str">
        <f>IFERROR(VLOOKUP(Table4[[#This Row],[To BMC/MPG Code]],Table5[#All],2,0),"")</f>
        <v>MPG</v>
      </c>
      <c r="J813" s="10" t="s">
        <v>68</v>
      </c>
      <c r="K813" s="8" t="str">
        <f>IFERROR(VLOOKUP(Table4[[#This Row],[Item Name]],Table2[[Item Name]:[UoM]],2,0),"")</f>
        <v>Nos</v>
      </c>
      <c r="L813" s="10">
        <v>20</v>
      </c>
      <c r="M813" s="18">
        <f>IFERROR(VLOOKUP(Table4[[#This Row],[Item Name]],Table2[[#All],[Item Name]:[Open Rate]],8,0),"")</f>
        <v>5.13</v>
      </c>
      <c r="N813" s="18">
        <f>IFERROR(+Table4[[#This Row],[Qty Issued]]*Table4[[#This Row],[Rate]],"")</f>
        <v>102.6</v>
      </c>
      <c r="O813" s="10" t="s">
        <v>152</v>
      </c>
      <c r="P813" s="13" t="s">
        <v>154</v>
      </c>
    </row>
    <row r="814" spans="1:16" x14ac:dyDescent="0.25">
      <c r="A814" s="26">
        <v>45824</v>
      </c>
      <c r="B814" s="10" t="s">
        <v>155</v>
      </c>
      <c r="C814" s="10">
        <v>219</v>
      </c>
      <c r="D814" s="10">
        <v>1</v>
      </c>
      <c r="E814" s="8" t="str">
        <f>IFERROR(VLOOKUP(Table4[[#This Row],[From Location Code]],Table5[#All],3,0),"")</f>
        <v>Munger</v>
      </c>
      <c r="F814" s="8" t="str">
        <f>IFERROR(VLOOKUP(Table4[[#This Row],[From Location Code]],Table5[#All],2,0),"")</f>
        <v>Main Godown</v>
      </c>
      <c r="G814" s="10">
        <v>10010044</v>
      </c>
      <c r="H814" s="8" t="str">
        <f>IFERROR(VLOOKUP(Table4[[#This Row],[To BMC/MPG Code]],Table5[#All],3,0),"")</f>
        <v>Gomukh Kanausi</v>
      </c>
      <c r="I814" s="8" t="str">
        <f>IFERROR(VLOOKUP(Table4[[#This Row],[To BMC/MPG Code]],Table5[#All],2,0),"")</f>
        <v>MPG</v>
      </c>
      <c r="J814" s="10" t="s">
        <v>68</v>
      </c>
      <c r="K814" s="8" t="str">
        <f>IFERROR(VLOOKUP(Table4[[#This Row],[Item Name]],Table2[[Item Name]:[UoM]],2,0),"")</f>
        <v>Nos</v>
      </c>
      <c r="L814" s="10">
        <v>20</v>
      </c>
      <c r="M814" s="18">
        <f>IFERROR(VLOOKUP(Table4[[#This Row],[Item Name]],Table2[[#All],[Item Name]:[Open Rate]],8,0),"")</f>
        <v>5.13</v>
      </c>
      <c r="N814" s="18">
        <f>IFERROR(+Table4[[#This Row],[Qty Issued]]*Table4[[#This Row],[Rate]],"")</f>
        <v>102.6</v>
      </c>
      <c r="O814" s="10" t="s">
        <v>152</v>
      </c>
      <c r="P814" s="13" t="s">
        <v>154</v>
      </c>
    </row>
    <row r="815" spans="1:16" x14ac:dyDescent="0.25">
      <c r="A815" s="26">
        <v>45824</v>
      </c>
      <c r="B815" s="10" t="s">
        <v>155</v>
      </c>
      <c r="C815" s="10">
        <v>219</v>
      </c>
      <c r="D815" s="10">
        <v>1</v>
      </c>
      <c r="E815" s="8" t="str">
        <f>IFERROR(VLOOKUP(Table4[[#This Row],[From Location Code]],Table5[#All],3,0),"")</f>
        <v>Munger</v>
      </c>
      <c r="F815" s="8" t="str">
        <f>IFERROR(VLOOKUP(Table4[[#This Row],[From Location Code]],Table5[#All],2,0),"")</f>
        <v>Main Godown</v>
      </c>
      <c r="G815" s="10">
        <v>10010051</v>
      </c>
      <c r="H815" s="8" t="str">
        <f>IFERROR(VLOOKUP(Table4[[#This Row],[To BMC/MPG Code]],Table5[#All],3,0),"")</f>
        <v>Gomukh Dunahi</v>
      </c>
      <c r="I815" s="8" t="str">
        <f>IFERROR(VLOOKUP(Table4[[#This Row],[To BMC/MPG Code]],Table5[#All],2,0),"")</f>
        <v>MPG</v>
      </c>
      <c r="J815" s="10" t="s">
        <v>68</v>
      </c>
      <c r="K815" s="8" t="str">
        <f>IFERROR(VLOOKUP(Table4[[#This Row],[Item Name]],Table2[[Item Name]:[UoM]],2,0),"")</f>
        <v>Nos</v>
      </c>
      <c r="L815" s="10">
        <v>20</v>
      </c>
      <c r="M815" s="18">
        <f>IFERROR(VLOOKUP(Table4[[#This Row],[Item Name]],Table2[[#All],[Item Name]:[Open Rate]],8,0),"")</f>
        <v>5.13</v>
      </c>
      <c r="N815" s="18">
        <f>IFERROR(+Table4[[#This Row],[Qty Issued]]*Table4[[#This Row],[Rate]],"")</f>
        <v>102.6</v>
      </c>
      <c r="O815" s="10" t="s">
        <v>152</v>
      </c>
      <c r="P815" s="13" t="s">
        <v>154</v>
      </c>
    </row>
    <row r="816" spans="1:16" x14ac:dyDescent="0.25">
      <c r="A816" s="26">
        <v>45824</v>
      </c>
      <c r="B816" s="10" t="s">
        <v>155</v>
      </c>
      <c r="C816" s="10">
        <v>219</v>
      </c>
      <c r="D816" s="10">
        <v>1</v>
      </c>
      <c r="E816" s="8" t="str">
        <f>IFERROR(VLOOKUP(Table4[[#This Row],[From Location Code]],Table5[#All],3,0),"")</f>
        <v>Munger</v>
      </c>
      <c r="F816" s="8" t="str">
        <f>IFERROR(VLOOKUP(Table4[[#This Row],[From Location Code]],Table5[#All],2,0),"")</f>
        <v>Main Godown</v>
      </c>
      <c r="G816" s="10">
        <v>10010056</v>
      </c>
      <c r="H816" s="8" t="str">
        <f>IFERROR(VLOOKUP(Table4[[#This Row],[To BMC/MPG Code]],Table5[#All],3,0),"")</f>
        <v xml:space="preserve">Gomukh Harigiridham                                                                                 </v>
      </c>
      <c r="I816" s="8" t="str">
        <f>IFERROR(VLOOKUP(Table4[[#This Row],[To BMC/MPG Code]],Table5[#All],2,0),"")</f>
        <v>MPG</v>
      </c>
      <c r="J816" s="10" t="s">
        <v>68</v>
      </c>
      <c r="K816" s="8" t="str">
        <f>IFERROR(VLOOKUP(Table4[[#This Row],[Item Name]],Table2[[Item Name]:[UoM]],2,0),"")</f>
        <v>Nos</v>
      </c>
      <c r="L816" s="10">
        <v>20</v>
      </c>
      <c r="M816" s="18">
        <f>IFERROR(VLOOKUP(Table4[[#This Row],[Item Name]],Table2[[#All],[Item Name]:[Open Rate]],8,0),"")</f>
        <v>5.13</v>
      </c>
      <c r="N816" s="18">
        <f>IFERROR(+Table4[[#This Row],[Qty Issued]]*Table4[[#This Row],[Rate]],"")</f>
        <v>102.6</v>
      </c>
      <c r="O816" s="10" t="s">
        <v>152</v>
      </c>
      <c r="P816" s="13" t="s">
        <v>154</v>
      </c>
    </row>
    <row r="817" spans="1:16" x14ac:dyDescent="0.25">
      <c r="A817" s="26">
        <v>45824</v>
      </c>
      <c r="B817" s="10" t="s">
        <v>155</v>
      </c>
      <c r="C817" s="10">
        <v>219</v>
      </c>
      <c r="D817" s="10">
        <v>1</v>
      </c>
      <c r="E817" s="8" t="str">
        <f>IFERROR(VLOOKUP(Table4[[#This Row],[From Location Code]],Table5[#All],3,0),"")</f>
        <v>Munger</v>
      </c>
      <c r="F817" s="8" t="str">
        <f>IFERROR(VLOOKUP(Table4[[#This Row],[From Location Code]],Table5[#All],2,0),"")</f>
        <v>Main Godown</v>
      </c>
      <c r="G817" s="10">
        <v>10010095</v>
      </c>
      <c r="H817" s="8" t="str">
        <f>IFERROR(VLOOKUP(Table4[[#This Row],[To BMC/MPG Code]],Table5[#All],3,0),"")</f>
        <v>Gomukh Goha-02</v>
      </c>
      <c r="I817" s="8" t="str">
        <f>IFERROR(VLOOKUP(Table4[[#This Row],[To BMC/MPG Code]],Table5[#All],2,0),"")</f>
        <v>MPG</v>
      </c>
      <c r="J817" s="10" t="s">
        <v>68</v>
      </c>
      <c r="K817" s="8" t="str">
        <f>IFERROR(VLOOKUP(Table4[[#This Row],[Item Name]],Table2[[Item Name]:[UoM]],2,0),"")</f>
        <v>Nos</v>
      </c>
      <c r="L817" s="10">
        <v>10</v>
      </c>
      <c r="M817" s="18">
        <f>IFERROR(VLOOKUP(Table4[[#This Row],[Item Name]],Table2[[#All],[Item Name]:[Open Rate]],8,0),"")</f>
        <v>5.13</v>
      </c>
      <c r="N817" s="18">
        <f>IFERROR(+Table4[[#This Row],[Qty Issued]]*Table4[[#This Row],[Rate]],"")</f>
        <v>51.3</v>
      </c>
      <c r="O817" s="10" t="s">
        <v>152</v>
      </c>
      <c r="P817" s="13" t="s">
        <v>154</v>
      </c>
    </row>
    <row r="818" spans="1:16" x14ac:dyDescent="0.25">
      <c r="A818" s="26">
        <v>45824</v>
      </c>
      <c r="B818" s="10" t="s">
        <v>155</v>
      </c>
      <c r="C818" s="10">
        <v>219</v>
      </c>
      <c r="D818" s="10">
        <v>1</v>
      </c>
      <c r="E818" s="8" t="str">
        <f>IFERROR(VLOOKUP(Table4[[#This Row],[From Location Code]],Table5[#All],3,0),"")</f>
        <v>Munger</v>
      </c>
      <c r="F818" s="8" t="str">
        <f>IFERROR(VLOOKUP(Table4[[#This Row],[From Location Code]],Table5[#All],2,0),"")</f>
        <v>Main Godown</v>
      </c>
      <c r="G818" s="10">
        <v>10010089</v>
      </c>
      <c r="H818" s="8" t="str">
        <f>IFERROR(VLOOKUP(Table4[[#This Row],[To BMC/MPG Code]],Table5[#All],3,0),"")</f>
        <v>Gomukh Barkurwa</v>
      </c>
      <c r="I818" s="8" t="str">
        <f>IFERROR(VLOOKUP(Table4[[#This Row],[To BMC/MPG Code]],Table5[#All],2,0),"")</f>
        <v>MPG</v>
      </c>
      <c r="J818" s="10" t="s">
        <v>68</v>
      </c>
      <c r="K818" s="8" t="str">
        <f>IFERROR(VLOOKUP(Table4[[#This Row],[Item Name]],Table2[[Item Name]:[UoM]],2,0),"")</f>
        <v>Nos</v>
      </c>
      <c r="L818" s="10">
        <v>10</v>
      </c>
      <c r="M818" s="18">
        <f>IFERROR(VLOOKUP(Table4[[#This Row],[Item Name]],Table2[[#All],[Item Name]:[Open Rate]],8,0),"")</f>
        <v>5.13</v>
      </c>
      <c r="N818" s="18">
        <f>IFERROR(+Table4[[#This Row],[Qty Issued]]*Table4[[#This Row],[Rate]],"")</f>
        <v>51.3</v>
      </c>
      <c r="O818" s="10" t="s">
        <v>152</v>
      </c>
      <c r="P818" s="13" t="s">
        <v>154</v>
      </c>
    </row>
    <row r="819" spans="1:16" x14ac:dyDescent="0.25">
      <c r="A819" s="26">
        <v>45824</v>
      </c>
      <c r="B819" s="10" t="s">
        <v>155</v>
      </c>
      <c r="C819" s="10">
        <v>219</v>
      </c>
      <c r="D819" s="10">
        <v>1</v>
      </c>
      <c r="E819" s="8" t="str">
        <f>IFERROR(VLOOKUP(Table4[[#This Row],[From Location Code]],Table5[#All],3,0),"")</f>
        <v>Munger</v>
      </c>
      <c r="F819" s="8" t="str">
        <f>IFERROR(VLOOKUP(Table4[[#This Row],[From Location Code]],Table5[#All],2,0),"")</f>
        <v>Main Godown</v>
      </c>
      <c r="G819" s="10">
        <v>10010086</v>
      </c>
      <c r="H819" s="8" t="str">
        <f>IFERROR(VLOOKUP(Table4[[#This Row],[To BMC/MPG Code]],Table5[#All],3,0),"")</f>
        <v>Gomukh Garhi Bisanpur</v>
      </c>
      <c r="I819" s="8" t="str">
        <f>IFERROR(VLOOKUP(Table4[[#This Row],[To BMC/MPG Code]],Table5[#All],2,0),"")</f>
        <v>MPG</v>
      </c>
      <c r="J819" s="10" t="s">
        <v>68</v>
      </c>
      <c r="K819" s="8" t="str">
        <f>IFERROR(VLOOKUP(Table4[[#This Row],[Item Name]],Table2[[Item Name]:[UoM]],2,0),"")</f>
        <v>Nos</v>
      </c>
      <c r="L819" s="10">
        <v>10</v>
      </c>
      <c r="M819" s="18">
        <f>IFERROR(VLOOKUP(Table4[[#This Row],[Item Name]],Table2[[#All],[Item Name]:[Open Rate]],8,0),"")</f>
        <v>5.13</v>
      </c>
      <c r="N819" s="18">
        <f>IFERROR(+Table4[[#This Row],[Qty Issued]]*Table4[[#This Row],[Rate]],"")</f>
        <v>51.3</v>
      </c>
      <c r="O819" s="10" t="s">
        <v>152</v>
      </c>
      <c r="P819" s="13" t="s">
        <v>154</v>
      </c>
    </row>
    <row r="820" spans="1:16" x14ac:dyDescent="0.25">
      <c r="A820" s="26">
        <v>45824</v>
      </c>
      <c r="B820" s="10" t="s">
        <v>155</v>
      </c>
      <c r="C820" s="10">
        <v>219</v>
      </c>
      <c r="D820" s="10">
        <v>1</v>
      </c>
      <c r="E820" s="8" t="str">
        <f>IFERROR(VLOOKUP(Table4[[#This Row],[From Location Code]],Table5[#All],3,0),"")</f>
        <v>Munger</v>
      </c>
      <c r="F820" s="8" t="str">
        <f>IFERROR(VLOOKUP(Table4[[#This Row],[From Location Code]],Table5[#All],2,0),"")</f>
        <v>Main Godown</v>
      </c>
      <c r="G820" s="10">
        <v>10010094</v>
      </c>
      <c r="H820" s="8" t="str">
        <f>IFERROR(VLOOKUP(Table4[[#This Row],[To BMC/MPG Code]],Table5[#All],3,0),"")</f>
        <v>Gomukh Surha</v>
      </c>
      <c r="I820" s="8" t="str">
        <f>IFERROR(VLOOKUP(Table4[[#This Row],[To BMC/MPG Code]],Table5[#All],2,0),"")</f>
        <v>MPG</v>
      </c>
      <c r="J820" s="10" t="s">
        <v>68</v>
      </c>
      <c r="K820" s="8" t="str">
        <f>IFERROR(VLOOKUP(Table4[[#This Row],[Item Name]],Table2[[Item Name]:[UoM]],2,0),"")</f>
        <v>Nos</v>
      </c>
      <c r="L820" s="10">
        <v>10</v>
      </c>
      <c r="M820" s="18">
        <f>IFERROR(VLOOKUP(Table4[[#This Row],[Item Name]],Table2[[#All],[Item Name]:[Open Rate]],8,0),"")</f>
        <v>5.13</v>
      </c>
      <c r="N820" s="18">
        <f>IFERROR(+Table4[[#This Row],[Qty Issued]]*Table4[[#This Row],[Rate]],"")</f>
        <v>51.3</v>
      </c>
      <c r="O820" s="10" t="s">
        <v>152</v>
      </c>
      <c r="P820" s="13" t="s">
        <v>154</v>
      </c>
    </row>
    <row r="821" spans="1:16" x14ac:dyDescent="0.25">
      <c r="A821" s="26">
        <v>45824</v>
      </c>
      <c r="B821" s="10" t="s">
        <v>155</v>
      </c>
      <c r="C821" s="10">
        <v>219</v>
      </c>
      <c r="D821" s="10">
        <v>1</v>
      </c>
      <c r="E821" s="8" t="str">
        <f>IFERROR(VLOOKUP(Table4[[#This Row],[From Location Code]],Table5[#All],3,0),"")</f>
        <v>Munger</v>
      </c>
      <c r="F821" s="8" t="str">
        <f>IFERROR(VLOOKUP(Table4[[#This Row],[From Location Code]],Table5[#All],2,0),"")</f>
        <v>Main Godown</v>
      </c>
      <c r="G821" s="10">
        <v>10010098</v>
      </c>
      <c r="H821" s="8" t="str">
        <f>IFERROR(VLOOKUP(Table4[[#This Row],[To BMC/MPG Code]],Table5[#All],3,0),"")</f>
        <v>Gomukh Rahul Nagar</v>
      </c>
      <c r="I821" s="8" t="str">
        <f>IFERROR(VLOOKUP(Table4[[#This Row],[To BMC/MPG Code]],Table5[#All],2,0),"")</f>
        <v>MPG</v>
      </c>
      <c r="J821" s="10" t="s">
        <v>68</v>
      </c>
      <c r="K821" s="8" t="str">
        <f>IFERROR(VLOOKUP(Table4[[#This Row],[Item Name]],Table2[[Item Name]:[UoM]],2,0),"")</f>
        <v>Nos</v>
      </c>
      <c r="L821" s="10">
        <v>10</v>
      </c>
      <c r="M821" s="18">
        <f>IFERROR(VLOOKUP(Table4[[#This Row],[Item Name]],Table2[[#All],[Item Name]:[Open Rate]],8,0),"")</f>
        <v>5.13</v>
      </c>
      <c r="N821" s="18">
        <f>IFERROR(+Table4[[#This Row],[Qty Issued]]*Table4[[#This Row],[Rate]],"")</f>
        <v>51.3</v>
      </c>
      <c r="O821" s="10" t="s">
        <v>152</v>
      </c>
      <c r="P821" s="13" t="s">
        <v>154</v>
      </c>
    </row>
    <row r="822" spans="1:16" x14ac:dyDescent="0.25">
      <c r="A822" s="26">
        <v>45824</v>
      </c>
      <c r="B822" s="10" t="s">
        <v>155</v>
      </c>
      <c r="C822" s="10">
        <v>219</v>
      </c>
      <c r="D822" s="10">
        <v>1</v>
      </c>
      <c r="E822" s="8" t="str">
        <f>IFERROR(VLOOKUP(Table4[[#This Row],[From Location Code]],Table5[#All],3,0),"")</f>
        <v>Munger</v>
      </c>
      <c r="F822" s="8" t="str">
        <f>IFERROR(VLOOKUP(Table4[[#This Row],[From Location Code]],Table5[#All],2,0),"")</f>
        <v>Main Godown</v>
      </c>
      <c r="G822" s="10">
        <v>10010099</v>
      </c>
      <c r="H822" s="8" t="str">
        <f>IFERROR(VLOOKUP(Table4[[#This Row],[To BMC/MPG Code]],Table5[#All],3,0),"")</f>
        <v>Gomukh Bagraha-01</v>
      </c>
      <c r="I822" s="8" t="str">
        <f>IFERROR(VLOOKUP(Table4[[#This Row],[To BMC/MPG Code]],Table5[#All],2,0),"")</f>
        <v>MPG</v>
      </c>
      <c r="J822" s="10" t="s">
        <v>68</v>
      </c>
      <c r="K822" s="8" t="str">
        <f>IFERROR(VLOOKUP(Table4[[#This Row],[Item Name]],Table2[[Item Name]:[UoM]],2,0),"")</f>
        <v>Nos</v>
      </c>
      <c r="L822" s="10">
        <v>20</v>
      </c>
      <c r="M822" s="18">
        <f>IFERROR(VLOOKUP(Table4[[#This Row],[Item Name]],Table2[[#All],[Item Name]:[Open Rate]],8,0),"")</f>
        <v>5.13</v>
      </c>
      <c r="N822" s="18">
        <f>IFERROR(+Table4[[#This Row],[Qty Issued]]*Table4[[#This Row],[Rate]],"")</f>
        <v>102.6</v>
      </c>
      <c r="O822" s="10" t="s">
        <v>152</v>
      </c>
      <c r="P822" s="13" t="s">
        <v>154</v>
      </c>
    </row>
    <row r="823" spans="1:16" x14ac:dyDescent="0.25">
      <c r="A823" s="26">
        <v>45824</v>
      </c>
      <c r="B823" s="10" t="s">
        <v>155</v>
      </c>
      <c r="C823" s="10">
        <v>219</v>
      </c>
      <c r="D823" s="10">
        <v>1</v>
      </c>
      <c r="E823" s="8" t="str">
        <f>IFERROR(VLOOKUP(Table4[[#This Row],[From Location Code]],Table5[#All],3,0),"")</f>
        <v>Munger</v>
      </c>
      <c r="F823" s="8" t="str">
        <f>IFERROR(VLOOKUP(Table4[[#This Row],[From Location Code]],Table5[#All],2,0),"")</f>
        <v>Main Godown</v>
      </c>
      <c r="G823" s="10">
        <v>10010103</v>
      </c>
      <c r="H823" s="8" t="str">
        <f>IFERROR(VLOOKUP(Table4[[#This Row],[To BMC/MPG Code]],Table5[#All],3,0),"")</f>
        <v>Gomukh Shobhaipura</v>
      </c>
      <c r="I823" s="8" t="str">
        <f>IFERROR(VLOOKUP(Table4[[#This Row],[To BMC/MPG Code]],Table5[#All],2,0),"")</f>
        <v>MPG</v>
      </c>
      <c r="J823" s="10" t="s">
        <v>68</v>
      </c>
      <c r="K823" s="8" t="str">
        <f>IFERROR(VLOOKUP(Table4[[#This Row],[Item Name]],Table2[[Item Name]:[UoM]],2,0),"")</f>
        <v>Nos</v>
      </c>
      <c r="L823" s="10">
        <v>30</v>
      </c>
      <c r="M823" s="18">
        <f>IFERROR(VLOOKUP(Table4[[#This Row],[Item Name]],Table2[[#All],[Item Name]:[Open Rate]],8,0),"")</f>
        <v>5.13</v>
      </c>
      <c r="N823" s="18">
        <f>IFERROR(+Table4[[#This Row],[Qty Issued]]*Table4[[#This Row],[Rate]],"")</f>
        <v>153.9</v>
      </c>
      <c r="O823" s="10" t="s">
        <v>152</v>
      </c>
      <c r="P823" s="13" t="s">
        <v>154</v>
      </c>
    </row>
    <row r="824" spans="1:16" x14ac:dyDescent="0.25">
      <c r="A824" s="26">
        <v>45824</v>
      </c>
      <c r="B824" s="10" t="s">
        <v>155</v>
      </c>
      <c r="C824" s="10">
        <v>219</v>
      </c>
      <c r="D824" s="10">
        <v>1</v>
      </c>
      <c r="E824" s="8" t="str">
        <f>IFERROR(VLOOKUP(Table4[[#This Row],[From Location Code]],Table5[#All],3,0),"")</f>
        <v>Munger</v>
      </c>
      <c r="F824" s="8" t="str">
        <f>IFERROR(VLOOKUP(Table4[[#This Row],[From Location Code]],Table5[#All],2,0),"")</f>
        <v>Main Godown</v>
      </c>
      <c r="G824" s="10">
        <v>10010107</v>
      </c>
      <c r="H824" s="8" t="str">
        <f>IFERROR(VLOOKUP(Table4[[#This Row],[To BMC/MPG Code]],Table5[#All],3,0),"")</f>
        <v>Gomukh Rampur</v>
      </c>
      <c r="I824" s="8" t="str">
        <f>IFERROR(VLOOKUP(Table4[[#This Row],[To BMC/MPG Code]],Table5[#All],2,0),"")</f>
        <v>MPG</v>
      </c>
      <c r="J824" s="10" t="s">
        <v>68</v>
      </c>
      <c r="K824" s="8" t="str">
        <f>IFERROR(VLOOKUP(Table4[[#This Row],[Item Name]],Table2[[Item Name]:[UoM]],2,0),"")</f>
        <v>Nos</v>
      </c>
      <c r="L824" s="10">
        <v>10</v>
      </c>
      <c r="M824" s="18">
        <f>IFERROR(VLOOKUP(Table4[[#This Row],[Item Name]],Table2[[#All],[Item Name]:[Open Rate]],8,0),"")</f>
        <v>5.13</v>
      </c>
      <c r="N824" s="18">
        <f>IFERROR(+Table4[[#This Row],[Qty Issued]]*Table4[[#This Row],[Rate]],"")</f>
        <v>51.3</v>
      </c>
      <c r="O824" s="10" t="s">
        <v>153</v>
      </c>
      <c r="P824" s="13" t="s">
        <v>38</v>
      </c>
    </row>
    <row r="825" spans="1:16" x14ac:dyDescent="0.25">
      <c r="A825" s="26">
        <v>45824</v>
      </c>
      <c r="B825" s="10" t="s">
        <v>155</v>
      </c>
      <c r="C825" s="10">
        <v>219</v>
      </c>
      <c r="D825" s="10">
        <v>1</v>
      </c>
      <c r="E825" s="8" t="str">
        <f>IFERROR(VLOOKUP(Table4[[#This Row],[From Location Code]],Table5[#All],3,0),"")</f>
        <v>Munger</v>
      </c>
      <c r="F825" s="8" t="str">
        <f>IFERROR(VLOOKUP(Table4[[#This Row],[From Location Code]],Table5[#All],2,0),"")</f>
        <v>Main Godown</v>
      </c>
      <c r="G825" s="10">
        <v>10010111</v>
      </c>
      <c r="H825" s="8" t="str">
        <f>IFERROR(VLOOKUP(Table4[[#This Row],[To BMC/MPG Code]],Table5[#All],3,0),"")</f>
        <v>Gomukh Munichak</v>
      </c>
      <c r="I825" s="8" t="str">
        <f>IFERROR(VLOOKUP(Table4[[#This Row],[To BMC/MPG Code]],Table5[#All],2,0),"")</f>
        <v>MPG</v>
      </c>
      <c r="J825" s="10" t="s">
        <v>68</v>
      </c>
      <c r="K825" s="8" t="str">
        <f>IFERROR(VLOOKUP(Table4[[#This Row],[Item Name]],Table2[[Item Name]:[UoM]],2,0),"")</f>
        <v>Nos</v>
      </c>
      <c r="L825" s="10">
        <v>20</v>
      </c>
      <c r="M825" s="18">
        <f>IFERROR(VLOOKUP(Table4[[#This Row],[Item Name]],Table2[[#All],[Item Name]:[Open Rate]],8,0),"")</f>
        <v>5.13</v>
      </c>
      <c r="N825" s="18">
        <f>IFERROR(+Table4[[#This Row],[Qty Issued]]*Table4[[#This Row],[Rate]],"")</f>
        <v>102.6</v>
      </c>
      <c r="O825" s="10" t="s">
        <v>153</v>
      </c>
      <c r="P825" s="13" t="s">
        <v>38</v>
      </c>
    </row>
    <row r="826" spans="1:16" x14ac:dyDescent="0.25">
      <c r="A826" s="26">
        <v>45824</v>
      </c>
      <c r="B826" s="10" t="s">
        <v>155</v>
      </c>
      <c r="C826" s="10">
        <v>219</v>
      </c>
      <c r="D826" s="10">
        <v>1</v>
      </c>
      <c r="E826" s="8" t="str">
        <f>IFERROR(VLOOKUP(Table4[[#This Row],[From Location Code]],Table5[#All],3,0),"")</f>
        <v>Munger</v>
      </c>
      <c r="F826" s="8" t="str">
        <f>IFERROR(VLOOKUP(Table4[[#This Row],[From Location Code]],Table5[#All],2,0),"")</f>
        <v>Main Godown</v>
      </c>
      <c r="G826" s="10">
        <v>10010097</v>
      </c>
      <c r="H826" s="8" t="str">
        <f>IFERROR(VLOOKUP(Table4[[#This Row],[To BMC/MPG Code]],Table5[#All],3,0),"")</f>
        <v>Gomukh Cheria Bariarpur</v>
      </c>
      <c r="I826" s="8" t="str">
        <f>IFERROR(VLOOKUP(Table4[[#This Row],[To BMC/MPG Code]],Table5[#All],2,0),"")</f>
        <v>MPG</v>
      </c>
      <c r="J826" s="10" t="s">
        <v>68</v>
      </c>
      <c r="K826" s="8" t="str">
        <f>IFERROR(VLOOKUP(Table4[[#This Row],[Item Name]],Table2[[Item Name]:[UoM]],2,0),"")</f>
        <v>Nos</v>
      </c>
      <c r="L826" s="10">
        <v>10</v>
      </c>
      <c r="M826" s="18">
        <f>IFERROR(VLOOKUP(Table4[[#This Row],[Item Name]],Table2[[#All],[Item Name]:[Open Rate]],8,0),"")</f>
        <v>5.13</v>
      </c>
      <c r="N826" s="18">
        <f>IFERROR(+Table4[[#This Row],[Qty Issued]]*Table4[[#This Row],[Rate]],"")</f>
        <v>51.3</v>
      </c>
      <c r="O826" s="10" t="s">
        <v>153</v>
      </c>
      <c r="P826" s="13" t="s">
        <v>38</v>
      </c>
    </row>
    <row r="827" spans="1:16" x14ac:dyDescent="0.25">
      <c r="A827" s="26">
        <v>45824</v>
      </c>
      <c r="B827" s="10" t="s">
        <v>155</v>
      </c>
      <c r="C827" s="10">
        <v>219</v>
      </c>
      <c r="D827" s="10">
        <v>1</v>
      </c>
      <c r="E827" s="8" t="str">
        <f>IFERROR(VLOOKUP(Table4[[#This Row],[From Location Code]],Table5[#All],3,0),"")</f>
        <v>Munger</v>
      </c>
      <c r="F827" s="8" t="str">
        <f>IFERROR(VLOOKUP(Table4[[#This Row],[From Location Code]],Table5[#All],2,0),"")</f>
        <v>Main Godown</v>
      </c>
      <c r="G827" s="10">
        <v>10010082</v>
      </c>
      <c r="H827" s="8" t="str">
        <f>IFERROR(VLOOKUP(Table4[[#This Row],[To BMC/MPG Code]],Table5[#All],3,0),"")</f>
        <v>Gomukh Sharmatola Sahuri</v>
      </c>
      <c r="I827" s="8" t="str">
        <f>IFERROR(VLOOKUP(Table4[[#This Row],[To BMC/MPG Code]],Table5[#All],2,0),"")</f>
        <v>MPG</v>
      </c>
      <c r="J827" s="10" t="s">
        <v>68</v>
      </c>
      <c r="K827" s="8" t="str">
        <f>IFERROR(VLOOKUP(Table4[[#This Row],[Item Name]],Table2[[Item Name]:[UoM]],2,0),"")</f>
        <v>Nos</v>
      </c>
      <c r="L827" s="10">
        <v>20</v>
      </c>
      <c r="M827" s="18">
        <f>IFERROR(VLOOKUP(Table4[[#This Row],[Item Name]],Table2[[#All],[Item Name]:[Open Rate]],8,0),"")</f>
        <v>5.13</v>
      </c>
      <c r="N827" s="18">
        <f>IFERROR(+Table4[[#This Row],[Qty Issued]]*Table4[[#This Row],[Rate]],"")</f>
        <v>102.6</v>
      </c>
      <c r="O827" s="10" t="s">
        <v>152</v>
      </c>
      <c r="P827" s="13" t="s">
        <v>154</v>
      </c>
    </row>
    <row r="828" spans="1:16" x14ac:dyDescent="0.25">
      <c r="A828" s="26">
        <v>45824</v>
      </c>
      <c r="B828" s="10" t="s">
        <v>155</v>
      </c>
      <c r="C828" s="10">
        <v>219</v>
      </c>
      <c r="D828" s="10">
        <v>1</v>
      </c>
      <c r="E828" s="8" t="str">
        <f>IFERROR(VLOOKUP(Table4[[#This Row],[From Location Code]],Table5[#All],3,0),"")</f>
        <v>Munger</v>
      </c>
      <c r="F828" s="8" t="str">
        <f>IFERROR(VLOOKUP(Table4[[#This Row],[From Location Code]],Table5[#All],2,0),"")</f>
        <v>Main Godown</v>
      </c>
      <c r="G828" s="10">
        <v>10010019</v>
      </c>
      <c r="H828" s="8" t="str">
        <f>IFERROR(VLOOKUP(Table4[[#This Row],[To BMC/MPG Code]],Table5[#All],3,0),"")</f>
        <v xml:space="preserve">Gomukh Jagdar                                                                                       </v>
      </c>
      <c r="I828" s="8" t="str">
        <f>IFERROR(VLOOKUP(Table4[[#This Row],[To BMC/MPG Code]],Table5[#All],2,0),"")</f>
        <v>MPG</v>
      </c>
      <c r="J828" s="10" t="s">
        <v>68</v>
      </c>
      <c r="K828" s="8" t="str">
        <f>IFERROR(VLOOKUP(Table4[[#This Row],[Item Name]],Table2[[Item Name]:[UoM]],2,0),"")</f>
        <v>Nos</v>
      </c>
      <c r="L828" s="10">
        <v>20</v>
      </c>
      <c r="M828" s="18">
        <f>IFERROR(VLOOKUP(Table4[[#This Row],[Item Name]],Table2[[#All],[Item Name]:[Open Rate]],8,0),"")</f>
        <v>5.13</v>
      </c>
      <c r="N828" s="18">
        <f>IFERROR(+Table4[[#This Row],[Qty Issued]]*Table4[[#This Row],[Rate]],"")</f>
        <v>102.6</v>
      </c>
      <c r="O828" s="10" t="s">
        <v>152</v>
      </c>
      <c r="P828" s="13" t="s">
        <v>154</v>
      </c>
    </row>
    <row r="829" spans="1:16" x14ac:dyDescent="0.25">
      <c r="A829" s="26">
        <v>45824</v>
      </c>
      <c r="B829" s="10" t="s">
        <v>155</v>
      </c>
      <c r="C829" s="10">
        <v>219</v>
      </c>
      <c r="D829" s="10">
        <v>1</v>
      </c>
      <c r="E829" s="8" t="str">
        <f>IFERROR(VLOOKUP(Table4[[#This Row],[From Location Code]],Table5[#All],3,0),"")</f>
        <v>Munger</v>
      </c>
      <c r="F829" s="8" t="str">
        <f>IFERROR(VLOOKUP(Table4[[#This Row],[From Location Code]],Table5[#All],2,0),"")</f>
        <v>Main Godown</v>
      </c>
      <c r="G829" s="10">
        <v>10010055</v>
      </c>
      <c r="H829" s="8" t="str">
        <f>IFERROR(VLOOKUP(Table4[[#This Row],[To BMC/MPG Code]],Table5[#All],3,0),"")</f>
        <v xml:space="preserve">GOMUKH BIRPUR PASCHIM                                                                               </v>
      </c>
      <c r="I829" s="8" t="str">
        <f>IFERROR(VLOOKUP(Table4[[#This Row],[To BMC/MPG Code]],Table5[#All],2,0),"")</f>
        <v>MPG</v>
      </c>
      <c r="J829" s="10" t="s">
        <v>68</v>
      </c>
      <c r="K829" s="8" t="str">
        <f>IFERROR(VLOOKUP(Table4[[#This Row],[Item Name]],Table2[[Item Name]:[UoM]],2,0),"")</f>
        <v>Nos</v>
      </c>
      <c r="L829" s="10">
        <v>10</v>
      </c>
      <c r="M829" s="18">
        <f>IFERROR(VLOOKUP(Table4[[#This Row],[Item Name]],Table2[[#All],[Item Name]:[Open Rate]],8,0),"")</f>
        <v>5.13</v>
      </c>
      <c r="N829" s="18">
        <f>IFERROR(+Table4[[#This Row],[Qty Issued]]*Table4[[#This Row],[Rate]],"")</f>
        <v>51.3</v>
      </c>
      <c r="O829" s="10" t="s">
        <v>152</v>
      </c>
      <c r="P829" s="13" t="s">
        <v>154</v>
      </c>
    </row>
    <row r="830" spans="1:16" x14ac:dyDescent="0.25">
      <c r="A830" s="26">
        <v>45824</v>
      </c>
      <c r="B830" s="10" t="s">
        <v>155</v>
      </c>
      <c r="C830" s="10">
        <v>219</v>
      </c>
      <c r="D830" s="10">
        <v>1</v>
      </c>
      <c r="E830" s="8" t="str">
        <f>IFERROR(VLOOKUP(Table4[[#This Row],[From Location Code]],Table5[#All],3,0),"")</f>
        <v>Munger</v>
      </c>
      <c r="F830" s="8" t="str">
        <f>IFERROR(VLOOKUP(Table4[[#This Row],[From Location Code]],Table5[#All],2,0),"")</f>
        <v>Main Godown</v>
      </c>
      <c r="G830" s="10">
        <v>10010059</v>
      </c>
      <c r="H830" s="8" t="str">
        <f>IFERROR(VLOOKUP(Table4[[#This Row],[To BMC/MPG Code]],Table5[#All],3,0),"")</f>
        <v>Gomukh Menhan</v>
      </c>
      <c r="I830" s="8" t="str">
        <f>IFERROR(VLOOKUP(Table4[[#This Row],[To BMC/MPG Code]],Table5[#All],2,0),"")</f>
        <v>MPG</v>
      </c>
      <c r="J830" s="10" t="s">
        <v>68</v>
      </c>
      <c r="K830" s="8" t="str">
        <f>IFERROR(VLOOKUP(Table4[[#This Row],[Item Name]],Table2[[Item Name]:[UoM]],2,0),"")</f>
        <v>Nos</v>
      </c>
      <c r="L830" s="10">
        <v>20</v>
      </c>
      <c r="M830" s="18">
        <f>IFERROR(VLOOKUP(Table4[[#This Row],[Item Name]],Table2[[#All],[Item Name]:[Open Rate]],8,0),"")</f>
        <v>5.13</v>
      </c>
      <c r="N830" s="18">
        <f>IFERROR(+Table4[[#This Row],[Qty Issued]]*Table4[[#This Row],[Rate]],"")</f>
        <v>102.6</v>
      </c>
      <c r="O830" s="10" t="s">
        <v>152</v>
      </c>
      <c r="P830" s="13" t="s">
        <v>154</v>
      </c>
    </row>
    <row r="831" spans="1:16" x14ac:dyDescent="0.25">
      <c r="A831" s="26">
        <v>45824</v>
      </c>
      <c r="B831" s="10" t="s">
        <v>155</v>
      </c>
      <c r="C831" s="10">
        <v>219</v>
      </c>
      <c r="D831" s="10">
        <v>1</v>
      </c>
      <c r="E831" s="8" t="str">
        <f>IFERROR(VLOOKUP(Table4[[#This Row],[From Location Code]],Table5[#All],3,0),"")</f>
        <v>Munger</v>
      </c>
      <c r="F831" s="8" t="str">
        <f>IFERROR(VLOOKUP(Table4[[#This Row],[From Location Code]],Table5[#All],2,0),"")</f>
        <v>Main Godown</v>
      </c>
      <c r="G831" s="10">
        <v>10010071</v>
      </c>
      <c r="H831" s="8" t="str">
        <f>IFERROR(VLOOKUP(Table4[[#This Row],[To BMC/MPG Code]],Table5[#All],3,0),"")</f>
        <v>Gomukh Sherpur</v>
      </c>
      <c r="I831" s="8" t="str">
        <f>IFERROR(VLOOKUP(Table4[[#This Row],[To BMC/MPG Code]],Table5[#All],2,0),"")</f>
        <v>MPG</v>
      </c>
      <c r="J831" s="10" t="s">
        <v>68</v>
      </c>
      <c r="K831" s="8" t="str">
        <f>IFERROR(VLOOKUP(Table4[[#This Row],[Item Name]],Table2[[Item Name]:[UoM]],2,0),"")</f>
        <v>Nos</v>
      </c>
      <c r="L831" s="10">
        <v>10</v>
      </c>
      <c r="M831" s="18">
        <f>IFERROR(VLOOKUP(Table4[[#This Row],[Item Name]],Table2[[#All],[Item Name]:[Open Rate]],8,0),"")</f>
        <v>5.13</v>
      </c>
      <c r="N831" s="18">
        <f>IFERROR(+Table4[[#This Row],[Qty Issued]]*Table4[[#This Row],[Rate]],"")</f>
        <v>51.3</v>
      </c>
      <c r="O831" s="10" t="s">
        <v>152</v>
      </c>
      <c r="P831" s="13" t="s">
        <v>154</v>
      </c>
    </row>
    <row r="832" spans="1:16" x14ac:dyDescent="0.25">
      <c r="A832" s="26">
        <v>45824</v>
      </c>
      <c r="B832" s="10" t="s">
        <v>155</v>
      </c>
      <c r="C832" s="10">
        <v>219</v>
      </c>
      <c r="D832" s="10">
        <v>1</v>
      </c>
      <c r="E832" s="8" t="str">
        <f>IFERROR(VLOOKUP(Table4[[#This Row],[From Location Code]],Table5[#All],3,0),"")</f>
        <v>Munger</v>
      </c>
      <c r="F832" s="8" t="str">
        <f>IFERROR(VLOOKUP(Table4[[#This Row],[From Location Code]],Table5[#All],2,0),"")</f>
        <v>Main Godown</v>
      </c>
      <c r="G832" s="10">
        <v>10010076</v>
      </c>
      <c r="H832" s="8" t="str">
        <f>IFERROR(VLOOKUP(Table4[[#This Row],[To BMC/MPG Code]],Table5[#All],3,0),"")</f>
        <v>Gomukh Bhith-02</v>
      </c>
      <c r="I832" s="8" t="str">
        <f>IFERROR(VLOOKUP(Table4[[#This Row],[To BMC/MPG Code]],Table5[#All],2,0),"")</f>
        <v>MPG</v>
      </c>
      <c r="J832" s="10" t="s">
        <v>68</v>
      </c>
      <c r="K832" s="8" t="str">
        <f>IFERROR(VLOOKUP(Table4[[#This Row],[Item Name]],Table2[[Item Name]:[UoM]],2,0),"")</f>
        <v>Nos</v>
      </c>
      <c r="L832" s="10">
        <v>20</v>
      </c>
      <c r="M832" s="18">
        <f>IFERROR(VLOOKUP(Table4[[#This Row],[Item Name]],Table2[[#All],[Item Name]:[Open Rate]],8,0),"")</f>
        <v>5.13</v>
      </c>
      <c r="N832" s="18">
        <f>IFERROR(+Table4[[#This Row],[Qty Issued]]*Table4[[#This Row],[Rate]],"")</f>
        <v>102.6</v>
      </c>
      <c r="O832" s="10" t="s">
        <v>152</v>
      </c>
      <c r="P832" s="13" t="s">
        <v>154</v>
      </c>
    </row>
    <row r="833" spans="1:16" x14ac:dyDescent="0.25">
      <c r="A833" s="26">
        <v>45824</v>
      </c>
      <c r="B833" s="10" t="s">
        <v>19</v>
      </c>
      <c r="C833" s="10">
        <v>219</v>
      </c>
      <c r="D833" s="10">
        <v>1</v>
      </c>
      <c r="E833" s="8" t="str">
        <f>IFERROR(VLOOKUP(Table4[[#This Row],[From Location Code]],Table5[#All],3,0),"")</f>
        <v>Munger</v>
      </c>
      <c r="F833" s="8" t="str">
        <f>IFERROR(VLOOKUP(Table4[[#This Row],[From Location Code]],Table5[#All],2,0),"")</f>
        <v>Main Godown</v>
      </c>
      <c r="G833" s="10">
        <v>1001</v>
      </c>
      <c r="H833" s="8" t="str">
        <f>IFERROR(VLOOKUP(Table4[[#This Row],[To BMC/MPG Code]],Table5[#All],3,0),"")</f>
        <v>Majhaul</v>
      </c>
      <c r="I833" s="8" t="str">
        <f>IFERROR(VLOOKUP(Table4[[#This Row],[To BMC/MPG Code]],Table5[#All],2,0),"")</f>
        <v>BMC</v>
      </c>
      <c r="J833" s="10" t="s">
        <v>68</v>
      </c>
      <c r="K833" s="8" t="str">
        <f>IFERROR(VLOOKUP(Table4[[#This Row],[Item Name]],Table2[[Item Name]:[UoM]],2,0),"")</f>
        <v>Nos</v>
      </c>
      <c r="L833" s="10">
        <v>60</v>
      </c>
      <c r="M833" s="18">
        <f>IFERROR(VLOOKUP(Table4[[#This Row],[Item Name]],Table2[[#All],[Item Name]:[Open Rate]],8,0),"")</f>
        <v>5.13</v>
      </c>
      <c r="N833" s="18">
        <f>IFERROR(+Table4[[#This Row],[Qty Issued]]*Table4[[#This Row],[Rate]],"")</f>
        <v>307.8</v>
      </c>
      <c r="O833" s="10" t="s">
        <v>153</v>
      </c>
      <c r="P833" s="13" t="s">
        <v>38</v>
      </c>
    </row>
    <row r="834" spans="1:16" x14ac:dyDescent="0.25">
      <c r="A834" s="26">
        <v>45826</v>
      </c>
      <c r="B834" s="10" t="s">
        <v>155</v>
      </c>
      <c r="C834" s="10">
        <v>220</v>
      </c>
      <c r="D834" s="10">
        <v>1</v>
      </c>
      <c r="E834" s="8" t="str">
        <f>IFERROR(VLOOKUP(Table4[[#This Row],[From Location Code]],Table5[#All],3,0),"")</f>
        <v>Munger</v>
      </c>
      <c r="F834" s="8" t="str">
        <f>IFERROR(VLOOKUP(Table4[[#This Row],[From Location Code]],Table5[#All],2,0),"")</f>
        <v>Main Godown</v>
      </c>
      <c r="G834" s="10">
        <v>1011</v>
      </c>
      <c r="H834" s="8" t="str">
        <f>IFERROR(VLOOKUP(Table4[[#This Row],[To BMC/MPG Code]],Table5[#All],3,0),"")</f>
        <v>Sahibpur Kamal</v>
      </c>
      <c r="I834" s="8" t="str">
        <f>IFERROR(VLOOKUP(Table4[[#This Row],[To BMC/MPG Code]],Table5[#All],2,0),"")</f>
        <v>BMC</v>
      </c>
      <c r="J834" s="10" t="s">
        <v>51</v>
      </c>
      <c r="K834" s="8" t="str">
        <f>IFERROR(VLOOKUP(Table4[[#This Row],[Item Name]],Table2[[Item Name]:[UoM]],2,0),"")</f>
        <v>Nos</v>
      </c>
      <c r="L834" s="10">
        <v>5</v>
      </c>
      <c r="M834" s="18">
        <f>IFERROR(VLOOKUP(Table4[[#This Row],[Item Name]],Table2[[#All],[Item Name]:[Open Rate]],8,0),"")</f>
        <v>121.54</v>
      </c>
      <c r="N834" s="18">
        <f>IFERROR(+Table4[[#This Row],[Qty Issued]]*Table4[[#This Row],[Rate]],"")</f>
        <v>607.70000000000005</v>
      </c>
      <c r="O834" s="10" t="s">
        <v>153</v>
      </c>
      <c r="P834" s="13" t="s">
        <v>38</v>
      </c>
    </row>
    <row r="835" spans="1:16" x14ac:dyDescent="0.25">
      <c r="A835" s="26">
        <v>45826</v>
      </c>
      <c r="B835" s="10" t="s">
        <v>155</v>
      </c>
      <c r="C835" s="10">
        <v>220</v>
      </c>
      <c r="D835" s="10">
        <v>1</v>
      </c>
      <c r="E835" s="8" t="str">
        <f>IFERROR(VLOOKUP(Table4[[#This Row],[From Location Code]],Table5[#All],3,0),"")</f>
        <v>Munger</v>
      </c>
      <c r="F835" s="8" t="str">
        <f>IFERROR(VLOOKUP(Table4[[#This Row],[From Location Code]],Table5[#All],2,0),"")</f>
        <v>Main Godown</v>
      </c>
      <c r="G835" s="10">
        <v>1011</v>
      </c>
      <c r="H835" s="8" t="str">
        <f>IFERROR(VLOOKUP(Table4[[#This Row],[To BMC/MPG Code]],Table5[#All],3,0),"")</f>
        <v>Sahibpur Kamal</v>
      </c>
      <c r="I835" s="8" t="str">
        <f>IFERROR(VLOOKUP(Table4[[#This Row],[To BMC/MPG Code]],Table5[#All],2,0),"")</f>
        <v>BMC</v>
      </c>
      <c r="J835" s="10" t="s">
        <v>127</v>
      </c>
      <c r="K835" s="8" t="str">
        <f>IFERROR(VLOOKUP(Table4[[#This Row],[Item Name]],Table2[[Item Name]:[UoM]],2,0),"")</f>
        <v>Nos</v>
      </c>
      <c r="L835" s="10">
        <v>60</v>
      </c>
      <c r="M835" s="18">
        <f>IFERROR(VLOOKUP(Table4[[#This Row],[Item Name]],Table2[[#All],[Item Name]:[Open Rate]],8,0),"")</f>
        <v>12.71</v>
      </c>
      <c r="N835" s="18">
        <f>IFERROR(+Table4[[#This Row],[Qty Issued]]*Table4[[#This Row],[Rate]],"")</f>
        <v>762.6</v>
      </c>
      <c r="O835" s="10" t="s">
        <v>153</v>
      </c>
      <c r="P835" s="13" t="s">
        <v>38</v>
      </c>
    </row>
    <row r="836" spans="1:16" x14ac:dyDescent="0.25">
      <c r="A836" s="26">
        <v>45826</v>
      </c>
      <c r="B836" s="10" t="s">
        <v>155</v>
      </c>
      <c r="C836" s="10">
        <v>220</v>
      </c>
      <c r="D836" s="10">
        <v>1</v>
      </c>
      <c r="E836" s="8" t="str">
        <f>IFERROR(VLOOKUP(Table4[[#This Row],[From Location Code]],Table5[#All],3,0),"")</f>
        <v>Munger</v>
      </c>
      <c r="F836" s="8" t="str">
        <f>IFERROR(VLOOKUP(Table4[[#This Row],[From Location Code]],Table5[#All],2,0),"")</f>
        <v>Main Godown</v>
      </c>
      <c r="G836" s="10">
        <v>10110076</v>
      </c>
      <c r="H836" s="8" t="str">
        <f>IFERROR(VLOOKUP(Table4[[#This Row],[To BMC/MPG Code]],Table5[#All],3,0),"")</f>
        <v>GOMUKH SRINAGAR</v>
      </c>
      <c r="I836" s="8" t="str">
        <f>IFERROR(VLOOKUP(Table4[[#This Row],[To BMC/MPG Code]],Table5[#All],2,0),"")</f>
        <v>MPG</v>
      </c>
      <c r="J836" s="10" t="s">
        <v>68</v>
      </c>
      <c r="K836" s="8" t="str">
        <f>IFERROR(VLOOKUP(Table4[[#This Row],[Item Name]],Table2[[Item Name]:[UoM]],2,0),"")</f>
        <v>Nos</v>
      </c>
      <c r="L836" s="10">
        <v>50</v>
      </c>
      <c r="M836" s="18">
        <f>IFERROR(VLOOKUP(Table4[[#This Row],[Item Name]],Table2[[#All],[Item Name]:[Open Rate]],8,0),"")</f>
        <v>5.13</v>
      </c>
      <c r="N836" s="18">
        <f>IFERROR(+Table4[[#This Row],[Qty Issued]]*Table4[[#This Row],[Rate]],"")</f>
        <v>256.5</v>
      </c>
      <c r="O836" s="10" t="s">
        <v>152</v>
      </c>
      <c r="P836" s="13" t="s">
        <v>1032</v>
      </c>
    </row>
    <row r="837" spans="1:16" x14ac:dyDescent="0.25">
      <c r="A837" s="26">
        <v>45826</v>
      </c>
      <c r="B837" s="10" t="s">
        <v>155</v>
      </c>
      <c r="C837" s="10">
        <v>221</v>
      </c>
      <c r="D837" s="10">
        <v>1</v>
      </c>
      <c r="E837" s="8" t="str">
        <f>IFERROR(VLOOKUP(Table4[[#This Row],[From Location Code]],Table5[#All],3,0),"")</f>
        <v>Munger</v>
      </c>
      <c r="F837" s="8" t="str">
        <f>IFERROR(VLOOKUP(Table4[[#This Row],[From Location Code]],Table5[#All],2,0),"")</f>
        <v>Main Godown</v>
      </c>
      <c r="G837" s="10">
        <v>10060077</v>
      </c>
      <c r="H837" s="8" t="str">
        <f>IFERROR(VLOOKUP(Table4[[#This Row],[To BMC/MPG Code]],Table5[#All],3,0),"")</f>
        <v>TILATHI</v>
      </c>
      <c r="I837" s="8" t="str">
        <f>IFERROR(VLOOKUP(Table4[[#This Row],[To BMC/MPG Code]],Table5[#All],2,0),"")</f>
        <v>MPG</v>
      </c>
      <c r="J837" s="10" t="s">
        <v>68</v>
      </c>
      <c r="K837" s="8" t="str">
        <f>IFERROR(VLOOKUP(Table4[[#This Row],[Item Name]],Table2[[Item Name]:[UoM]],2,0),"")</f>
        <v>Nos</v>
      </c>
      <c r="L837" s="10">
        <v>50</v>
      </c>
      <c r="M837" s="18">
        <f>IFERROR(VLOOKUP(Table4[[#This Row],[Item Name]],Table2[[#All],[Item Name]:[Open Rate]],8,0),"")</f>
        <v>5.13</v>
      </c>
      <c r="N837" s="18">
        <f>IFERROR(+Table4[[#This Row],[Qty Issued]]*Table4[[#This Row],[Rate]],"")</f>
        <v>256.5</v>
      </c>
      <c r="O837" s="10" t="s">
        <v>152</v>
      </c>
      <c r="P837" s="13" t="s">
        <v>154</v>
      </c>
    </row>
    <row r="838" spans="1:16" x14ac:dyDescent="0.25">
      <c r="A838" s="26">
        <v>45826</v>
      </c>
      <c r="B838" s="10" t="s">
        <v>155</v>
      </c>
      <c r="C838" s="10">
        <v>221</v>
      </c>
      <c r="D838" s="10">
        <v>1</v>
      </c>
      <c r="E838" s="8" t="str">
        <f>IFERROR(VLOOKUP(Table4[[#This Row],[From Location Code]],Table5[#All],3,0),"")</f>
        <v>Munger</v>
      </c>
      <c r="F838" s="8" t="str">
        <f>IFERROR(VLOOKUP(Table4[[#This Row],[From Location Code]],Table5[#All],2,0),"")</f>
        <v>Main Godown</v>
      </c>
      <c r="G838" s="10">
        <v>10320001</v>
      </c>
      <c r="H838" s="8" t="str">
        <f>IFERROR(VLOOKUP(Table4[[#This Row],[To BMC/MPG Code]],Table5[#All],3,0),"")</f>
        <v>JAKARPURA</v>
      </c>
      <c r="I838" s="8" t="str">
        <f>IFERROR(VLOOKUP(Table4[[#This Row],[To BMC/MPG Code]],Table5[#All],2,0),"")</f>
        <v>MPG</v>
      </c>
      <c r="J838" s="10" t="s">
        <v>68</v>
      </c>
      <c r="K838" s="8" t="str">
        <f>IFERROR(VLOOKUP(Table4[[#This Row],[Item Name]],Table2[[Item Name]:[UoM]],2,0),"")</f>
        <v>Nos</v>
      </c>
      <c r="L838" s="10">
        <v>50</v>
      </c>
      <c r="M838" s="18">
        <f>IFERROR(VLOOKUP(Table4[[#This Row],[Item Name]],Table2[[#All],[Item Name]:[Open Rate]],8,0),"")</f>
        <v>5.13</v>
      </c>
      <c r="N838" s="18">
        <f>IFERROR(+Table4[[#This Row],[Qty Issued]]*Table4[[#This Row],[Rate]],"")</f>
        <v>256.5</v>
      </c>
      <c r="O838" s="10" t="s">
        <v>152</v>
      </c>
      <c r="P838" s="13" t="s">
        <v>154</v>
      </c>
    </row>
    <row r="839" spans="1:16" x14ac:dyDescent="0.25">
      <c r="A839" s="26">
        <v>45826</v>
      </c>
      <c r="B839" s="10" t="s">
        <v>155</v>
      </c>
      <c r="C839" s="10">
        <v>221</v>
      </c>
      <c r="D839" s="10">
        <v>1</v>
      </c>
      <c r="E839" s="8" t="str">
        <f>IFERROR(VLOOKUP(Table4[[#This Row],[From Location Code]],Table5[#All],3,0),"")</f>
        <v>Munger</v>
      </c>
      <c r="F839" s="8" t="str">
        <f>IFERROR(VLOOKUP(Table4[[#This Row],[From Location Code]],Table5[#All],2,0),"")</f>
        <v>Main Godown</v>
      </c>
      <c r="G839" s="10">
        <v>10340001</v>
      </c>
      <c r="H839" s="8" t="str">
        <f>IFERROR(VLOOKUP(Table4[[#This Row],[To BMC/MPG Code]],Table5[#All],3,0),"")</f>
        <v>NANDPUR</v>
      </c>
      <c r="I839" s="8" t="str">
        <f>IFERROR(VLOOKUP(Table4[[#This Row],[To BMC/MPG Code]],Table5[#All],2,0),"")</f>
        <v>MPG</v>
      </c>
      <c r="J839" s="10" t="s">
        <v>68</v>
      </c>
      <c r="K839" s="8" t="str">
        <f>IFERROR(VLOOKUP(Table4[[#This Row],[Item Name]],Table2[[Item Name]:[UoM]],2,0),"")</f>
        <v>Nos</v>
      </c>
      <c r="L839" s="10">
        <v>50</v>
      </c>
      <c r="M839" s="18">
        <f>IFERROR(VLOOKUP(Table4[[#This Row],[Item Name]],Table2[[#All],[Item Name]:[Open Rate]],8,0),"")</f>
        <v>5.13</v>
      </c>
      <c r="N839" s="18">
        <f>IFERROR(+Table4[[#This Row],[Qty Issued]]*Table4[[#This Row],[Rate]],"")</f>
        <v>256.5</v>
      </c>
      <c r="O839" s="10" t="s">
        <v>152</v>
      </c>
      <c r="P839" s="13" t="s">
        <v>154</v>
      </c>
    </row>
    <row r="840" spans="1:16" x14ac:dyDescent="0.25">
      <c r="A840" s="26">
        <v>45826</v>
      </c>
      <c r="B840" s="10" t="s">
        <v>155</v>
      </c>
      <c r="C840" s="10">
        <v>221</v>
      </c>
      <c r="D840" s="10">
        <v>1</v>
      </c>
      <c r="E840" s="8" t="str">
        <f>IFERROR(VLOOKUP(Table4[[#This Row],[From Location Code]],Table5[#All],3,0),"")</f>
        <v>Munger</v>
      </c>
      <c r="F840" s="8" t="str">
        <f>IFERROR(VLOOKUP(Table4[[#This Row],[From Location Code]],Table5[#All],2,0),"")</f>
        <v>Main Godown</v>
      </c>
      <c r="G840" s="10">
        <v>10060021</v>
      </c>
      <c r="H840" s="8" t="str">
        <f>IFERROR(VLOOKUP(Table4[[#This Row],[To BMC/MPG Code]],Table5[#All],3,0),"")</f>
        <v>PURANI DIH</v>
      </c>
      <c r="I840" s="8" t="str">
        <f>IFERROR(VLOOKUP(Table4[[#This Row],[To BMC/MPG Code]],Table5[#All],2,0),"")</f>
        <v>MPG</v>
      </c>
      <c r="J840" s="10" t="s">
        <v>68</v>
      </c>
      <c r="K840" s="8" t="str">
        <f>IFERROR(VLOOKUP(Table4[[#This Row],[Item Name]],Table2[[Item Name]:[UoM]],2,0),"")</f>
        <v>Nos</v>
      </c>
      <c r="L840" s="10">
        <v>50</v>
      </c>
      <c r="M840" s="18">
        <f>IFERROR(VLOOKUP(Table4[[#This Row],[Item Name]],Table2[[#All],[Item Name]:[Open Rate]],8,0),"")</f>
        <v>5.13</v>
      </c>
      <c r="N840" s="18">
        <f>IFERROR(+Table4[[#This Row],[Qty Issued]]*Table4[[#This Row],[Rate]],"")</f>
        <v>256.5</v>
      </c>
      <c r="O840" s="10" t="s">
        <v>152</v>
      </c>
      <c r="P840" s="13" t="s">
        <v>154</v>
      </c>
    </row>
    <row r="841" spans="1:16" x14ac:dyDescent="0.25">
      <c r="A841" s="26">
        <v>45826</v>
      </c>
      <c r="B841" s="10" t="s">
        <v>155</v>
      </c>
      <c r="C841" s="10">
        <v>221</v>
      </c>
      <c r="D841" s="10">
        <v>1</v>
      </c>
      <c r="E841" s="8" t="str">
        <f>IFERROR(VLOOKUP(Table4[[#This Row],[From Location Code]],Table5[#All],3,0),"")</f>
        <v>Munger</v>
      </c>
      <c r="F841" s="8" t="str">
        <f>IFERROR(VLOOKUP(Table4[[#This Row],[From Location Code]],Table5[#All],2,0),"")</f>
        <v>Main Godown</v>
      </c>
      <c r="G841" s="10">
        <v>10060077</v>
      </c>
      <c r="H841" s="8" t="str">
        <f>IFERROR(VLOOKUP(Table4[[#This Row],[To BMC/MPG Code]],Table5[#All],3,0),"")</f>
        <v>TILATHI</v>
      </c>
      <c r="I841" s="8" t="str">
        <f>IFERROR(VLOOKUP(Table4[[#This Row],[To BMC/MPG Code]],Table5[#All],2,0),"")</f>
        <v>MPG</v>
      </c>
      <c r="J841" s="10" t="s">
        <v>133</v>
      </c>
      <c r="K841" s="8" t="str">
        <f>IFERROR(VLOOKUP(Table4[[#This Row],[Item Name]],Table2[[Item Name]:[UoM]],2,0),"")</f>
        <v>Nos</v>
      </c>
      <c r="L841" s="10">
        <v>50</v>
      </c>
      <c r="M841" s="18">
        <f>IFERROR(VLOOKUP(Table4[[#This Row],[Item Name]],Table2[[#All],[Item Name]:[Open Rate]],8,0),"")</f>
        <v>9.15</v>
      </c>
      <c r="N841" s="18">
        <f>IFERROR(+Table4[[#This Row],[Qty Issued]]*Table4[[#This Row],[Rate]],"")</f>
        <v>457.5</v>
      </c>
      <c r="O841" s="10" t="s">
        <v>152</v>
      </c>
      <c r="P841" s="13" t="s">
        <v>154</v>
      </c>
    </row>
    <row r="842" spans="1:16" x14ac:dyDescent="0.25">
      <c r="A842" s="26">
        <v>45826</v>
      </c>
      <c r="B842" s="10" t="s">
        <v>155</v>
      </c>
      <c r="C842" s="10">
        <v>221</v>
      </c>
      <c r="D842" s="10">
        <v>1</v>
      </c>
      <c r="E842" s="8" t="str">
        <f>IFERROR(VLOOKUP(Table4[[#This Row],[From Location Code]],Table5[#All],3,0),"")</f>
        <v>Munger</v>
      </c>
      <c r="F842" s="8" t="str">
        <f>IFERROR(VLOOKUP(Table4[[#This Row],[From Location Code]],Table5[#All],2,0),"")</f>
        <v>Main Godown</v>
      </c>
      <c r="G842" s="10">
        <v>10060030</v>
      </c>
      <c r="H842" s="8" t="str">
        <f>IFERROR(VLOOKUP(Table4[[#This Row],[To BMC/MPG Code]],Table5[#All],3,0),"")</f>
        <v>RAMSIR</v>
      </c>
      <c r="I842" s="8" t="str">
        <f>IFERROR(VLOOKUP(Table4[[#This Row],[To BMC/MPG Code]],Table5[#All],2,0),"")</f>
        <v>MPG</v>
      </c>
      <c r="J842" s="10" t="s">
        <v>64</v>
      </c>
      <c r="K842" s="8" t="str">
        <f>IFERROR(VLOOKUP(Table4[[#This Row],[Item Name]],Table2[[Item Name]:[UoM]],2,0),"")</f>
        <v>Nos</v>
      </c>
      <c r="L842" s="10">
        <v>1</v>
      </c>
      <c r="M842" s="18">
        <f>IFERROR(VLOOKUP(Table4[[#This Row],[Item Name]],Table2[[#All],[Item Name]:[Open Rate]],8,0),"")</f>
        <v>348.52</v>
      </c>
      <c r="N842" s="18">
        <f>IFERROR(+Table4[[#This Row],[Qty Issued]]*Table4[[#This Row],[Rate]],"")</f>
        <v>348.52</v>
      </c>
      <c r="O842" s="10" t="s">
        <v>152</v>
      </c>
      <c r="P842" s="13" t="s">
        <v>154</v>
      </c>
    </row>
    <row r="843" spans="1:16" x14ac:dyDescent="0.25">
      <c r="A843" s="26">
        <v>45826</v>
      </c>
      <c r="B843" s="10" t="s">
        <v>155</v>
      </c>
      <c r="C843" s="10">
        <v>221</v>
      </c>
      <c r="D843" s="10">
        <v>1</v>
      </c>
      <c r="E843" s="8" t="str">
        <f>IFERROR(VLOOKUP(Table4[[#This Row],[From Location Code]],Table5[#All],3,0),"")</f>
        <v>Munger</v>
      </c>
      <c r="F843" s="8" t="str">
        <f>IFERROR(VLOOKUP(Table4[[#This Row],[From Location Code]],Table5[#All],2,0),"")</f>
        <v>Main Godown</v>
      </c>
      <c r="G843" s="10">
        <v>10320001</v>
      </c>
      <c r="H843" s="8" t="str">
        <f>IFERROR(VLOOKUP(Table4[[#This Row],[To BMC/MPG Code]],Table5[#All],3,0),"")</f>
        <v>JAKARPURA</v>
      </c>
      <c r="I843" s="8" t="str">
        <f>IFERROR(VLOOKUP(Table4[[#This Row],[To BMC/MPG Code]],Table5[#All],2,0),"")</f>
        <v>MPG</v>
      </c>
      <c r="J843" s="10" t="s">
        <v>64</v>
      </c>
      <c r="K843" s="8" t="str">
        <f>IFERROR(VLOOKUP(Table4[[#This Row],[Item Name]],Table2[[Item Name]:[UoM]],2,0),"")</f>
        <v>Nos</v>
      </c>
      <c r="L843" s="10">
        <v>1</v>
      </c>
      <c r="M843" s="18">
        <f>IFERROR(VLOOKUP(Table4[[#This Row],[Item Name]],Table2[[#All],[Item Name]:[Open Rate]],8,0),"")</f>
        <v>348.52</v>
      </c>
      <c r="N843" s="18">
        <f>IFERROR(+Table4[[#This Row],[Qty Issued]]*Table4[[#This Row],[Rate]],"")</f>
        <v>348.52</v>
      </c>
      <c r="O843" s="10" t="s">
        <v>152</v>
      </c>
      <c r="P843" s="13" t="s">
        <v>154</v>
      </c>
    </row>
    <row r="844" spans="1:16" x14ac:dyDescent="0.25">
      <c r="A844" s="26">
        <v>45827</v>
      </c>
      <c r="B844" s="10" t="s">
        <v>155</v>
      </c>
      <c r="C844" s="10">
        <v>222</v>
      </c>
      <c r="D844" s="10">
        <v>1</v>
      </c>
      <c r="E844" s="8" t="str">
        <f>IFERROR(VLOOKUP(Table4[[#This Row],[From Location Code]],Table5[#All],3,0),"")</f>
        <v>Munger</v>
      </c>
      <c r="F844" s="8" t="str">
        <f>IFERROR(VLOOKUP(Table4[[#This Row],[From Location Code]],Table5[#All],2,0),"")</f>
        <v>Main Godown</v>
      </c>
      <c r="G844" s="10">
        <v>1006</v>
      </c>
      <c r="H844" s="8" t="str">
        <f>IFERROR(VLOOKUP(Table4[[#This Row],[To BMC/MPG Code]],Table5[#All],3,0),"")</f>
        <v>Sonvarsha</v>
      </c>
      <c r="I844" s="8" t="str">
        <f>IFERROR(VLOOKUP(Table4[[#This Row],[To BMC/MPG Code]],Table5[#All],2,0),"")</f>
        <v>BMC</v>
      </c>
      <c r="J844" s="10" t="s">
        <v>128</v>
      </c>
      <c r="K844" s="8" t="str">
        <f>IFERROR(VLOOKUP(Table4[[#This Row],[Item Name]],Table2[[Item Name]:[UoM]],2,0),"")</f>
        <v>Nos</v>
      </c>
      <c r="L844" s="10">
        <v>50</v>
      </c>
      <c r="M844" s="18">
        <f>IFERROR(VLOOKUP(Table4[[#This Row],[Item Name]],Table2[[#All],[Item Name]:[Open Rate]],8,0),"")</f>
        <v>51.92</v>
      </c>
      <c r="N844" s="18">
        <f>IFERROR(+Table4[[#This Row],[Qty Issued]]*Table4[[#This Row],[Rate]],"")</f>
        <v>2596</v>
      </c>
      <c r="O844" s="10" t="s">
        <v>152</v>
      </c>
      <c r="P844" s="13" t="s">
        <v>154</v>
      </c>
    </row>
    <row r="845" spans="1:16" x14ac:dyDescent="0.25">
      <c r="A845" s="26">
        <v>45827</v>
      </c>
      <c r="B845" s="10" t="s">
        <v>155</v>
      </c>
      <c r="C845" s="10">
        <v>222</v>
      </c>
      <c r="D845" s="10">
        <v>1</v>
      </c>
      <c r="E845" s="8" t="str">
        <f>IFERROR(VLOOKUP(Table4[[#This Row],[From Location Code]],Table5[#All],3,0),"")</f>
        <v>Munger</v>
      </c>
      <c r="F845" s="8" t="str">
        <f>IFERROR(VLOOKUP(Table4[[#This Row],[From Location Code]],Table5[#All],2,0),"")</f>
        <v>Main Godown</v>
      </c>
      <c r="G845" s="10">
        <v>1006</v>
      </c>
      <c r="H845" s="8" t="str">
        <f>IFERROR(VLOOKUP(Table4[[#This Row],[To BMC/MPG Code]],Table5[#All],3,0),"")</f>
        <v>Sonvarsha</v>
      </c>
      <c r="I845" s="8" t="str">
        <f>IFERROR(VLOOKUP(Table4[[#This Row],[To BMC/MPG Code]],Table5[#All],2,0),"")</f>
        <v>BMC</v>
      </c>
      <c r="J845" s="10" t="s">
        <v>127</v>
      </c>
      <c r="K845" s="8" t="str">
        <f>IFERROR(VLOOKUP(Table4[[#This Row],[Item Name]],Table2[[Item Name]:[UoM]],2,0),"")</f>
        <v>Nos</v>
      </c>
      <c r="L845" s="10">
        <v>400</v>
      </c>
      <c r="M845" s="18">
        <f>IFERROR(VLOOKUP(Table4[[#This Row],[Item Name]],Table2[[#All],[Item Name]:[Open Rate]],8,0),"")</f>
        <v>12.71</v>
      </c>
      <c r="N845" s="18">
        <f>IFERROR(+Table4[[#This Row],[Qty Issued]]*Table4[[#This Row],[Rate]],"")</f>
        <v>5084</v>
      </c>
      <c r="O845" s="10" t="s">
        <v>152</v>
      </c>
      <c r="P845" s="13" t="s">
        <v>154</v>
      </c>
    </row>
    <row r="846" spans="1:16" x14ac:dyDescent="0.25">
      <c r="A846" s="26">
        <v>45828</v>
      </c>
      <c r="B846" s="10" t="s">
        <v>155</v>
      </c>
      <c r="C846" s="10">
        <v>223</v>
      </c>
      <c r="D846" s="10">
        <v>1</v>
      </c>
      <c r="E846" s="8" t="str">
        <f>IFERROR(VLOOKUP(Table4[[#This Row],[From Location Code]],Table5[#All],3,0),"")</f>
        <v>Munger</v>
      </c>
      <c r="F846" s="8" t="str">
        <f>IFERROR(VLOOKUP(Table4[[#This Row],[From Location Code]],Table5[#All],2,0),"")</f>
        <v>Main Godown</v>
      </c>
      <c r="G846" s="10">
        <v>10520008</v>
      </c>
      <c r="H846" s="8" t="str">
        <f>IFERROR(VLOOKUP(Table4[[#This Row],[To BMC/MPG Code]],Table5[#All],3,0),"")</f>
        <v>Gomukh Chautham</v>
      </c>
      <c r="I846" s="8" t="str">
        <f>IFERROR(VLOOKUP(Table4[[#This Row],[To BMC/MPG Code]],Table5[#All],2,0),"")</f>
        <v>MPG</v>
      </c>
      <c r="J846" s="10" t="s">
        <v>127</v>
      </c>
      <c r="K846" s="8" t="str">
        <f>IFERROR(VLOOKUP(Table4[[#This Row],[Item Name]],Table2[[Item Name]:[UoM]],2,0),"")</f>
        <v>Nos</v>
      </c>
      <c r="L846" s="10">
        <v>200</v>
      </c>
      <c r="M846" s="18">
        <f>IFERROR(VLOOKUP(Table4[[#This Row],[Item Name]],Table2[[#All],[Item Name]:[Open Rate]],8,0),"")</f>
        <v>12.71</v>
      </c>
      <c r="N846" s="18">
        <f>IFERROR(+Table4[[#This Row],[Qty Issued]]*Table4[[#This Row],[Rate]],"")</f>
        <v>2542</v>
      </c>
      <c r="O846" s="10" t="s">
        <v>152</v>
      </c>
      <c r="P846" s="13" t="s">
        <v>154</v>
      </c>
    </row>
    <row r="847" spans="1:16" x14ac:dyDescent="0.25">
      <c r="A847" s="26">
        <v>45828</v>
      </c>
      <c r="B847" s="10" t="s">
        <v>155</v>
      </c>
      <c r="C847" s="10">
        <v>223</v>
      </c>
      <c r="D847" s="10">
        <v>1</v>
      </c>
      <c r="E847" s="8" t="str">
        <f>IFERROR(VLOOKUP(Table4[[#This Row],[From Location Code]],Table5[#All],3,0),"")</f>
        <v>Munger</v>
      </c>
      <c r="F847" s="8" t="str">
        <f>IFERROR(VLOOKUP(Table4[[#This Row],[From Location Code]],Table5[#All],2,0),"")</f>
        <v>Main Godown</v>
      </c>
      <c r="G847" s="10">
        <v>10360001</v>
      </c>
      <c r="H847" s="8" t="str">
        <f>IFERROR(VLOOKUP(Table4[[#This Row],[To BMC/MPG Code]],Table5[#All],3,0),"")</f>
        <v>MAHADAT PUR 2</v>
      </c>
      <c r="I847" s="8" t="str">
        <f>IFERROR(VLOOKUP(Table4[[#This Row],[To BMC/MPG Code]],Table5[#All],2,0),"")</f>
        <v>MPG</v>
      </c>
      <c r="J847" s="10" t="s">
        <v>127</v>
      </c>
      <c r="K847" s="8" t="str">
        <f>IFERROR(VLOOKUP(Table4[[#This Row],[Item Name]],Table2[[Item Name]:[UoM]],2,0),"")</f>
        <v>Nos</v>
      </c>
      <c r="L847" s="10">
        <v>200</v>
      </c>
      <c r="M847" s="18">
        <f>IFERROR(VLOOKUP(Table4[[#This Row],[Item Name]],Table2[[#All],[Item Name]:[Open Rate]],8,0),"")</f>
        <v>12.71</v>
      </c>
      <c r="N847" s="18">
        <f>IFERROR(+Table4[[#This Row],[Qty Issued]]*Table4[[#This Row],[Rate]],"")</f>
        <v>2542</v>
      </c>
      <c r="O847" s="10" t="s">
        <v>152</v>
      </c>
      <c r="P847" s="13" t="s">
        <v>154</v>
      </c>
    </row>
    <row r="848" spans="1:16" x14ac:dyDescent="0.25">
      <c r="A848" s="26">
        <v>45829</v>
      </c>
      <c r="B848" s="10" t="s">
        <v>155</v>
      </c>
      <c r="C848" s="10">
        <v>224</v>
      </c>
      <c r="D848" s="10">
        <v>1</v>
      </c>
      <c r="E848" s="8" t="str">
        <f>IFERROR(VLOOKUP(Table4[[#This Row],[From Location Code]],Table5[#All],3,0),"")</f>
        <v>Munger</v>
      </c>
      <c r="F848" s="8" t="str">
        <f>IFERROR(VLOOKUP(Table4[[#This Row],[From Location Code]],Table5[#All],2,0),"")</f>
        <v>Main Godown</v>
      </c>
      <c r="G848" s="10">
        <v>10520008</v>
      </c>
      <c r="H848" s="8" t="str">
        <f>IFERROR(VLOOKUP(Table4[[#This Row],[To BMC/MPG Code]],Table5[#All],3,0),"")</f>
        <v>Gomukh Chautham</v>
      </c>
      <c r="I848" s="8" t="str">
        <f>IFERROR(VLOOKUP(Table4[[#This Row],[To BMC/MPG Code]],Table5[#All],2,0),"")</f>
        <v>MPG</v>
      </c>
      <c r="J848" s="9" t="s">
        <v>104</v>
      </c>
      <c r="K848" s="8" t="str">
        <f>IFERROR(VLOOKUP(Table4[[#This Row],[Item Name]],Table2[[Item Name]:[UoM]],2,0),"")</f>
        <v>Nos</v>
      </c>
      <c r="L848" s="10">
        <v>2</v>
      </c>
      <c r="M848" s="18">
        <f>IFERROR(VLOOKUP(Table4[[#This Row],[Item Name]],Table2[[#All],[Item Name]:[Open Rate]],8,0),"")</f>
        <v>23.46</v>
      </c>
      <c r="N848" s="18">
        <f>IFERROR(+Table4[[#This Row],[Qty Issued]]*Table4[[#This Row],[Rate]],"")</f>
        <v>46.92</v>
      </c>
      <c r="O848" s="10" t="s">
        <v>152</v>
      </c>
      <c r="P848" s="13" t="s">
        <v>154</v>
      </c>
    </row>
    <row r="849" spans="1:16" x14ac:dyDescent="0.25">
      <c r="A849" s="26">
        <v>45829</v>
      </c>
      <c r="B849" s="10" t="s">
        <v>155</v>
      </c>
      <c r="C849" s="10">
        <v>224</v>
      </c>
      <c r="D849" s="10">
        <v>1</v>
      </c>
      <c r="E849" s="8" t="str">
        <f>IFERROR(VLOOKUP(Table4[[#This Row],[From Location Code]],Table5[#All],3,0),"")</f>
        <v>Munger</v>
      </c>
      <c r="F849" s="8" t="str">
        <f>IFERROR(VLOOKUP(Table4[[#This Row],[From Location Code]],Table5[#All],2,0),"")</f>
        <v>Main Godown</v>
      </c>
      <c r="G849" s="10">
        <v>10520008</v>
      </c>
      <c r="H849" s="8" t="str">
        <f>IFERROR(VLOOKUP(Table4[[#This Row],[To BMC/MPG Code]],Table5[#All],3,0),"")</f>
        <v>Gomukh Chautham</v>
      </c>
      <c r="I849" s="8" t="str">
        <f>IFERROR(VLOOKUP(Table4[[#This Row],[To BMC/MPG Code]],Table5[#All],2,0),"")</f>
        <v>MPG</v>
      </c>
      <c r="J849" s="9" t="s">
        <v>105</v>
      </c>
      <c r="K849" s="8" t="str">
        <f>IFERROR(VLOOKUP(Table4[[#This Row],[Item Name]],Table2[[Item Name]:[UoM]],2,0),"")</f>
        <v>Nos</v>
      </c>
      <c r="L849" s="10">
        <v>3</v>
      </c>
      <c r="M849" s="18">
        <f>IFERROR(VLOOKUP(Table4[[#This Row],[Item Name]],Table2[[#All],[Item Name]:[Open Rate]],8,0),"")</f>
        <v>22.42</v>
      </c>
      <c r="N849" s="18">
        <f>IFERROR(+Table4[[#This Row],[Qty Issued]]*Table4[[#This Row],[Rate]],"")</f>
        <v>67.260000000000005</v>
      </c>
      <c r="O849" s="10" t="s">
        <v>152</v>
      </c>
      <c r="P849" s="13" t="s">
        <v>154</v>
      </c>
    </row>
    <row r="850" spans="1:16" x14ac:dyDescent="0.25">
      <c r="A850" s="26">
        <v>45829</v>
      </c>
      <c r="B850" s="10" t="s">
        <v>155</v>
      </c>
      <c r="C850" s="10">
        <v>224</v>
      </c>
      <c r="D850" s="10">
        <v>1</v>
      </c>
      <c r="E850" s="8" t="str">
        <f>IFERROR(VLOOKUP(Table4[[#This Row],[From Location Code]],Table5[#All],3,0),"")</f>
        <v>Munger</v>
      </c>
      <c r="F850" s="8" t="str">
        <f>IFERROR(VLOOKUP(Table4[[#This Row],[From Location Code]],Table5[#All],2,0),"")</f>
        <v>Main Godown</v>
      </c>
      <c r="G850" s="10">
        <v>10520008</v>
      </c>
      <c r="H850" s="8" t="str">
        <f>IFERROR(VLOOKUP(Table4[[#This Row],[To BMC/MPG Code]],Table5[#All],3,0),"")</f>
        <v>Gomukh Chautham</v>
      </c>
      <c r="I850" s="8" t="str">
        <f>IFERROR(VLOOKUP(Table4[[#This Row],[To BMC/MPG Code]],Table5[#All],2,0),"")</f>
        <v>MPG</v>
      </c>
      <c r="J850" s="9" t="s">
        <v>52</v>
      </c>
      <c r="K850" s="8" t="str">
        <f>IFERROR(VLOOKUP(Table4[[#This Row],[Item Name]],Table2[[Item Name]:[UoM]],2,0),"")</f>
        <v>Nos</v>
      </c>
      <c r="L850" s="10">
        <v>1</v>
      </c>
      <c r="M850" s="18">
        <f>IFERROR(VLOOKUP(Table4[[#This Row],[Item Name]],Table2[[#All],[Item Name]:[Open Rate]],8,0),"")</f>
        <v>258.04000000000002</v>
      </c>
      <c r="N850" s="18">
        <f>IFERROR(+Table4[[#This Row],[Qty Issued]]*Table4[[#This Row],[Rate]],"")</f>
        <v>258.04000000000002</v>
      </c>
      <c r="O850" s="10" t="s">
        <v>152</v>
      </c>
      <c r="P850" s="13" t="s">
        <v>154</v>
      </c>
    </row>
    <row r="851" spans="1:16" x14ac:dyDescent="0.25">
      <c r="A851" s="26">
        <v>45829</v>
      </c>
      <c r="B851" s="10" t="s">
        <v>155</v>
      </c>
      <c r="C851" s="10">
        <v>224</v>
      </c>
      <c r="D851" s="10">
        <v>1</v>
      </c>
      <c r="E851" s="8" t="str">
        <f>IFERROR(VLOOKUP(Table4[[#This Row],[From Location Code]],Table5[#All],3,0),"")</f>
        <v>Munger</v>
      </c>
      <c r="F851" s="8" t="str">
        <f>IFERROR(VLOOKUP(Table4[[#This Row],[From Location Code]],Table5[#All],2,0),"")</f>
        <v>Main Godown</v>
      </c>
      <c r="G851" s="10">
        <v>10520008</v>
      </c>
      <c r="H851" s="8" t="str">
        <f>IFERROR(VLOOKUP(Table4[[#This Row],[To BMC/MPG Code]],Table5[#All],3,0),"")</f>
        <v>Gomukh Chautham</v>
      </c>
      <c r="I851" s="8" t="str">
        <f>IFERROR(VLOOKUP(Table4[[#This Row],[To BMC/MPG Code]],Table5[#All],2,0),"")</f>
        <v>MPG</v>
      </c>
      <c r="J851" s="10" t="s">
        <v>53</v>
      </c>
      <c r="K851" s="8" t="str">
        <f>IFERROR(VLOOKUP(Table4[[#This Row],[Item Name]],Table2[[Item Name]:[UoM]],2,0),"")</f>
        <v>Nos</v>
      </c>
      <c r="L851" s="10">
        <v>1</v>
      </c>
      <c r="M851" s="18">
        <f>IFERROR(VLOOKUP(Table4[[#This Row],[Item Name]],Table2[[#All],[Item Name]:[Open Rate]],8,0),"")</f>
        <v>99.47</v>
      </c>
      <c r="N851" s="18">
        <f>IFERROR(+Table4[[#This Row],[Qty Issued]]*Table4[[#This Row],[Rate]],"")</f>
        <v>99.47</v>
      </c>
      <c r="O851" s="10" t="s">
        <v>152</v>
      </c>
      <c r="P851" s="13" t="s">
        <v>154</v>
      </c>
    </row>
    <row r="852" spans="1:16" x14ac:dyDescent="0.25">
      <c r="A852" s="26">
        <v>45829</v>
      </c>
      <c r="B852" s="10" t="s">
        <v>155</v>
      </c>
      <c r="C852" s="10">
        <v>224</v>
      </c>
      <c r="D852" s="10">
        <v>1</v>
      </c>
      <c r="E852" s="8" t="str">
        <f>IFERROR(VLOOKUP(Table4[[#This Row],[From Location Code]],Table5[#All],3,0),"")</f>
        <v>Munger</v>
      </c>
      <c r="F852" s="8" t="str">
        <f>IFERROR(VLOOKUP(Table4[[#This Row],[From Location Code]],Table5[#All],2,0),"")</f>
        <v>Main Godown</v>
      </c>
      <c r="G852" s="10">
        <v>10520008</v>
      </c>
      <c r="H852" s="8" t="str">
        <f>IFERROR(VLOOKUP(Table4[[#This Row],[To BMC/MPG Code]],Table5[#All],3,0),"")</f>
        <v>Gomukh Chautham</v>
      </c>
      <c r="I852" s="8" t="str">
        <f>IFERROR(VLOOKUP(Table4[[#This Row],[To BMC/MPG Code]],Table5[#All],2,0),"")</f>
        <v>MPG</v>
      </c>
      <c r="J852" s="9" t="s">
        <v>42</v>
      </c>
      <c r="K852" s="8" t="str">
        <f>IFERROR(VLOOKUP(Table4[[#This Row],[Item Name]],Table2[[Item Name]:[UoM]],2,0),"")</f>
        <v>Nos</v>
      </c>
      <c r="L852" s="10">
        <v>1</v>
      </c>
      <c r="M852" s="18">
        <f>IFERROR(VLOOKUP(Table4[[#This Row],[Item Name]],Table2[[#All],[Item Name]:[Open Rate]],8,0),"")</f>
        <v>90</v>
      </c>
      <c r="N852" s="18">
        <f>IFERROR(+Table4[[#This Row],[Qty Issued]]*Table4[[#This Row],[Rate]],"")</f>
        <v>90</v>
      </c>
      <c r="O852" s="10" t="s">
        <v>152</v>
      </c>
      <c r="P852" s="13" t="s">
        <v>154</v>
      </c>
    </row>
    <row r="853" spans="1:16" x14ac:dyDescent="0.25">
      <c r="A853" s="26">
        <v>45829</v>
      </c>
      <c r="B853" s="10" t="s">
        <v>155</v>
      </c>
      <c r="C853" s="10">
        <v>224</v>
      </c>
      <c r="D853" s="10">
        <v>1</v>
      </c>
      <c r="E853" s="8" t="str">
        <f>IFERROR(VLOOKUP(Table4[[#This Row],[From Location Code]],Table5[#All],3,0),"")</f>
        <v>Munger</v>
      </c>
      <c r="F853" s="8" t="str">
        <f>IFERROR(VLOOKUP(Table4[[#This Row],[From Location Code]],Table5[#All],2,0),"")</f>
        <v>Main Godown</v>
      </c>
      <c r="G853" s="10">
        <v>10520008</v>
      </c>
      <c r="H853" s="8" t="str">
        <f>IFERROR(VLOOKUP(Table4[[#This Row],[To BMC/MPG Code]],Table5[#All],3,0),"")</f>
        <v>Gomukh Chautham</v>
      </c>
      <c r="I853" s="8" t="str">
        <f>IFERROR(VLOOKUP(Table4[[#This Row],[To BMC/MPG Code]],Table5[#All],2,0),"")</f>
        <v>MPG</v>
      </c>
      <c r="J853" s="9" t="s">
        <v>89</v>
      </c>
      <c r="K853" s="8" t="str">
        <f>IFERROR(VLOOKUP(Table4[[#This Row],[Item Name]],Table2[[Item Name]:[UoM]],2,0),"")</f>
        <v>Nos</v>
      </c>
      <c r="L853" s="10">
        <v>1</v>
      </c>
      <c r="M853" s="18">
        <f>IFERROR(VLOOKUP(Table4[[#This Row],[Item Name]],Table2[[#All],[Item Name]:[Open Rate]],8,0),"")</f>
        <v>47.2</v>
      </c>
      <c r="N853" s="18">
        <f>IFERROR(+Table4[[#This Row],[Qty Issued]]*Table4[[#This Row],[Rate]],"")</f>
        <v>47.2</v>
      </c>
      <c r="O853" s="10" t="s">
        <v>152</v>
      </c>
      <c r="P853" s="13" t="s">
        <v>154</v>
      </c>
    </row>
    <row r="854" spans="1:16" x14ac:dyDescent="0.25">
      <c r="A854" s="26">
        <v>45829</v>
      </c>
      <c r="B854" s="10" t="s">
        <v>155</v>
      </c>
      <c r="C854" s="10">
        <v>224</v>
      </c>
      <c r="D854" s="10">
        <v>1</v>
      </c>
      <c r="E854" s="8" t="str">
        <f>IFERROR(VLOOKUP(Table4[[#This Row],[From Location Code]],Table5[#All],3,0),"")</f>
        <v>Munger</v>
      </c>
      <c r="F854" s="8" t="str">
        <f>IFERROR(VLOOKUP(Table4[[#This Row],[From Location Code]],Table5[#All],2,0),"")</f>
        <v>Main Godown</v>
      </c>
      <c r="G854" s="10">
        <v>10520008</v>
      </c>
      <c r="H854" s="8" t="str">
        <f>IFERROR(VLOOKUP(Table4[[#This Row],[To BMC/MPG Code]],Table5[#All],3,0),"")</f>
        <v>Gomukh Chautham</v>
      </c>
      <c r="I854" s="8" t="str">
        <f>IFERROR(VLOOKUP(Table4[[#This Row],[To BMC/MPG Code]],Table5[#All],2,0),"")</f>
        <v>MPG</v>
      </c>
      <c r="J854" s="9" t="s">
        <v>46</v>
      </c>
      <c r="K854" s="8" t="str">
        <f>IFERROR(VLOOKUP(Table4[[#This Row],[Item Name]],Table2[[Item Name]:[UoM]],2,0),"")</f>
        <v>Nos</v>
      </c>
      <c r="L854" s="10">
        <v>1</v>
      </c>
      <c r="M854" s="18">
        <f>IFERROR(VLOOKUP(Table4[[#This Row],[Item Name]],Table2[[#All],[Item Name]:[Open Rate]],8,0),"")</f>
        <v>33.18</v>
      </c>
      <c r="N854" s="18">
        <f>IFERROR(+Table4[[#This Row],[Qty Issued]]*Table4[[#This Row],[Rate]],"")</f>
        <v>33.18</v>
      </c>
      <c r="O854" s="10" t="s">
        <v>152</v>
      </c>
      <c r="P854" s="13" t="s">
        <v>154</v>
      </c>
    </row>
    <row r="855" spans="1:16" x14ac:dyDescent="0.25">
      <c r="A855" s="26">
        <v>45829</v>
      </c>
      <c r="B855" s="10" t="s">
        <v>155</v>
      </c>
      <c r="C855" s="10">
        <v>224</v>
      </c>
      <c r="D855" s="10">
        <v>1</v>
      </c>
      <c r="E855" s="8" t="str">
        <f>IFERROR(VLOOKUP(Table4[[#This Row],[From Location Code]],Table5[#All],3,0),"")</f>
        <v>Munger</v>
      </c>
      <c r="F855" s="8" t="str">
        <f>IFERROR(VLOOKUP(Table4[[#This Row],[From Location Code]],Table5[#All],2,0),"")</f>
        <v>Main Godown</v>
      </c>
      <c r="G855" s="10">
        <v>10520008</v>
      </c>
      <c r="H855" s="8" t="str">
        <f>IFERROR(VLOOKUP(Table4[[#This Row],[To BMC/MPG Code]],Table5[#All],3,0),"")</f>
        <v>Gomukh Chautham</v>
      </c>
      <c r="I855" s="8" t="str">
        <f>IFERROR(VLOOKUP(Table4[[#This Row],[To BMC/MPG Code]],Table5[#All],2,0),"")</f>
        <v>MPG</v>
      </c>
      <c r="J855" s="9" t="s">
        <v>47</v>
      </c>
      <c r="K855" s="8" t="str">
        <f>IFERROR(VLOOKUP(Table4[[#This Row],[Item Name]],Table2[[Item Name]:[UoM]],2,0),"")</f>
        <v>Nos</v>
      </c>
      <c r="L855" s="10">
        <v>1</v>
      </c>
      <c r="M855" s="18">
        <f>IFERROR(VLOOKUP(Table4[[#This Row],[Item Name]],Table2[[#All],[Item Name]:[Open Rate]],8,0),"")</f>
        <v>47.2</v>
      </c>
      <c r="N855" s="18">
        <f>IFERROR(+Table4[[#This Row],[Qty Issued]]*Table4[[#This Row],[Rate]],"")</f>
        <v>47.2</v>
      </c>
      <c r="O855" s="10" t="s">
        <v>152</v>
      </c>
      <c r="P855" s="13" t="s">
        <v>154</v>
      </c>
    </row>
    <row r="856" spans="1:16" x14ac:dyDescent="0.25">
      <c r="A856" s="26">
        <v>45829</v>
      </c>
      <c r="B856" s="10" t="s">
        <v>155</v>
      </c>
      <c r="C856" s="10">
        <v>224</v>
      </c>
      <c r="D856" s="10">
        <v>1</v>
      </c>
      <c r="E856" s="8" t="str">
        <f>IFERROR(VLOOKUP(Table4[[#This Row],[From Location Code]],Table5[#All],3,0),"")</f>
        <v>Munger</v>
      </c>
      <c r="F856" s="8" t="str">
        <f>IFERROR(VLOOKUP(Table4[[#This Row],[From Location Code]],Table5[#All],2,0),"")</f>
        <v>Main Godown</v>
      </c>
      <c r="G856" s="10">
        <v>10520008</v>
      </c>
      <c r="H856" s="8" t="str">
        <f>IFERROR(VLOOKUP(Table4[[#This Row],[To BMC/MPG Code]],Table5[#All],3,0),"")</f>
        <v>Gomukh Chautham</v>
      </c>
      <c r="I856" s="8" t="str">
        <f>IFERROR(VLOOKUP(Table4[[#This Row],[To BMC/MPG Code]],Table5[#All],2,0),"")</f>
        <v>MPG</v>
      </c>
      <c r="J856" s="9" t="s">
        <v>111</v>
      </c>
      <c r="K856" s="8" t="str">
        <f>IFERROR(VLOOKUP(Table4[[#This Row],[Item Name]],Table2[[Item Name]:[UoM]],2,0),"")</f>
        <v>Nos</v>
      </c>
      <c r="L856" s="10">
        <v>2</v>
      </c>
      <c r="M856" s="18">
        <f>IFERROR(VLOOKUP(Table4[[#This Row],[Item Name]],Table2[[#All],[Item Name]:[Open Rate]],8,0),"")</f>
        <v>88.5</v>
      </c>
      <c r="N856" s="18">
        <f>IFERROR(+Table4[[#This Row],[Qty Issued]]*Table4[[#This Row],[Rate]],"")</f>
        <v>177</v>
      </c>
      <c r="O856" s="10" t="s">
        <v>152</v>
      </c>
      <c r="P856" s="13" t="s">
        <v>154</v>
      </c>
    </row>
    <row r="857" spans="1:16" x14ac:dyDescent="0.25">
      <c r="A857" s="26">
        <v>45829</v>
      </c>
      <c r="B857" s="10" t="s">
        <v>155</v>
      </c>
      <c r="C857" s="10">
        <v>224</v>
      </c>
      <c r="D857" s="10">
        <v>1</v>
      </c>
      <c r="E857" s="8" t="str">
        <f>IFERROR(VLOOKUP(Table4[[#This Row],[From Location Code]],Table5[#All],3,0),"")</f>
        <v>Munger</v>
      </c>
      <c r="F857" s="8" t="str">
        <f>IFERROR(VLOOKUP(Table4[[#This Row],[From Location Code]],Table5[#All],2,0),"")</f>
        <v>Main Godown</v>
      </c>
      <c r="G857" s="10">
        <v>10520008</v>
      </c>
      <c r="H857" s="8" t="str">
        <f>IFERROR(VLOOKUP(Table4[[#This Row],[To BMC/MPG Code]],Table5[#All],3,0),"")</f>
        <v>Gomukh Chautham</v>
      </c>
      <c r="I857" s="8" t="str">
        <f>IFERROR(VLOOKUP(Table4[[#This Row],[To BMC/MPG Code]],Table5[#All],2,0),"")</f>
        <v>MPG</v>
      </c>
      <c r="J857" s="9" t="s">
        <v>99</v>
      </c>
      <c r="K857" s="8" t="str">
        <f>IFERROR(VLOOKUP(Table4[[#This Row],[Item Name]],Table2[[Item Name]:[UoM]],2,0),"")</f>
        <v>Nos</v>
      </c>
      <c r="L857" s="10">
        <v>1</v>
      </c>
      <c r="M857" s="18">
        <f>IFERROR(VLOOKUP(Table4[[#This Row],[Item Name]],Table2[[#All],[Item Name]:[Open Rate]],8,0),"")</f>
        <v>689.39</v>
      </c>
      <c r="N857" s="18">
        <f>IFERROR(+Table4[[#This Row],[Qty Issued]]*Table4[[#This Row],[Rate]],"")</f>
        <v>689.39</v>
      </c>
      <c r="O857" s="10" t="s">
        <v>152</v>
      </c>
      <c r="P857" s="13" t="s">
        <v>154</v>
      </c>
    </row>
    <row r="858" spans="1:16" x14ac:dyDescent="0.25">
      <c r="A858" s="26">
        <v>45829</v>
      </c>
      <c r="B858" s="10" t="s">
        <v>155</v>
      </c>
      <c r="C858" s="10">
        <v>225</v>
      </c>
      <c r="D858" s="10">
        <v>1</v>
      </c>
      <c r="E858" s="8" t="str">
        <f>IFERROR(VLOOKUP(Table4[[#This Row],[From Location Code]],Table5[#All],3,0),"")</f>
        <v>Munger</v>
      </c>
      <c r="F858" s="8" t="str">
        <f>IFERROR(VLOOKUP(Table4[[#This Row],[From Location Code]],Table5[#All],2,0),"")</f>
        <v>Main Godown</v>
      </c>
      <c r="G858" s="10">
        <v>10520008</v>
      </c>
      <c r="H858" s="8" t="str">
        <f>IFERROR(VLOOKUP(Table4[[#This Row],[To BMC/MPG Code]],Table5[#All],3,0),"")</f>
        <v>Gomukh Chautham</v>
      </c>
      <c r="I858" s="8" t="str">
        <f>IFERROR(VLOOKUP(Table4[[#This Row],[To BMC/MPG Code]],Table5[#All],2,0),"")</f>
        <v>MPG</v>
      </c>
      <c r="J858" s="10" t="s">
        <v>121</v>
      </c>
      <c r="K858" s="8" t="str">
        <f>IFERROR(VLOOKUP(Table4[[#This Row],[Item Name]],Table2[[Item Name]:[UoM]],2,0),"")</f>
        <v>Nos</v>
      </c>
      <c r="L858" s="10">
        <v>1</v>
      </c>
      <c r="M858" s="18">
        <f>IFERROR(VLOOKUP(Table4[[#This Row],[Item Name]],Table2[[#All],[Item Name]:[Open Rate]],8,0),"")</f>
        <v>135.69999999999999</v>
      </c>
      <c r="N858" s="18">
        <f>IFERROR(+Table4[[#This Row],[Qty Issued]]*Table4[[#This Row],[Rate]],"")</f>
        <v>135.69999999999999</v>
      </c>
      <c r="O858" s="10" t="s">
        <v>152</v>
      </c>
      <c r="P858" s="13" t="s">
        <v>154</v>
      </c>
    </row>
    <row r="859" spans="1:16" x14ac:dyDescent="0.25">
      <c r="A859" s="26">
        <v>45829</v>
      </c>
      <c r="B859" s="10" t="s">
        <v>155</v>
      </c>
      <c r="C859" s="10">
        <v>225</v>
      </c>
      <c r="D859" s="10">
        <v>1</v>
      </c>
      <c r="E859" s="8" t="str">
        <f>IFERROR(VLOOKUP(Table4[[#This Row],[From Location Code]],Table5[#All],3,0),"")</f>
        <v>Munger</v>
      </c>
      <c r="F859" s="8" t="str">
        <f>IFERROR(VLOOKUP(Table4[[#This Row],[From Location Code]],Table5[#All],2,0),"")</f>
        <v>Main Godown</v>
      </c>
      <c r="G859" s="10">
        <v>10520008</v>
      </c>
      <c r="H859" s="8" t="str">
        <f>IFERROR(VLOOKUP(Table4[[#This Row],[To BMC/MPG Code]],Table5[#All],3,0),"")</f>
        <v>Gomukh Chautham</v>
      </c>
      <c r="I859" s="8" t="str">
        <f>IFERROR(VLOOKUP(Table4[[#This Row],[To BMC/MPG Code]],Table5[#All],2,0),"")</f>
        <v>MPG</v>
      </c>
      <c r="J859" s="10" t="s">
        <v>101</v>
      </c>
      <c r="K859" s="8" t="str">
        <f>IFERROR(VLOOKUP(Table4[[#This Row],[Item Name]],Table2[[Item Name]:[UoM]],2,0),"")</f>
        <v>Nos</v>
      </c>
      <c r="L859" s="10">
        <v>1</v>
      </c>
      <c r="M859" s="18">
        <f>IFERROR(VLOOKUP(Table4[[#This Row],[Item Name]],Table2[[#All],[Item Name]:[Open Rate]],8,0),"")</f>
        <v>106.2</v>
      </c>
      <c r="N859" s="18">
        <f>IFERROR(+Table4[[#This Row],[Qty Issued]]*Table4[[#This Row],[Rate]],"")</f>
        <v>106.2</v>
      </c>
      <c r="O859" s="10" t="s">
        <v>152</v>
      </c>
      <c r="P859" s="13" t="s">
        <v>154</v>
      </c>
    </row>
    <row r="860" spans="1:16" x14ac:dyDescent="0.25">
      <c r="A860" s="26">
        <v>45829</v>
      </c>
      <c r="B860" s="10" t="s">
        <v>155</v>
      </c>
      <c r="C860" s="10">
        <v>225</v>
      </c>
      <c r="D860" s="10">
        <v>1</v>
      </c>
      <c r="E860" s="8" t="str">
        <f>IFERROR(VLOOKUP(Table4[[#This Row],[From Location Code]],Table5[#All],3,0),"")</f>
        <v>Munger</v>
      </c>
      <c r="F860" s="8" t="str">
        <f>IFERROR(VLOOKUP(Table4[[#This Row],[From Location Code]],Table5[#All],2,0),"")</f>
        <v>Main Godown</v>
      </c>
      <c r="G860" s="10">
        <v>10520008</v>
      </c>
      <c r="H860" s="8" t="str">
        <f>IFERROR(VLOOKUP(Table4[[#This Row],[To BMC/MPG Code]],Table5[#All],3,0),"")</f>
        <v>Gomukh Chautham</v>
      </c>
      <c r="I860" s="8" t="str">
        <f>IFERROR(VLOOKUP(Table4[[#This Row],[To BMC/MPG Code]],Table5[#All],2,0),"")</f>
        <v>MPG</v>
      </c>
      <c r="J860" s="10" t="s">
        <v>79</v>
      </c>
      <c r="K860" s="8" t="str">
        <f>IFERROR(VLOOKUP(Table4[[#This Row],[Item Name]],Table2[[Item Name]:[UoM]],2,0),"")</f>
        <v>Nos</v>
      </c>
      <c r="L860" s="10">
        <v>1</v>
      </c>
      <c r="M860" s="18">
        <f>IFERROR(VLOOKUP(Table4[[#This Row],[Item Name]],Table2[[#All],[Item Name]:[Open Rate]],8,0),"")</f>
        <v>282.8</v>
      </c>
      <c r="N860" s="18">
        <f>IFERROR(+Table4[[#This Row],[Qty Issued]]*Table4[[#This Row],[Rate]],"")</f>
        <v>282.8</v>
      </c>
      <c r="O860" s="10" t="s">
        <v>152</v>
      </c>
      <c r="P860" s="13" t="s">
        <v>154</v>
      </c>
    </row>
    <row r="861" spans="1:16" x14ac:dyDescent="0.25">
      <c r="A861" s="26">
        <v>45829</v>
      </c>
      <c r="B861" s="10" t="s">
        <v>155</v>
      </c>
      <c r="C861" s="10">
        <v>225</v>
      </c>
      <c r="D861" s="10">
        <v>1</v>
      </c>
      <c r="E861" s="8" t="str">
        <f>IFERROR(VLOOKUP(Table4[[#This Row],[From Location Code]],Table5[#All],3,0),"")</f>
        <v>Munger</v>
      </c>
      <c r="F861" s="8" t="str">
        <f>IFERROR(VLOOKUP(Table4[[#This Row],[From Location Code]],Table5[#All],2,0),"")</f>
        <v>Main Godown</v>
      </c>
      <c r="G861" s="10">
        <v>10520008</v>
      </c>
      <c r="H861" s="8" t="str">
        <f>IFERROR(VLOOKUP(Table4[[#This Row],[To BMC/MPG Code]],Table5[#All],3,0),"")</f>
        <v>Gomukh Chautham</v>
      </c>
      <c r="I861" s="8" t="str">
        <f>IFERROR(VLOOKUP(Table4[[#This Row],[To BMC/MPG Code]],Table5[#All],2,0),"")</f>
        <v>MPG</v>
      </c>
      <c r="J861" s="10" t="s">
        <v>120</v>
      </c>
      <c r="K861" s="8" t="str">
        <f>IFERROR(VLOOKUP(Table4[[#This Row],[Item Name]],Table2[[Item Name]:[UoM]],2,0),"")</f>
        <v>Nos</v>
      </c>
      <c r="L861" s="10">
        <v>1</v>
      </c>
      <c r="M861" s="18">
        <f>IFERROR(VLOOKUP(Table4[[#This Row],[Item Name]],Table2[[#All],[Item Name]:[Open Rate]],8,0),"")</f>
        <v>622.47</v>
      </c>
      <c r="N861" s="18">
        <f>IFERROR(+Table4[[#This Row],[Qty Issued]]*Table4[[#This Row],[Rate]],"")</f>
        <v>622.47</v>
      </c>
      <c r="O861" s="10" t="s">
        <v>152</v>
      </c>
      <c r="P861" s="13" t="s">
        <v>154</v>
      </c>
    </row>
    <row r="862" spans="1:16" x14ac:dyDescent="0.25">
      <c r="A862" s="26">
        <v>45829</v>
      </c>
      <c r="B862" s="10" t="s">
        <v>155</v>
      </c>
      <c r="C862" s="10">
        <v>225</v>
      </c>
      <c r="D862" s="10">
        <v>1</v>
      </c>
      <c r="E862" s="8" t="str">
        <f>IFERROR(VLOOKUP(Table4[[#This Row],[From Location Code]],Table5[#All],3,0),"")</f>
        <v>Munger</v>
      </c>
      <c r="F862" s="8" t="str">
        <f>IFERROR(VLOOKUP(Table4[[#This Row],[From Location Code]],Table5[#All],2,0),"")</f>
        <v>Main Godown</v>
      </c>
      <c r="G862" s="10">
        <v>10520008</v>
      </c>
      <c r="H862" s="8" t="str">
        <f>IFERROR(VLOOKUP(Table4[[#This Row],[To BMC/MPG Code]],Table5[#All],3,0),"")</f>
        <v>Gomukh Chautham</v>
      </c>
      <c r="I862" s="8" t="str">
        <f>IFERROR(VLOOKUP(Table4[[#This Row],[To BMC/MPG Code]],Table5[#All],2,0),"")</f>
        <v>MPG</v>
      </c>
      <c r="J862" s="10" t="s">
        <v>88</v>
      </c>
      <c r="K862" s="8" t="str">
        <f>IFERROR(VLOOKUP(Table4[[#This Row],[Item Name]],Table2[[Item Name]:[UoM]],2,0),"")</f>
        <v>Nos</v>
      </c>
      <c r="L862" s="10">
        <v>1</v>
      </c>
      <c r="M862" s="18">
        <f>IFERROR(VLOOKUP(Table4[[#This Row],[Item Name]],Table2[[#All],[Item Name]:[Open Rate]],8,0),"")</f>
        <v>258.44</v>
      </c>
      <c r="N862" s="18">
        <f>IFERROR(+Table4[[#This Row],[Qty Issued]]*Table4[[#This Row],[Rate]],"")</f>
        <v>258.44</v>
      </c>
      <c r="O862" s="10" t="s">
        <v>152</v>
      </c>
      <c r="P862" s="13" t="s">
        <v>154</v>
      </c>
    </row>
    <row r="863" spans="1:16" x14ac:dyDescent="0.25">
      <c r="A863" s="26">
        <v>45829</v>
      </c>
      <c r="B863" s="10" t="s">
        <v>155</v>
      </c>
      <c r="C863" s="10">
        <v>225</v>
      </c>
      <c r="D863" s="10">
        <v>1</v>
      </c>
      <c r="E863" s="8" t="str">
        <f>IFERROR(VLOOKUP(Table4[[#This Row],[From Location Code]],Table5[#All],3,0),"")</f>
        <v>Munger</v>
      </c>
      <c r="F863" s="8" t="str">
        <f>IFERROR(VLOOKUP(Table4[[#This Row],[From Location Code]],Table5[#All],2,0),"")</f>
        <v>Main Godown</v>
      </c>
      <c r="G863" s="10">
        <v>10520008</v>
      </c>
      <c r="H863" s="8" t="str">
        <f>IFERROR(VLOOKUP(Table4[[#This Row],[To BMC/MPG Code]],Table5[#All],3,0),"")</f>
        <v>Gomukh Chautham</v>
      </c>
      <c r="I863" s="8" t="str">
        <f>IFERROR(VLOOKUP(Table4[[#This Row],[To BMC/MPG Code]],Table5[#All],2,0),"")</f>
        <v>MPG</v>
      </c>
      <c r="J863" s="9" t="s">
        <v>100</v>
      </c>
      <c r="K863" s="8" t="str">
        <f>IFERROR(VLOOKUP(Table4[[#This Row],[Item Name]],Table2[[Item Name]:[UoM]],2,0),"")</f>
        <v>Nos</v>
      </c>
      <c r="L863" s="10">
        <v>2</v>
      </c>
      <c r="M863" s="18">
        <f>IFERROR(VLOOKUP(Table4[[#This Row],[Item Name]],Table2[[#All],[Item Name]:[Open Rate]],8,0),"")</f>
        <v>79.62</v>
      </c>
      <c r="N863" s="18">
        <f>IFERROR(+Table4[[#This Row],[Qty Issued]]*Table4[[#This Row],[Rate]],"")</f>
        <v>159.24</v>
      </c>
      <c r="O863" s="10" t="s">
        <v>152</v>
      </c>
      <c r="P863" s="13" t="s">
        <v>154</v>
      </c>
    </row>
    <row r="864" spans="1:16" x14ac:dyDescent="0.25">
      <c r="A864" s="26">
        <v>45829</v>
      </c>
      <c r="B864" s="10" t="s">
        <v>155</v>
      </c>
      <c r="C864" s="10">
        <v>225</v>
      </c>
      <c r="D864" s="10">
        <v>1</v>
      </c>
      <c r="E864" s="8" t="str">
        <f>IFERROR(VLOOKUP(Table4[[#This Row],[From Location Code]],Table5[#All],3,0),"")</f>
        <v>Munger</v>
      </c>
      <c r="F864" s="8" t="str">
        <f>IFERROR(VLOOKUP(Table4[[#This Row],[From Location Code]],Table5[#All],2,0),"")</f>
        <v>Main Godown</v>
      </c>
      <c r="G864" s="10">
        <v>10520008</v>
      </c>
      <c r="H864" s="8" t="str">
        <f>IFERROR(VLOOKUP(Table4[[#This Row],[To BMC/MPG Code]],Table5[#All],3,0),"")</f>
        <v>Gomukh Chautham</v>
      </c>
      <c r="I864" s="8" t="str">
        <f>IFERROR(VLOOKUP(Table4[[#This Row],[To BMC/MPG Code]],Table5[#All],2,0),"")</f>
        <v>MPG</v>
      </c>
      <c r="J864" s="9" t="s">
        <v>75</v>
      </c>
      <c r="K864" s="8" t="str">
        <f>IFERROR(VLOOKUP(Table4[[#This Row],[Item Name]],Table2[[Item Name]:[UoM]],2,0),"")</f>
        <v>Nos</v>
      </c>
      <c r="L864" s="10">
        <v>1</v>
      </c>
      <c r="M864" s="18">
        <f>IFERROR(VLOOKUP(Table4[[#This Row],[Item Name]],Table2[[#All],[Item Name]:[Open Rate]],8,0),"")</f>
        <v>3776</v>
      </c>
      <c r="N864" s="18">
        <f>IFERROR(+Table4[[#This Row],[Qty Issued]]*Table4[[#This Row],[Rate]],"")</f>
        <v>3776</v>
      </c>
      <c r="O864" s="10" t="s">
        <v>152</v>
      </c>
      <c r="P864" s="13" t="s">
        <v>154</v>
      </c>
    </row>
    <row r="865" spans="1:17" x14ac:dyDescent="0.25">
      <c r="A865" s="26">
        <v>45829</v>
      </c>
      <c r="B865" s="10" t="s">
        <v>155</v>
      </c>
      <c r="C865" s="10">
        <v>225</v>
      </c>
      <c r="D865" s="10">
        <v>1</v>
      </c>
      <c r="E865" s="8" t="str">
        <f>IFERROR(VLOOKUP(Table4[[#This Row],[From Location Code]],Table5[#All],3,0),"")</f>
        <v>Munger</v>
      </c>
      <c r="F865" s="8" t="str">
        <f>IFERROR(VLOOKUP(Table4[[#This Row],[From Location Code]],Table5[#All],2,0),"")</f>
        <v>Main Godown</v>
      </c>
      <c r="G865" s="10">
        <v>10520008</v>
      </c>
      <c r="H865" s="8" t="str">
        <f>IFERROR(VLOOKUP(Table4[[#This Row],[To BMC/MPG Code]],Table5[#All],3,0),"")</f>
        <v>Gomukh Chautham</v>
      </c>
      <c r="I865" s="8" t="str">
        <f>IFERROR(VLOOKUP(Table4[[#This Row],[To BMC/MPG Code]],Table5[#All],2,0),"")</f>
        <v>MPG</v>
      </c>
      <c r="J865" s="10" t="s">
        <v>128</v>
      </c>
      <c r="K865" s="8" t="str">
        <f>IFERROR(VLOOKUP(Table4[[#This Row],[Item Name]],Table2[[Item Name]:[UoM]],2,0),"")</f>
        <v>Nos</v>
      </c>
      <c r="L865" s="10">
        <v>50</v>
      </c>
      <c r="M865" s="18">
        <f>IFERROR(VLOOKUP(Table4[[#This Row],[Item Name]],Table2[[#All],[Item Name]:[Open Rate]],8,0),"")</f>
        <v>51.92</v>
      </c>
      <c r="N865" s="18">
        <f>IFERROR(+Table4[[#This Row],[Qty Issued]]*Table4[[#This Row],[Rate]],"")</f>
        <v>2596</v>
      </c>
      <c r="O865" s="10" t="s">
        <v>152</v>
      </c>
      <c r="P865" s="13" t="s">
        <v>154</v>
      </c>
    </row>
    <row r="866" spans="1:17" x14ac:dyDescent="0.25">
      <c r="A866" s="26">
        <v>45833</v>
      </c>
      <c r="B866" s="10" t="s">
        <v>155</v>
      </c>
      <c r="C866" s="10">
        <v>226</v>
      </c>
      <c r="D866" s="10">
        <v>1</v>
      </c>
      <c r="E866" s="8" t="str">
        <f>IFERROR(VLOOKUP(Table4[[#This Row],[From Location Code]],Table5[#All],3,0),"")</f>
        <v>Munger</v>
      </c>
      <c r="F866" s="8" t="str">
        <f>IFERROR(VLOOKUP(Table4[[#This Row],[From Location Code]],Table5[#All],2,0),"")</f>
        <v>Main Godown</v>
      </c>
      <c r="G866" s="10">
        <v>1009</v>
      </c>
      <c r="H866" s="8" t="str">
        <f>IFERROR(VLOOKUP(Table4[[#This Row],[To BMC/MPG Code]],Table5[#All],3,0),"")</f>
        <v>Halsi</v>
      </c>
      <c r="I866" s="8" t="str">
        <f>IFERROR(VLOOKUP(Table4[[#This Row],[To BMC/MPG Code]],Table5[#All],2,0),"")</f>
        <v>BMC</v>
      </c>
      <c r="J866" s="10" t="s">
        <v>127</v>
      </c>
      <c r="K866" s="8" t="str">
        <f>IFERROR(VLOOKUP(Table4[[#This Row],[Item Name]],Table2[[Item Name]:[UoM]],2,0),"")</f>
        <v>Nos</v>
      </c>
      <c r="L866" s="10">
        <v>400</v>
      </c>
      <c r="M866" s="18">
        <f>IFERROR(VLOOKUP(Table4[[#This Row],[Item Name]],Table2[[#All],[Item Name]:[Open Rate]],8,0),"")</f>
        <v>12.71</v>
      </c>
      <c r="N866" s="18">
        <f>IFERROR(+Table4[[#This Row],[Qty Issued]]*Table4[[#This Row],[Rate]],"")</f>
        <v>5084</v>
      </c>
      <c r="O866" s="10" t="s">
        <v>152</v>
      </c>
      <c r="P866" s="13" t="s">
        <v>154</v>
      </c>
    </row>
    <row r="867" spans="1:17" x14ac:dyDescent="0.25">
      <c r="A867" s="26">
        <v>45833</v>
      </c>
      <c r="B867" s="10" t="s">
        <v>155</v>
      </c>
      <c r="C867" s="10">
        <v>226</v>
      </c>
      <c r="D867" s="10">
        <v>1</v>
      </c>
      <c r="E867" s="8" t="str">
        <f>IFERROR(VLOOKUP(Table4[[#This Row],[From Location Code]],Table5[#All],3,0),"")</f>
        <v>Munger</v>
      </c>
      <c r="F867" s="8" t="str">
        <f>IFERROR(VLOOKUP(Table4[[#This Row],[From Location Code]],Table5[#All],2,0),"")</f>
        <v>Main Godown</v>
      </c>
      <c r="G867" s="10">
        <v>1009</v>
      </c>
      <c r="H867" s="8" t="str">
        <f>IFERROR(VLOOKUP(Table4[[#This Row],[To BMC/MPG Code]],Table5[#All],3,0),"")</f>
        <v>Halsi</v>
      </c>
      <c r="I867" s="8" t="str">
        <f>IFERROR(VLOOKUP(Table4[[#This Row],[To BMC/MPG Code]],Table5[#All],2,0),"")</f>
        <v>BMC</v>
      </c>
      <c r="J867" s="10" t="s">
        <v>128</v>
      </c>
      <c r="K867" s="8" t="str">
        <f>IFERROR(VLOOKUP(Table4[[#This Row],[Item Name]],Table2[[Item Name]:[UoM]],2,0),"")</f>
        <v>Nos</v>
      </c>
      <c r="L867" s="10">
        <v>50</v>
      </c>
      <c r="M867" s="18">
        <f>IFERROR(VLOOKUP(Table4[[#This Row],[Item Name]],Table2[[#All],[Item Name]:[Open Rate]],8,0),"")</f>
        <v>51.92</v>
      </c>
      <c r="N867" s="18">
        <f>IFERROR(+Table4[[#This Row],[Qty Issued]]*Table4[[#This Row],[Rate]],"")</f>
        <v>2596</v>
      </c>
      <c r="O867" s="10" t="s">
        <v>152</v>
      </c>
      <c r="P867" s="13" t="s">
        <v>154</v>
      </c>
    </row>
    <row r="868" spans="1:17" x14ac:dyDescent="0.25">
      <c r="A868" s="26">
        <v>45833</v>
      </c>
      <c r="B868" s="10" t="s">
        <v>155</v>
      </c>
      <c r="C868" s="10">
        <v>226</v>
      </c>
      <c r="D868" s="10">
        <v>1</v>
      </c>
      <c r="E868" s="8" t="str">
        <f>IFERROR(VLOOKUP(Table4[[#This Row],[From Location Code]],Table5[#All],3,0),"")</f>
        <v>Munger</v>
      </c>
      <c r="F868" s="8" t="str">
        <f>IFERROR(VLOOKUP(Table4[[#This Row],[From Location Code]],Table5[#All],2,0),"")</f>
        <v>Main Godown</v>
      </c>
      <c r="G868" s="10">
        <v>1009</v>
      </c>
      <c r="H868" s="8" t="str">
        <f>IFERROR(VLOOKUP(Table4[[#This Row],[To BMC/MPG Code]],Table5[#All],3,0),"")</f>
        <v>Halsi</v>
      </c>
      <c r="I868" s="8" t="str">
        <f>IFERROR(VLOOKUP(Table4[[#This Row],[To BMC/MPG Code]],Table5[#All],2,0),"")</f>
        <v>BMC</v>
      </c>
      <c r="J868" s="10" t="s">
        <v>67</v>
      </c>
      <c r="K868" s="8" t="str">
        <f>IFERROR(VLOOKUP(Table4[[#This Row],[Item Name]],Table2[[Item Name]:[UoM]],2,0),"")</f>
        <v>Nos</v>
      </c>
      <c r="L868" s="10">
        <v>4</v>
      </c>
      <c r="M868" s="18">
        <f>IFERROR(VLOOKUP(Table4[[#This Row],[Item Name]],Table2[[#All],[Item Name]:[Open Rate]],8,0),"")</f>
        <v>271.39999999999998</v>
      </c>
      <c r="N868" s="18">
        <f>IFERROR(+Table4[[#This Row],[Qty Issued]]*Table4[[#This Row],[Rate]],"")</f>
        <v>1085.5999999999999</v>
      </c>
      <c r="O868" s="10" t="s">
        <v>152</v>
      </c>
      <c r="P868" s="13" t="s">
        <v>154</v>
      </c>
    </row>
    <row r="869" spans="1:17" x14ac:dyDescent="0.25">
      <c r="A869" s="26">
        <v>45838</v>
      </c>
      <c r="B869" s="10" t="s">
        <v>155</v>
      </c>
      <c r="C869" s="10">
        <v>229</v>
      </c>
      <c r="D869" s="10">
        <v>1</v>
      </c>
      <c r="E869" s="8" t="str">
        <f>IFERROR(VLOOKUP(Table4[[#This Row],[From Location Code]],Table5[#All],3,0),"")</f>
        <v>Munger</v>
      </c>
      <c r="F869" s="8" t="str">
        <f>IFERROR(VLOOKUP(Table4[[#This Row],[From Location Code]],Table5[#All],2,0),"")</f>
        <v>Main Godown</v>
      </c>
      <c r="G869" s="10" t="s">
        <v>983</v>
      </c>
      <c r="H869" s="8" t="str">
        <f>IFERROR(VLOOKUP(Table4[[#This Row],[To BMC/MPG Code]],Table5[#All],3,0),"")</f>
        <v>Daya_Lab</v>
      </c>
      <c r="I869" s="8" t="str">
        <f>IFERROR(VLOOKUP(Table4[[#This Row],[To BMC/MPG Code]],Table5[#All],2,0),"")</f>
        <v>Lab</v>
      </c>
      <c r="J869" s="10" t="s">
        <v>67</v>
      </c>
      <c r="K869" s="8" t="str">
        <f>IFERROR(VLOOKUP(Table4[[#This Row],[Item Name]],Table2[[Item Name]:[UoM]],2,0),"")</f>
        <v>Nos</v>
      </c>
      <c r="L869" s="10">
        <v>5</v>
      </c>
      <c r="M869" s="18">
        <f>IFERROR(VLOOKUP(Table4[[#This Row],[Item Name]],Table2[[#All],[Item Name]:[Open Rate]],8,0),"")</f>
        <v>271.39999999999998</v>
      </c>
      <c r="N869" s="18">
        <f>IFERROR(+Table4[[#This Row],[Qty Issued]]*Table4[[#This Row],[Rate]],"")</f>
        <v>1357</v>
      </c>
      <c r="O869" s="10" t="s">
        <v>153</v>
      </c>
      <c r="P869" s="13" t="s">
        <v>38</v>
      </c>
      <c r="Q869" t="s">
        <v>1034</v>
      </c>
    </row>
    <row r="870" spans="1:17" x14ac:dyDescent="0.25">
      <c r="A870" s="26">
        <v>45840</v>
      </c>
      <c r="B870" s="10" t="s">
        <v>155</v>
      </c>
      <c r="C870" s="10">
        <v>230</v>
      </c>
      <c r="D870" s="10">
        <v>1</v>
      </c>
      <c r="E870" s="8" t="str">
        <f>IFERROR(VLOOKUP(Table4[[#This Row],[From Location Code]],Table5[#All],3,0),"")</f>
        <v>Munger</v>
      </c>
      <c r="F870" s="8" t="str">
        <f>IFERROR(VLOOKUP(Table4[[#This Row],[From Location Code]],Table5[#All],2,0),"")</f>
        <v>Main Godown</v>
      </c>
      <c r="G870" s="10">
        <v>10030072</v>
      </c>
      <c r="H870" s="8" t="str">
        <f>IFERROR(VLOOKUP(Table4[[#This Row],[To BMC/MPG Code]],Table5[#All],3,0),"")</f>
        <v>HARLACHAK</v>
      </c>
      <c r="I870" s="8" t="str">
        <f>IFERROR(VLOOKUP(Table4[[#This Row],[To BMC/MPG Code]],Table5[#All],2,0),"")</f>
        <v>MPG</v>
      </c>
      <c r="J870" s="10" t="s">
        <v>68</v>
      </c>
      <c r="K870" s="8" t="str">
        <f>IFERROR(VLOOKUP(Table4[[#This Row],[Item Name]],Table2[[Item Name]:[UoM]],2,0),"")</f>
        <v>Nos</v>
      </c>
      <c r="L870" s="10">
        <v>15</v>
      </c>
      <c r="M870" s="18">
        <f>IFERROR(VLOOKUP(Table4[[#This Row],[Item Name]],Table2[[#All],[Item Name]:[Open Rate]],8,0),"")</f>
        <v>5.13</v>
      </c>
      <c r="N870" s="18">
        <f>IFERROR(+Table4[[#This Row],[Qty Issued]]*Table4[[#This Row],[Rate]],"")</f>
        <v>76.95</v>
      </c>
      <c r="O870" s="10" t="s">
        <v>153</v>
      </c>
      <c r="P870" s="13" t="s">
        <v>38</v>
      </c>
    </row>
    <row r="871" spans="1:17" x14ac:dyDescent="0.25">
      <c r="A871" s="26">
        <v>45840</v>
      </c>
      <c r="B871" s="10" t="s">
        <v>155</v>
      </c>
      <c r="C871" s="10">
        <v>230</v>
      </c>
      <c r="D871" s="10">
        <v>1</v>
      </c>
      <c r="E871" s="8" t="str">
        <f>IFERROR(VLOOKUP(Table4[[#This Row],[From Location Code]],Table5[#All],3,0),"")</f>
        <v>Munger</v>
      </c>
      <c r="F871" s="8" t="str">
        <f>IFERROR(VLOOKUP(Table4[[#This Row],[From Location Code]],Table5[#All],2,0),"")</f>
        <v>Main Godown</v>
      </c>
      <c r="G871" s="10">
        <v>10030072</v>
      </c>
      <c r="H871" s="8" t="str">
        <f>IFERROR(VLOOKUP(Table4[[#This Row],[To BMC/MPG Code]],Table5[#All],3,0),"")</f>
        <v>HARLACHAK</v>
      </c>
      <c r="I871" s="8" t="str">
        <f>IFERROR(VLOOKUP(Table4[[#This Row],[To BMC/MPG Code]],Table5[#All],2,0),"")</f>
        <v>MPG</v>
      </c>
      <c r="J871" s="10" t="s">
        <v>133</v>
      </c>
      <c r="K871" s="8" t="str">
        <f>IFERROR(VLOOKUP(Table4[[#This Row],[Item Name]],Table2[[Item Name]:[UoM]],2,0),"")</f>
        <v>Nos</v>
      </c>
      <c r="L871" s="10">
        <v>12</v>
      </c>
      <c r="M871" s="18">
        <f>IFERROR(VLOOKUP(Table4[[#This Row],[Item Name]],Table2[[#All],[Item Name]:[Open Rate]],8,0),"")</f>
        <v>9.15</v>
      </c>
      <c r="N871" s="18">
        <f>IFERROR(+Table4[[#This Row],[Qty Issued]]*Table4[[#This Row],[Rate]],"")</f>
        <v>109.80000000000001</v>
      </c>
      <c r="O871" s="10" t="s">
        <v>153</v>
      </c>
      <c r="P871" s="13" t="s">
        <v>38</v>
      </c>
    </row>
    <row r="872" spans="1:17" x14ac:dyDescent="0.25">
      <c r="A872" s="26">
        <v>45840</v>
      </c>
      <c r="B872" s="10" t="s">
        <v>155</v>
      </c>
      <c r="C872" s="10">
        <v>230</v>
      </c>
      <c r="D872" s="10">
        <v>1</v>
      </c>
      <c r="E872" s="8" t="str">
        <f>IFERROR(VLOOKUP(Table4[[#This Row],[From Location Code]],Table5[#All],3,0),"")</f>
        <v>Munger</v>
      </c>
      <c r="F872" s="8" t="str">
        <f>IFERROR(VLOOKUP(Table4[[#This Row],[From Location Code]],Table5[#All],2,0),"")</f>
        <v>Main Godown</v>
      </c>
      <c r="G872" s="10">
        <v>10030072</v>
      </c>
      <c r="H872" s="8" t="str">
        <f>IFERROR(VLOOKUP(Table4[[#This Row],[To BMC/MPG Code]],Table5[#All],3,0),"")</f>
        <v>HARLACHAK</v>
      </c>
      <c r="I872" s="8" t="str">
        <f>IFERROR(VLOOKUP(Table4[[#This Row],[To BMC/MPG Code]],Table5[#All],2,0),"")</f>
        <v>MPG</v>
      </c>
      <c r="J872" s="10" t="s">
        <v>94</v>
      </c>
      <c r="K872" s="8" t="str">
        <f>IFERROR(VLOOKUP(Table4[[#This Row],[Item Name]],Table2[[Item Name]:[UoM]],2,0),"")</f>
        <v>Nos</v>
      </c>
      <c r="L872" s="10">
        <v>1</v>
      </c>
      <c r="M872" s="18">
        <f>IFERROR(VLOOKUP(Table4[[#This Row],[Item Name]],Table2[[#All],[Item Name]:[Open Rate]],8,0),"")</f>
        <v>22.99</v>
      </c>
      <c r="N872" s="18">
        <f>IFERROR(+Table4[[#This Row],[Qty Issued]]*Table4[[#This Row],[Rate]],"")</f>
        <v>22.99</v>
      </c>
      <c r="O872" s="10" t="s">
        <v>153</v>
      </c>
      <c r="P872" s="13" t="s">
        <v>38</v>
      </c>
    </row>
    <row r="873" spans="1:17" x14ac:dyDescent="0.25">
      <c r="A873" s="26">
        <v>45840</v>
      </c>
      <c r="B873" s="10" t="s">
        <v>155</v>
      </c>
      <c r="C873" s="10">
        <v>230</v>
      </c>
      <c r="D873" s="10">
        <v>1</v>
      </c>
      <c r="E873" s="8" t="str">
        <f>IFERROR(VLOOKUP(Table4[[#This Row],[From Location Code]],Table5[#All],3,0),"")</f>
        <v>Munger</v>
      </c>
      <c r="F873" s="8" t="str">
        <f>IFERROR(VLOOKUP(Table4[[#This Row],[From Location Code]],Table5[#All],2,0),"")</f>
        <v>Main Godown</v>
      </c>
      <c r="G873" s="10">
        <v>10030072</v>
      </c>
      <c r="H873" s="8" t="str">
        <f>IFERROR(VLOOKUP(Table4[[#This Row],[To BMC/MPG Code]],Table5[#All],3,0),"")</f>
        <v>HARLACHAK</v>
      </c>
      <c r="I873" s="8" t="str">
        <f>IFERROR(VLOOKUP(Table4[[#This Row],[To BMC/MPG Code]],Table5[#All],2,0),"")</f>
        <v>MPG</v>
      </c>
      <c r="J873" s="10" t="s">
        <v>108</v>
      </c>
      <c r="K873" s="8" t="str">
        <f>IFERROR(VLOOKUP(Table4[[#This Row],[Item Name]],Table2[[Item Name]:[UoM]],2,0),"")</f>
        <v>Nos</v>
      </c>
      <c r="L873" s="10">
        <v>1</v>
      </c>
      <c r="M873" s="18">
        <f>IFERROR(VLOOKUP(Table4[[#This Row],[Item Name]],Table2[[#All],[Item Name]:[Open Rate]],8,0),"")</f>
        <v>29.5</v>
      </c>
      <c r="N873" s="18">
        <f>IFERROR(+Table4[[#This Row],[Qty Issued]]*Table4[[#This Row],[Rate]],"")</f>
        <v>29.5</v>
      </c>
      <c r="O873" s="10" t="s">
        <v>153</v>
      </c>
      <c r="P873" s="13" t="s">
        <v>38</v>
      </c>
    </row>
    <row r="874" spans="1:17" x14ac:dyDescent="0.25">
      <c r="A874" s="26">
        <v>45840</v>
      </c>
      <c r="B874" s="10" t="s">
        <v>155</v>
      </c>
      <c r="C874" s="10">
        <v>230</v>
      </c>
      <c r="D874" s="10">
        <v>1</v>
      </c>
      <c r="E874" s="8" t="str">
        <f>IFERROR(VLOOKUP(Table4[[#This Row],[From Location Code]],Table5[#All],3,0),"")</f>
        <v>Munger</v>
      </c>
      <c r="F874" s="8" t="str">
        <f>IFERROR(VLOOKUP(Table4[[#This Row],[From Location Code]],Table5[#All],2,0),"")</f>
        <v>Main Godown</v>
      </c>
      <c r="G874" s="10">
        <v>10030072</v>
      </c>
      <c r="H874" s="8" t="str">
        <f>IFERROR(VLOOKUP(Table4[[#This Row],[To BMC/MPG Code]],Table5[#All],3,0),"")</f>
        <v>HARLACHAK</v>
      </c>
      <c r="I874" s="8" t="str">
        <f>IFERROR(VLOOKUP(Table4[[#This Row],[To BMC/MPG Code]],Table5[#All],2,0),"")</f>
        <v>MPG</v>
      </c>
      <c r="J874" s="10" t="s">
        <v>116</v>
      </c>
      <c r="K874" s="8" t="str">
        <f>IFERROR(VLOOKUP(Table4[[#This Row],[Item Name]],Table2[[Item Name]:[UoM]],2,0),"")</f>
        <v>Nos</v>
      </c>
      <c r="L874" s="10">
        <v>2</v>
      </c>
      <c r="M874" s="18">
        <f>IFERROR(VLOOKUP(Table4[[#This Row],[Item Name]],Table2[[#All],[Item Name]:[Open Rate]],8,0),"")</f>
        <v>2.83</v>
      </c>
      <c r="N874" s="18">
        <f>IFERROR(+Table4[[#This Row],[Qty Issued]]*Table4[[#This Row],[Rate]],"")</f>
        <v>5.66</v>
      </c>
      <c r="O874" s="10" t="s">
        <v>153</v>
      </c>
      <c r="P874" s="13" t="s">
        <v>38</v>
      </c>
    </row>
    <row r="875" spans="1:17" x14ac:dyDescent="0.25">
      <c r="A875" s="26">
        <v>45840</v>
      </c>
      <c r="B875" s="10" t="s">
        <v>155</v>
      </c>
      <c r="C875" s="10">
        <v>230</v>
      </c>
      <c r="D875" s="10">
        <v>1</v>
      </c>
      <c r="E875" s="8" t="str">
        <f>IFERROR(VLOOKUP(Table4[[#This Row],[From Location Code]],Table5[#All],3,0),"")</f>
        <v>Munger</v>
      </c>
      <c r="F875" s="8" t="str">
        <f>IFERROR(VLOOKUP(Table4[[#This Row],[From Location Code]],Table5[#All],2,0),"")</f>
        <v>Main Godown</v>
      </c>
      <c r="G875" s="10">
        <v>10030073</v>
      </c>
      <c r="H875" s="8" t="str">
        <f>IFERROR(VLOOKUP(Table4[[#This Row],[To BMC/MPG Code]],Table5[#All],3,0),"")</f>
        <v>KHIRDIH</v>
      </c>
      <c r="I875" s="8" t="str">
        <f>IFERROR(VLOOKUP(Table4[[#This Row],[To BMC/MPG Code]],Table5[#All],2,0),"")</f>
        <v>MPG</v>
      </c>
      <c r="J875" s="10" t="s">
        <v>68</v>
      </c>
      <c r="K875" s="8" t="str">
        <f>IFERROR(VLOOKUP(Table4[[#This Row],[Item Name]],Table2[[Item Name]:[UoM]],2,0),"")</f>
        <v>Nos</v>
      </c>
      <c r="L875" s="10">
        <v>15</v>
      </c>
      <c r="M875" s="18">
        <f>IFERROR(VLOOKUP(Table4[[#This Row],[Item Name]],Table2[[#All],[Item Name]:[Open Rate]],8,0),"")</f>
        <v>5.13</v>
      </c>
      <c r="N875" s="18">
        <f>IFERROR(+Table4[[#This Row],[Qty Issued]]*Table4[[#This Row],[Rate]],"")</f>
        <v>76.95</v>
      </c>
      <c r="O875" s="10" t="s">
        <v>153</v>
      </c>
      <c r="P875" s="13" t="s">
        <v>38</v>
      </c>
    </row>
    <row r="876" spans="1:17" x14ac:dyDescent="0.25">
      <c r="A876" s="26">
        <v>45840</v>
      </c>
      <c r="B876" s="10" t="s">
        <v>155</v>
      </c>
      <c r="C876" s="10">
        <v>230</v>
      </c>
      <c r="D876" s="10">
        <v>1</v>
      </c>
      <c r="E876" s="8" t="str">
        <f>IFERROR(VLOOKUP(Table4[[#This Row],[From Location Code]],Table5[#All],3,0),"")</f>
        <v>Munger</v>
      </c>
      <c r="F876" s="8" t="str">
        <f>IFERROR(VLOOKUP(Table4[[#This Row],[From Location Code]],Table5[#All],2,0),"")</f>
        <v>Main Godown</v>
      </c>
      <c r="G876" s="10">
        <v>10030073</v>
      </c>
      <c r="H876" s="8" t="str">
        <f>IFERROR(VLOOKUP(Table4[[#This Row],[To BMC/MPG Code]],Table5[#All],3,0),"")</f>
        <v>KHIRDIH</v>
      </c>
      <c r="I876" s="8" t="str">
        <f>IFERROR(VLOOKUP(Table4[[#This Row],[To BMC/MPG Code]],Table5[#All],2,0),"")</f>
        <v>MPG</v>
      </c>
      <c r="J876" s="10" t="s">
        <v>133</v>
      </c>
      <c r="K876" s="8" t="str">
        <f>IFERROR(VLOOKUP(Table4[[#This Row],[Item Name]],Table2[[Item Name]:[UoM]],2,0),"")</f>
        <v>Nos</v>
      </c>
      <c r="L876" s="10">
        <v>12</v>
      </c>
      <c r="M876" s="18">
        <f>IFERROR(VLOOKUP(Table4[[#This Row],[Item Name]],Table2[[#All],[Item Name]:[Open Rate]],8,0),"")</f>
        <v>9.15</v>
      </c>
      <c r="N876" s="18">
        <f>IFERROR(+Table4[[#This Row],[Qty Issued]]*Table4[[#This Row],[Rate]],"")</f>
        <v>109.80000000000001</v>
      </c>
      <c r="O876" s="10" t="s">
        <v>153</v>
      </c>
      <c r="P876" s="13" t="s">
        <v>38</v>
      </c>
    </row>
    <row r="877" spans="1:17" x14ac:dyDescent="0.25">
      <c r="A877" s="26">
        <v>45840</v>
      </c>
      <c r="B877" s="10" t="s">
        <v>155</v>
      </c>
      <c r="C877" s="10">
        <v>230</v>
      </c>
      <c r="D877" s="10">
        <v>1</v>
      </c>
      <c r="E877" s="8" t="str">
        <f>IFERROR(VLOOKUP(Table4[[#This Row],[From Location Code]],Table5[#All],3,0),"")</f>
        <v>Munger</v>
      </c>
      <c r="F877" s="8" t="str">
        <f>IFERROR(VLOOKUP(Table4[[#This Row],[From Location Code]],Table5[#All],2,0),"")</f>
        <v>Main Godown</v>
      </c>
      <c r="G877" s="10">
        <v>10030073</v>
      </c>
      <c r="H877" s="8" t="str">
        <f>IFERROR(VLOOKUP(Table4[[#This Row],[To BMC/MPG Code]],Table5[#All],3,0),"")</f>
        <v>KHIRDIH</v>
      </c>
      <c r="I877" s="8" t="str">
        <f>IFERROR(VLOOKUP(Table4[[#This Row],[To BMC/MPG Code]],Table5[#All],2,0),"")</f>
        <v>MPG</v>
      </c>
      <c r="J877" s="10" t="s">
        <v>94</v>
      </c>
      <c r="K877" s="8" t="str">
        <f>IFERROR(VLOOKUP(Table4[[#This Row],[Item Name]],Table2[[Item Name]:[UoM]],2,0),"")</f>
        <v>Nos</v>
      </c>
      <c r="L877" s="10">
        <v>1</v>
      </c>
      <c r="M877" s="18">
        <f>IFERROR(VLOOKUP(Table4[[#This Row],[Item Name]],Table2[[#All],[Item Name]:[Open Rate]],8,0),"")</f>
        <v>22.99</v>
      </c>
      <c r="N877" s="18">
        <f>IFERROR(+Table4[[#This Row],[Qty Issued]]*Table4[[#This Row],[Rate]],"")</f>
        <v>22.99</v>
      </c>
      <c r="O877" s="10" t="s">
        <v>153</v>
      </c>
      <c r="P877" s="13" t="s">
        <v>38</v>
      </c>
    </row>
    <row r="878" spans="1:17" x14ac:dyDescent="0.25">
      <c r="A878" s="26">
        <v>45840</v>
      </c>
      <c r="B878" s="10" t="s">
        <v>155</v>
      </c>
      <c r="C878" s="10">
        <v>230</v>
      </c>
      <c r="D878" s="10">
        <v>1</v>
      </c>
      <c r="E878" s="8" t="str">
        <f>IFERROR(VLOOKUP(Table4[[#This Row],[From Location Code]],Table5[#All],3,0),"")</f>
        <v>Munger</v>
      </c>
      <c r="F878" s="8" t="str">
        <f>IFERROR(VLOOKUP(Table4[[#This Row],[From Location Code]],Table5[#All],2,0),"")</f>
        <v>Main Godown</v>
      </c>
      <c r="G878" s="10">
        <v>10030073</v>
      </c>
      <c r="H878" s="8" t="str">
        <f>IFERROR(VLOOKUP(Table4[[#This Row],[To BMC/MPG Code]],Table5[#All],3,0),"")</f>
        <v>KHIRDIH</v>
      </c>
      <c r="I878" s="8" t="str">
        <f>IFERROR(VLOOKUP(Table4[[#This Row],[To BMC/MPG Code]],Table5[#All],2,0),"")</f>
        <v>MPG</v>
      </c>
      <c r="J878" s="10" t="s">
        <v>108</v>
      </c>
      <c r="K878" s="8" t="str">
        <f>IFERROR(VLOOKUP(Table4[[#This Row],[Item Name]],Table2[[Item Name]:[UoM]],2,0),"")</f>
        <v>Nos</v>
      </c>
      <c r="L878" s="10">
        <v>1</v>
      </c>
      <c r="M878" s="18">
        <f>IFERROR(VLOOKUP(Table4[[#This Row],[Item Name]],Table2[[#All],[Item Name]:[Open Rate]],8,0),"")</f>
        <v>29.5</v>
      </c>
      <c r="N878" s="18">
        <f>IFERROR(+Table4[[#This Row],[Qty Issued]]*Table4[[#This Row],[Rate]],"")</f>
        <v>29.5</v>
      </c>
      <c r="O878" s="10" t="s">
        <v>153</v>
      </c>
      <c r="P878" s="13" t="s">
        <v>38</v>
      </c>
    </row>
    <row r="879" spans="1:17" x14ac:dyDescent="0.25">
      <c r="A879" s="26">
        <v>45840</v>
      </c>
      <c r="B879" s="10" t="s">
        <v>155</v>
      </c>
      <c r="C879" s="10">
        <v>230</v>
      </c>
      <c r="D879" s="10">
        <v>1</v>
      </c>
      <c r="E879" s="8" t="str">
        <f>IFERROR(VLOOKUP(Table4[[#This Row],[From Location Code]],Table5[#All],3,0),"")</f>
        <v>Munger</v>
      </c>
      <c r="F879" s="8" t="str">
        <f>IFERROR(VLOOKUP(Table4[[#This Row],[From Location Code]],Table5[#All],2,0),"")</f>
        <v>Main Godown</v>
      </c>
      <c r="G879" s="10">
        <v>10030073</v>
      </c>
      <c r="H879" s="8" t="str">
        <f>IFERROR(VLOOKUP(Table4[[#This Row],[To BMC/MPG Code]],Table5[#All],3,0),"")</f>
        <v>KHIRDIH</v>
      </c>
      <c r="I879" s="8" t="str">
        <f>IFERROR(VLOOKUP(Table4[[#This Row],[To BMC/MPG Code]],Table5[#All],2,0),"")</f>
        <v>MPG</v>
      </c>
      <c r="J879" s="10" t="s">
        <v>116</v>
      </c>
      <c r="K879" s="8" t="str">
        <f>IFERROR(VLOOKUP(Table4[[#This Row],[Item Name]],Table2[[Item Name]:[UoM]],2,0),"")</f>
        <v>Nos</v>
      </c>
      <c r="L879" s="10">
        <v>2</v>
      </c>
      <c r="M879" s="18">
        <f>IFERROR(VLOOKUP(Table4[[#This Row],[Item Name]],Table2[[#All],[Item Name]:[Open Rate]],8,0),"")</f>
        <v>2.83</v>
      </c>
      <c r="N879" s="18">
        <f>IFERROR(+Table4[[#This Row],[Qty Issued]]*Table4[[#This Row],[Rate]],"")</f>
        <v>5.66</v>
      </c>
      <c r="O879" s="10" t="s">
        <v>153</v>
      </c>
      <c r="P879" s="13" t="s">
        <v>38</v>
      </c>
    </row>
    <row r="880" spans="1:17" x14ac:dyDescent="0.25">
      <c r="A880" s="26">
        <v>45842</v>
      </c>
      <c r="B880" s="10" t="s">
        <v>155</v>
      </c>
      <c r="C880" s="10">
        <v>231</v>
      </c>
      <c r="D880" s="10">
        <v>1</v>
      </c>
      <c r="E880" s="8" t="str">
        <f>IFERROR(VLOOKUP(Table4[[#This Row],[From Location Code]],Table5[#All],3,0),"")</f>
        <v>Munger</v>
      </c>
      <c r="F880" s="8" t="str">
        <f>IFERROR(VLOOKUP(Table4[[#This Row],[From Location Code]],Table5[#All],2,0),"")</f>
        <v>Main Godown</v>
      </c>
      <c r="G880" s="10">
        <v>1008</v>
      </c>
      <c r="H880" s="8" t="str">
        <f>IFERROR(VLOOKUP(Table4[[#This Row],[To BMC/MPG Code]],Table5[#All],3,0),"")</f>
        <v>Teghra</v>
      </c>
      <c r="I880" s="8" t="str">
        <f>IFERROR(VLOOKUP(Table4[[#This Row],[To BMC/MPG Code]],Table5[#All],2,0),"")</f>
        <v>BMC</v>
      </c>
      <c r="J880" s="10" t="s">
        <v>120</v>
      </c>
      <c r="K880" s="8" t="str">
        <f>IFERROR(VLOOKUP(Table4[[#This Row],[Item Name]],Table2[[Item Name]:[UoM]],2,0),"")</f>
        <v>Nos</v>
      </c>
      <c r="L880" s="10">
        <v>2</v>
      </c>
      <c r="M880" s="18">
        <f>IFERROR(VLOOKUP(Table4[[#This Row],[Item Name]],Table2[[#All],[Item Name]:[Open Rate]],8,0),"")</f>
        <v>622.47</v>
      </c>
      <c r="N880" s="18">
        <f>IFERROR(+Table4[[#This Row],[Qty Issued]]*Table4[[#This Row],[Rate]],"")</f>
        <v>1244.94</v>
      </c>
      <c r="O880" s="10" t="s">
        <v>152</v>
      </c>
      <c r="P880" s="13" t="s">
        <v>154</v>
      </c>
    </row>
    <row r="881" spans="1:16" x14ac:dyDescent="0.25">
      <c r="A881" s="26">
        <v>45842</v>
      </c>
      <c r="B881" s="10" t="s">
        <v>155</v>
      </c>
      <c r="C881" s="10">
        <v>232</v>
      </c>
      <c r="D881" s="10">
        <v>1</v>
      </c>
      <c r="E881" s="8" t="str">
        <f>IFERROR(VLOOKUP(Table4[[#This Row],[From Location Code]],Table5[#All],3,0),"")</f>
        <v>Munger</v>
      </c>
      <c r="F881" s="8" t="str">
        <f>IFERROR(VLOOKUP(Table4[[#This Row],[From Location Code]],Table5[#All],2,0),"")</f>
        <v>Main Godown</v>
      </c>
      <c r="G881" s="10" t="s">
        <v>983</v>
      </c>
      <c r="H881" s="8" t="str">
        <f>IFERROR(VLOOKUP(Table4[[#This Row],[To BMC/MPG Code]],Table5[#All],3,0),"")</f>
        <v>Daya_Lab</v>
      </c>
      <c r="I881" s="8" t="str">
        <f>IFERROR(VLOOKUP(Table4[[#This Row],[To BMC/MPG Code]],Table5[#All],2,0),"")</f>
        <v>Lab</v>
      </c>
      <c r="J881" s="10" t="s">
        <v>120</v>
      </c>
      <c r="K881" s="8" t="str">
        <f>IFERROR(VLOOKUP(Table4[[#This Row],[Item Name]],Table2[[Item Name]:[UoM]],2,0),"")</f>
        <v>Nos</v>
      </c>
      <c r="L881" s="10">
        <v>1</v>
      </c>
      <c r="M881" s="18">
        <f>IFERROR(VLOOKUP(Table4[[#This Row],[Item Name]],Table2[[#All],[Item Name]:[Open Rate]],8,0),"")</f>
        <v>622.47</v>
      </c>
      <c r="N881" s="18">
        <f>IFERROR(+Table4[[#This Row],[Qty Issued]]*Table4[[#This Row],[Rate]],"")</f>
        <v>622.47</v>
      </c>
      <c r="O881" s="10" t="s">
        <v>153</v>
      </c>
      <c r="P881" s="13" t="s">
        <v>38</v>
      </c>
    </row>
    <row r="882" spans="1:16" x14ac:dyDescent="0.25">
      <c r="A882" s="26">
        <v>45843</v>
      </c>
      <c r="B882" s="10" t="s">
        <v>155</v>
      </c>
      <c r="C882" s="10">
        <v>233</v>
      </c>
      <c r="D882" s="10">
        <v>1</v>
      </c>
      <c r="E882" s="8" t="str">
        <f>IFERROR(VLOOKUP(Table4[[#This Row],[From Location Code]],Table5[#All],3,0),"")</f>
        <v>Munger</v>
      </c>
      <c r="F882" s="8" t="str">
        <f>IFERROR(VLOOKUP(Table4[[#This Row],[From Location Code]],Table5[#All],2,0),"")</f>
        <v>Main Godown</v>
      </c>
      <c r="G882" s="10">
        <v>1001</v>
      </c>
      <c r="H882" s="8" t="str">
        <f>IFERROR(VLOOKUP(Table4[[#This Row],[To BMC/MPG Code]],Table5[#All],3,0),"")</f>
        <v>Majhaul</v>
      </c>
      <c r="I882" s="8" t="str">
        <f>IFERROR(VLOOKUP(Table4[[#This Row],[To BMC/MPG Code]],Table5[#All],2,0),"")</f>
        <v>BMC</v>
      </c>
      <c r="J882" s="10" t="s">
        <v>127</v>
      </c>
      <c r="K882" s="8" t="str">
        <f>IFERROR(VLOOKUP(Table4[[#This Row],[Item Name]],Table2[[Item Name]:[UoM]],2,0),"")</f>
        <v>Nos</v>
      </c>
      <c r="L882" s="10">
        <v>100</v>
      </c>
      <c r="M882" s="18">
        <f>IFERROR(VLOOKUP(Table4[[#This Row],[Item Name]],Table2[[#All],[Item Name]:[Open Rate]],8,0),"")</f>
        <v>12.71</v>
      </c>
      <c r="N882" s="18">
        <f>IFERROR(+Table4[[#This Row],[Qty Issued]]*Table4[[#This Row],[Rate]],"")</f>
        <v>1271</v>
      </c>
      <c r="O882" s="10" t="s">
        <v>153</v>
      </c>
      <c r="P882" s="13" t="s">
        <v>38</v>
      </c>
    </row>
    <row r="883" spans="1:16" x14ac:dyDescent="0.25">
      <c r="A883" s="26">
        <v>45843</v>
      </c>
      <c r="B883" s="10" t="s">
        <v>155</v>
      </c>
      <c r="C883" s="10">
        <v>233</v>
      </c>
      <c r="D883" s="10">
        <v>1</v>
      </c>
      <c r="E883" s="8" t="str">
        <f>IFERROR(VLOOKUP(Table4[[#This Row],[From Location Code]],Table5[#All],3,0),"")</f>
        <v>Munger</v>
      </c>
      <c r="F883" s="8" t="str">
        <f>IFERROR(VLOOKUP(Table4[[#This Row],[From Location Code]],Table5[#All],2,0),"")</f>
        <v>Main Godown</v>
      </c>
      <c r="G883" s="10">
        <v>1001</v>
      </c>
      <c r="H883" s="8" t="str">
        <f>IFERROR(VLOOKUP(Table4[[#This Row],[To BMC/MPG Code]],Table5[#All],3,0),"")</f>
        <v>Majhaul</v>
      </c>
      <c r="I883" s="8" t="str">
        <f>IFERROR(VLOOKUP(Table4[[#This Row],[To BMC/MPG Code]],Table5[#All],2,0),"")</f>
        <v>BMC</v>
      </c>
      <c r="J883" s="10" t="s">
        <v>67</v>
      </c>
      <c r="K883" s="8" t="str">
        <f>IFERROR(VLOOKUP(Table4[[#This Row],[Item Name]],Table2[[Item Name]:[UoM]],2,0),"")</f>
        <v>Nos</v>
      </c>
      <c r="L883" s="10">
        <v>5</v>
      </c>
      <c r="M883" s="18">
        <f>IFERROR(VLOOKUP(Table4[[#This Row],[Item Name]],Table2[[#All],[Item Name]:[Open Rate]],8,0),"")</f>
        <v>271.39999999999998</v>
      </c>
      <c r="N883" s="18">
        <f>IFERROR(+Table4[[#This Row],[Qty Issued]]*Table4[[#This Row],[Rate]],"")</f>
        <v>1357</v>
      </c>
      <c r="O883" s="10" t="s">
        <v>153</v>
      </c>
      <c r="P883" s="13" t="s">
        <v>38</v>
      </c>
    </row>
    <row r="884" spans="1:16" x14ac:dyDescent="0.25">
      <c r="A884" s="26">
        <v>45843</v>
      </c>
      <c r="B884" s="10" t="s">
        <v>155</v>
      </c>
      <c r="C884" s="10">
        <v>233</v>
      </c>
      <c r="D884" s="10">
        <v>1</v>
      </c>
      <c r="E884" s="8" t="str">
        <f>IFERROR(VLOOKUP(Table4[[#This Row],[From Location Code]],Table5[#All],3,0),"")</f>
        <v>Munger</v>
      </c>
      <c r="F884" s="8" t="str">
        <f>IFERROR(VLOOKUP(Table4[[#This Row],[From Location Code]],Table5[#All],2,0),"")</f>
        <v>Main Godown</v>
      </c>
      <c r="G884" s="10">
        <v>1001</v>
      </c>
      <c r="H884" s="8" t="str">
        <f>IFERROR(VLOOKUP(Table4[[#This Row],[To BMC/MPG Code]],Table5[#All],3,0),"")</f>
        <v>Majhaul</v>
      </c>
      <c r="I884" s="8" t="str">
        <f>IFERROR(VLOOKUP(Table4[[#This Row],[To BMC/MPG Code]],Table5[#All],2,0),"")</f>
        <v>BMC</v>
      </c>
      <c r="J884" s="9" t="s">
        <v>104</v>
      </c>
      <c r="K884" s="8" t="str">
        <f>IFERROR(VLOOKUP(Table4[[#This Row],[Item Name]],Table2[[Item Name]:[UoM]],2,0),"")</f>
        <v>Nos</v>
      </c>
      <c r="L884" s="10">
        <v>1</v>
      </c>
      <c r="M884" s="18">
        <f>IFERROR(VLOOKUP(Table4[[#This Row],[Item Name]],Table2[[#All],[Item Name]:[Open Rate]],8,0),"")</f>
        <v>23.46</v>
      </c>
      <c r="N884" s="18">
        <f>IFERROR(+Table4[[#This Row],[Qty Issued]]*Table4[[#This Row],[Rate]],"")</f>
        <v>23.46</v>
      </c>
      <c r="O884" s="10" t="s">
        <v>153</v>
      </c>
      <c r="P884" s="13" t="s">
        <v>38</v>
      </c>
    </row>
    <row r="885" spans="1:16" x14ac:dyDescent="0.25">
      <c r="A885" s="26">
        <v>45843</v>
      </c>
      <c r="B885" s="10" t="s">
        <v>155</v>
      </c>
      <c r="C885" s="10">
        <v>233</v>
      </c>
      <c r="D885" s="10">
        <v>1</v>
      </c>
      <c r="E885" s="8" t="str">
        <f>IFERROR(VLOOKUP(Table4[[#This Row],[From Location Code]],Table5[#All],3,0),"")</f>
        <v>Munger</v>
      </c>
      <c r="F885" s="8" t="str">
        <f>IFERROR(VLOOKUP(Table4[[#This Row],[From Location Code]],Table5[#All],2,0),"")</f>
        <v>Main Godown</v>
      </c>
      <c r="G885" s="10">
        <v>1001</v>
      </c>
      <c r="H885" s="8" t="str">
        <f>IFERROR(VLOOKUP(Table4[[#This Row],[To BMC/MPG Code]],Table5[#All],3,0),"")</f>
        <v>Majhaul</v>
      </c>
      <c r="I885" s="8" t="str">
        <f>IFERROR(VLOOKUP(Table4[[#This Row],[To BMC/MPG Code]],Table5[#All],2,0),"")</f>
        <v>BMC</v>
      </c>
      <c r="J885" s="9" t="s">
        <v>56</v>
      </c>
      <c r="K885" s="8" t="str">
        <f>IFERROR(VLOOKUP(Table4[[#This Row],[Item Name]],Table2[[Item Name]:[UoM]],2,0),"")</f>
        <v>Nos</v>
      </c>
      <c r="L885" s="10">
        <v>3</v>
      </c>
      <c r="M885" s="18">
        <f>IFERROR(VLOOKUP(Table4[[#This Row],[Item Name]],Table2[[#All],[Item Name]:[Open Rate]],8,0),"")</f>
        <v>88.5</v>
      </c>
      <c r="N885" s="18">
        <f>IFERROR(+Table4[[#This Row],[Qty Issued]]*Table4[[#This Row],[Rate]],"")</f>
        <v>265.5</v>
      </c>
      <c r="O885" s="10" t="s">
        <v>153</v>
      </c>
      <c r="P885" s="13" t="s">
        <v>38</v>
      </c>
    </row>
    <row r="886" spans="1:16" x14ac:dyDescent="0.25">
      <c r="A886" s="26">
        <v>45845</v>
      </c>
      <c r="B886" s="10" t="s">
        <v>155</v>
      </c>
      <c r="C886" s="10">
        <v>234</v>
      </c>
      <c r="D886" s="10">
        <v>1</v>
      </c>
      <c r="E886" s="8" t="str">
        <f>IFERROR(VLOOKUP(Table4[[#This Row],[From Location Code]],Table5[#All],3,0),"")</f>
        <v>Munger</v>
      </c>
      <c r="F886" s="8" t="str">
        <f>IFERROR(VLOOKUP(Table4[[#This Row],[From Location Code]],Table5[#All],2,0),"")</f>
        <v>Main Godown</v>
      </c>
      <c r="G886" s="10">
        <v>1003</v>
      </c>
      <c r="H886" s="8" t="str">
        <f>IFERROR(VLOOKUP(Table4[[#This Row],[To BMC/MPG Code]],Table5[#All],3,0),"")</f>
        <v>Asarganj</v>
      </c>
      <c r="I886" s="8" t="str">
        <f>IFERROR(VLOOKUP(Table4[[#This Row],[To BMC/MPG Code]],Table5[#All],2,0),"")</f>
        <v>BMC</v>
      </c>
      <c r="J886" s="10" t="s">
        <v>53</v>
      </c>
      <c r="K886" s="8" t="str">
        <f>IFERROR(VLOOKUP(Table4[[#This Row],[Item Name]],Table2[[Item Name]:[UoM]],2,0),"")</f>
        <v>Nos</v>
      </c>
      <c r="L886" s="10">
        <v>1</v>
      </c>
      <c r="M886" s="18">
        <f>IFERROR(VLOOKUP(Table4[[#This Row],[Item Name]],Table2[[#All],[Item Name]:[Open Rate]],8,0),"")</f>
        <v>99.47</v>
      </c>
      <c r="N886" s="18">
        <f>IFERROR(+Table4[[#This Row],[Qty Issued]]*Table4[[#This Row],[Rate]],"")</f>
        <v>99.47</v>
      </c>
      <c r="O886" s="10" t="s">
        <v>152</v>
      </c>
      <c r="P886" s="13" t="s">
        <v>154</v>
      </c>
    </row>
    <row r="887" spans="1:16" x14ac:dyDescent="0.25">
      <c r="A887" s="26">
        <v>45845</v>
      </c>
      <c r="B887" s="10" t="s">
        <v>155</v>
      </c>
      <c r="C887" s="10">
        <v>236</v>
      </c>
      <c r="D887" s="10">
        <v>1</v>
      </c>
      <c r="E887" s="8" t="str">
        <f>IFERROR(VLOOKUP(Table4[[#This Row],[From Location Code]],Table5[#All],3,0),"")</f>
        <v>Munger</v>
      </c>
      <c r="F887" s="8" t="str">
        <f>IFERROR(VLOOKUP(Table4[[#This Row],[From Location Code]],Table5[#All],2,0),"")</f>
        <v>Main Godown</v>
      </c>
      <c r="G887" s="10">
        <v>1014</v>
      </c>
      <c r="H887" s="8" t="str">
        <f>IFERROR(VLOOKUP(Table4[[#This Row],[To BMC/MPG Code]],Table5[#All],3,0),"")</f>
        <v>Dumraon</v>
      </c>
      <c r="I887" s="8" t="str">
        <f>IFERROR(VLOOKUP(Table4[[#This Row],[To BMC/MPG Code]],Table5[#All],2,0),"")</f>
        <v>BMC</v>
      </c>
      <c r="J887" s="9" t="s">
        <v>103</v>
      </c>
      <c r="K887" s="8" t="str">
        <f>IFERROR(VLOOKUP(Table4[[#This Row],[Item Name]],Table2[[Item Name]:[UoM]],2,0),"")</f>
        <v>Nos</v>
      </c>
      <c r="L887" s="10">
        <v>50</v>
      </c>
      <c r="M887" s="18">
        <f>IFERROR(VLOOKUP(Table4[[#This Row],[Item Name]],Table2[[#All],[Item Name]:[Open Rate]],8,0),"")</f>
        <v>0.9</v>
      </c>
      <c r="N887" s="18">
        <f>IFERROR(+Table4[[#This Row],[Qty Issued]]*Table4[[#This Row],[Rate]],"")</f>
        <v>45</v>
      </c>
      <c r="O887" s="10" t="s">
        <v>153</v>
      </c>
      <c r="P887" s="13" t="s">
        <v>38</v>
      </c>
    </row>
    <row r="888" spans="1:16" x14ac:dyDescent="0.25">
      <c r="A888" s="26">
        <v>45845</v>
      </c>
      <c r="B888" s="10" t="s">
        <v>155</v>
      </c>
      <c r="C888" s="10">
        <v>237</v>
      </c>
      <c r="D888" s="10">
        <v>1</v>
      </c>
      <c r="E888" s="8" t="str">
        <f>IFERROR(VLOOKUP(Table4[[#This Row],[From Location Code]],Table5[#All],3,0),"")</f>
        <v>Munger</v>
      </c>
      <c r="F888" s="8" t="str">
        <f>IFERROR(VLOOKUP(Table4[[#This Row],[From Location Code]],Table5[#All],2,0),"")</f>
        <v>Main Godown</v>
      </c>
      <c r="G888" s="10">
        <v>1014</v>
      </c>
      <c r="H888" s="8" t="str">
        <f>IFERROR(VLOOKUP(Table4[[#This Row],[To BMC/MPG Code]],Table5[#All],3,0),"")</f>
        <v>Dumraon</v>
      </c>
      <c r="I888" s="8" t="str">
        <f>IFERROR(VLOOKUP(Table4[[#This Row],[To BMC/MPG Code]],Table5[#All],2,0),"")</f>
        <v>BMC</v>
      </c>
      <c r="J888" s="10" t="s">
        <v>101</v>
      </c>
      <c r="K888" s="8" t="str">
        <f>IFERROR(VLOOKUP(Table4[[#This Row],[Item Name]],Table2[[Item Name]:[UoM]],2,0),"")</f>
        <v>Nos</v>
      </c>
      <c r="L888" s="10">
        <v>3</v>
      </c>
      <c r="M888" s="18">
        <f>IFERROR(VLOOKUP(Table4[[#This Row],[Item Name]],Table2[[#All],[Item Name]:[Open Rate]],8,0),"")</f>
        <v>106.2</v>
      </c>
      <c r="N888" s="18">
        <f>IFERROR(+Table4[[#This Row],[Qty Issued]]*Table4[[#This Row],[Rate]],"")</f>
        <v>318.60000000000002</v>
      </c>
      <c r="O888" s="10" t="s">
        <v>153</v>
      </c>
      <c r="P888" s="13" t="s">
        <v>38</v>
      </c>
    </row>
    <row r="889" spans="1:16" x14ac:dyDescent="0.25">
      <c r="A889" s="26">
        <v>45845</v>
      </c>
      <c r="B889" s="10" t="s">
        <v>155</v>
      </c>
      <c r="C889" s="10">
        <v>237</v>
      </c>
      <c r="D889" s="10">
        <v>1</v>
      </c>
      <c r="E889" s="8" t="str">
        <f>IFERROR(VLOOKUP(Table4[[#This Row],[From Location Code]],Table5[#All],3,0),"")</f>
        <v>Munger</v>
      </c>
      <c r="F889" s="8" t="str">
        <f>IFERROR(VLOOKUP(Table4[[#This Row],[From Location Code]],Table5[#All],2,0),"")</f>
        <v>Main Godown</v>
      </c>
      <c r="G889" s="10">
        <v>1014</v>
      </c>
      <c r="H889" s="8" t="str">
        <f>IFERROR(VLOOKUP(Table4[[#This Row],[To BMC/MPG Code]],Table5[#All],3,0),"")</f>
        <v>Dumraon</v>
      </c>
      <c r="I889" s="8" t="str">
        <f>IFERROR(VLOOKUP(Table4[[#This Row],[To BMC/MPG Code]],Table5[#All],2,0),"")</f>
        <v>BMC</v>
      </c>
      <c r="J889" s="9" t="s">
        <v>80</v>
      </c>
      <c r="K889" s="8" t="str">
        <f>IFERROR(VLOOKUP(Table4[[#This Row],[Item Name]],Table2[[Item Name]:[UoM]],2,0),"")</f>
        <v>Nos</v>
      </c>
      <c r="L889" s="10">
        <v>2</v>
      </c>
      <c r="M889" s="18">
        <f>IFERROR(VLOOKUP(Table4[[#This Row],[Item Name]],Table2[[#All],[Item Name]:[Open Rate]],8,0),"")</f>
        <v>132.69999999999999</v>
      </c>
      <c r="N889" s="18">
        <f>IFERROR(+Table4[[#This Row],[Qty Issued]]*Table4[[#This Row],[Rate]],"")</f>
        <v>265.39999999999998</v>
      </c>
      <c r="O889" s="10" t="s">
        <v>153</v>
      </c>
      <c r="P889" s="13" t="s">
        <v>38</v>
      </c>
    </row>
    <row r="890" spans="1:16" x14ac:dyDescent="0.25">
      <c r="A890" s="26">
        <v>45845</v>
      </c>
      <c r="B890" s="10" t="s">
        <v>155</v>
      </c>
      <c r="C890" s="10">
        <v>237</v>
      </c>
      <c r="D890" s="10">
        <v>1</v>
      </c>
      <c r="E890" s="8" t="str">
        <f>IFERROR(VLOOKUP(Table4[[#This Row],[From Location Code]],Table5[#All],3,0),"")</f>
        <v>Munger</v>
      </c>
      <c r="F890" s="8" t="str">
        <f>IFERROR(VLOOKUP(Table4[[#This Row],[From Location Code]],Table5[#All],2,0),"")</f>
        <v>Main Godown</v>
      </c>
      <c r="G890" s="10">
        <v>1014</v>
      </c>
      <c r="H890" s="8" t="str">
        <f>IFERROR(VLOOKUP(Table4[[#This Row],[To BMC/MPG Code]],Table5[#All],3,0),"")</f>
        <v>Dumraon</v>
      </c>
      <c r="I890" s="8" t="str">
        <f>IFERROR(VLOOKUP(Table4[[#This Row],[To BMC/MPG Code]],Table5[#All],2,0),"")</f>
        <v>BMC</v>
      </c>
      <c r="J890" s="10" t="s">
        <v>54</v>
      </c>
      <c r="K890" s="8" t="str">
        <f>IFERROR(VLOOKUP(Table4[[#This Row],[Item Name]],Table2[[Item Name]:[UoM]],2,0),"")</f>
        <v>Nos</v>
      </c>
      <c r="L890" s="10">
        <v>1</v>
      </c>
      <c r="M890" s="18">
        <f>IFERROR(VLOOKUP(Table4[[#This Row],[Item Name]],Table2[[#All],[Item Name]:[Open Rate]],8,0),"")</f>
        <v>132.69999999999999</v>
      </c>
      <c r="N890" s="18">
        <f>IFERROR(+Table4[[#This Row],[Qty Issued]]*Table4[[#This Row],[Rate]],"")</f>
        <v>132.69999999999999</v>
      </c>
      <c r="O890" s="10" t="s">
        <v>153</v>
      </c>
      <c r="P890" s="13" t="s">
        <v>38</v>
      </c>
    </row>
    <row r="891" spans="1:16" x14ac:dyDescent="0.25">
      <c r="A891" s="26">
        <v>45845</v>
      </c>
      <c r="B891" s="10" t="s">
        <v>155</v>
      </c>
      <c r="C891" s="10">
        <v>237</v>
      </c>
      <c r="D891" s="10">
        <v>1</v>
      </c>
      <c r="E891" s="8" t="str">
        <f>IFERROR(VLOOKUP(Table4[[#This Row],[From Location Code]],Table5[#All],3,0),"")</f>
        <v>Munger</v>
      </c>
      <c r="F891" s="8" t="str">
        <f>IFERROR(VLOOKUP(Table4[[#This Row],[From Location Code]],Table5[#All],2,0),"")</f>
        <v>Main Godown</v>
      </c>
      <c r="G891" s="10">
        <v>1014</v>
      </c>
      <c r="H891" s="8" t="str">
        <f>IFERROR(VLOOKUP(Table4[[#This Row],[To BMC/MPG Code]],Table5[#All],3,0),"")</f>
        <v>Dumraon</v>
      </c>
      <c r="I891" s="8" t="str">
        <f>IFERROR(VLOOKUP(Table4[[#This Row],[To BMC/MPG Code]],Table5[#All],2,0),"")</f>
        <v>BMC</v>
      </c>
      <c r="J891" s="9" t="s">
        <v>135</v>
      </c>
      <c r="K891" s="8" t="str">
        <f>IFERROR(VLOOKUP(Table4[[#This Row],[Item Name]],Table2[[Item Name]:[UoM]],2,0),"")</f>
        <v>Nos</v>
      </c>
      <c r="L891" s="10">
        <v>2</v>
      </c>
      <c r="M891" s="18">
        <f>IFERROR(VLOOKUP(Table4[[#This Row],[Item Name]],Table2[[#All],[Item Name]:[Open Rate]],8,0),"")</f>
        <v>132.69999999999999</v>
      </c>
      <c r="N891" s="18">
        <f>IFERROR(+Table4[[#This Row],[Qty Issued]]*Table4[[#This Row],[Rate]],"")</f>
        <v>265.39999999999998</v>
      </c>
      <c r="O891" s="10" t="s">
        <v>153</v>
      </c>
      <c r="P891" s="13" t="s">
        <v>38</v>
      </c>
    </row>
    <row r="892" spans="1:16" x14ac:dyDescent="0.25">
      <c r="A892" s="26">
        <v>45845</v>
      </c>
      <c r="B892" s="10" t="s">
        <v>155</v>
      </c>
      <c r="C892" s="10">
        <v>237</v>
      </c>
      <c r="D892" s="10">
        <v>1</v>
      </c>
      <c r="E892" s="8" t="str">
        <f>IFERROR(VLOOKUP(Table4[[#This Row],[From Location Code]],Table5[#All],3,0),"")</f>
        <v>Munger</v>
      </c>
      <c r="F892" s="8" t="str">
        <f>IFERROR(VLOOKUP(Table4[[#This Row],[From Location Code]],Table5[#All],2,0),"")</f>
        <v>Main Godown</v>
      </c>
      <c r="G892" s="10">
        <v>1014</v>
      </c>
      <c r="H892" s="8" t="str">
        <f>IFERROR(VLOOKUP(Table4[[#This Row],[To BMC/MPG Code]],Table5[#All],3,0),"")</f>
        <v>Dumraon</v>
      </c>
      <c r="I892" s="8" t="str">
        <f>IFERROR(VLOOKUP(Table4[[#This Row],[To BMC/MPG Code]],Table5[#All],2,0),"")</f>
        <v>BMC</v>
      </c>
      <c r="J892" s="10" t="s">
        <v>92</v>
      </c>
      <c r="K892" s="8" t="str">
        <f>IFERROR(VLOOKUP(Table4[[#This Row],[Item Name]],Table2[[Item Name]:[UoM]],2,0),"")</f>
        <v>Nos</v>
      </c>
      <c r="L892" s="10">
        <v>20</v>
      </c>
      <c r="M892" s="18">
        <f>IFERROR(VLOOKUP(Table4[[#This Row],[Item Name]],Table2[[#All],[Item Name]:[Open Rate]],8,0),"")</f>
        <v>94.4</v>
      </c>
      <c r="N892" s="18">
        <f>IFERROR(+Table4[[#This Row],[Qty Issued]]*Table4[[#This Row],[Rate]],"")</f>
        <v>1888</v>
      </c>
      <c r="O892" s="10" t="s">
        <v>153</v>
      </c>
      <c r="P892" s="13" t="s">
        <v>38</v>
      </c>
    </row>
    <row r="893" spans="1:16" x14ac:dyDescent="0.25">
      <c r="A893" s="26">
        <v>45845</v>
      </c>
      <c r="B893" s="10" t="s">
        <v>155</v>
      </c>
      <c r="C893" s="10">
        <v>237</v>
      </c>
      <c r="D893" s="10">
        <v>1</v>
      </c>
      <c r="E893" s="8" t="str">
        <f>IFERROR(VLOOKUP(Table4[[#This Row],[From Location Code]],Table5[#All],3,0),"")</f>
        <v>Munger</v>
      </c>
      <c r="F893" s="8" t="str">
        <f>IFERROR(VLOOKUP(Table4[[#This Row],[From Location Code]],Table5[#All],2,0),"")</f>
        <v>Main Godown</v>
      </c>
      <c r="G893" s="10">
        <v>1014</v>
      </c>
      <c r="H893" s="8" t="str">
        <f>IFERROR(VLOOKUP(Table4[[#This Row],[To BMC/MPG Code]],Table5[#All],3,0),"")</f>
        <v>Dumraon</v>
      </c>
      <c r="I893" s="8" t="str">
        <f>IFERROR(VLOOKUP(Table4[[#This Row],[To BMC/MPG Code]],Table5[#All],2,0),"")</f>
        <v>BMC</v>
      </c>
      <c r="J893" s="9" t="s">
        <v>47</v>
      </c>
      <c r="K893" s="8" t="str">
        <f>IFERROR(VLOOKUP(Table4[[#This Row],[Item Name]],Table2[[Item Name]:[UoM]],2,0),"")</f>
        <v>Nos</v>
      </c>
      <c r="L893" s="10">
        <v>4</v>
      </c>
      <c r="M893" s="18">
        <f>IFERROR(VLOOKUP(Table4[[#This Row],[Item Name]],Table2[[#All],[Item Name]:[Open Rate]],8,0),"")</f>
        <v>47.2</v>
      </c>
      <c r="N893" s="18">
        <f>IFERROR(+Table4[[#This Row],[Qty Issued]]*Table4[[#This Row],[Rate]],"")</f>
        <v>188.8</v>
      </c>
      <c r="O893" s="10" t="s">
        <v>153</v>
      </c>
      <c r="P893" s="13" t="s">
        <v>38</v>
      </c>
    </row>
    <row r="894" spans="1:16" x14ac:dyDescent="0.25">
      <c r="A894" s="26">
        <v>45845</v>
      </c>
      <c r="B894" s="10" t="s">
        <v>19</v>
      </c>
      <c r="C894" s="10">
        <v>237</v>
      </c>
      <c r="D894" s="10">
        <v>1</v>
      </c>
      <c r="E894" s="8" t="str">
        <f>IFERROR(VLOOKUP(Table4[[#This Row],[From Location Code]],Table5[#All],3,0),"")</f>
        <v>Munger</v>
      </c>
      <c r="F894" s="8" t="str">
        <f>IFERROR(VLOOKUP(Table4[[#This Row],[From Location Code]],Table5[#All],2,0),"")</f>
        <v>Main Godown</v>
      </c>
      <c r="G894" s="10">
        <v>1014</v>
      </c>
      <c r="H894" s="8" t="str">
        <f>IFERROR(VLOOKUP(Table4[[#This Row],[To BMC/MPG Code]],Table5[#All],3,0),"")</f>
        <v>Dumraon</v>
      </c>
      <c r="I894" s="8" t="str">
        <f>IFERROR(VLOOKUP(Table4[[#This Row],[To BMC/MPG Code]],Table5[#All],2,0),"")</f>
        <v>BMC</v>
      </c>
      <c r="J894" s="9" t="s">
        <v>66</v>
      </c>
      <c r="K894" s="8" t="str">
        <f>IFERROR(VLOOKUP(Table4[[#This Row],[Item Name]],Table2[[Item Name]:[UoM]],2,0),"")</f>
        <v>Nos</v>
      </c>
      <c r="L894" s="10">
        <v>10</v>
      </c>
      <c r="M894" s="18">
        <f>IFERROR(VLOOKUP(Table4[[#This Row],[Item Name]],Table2[[#All],[Item Name]:[Open Rate]],8,0),"")</f>
        <v>56.02</v>
      </c>
      <c r="N894" s="18">
        <f>IFERROR(+Table4[[#This Row],[Qty Issued]]*Table4[[#This Row],[Rate]],"")</f>
        <v>560.20000000000005</v>
      </c>
      <c r="O894" s="10" t="s">
        <v>153</v>
      </c>
      <c r="P894" s="13" t="s">
        <v>38</v>
      </c>
    </row>
    <row r="895" spans="1:16" x14ac:dyDescent="0.25">
      <c r="A895" s="26">
        <v>45845</v>
      </c>
      <c r="B895" s="10" t="s">
        <v>155</v>
      </c>
      <c r="C895" s="10">
        <v>237</v>
      </c>
      <c r="D895" s="10">
        <v>1</v>
      </c>
      <c r="E895" s="8" t="str">
        <f>IFERROR(VLOOKUP(Table4[[#This Row],[From Location Code]],Table5[#All],3,0),"")</f>
        <v>Munger</v>
      </c>
      <c r="F895" s="8" t="str">
        <f>IFERROR(VLOOKUP(Table4[[#This Row],[From Location Code]],Table5[#All],2,0),"")</f>
        <v>Main Godown</v>
      </c>
      <c r="G895" s="10">
        <v>1014</v>
      </c>
      <c r="H895" s="8" t="str">
        <f>IFERROR(VLOOKUP(Table4[[#This Row],[To BMC/MPG Code]],Table5[#All],3,0),"")</f>
        <v>Dumraon</v>
      </c>
      <c r="I895" s="8" t="str">
        <f>IFERROR(VLOOKUP(Table4[[#This Row],[To BMC/MPG Code]],Table5[#All],2,0),"")</f>
        <v>BMC</v>
      </c>
      <c r="J895" s="9" t="s">
        <v>123</v>
      </c>
      <c r="K895" s="8" t="str">
        <f>IFERROR(VLOOKUP(Table4[[#This Row],[Item Name]],Table2[[Item Name]:[UoM]],2,0),"")</f>
        <v>Nos</v>
      </c>
      <c r="L895" s="10">
        <v>1</v>
      </c>
      <c r="M895" s="18">
        <f>IFERROR(VLOOKUP(Table4[[#This Row],[Item Name]],Table2[[#All],[Item Name]:[Open Rate]],8,0),"")</f>
        <v>839.4</v>
      </c>
      <c r="N895" s="18">
        <f>IFERROR(+Table4[[#This Row],[Qty Issued]]*Table4[[#This Row],[Rate]],"")</f>
        <v>839.4</v>
      </c>
      <c r="O895" s="10" t="s">
        <v>153</v>
      </c>
      <c r="P895" s="13" t="s">
        <v>38</v>
      </c>
    </row>
    <row r="896" spans="1:16" x14ac:dyDescent="0.25">
      <c r="A896" s="26">
        <v>45845</v>
      </c>
      <c r="B896" s="10" t="s">
        <v>19</v>
      </c>
      <c r="C896" s="10">
        <v>237</v>
      </c>
      <c r="D896" s="10">
        <v>1</v>
      </c>
      <c r="E896" s="8" t="str">
        <f>IFERROR(VLOOKUP(Table4[[#This Row],[From Location Code]],Table5[#All],3,0),"")</f>
        <v>Munger</v>
      </c>
      <c r="F896" s="8" t="str">
        <f>IFERROR(VLOOKUP(Table4[[#This Row],[From Location Code]],Table5[#All],2,0),"")</f>
        <v>Main Godown</v>
      </c>
      <c r="G896" s="10">
        <v>1014</v>
      </c>
      <c r="H896" s="8" t="str">
        <f>IFERROR(VLOOKUP(Table4[[#This Row],[To BMC/MPG Code]],Table5[#All],3,0),"")</f>
        <v>Dumraon</v>
      </c>
      <c r="I896" s="8" t="str">
        <f>IFERROR(VLOOKUP(Table4[[#This Row],[To BMC/MPG Code]],Table5[#All],2,0),"")</f>
        <v>BMC</v>
      </c>
      <c r="J896" s="10" t="s">
        <v>64</v>
      </c>
      <c r="K896" s="8" t="str">
        <f>IFERROR(VLOOKUP(Table4[[#This Row],[Item Name]],Table2[[Item Name]:[UoM]],2,0),"")</f>
        <v>Nos</v>
      </c>
      <c r="L896" s="10">
        <v>30</v>
      </c>
      <c r="M896" s="18">
        <f>IFERROR(VLOOKUP(Table4[[#This Row],[Item Name]],Table2[[#All],[Item Name]:[Open Rate]],8,0),"")</f>
        <v>348.52</v>
      </c>
      <c r="N896" s="18">
        <f>IFERROR(+Table4[[#This Row],[Qty Issued]]*Table4[[#This Row],[Rate]],"")</f>
        <v>10455.599999999999</v>
      </c>
      <c r="O896" s="10" t="s">
        <v>153</v>
      </c>
      <c r="P896" s="13" t="s">
        <v>38</v>
      </c>
    </row>
    <row r="897" spans="1:16" x14ac:dyDescent="0.25">
      <c r="A897" s="26">
        <v>45845</v>
      </c>
      <c r="B897" s="10" t="s">
        <v>155</v>
      </c>
      <c r="C897" s="10">
        <v>238</v>
      </c>
      <c r="D897" s="10">
        <v>1</v>
      </c>
      <c r="E897" s="8" t="str">
        <f>IFERROR(VLOOKUP(Table4[[#This Row],[From Location Code]],Table5[#All],3,0),"")</f>
        <v>Munger</v>
      </c>
      <c r="F897" s="8" t="str">
        <f>IFERROR(VLOOKUP(Table4[[#This Row],[From Location Code]],Table5[#All],2,0),"")</f>
        <v>Main Godown</v>
      </c>
      <c r="G897" s="10">
        <v>1008</v>
      </c>
      <c r="H897" s="8" t="str">
        <f>IFERROR(VLOOKUP(Table4[[#This Row],[To BMC/MPG Code]],Table5[#All],3,0),"")</f>
        <v>Teghra</v>
      </c>
      <c r="I897" s="8" t="str">
        <f>IFERROR(VLOOKUP(Table4[[#This Row],[To BMC/MPG Code]],Table5[#All],2,0),"")</f>
        <v>BMC</v>
      </c>
      <c r="J897" s="9" t="s">
        <v>104</v>
      </c>
      <c r="K897" s="8" t="str">
        <f>IFERROR(VLOOKUP(Table4[[#This Row],[Item Name]],Table2[[Item Name]:[UoM]],2,0),"")</f>
        <v>Nos</v>
      </c>
      <c r="L897" s="10">
        <v>2</v>
      </c>
      <c r="M897" s="18">
        <f>IFERROR(VLOOKUP(Table4[[#This Row],[Item Name]],Table2[[#All],[Item Name]:[Open Rate]],8,0),"")</f>
        <v>23.46</v>
      </c>
      <c r="N897" s="18">
        <f>IFERROR(+Table4[[#This Row],[Qty Issued]]*Table4[[#This Row],[Rate]],"")</f>
        <v>46.92</v>
      </c>
      <c r="O897" s="10" t="s">
        <v>152</v>
      </c>
      <c r="P897" s="13" t="s">
        <v>154</v>
      </c>
    </row>
    <row r="898" spans="1:16" x14ac:dyDescent="0.25">
      <c r="A898" s="26">
        <v>45845</v>
      </c>
      <c r="B898" s="10" t="s">
        <v>155</v>
      </c>
      <c r="C898" s="10">
        <v>238</v>
      </c>
      <c r="D898" s="10">
        <v>1</v>
      </c>
      <c r="E898" s="8" t="str">
        <f>IFERROR(VLOOKUP(Table4[[#This Row],[From Location Code]],Table5[#All],3,0),"")</f>
        <v>Munger</v>
      </c>
      <c r="F898" s="8" t="str">
        <f>IFERROR(VLOOKUP(Table4[[#This Row],[From Location Code]],Table5[#All],2,0),"")</f>
        <v>Main Godown</v>
      </c>
      <c r="G898" s="10">
        <v>1008</v>
      </c>
      <c r="H898" s="8" t="str">
        <f>IFERROR(VLOOKUP(Table4[[#This Row],[To BMC/MPG Code]],Table5[#All],3,0),"")</f>
        <v>Teghra</v>
      </c>
      <c r="I898" s="8" t="str">
        <f>IFERROR(VLOOKUP(Table4[[#This Row],[To BMC/MPG Code]],Table5[#All],2,0),"")</f>
        <v>BMC</v>
      </c>
      <c r="J898" s="9" t="s">
        <v>105</v>
      </c>
      <c r="K898" s="8" t="str">
        <f>IFERROR(VLOOKUP(Table4[[#This Row],[Item Name]],Table2[[Item Name]:[UoM]],2,0),"")</f>
        <v>Nos</v>
      </c>
      <c r="L898" s="10">
        <v>2</v>
      </c>
      <c r="M898" s="18">
        <f>IFERROR(VLOOKUP(Table4[[#This Row],[Item Name]],Table2[[#All],[Item Name]:[Open Rate]],8,0),"")</f>
        <v>22.42</v>
      </c>
      <c r="N898" s="18">
        <f>IFERROR(+Table4[[#This Row],[Qty Issued]]*Table4[[#This Row],[Rate]],"")</f>
        <v>44.84</v>
      </c>
      <c r="O898" s="10" t="s">
        <v>152</v>
      </c>
      <c r="P898" s="13" t="s">
        <v>154</v>
      </c>
    </row>
    <row r="899" spans="1:16" x14ac:dyDescent="0.25">
      <c r="A899" s="26">
        <v>45845</v>
      </c>
      <c r="B899" s="10" t="s">
        <v>155</v>
      </c>
      <c r="C899" s="10">
        <v>238</v>
      </c>
      <c r="D899" s="10">
        <v>1</v>
      </c>
      <c r="E899" s="8" t="str">
        <f>IFERROR(VLOOKUP(Table4[[#This Row],[From Location Code]],Table5[#All],3,0),"")</f>
        <v>Munger</v>
      </c>
      <c r="F899" s="8" t="str">
        <f>IFERROR(VLOOKUP(Table4[[#This Row],[From Location Code]],Table5[#All],2,0),"")</f>
        <v>Main Godown</v>
      </c>
      <c r="G899" s="10">
        <v>1008</v>
      </c>
      <c r="H899" s="8" t="str">
        <f>IFERROR(VLOOKUP(Table4[[#This Row],[To BMC/MPG Code]],Table5[#All],3,0),"")</f>
        <v>Teghra</v>
      </c>
      <c r="I899" s="8" t="str">
        <f>IFERROR(VLOOKUP(Table4[[#This Row],[To BMC/MPG Code]],Table5[#All],2,0),"")</f>
        <v>BMC</v>
      </c>
      <c r="J899" s="10" t="s">
        <v>46</v>
      </c>
      <c r="K899" s="8" t="str">
        <f>IFERROR(VLOOKUP(Table4[[#This Row],[Item Name]],Table2[[Item Name]:[UoM]],2,0),"")</f>
        <v>Nos</v>
      </c>
      <c r="L899" s="10">
        <v>1</v>
      </c>
      <c r="M899" s="18">
        <f>IFERROR(VLOOKUP(Table4[[#This Row],[Item Name]],Table2[[#All],[Item Name]:[Open Rate]],8,0),"")</f>
        <v>33.18</v>
      </c>
      <c r="N899" s="18">
        <f>IFERROR(+Table4[[#This Row],[Qty Issued]]*Table4[[#This Row],[Rate]],"")</f>
        <v>33.18</v>
      </c>
      <c r="O899" s="10" t="s">
        <v>152</v>
      </c>
      <c r="P899" s="13" t="s">
        <v>154</v>
      </c>
    </row>
    <row r="900" spans="1:16" x14ac:dyDescent="0.25">
      <c r="A900" s="26">
        <v>45845</v>
      </c>
      <c r="B900" s="10" t="s">
        <v>155</v>
      </c>
      <c r="C900" s="10">
        <v>238</v>
      </c>
      <c r="D900" s="10">
        <v>1</v>
      </c>
      <c r="E900" s="8" t="str">
        <f>IFERROR(VLOOKUP(Table4[[#This Row],[From Location Code]],Table5[#All],3,0),"")</f>
        <v>Munger</v>
      </c>
      <c r="F900" s="8" t="str">
        <f>IFERROR(VLOOKUP(Table4[[#This Row],[From Location Code]],Table5[#All],2,0),"")</f>
        <v>Main Godown</v>
      </c>
      <c r="G900" s="10">
        <v>1008</v>
      </c>
      <c r="H900" s="8" t="str">
        <f>IFERROR(VLOOKUP(Table4[[#This Row],[To BMC/MPG Code]],Table5[#All],3,0),"")</f>
        <v>Teghra</v>
      </c>
      <c r="I900" s="8" t="str">
        <f>IFERROR(VLOOKUP(Table4[[#This Row],[To BMC/MPG Code]],Table5[#All],2,0),"")</f>
        <v>BMC</v>
      </c>
      <c r="J900" s="10" t="s">
        <v>80</v>
      </c>
      <c r="K900" s="8" t="str">
        <f>IFERROR(VLOOKUP(Table4[[#This Row],[Item Name]],Table2[[Item Name]:[UoM]],2,0),"")</f>
        <v>Nos</v>
      </c>
      <c r="L900" s="10">
        <v>1</v>
      </c>
      <c r="M900" s="18">
        <f>IFERROR(VLOOKUP(Table4[[#This Row],[Item Name]],Table2[[#All],[Item Name]:[Open Rate]],8,0),"")</f>
        <v>132.69999999999999</v>
      </c>
      <c r="N900" s="18">
        <f>IFERROR(+Table4[[#This Row],[Qty Issued]]*Table4[[#This Row],[Rate]],"")</f>
        <v>132.69999999999999</v>
      </c>
      <c r="O900" s="10" t="s">
        <v>152</v>
      </c>
      <c r="P900" s="13" t="s">
        <v>154</v>
      </c>
    </row>
    <row r="901" spans="1:16" x14ac:dyDescent="0.25">
      <c r="A901" s="26">
        <v>45845</v>
      </c>
      <c r="B901" s="10" t="s">
        <v>155</v>
      </c>
      <c r="C901" s="10">
        <v>238</v>
      </c>
      <c r="D901" s="10">
        <v>1</v>
      </c>
      <c r="E901" s="8" t="str">
        <f>IFERROR(VLOOKUP(Table4[[#This Row],[From Location Code]],Table5[#All],3,0),"")</f>
        <v>Munger</v>
      </c>
      <c r="F901" s="8" t="str">
        <f>IFERROR(VLOOKUP(Table4[[#This Row],[From Location Code]],Table5[#All],2,0),"")</f>
        <v>Main Godown</v>
      </c>
      <c r="G901" s="10">
        <v>1008</v>
      </c>
      <c r="H901" s="8" t="str">
        <f>IFERROR(VLOOKUP(Table4[[#This Row],[To BMC/MPG Code]],Table5[#All],3,0),"")</f>
        <v>Teghra</v>
      </c>
      <c r="I901" s="8" t="str">
        <f>IFERROR(VLOOKUP(Table4[[#This Row],[To BMC/MPG Code]],Table5[#All],2,0),"")</f>
        <v>BMC</v>
      </c>
      <c r="J901" s="10" t="s">
        <v>100</v>
      </c>
      <c r="K901" s="8" t="str">
        <f>IFERROR(VLOOKUP(Table4[[#This Row],[Item Name]],Table2[[Item Name]:[UoM]],2,0),"")</f>
        <v>Nos</v>
      </c>
      <c r="L901" s="10">
        <v>4</v>
      </c>
      <c r="M901" s="18">
        <f>IFERROR(VLOOKUP(Table4[[#This Row],[Item Name]],Table2[[#All],[Item Name]:[Open Rate]],8,0),"")</f>
        <v>79.62</v>
      </c>
      <c r="N901" s="18">
        <f>IFERROR(+Table4[[#This Row],[Qty Issued]]*Table4[[#This Row],[Rate]],"")</f>
        <v>318.48</v>
      </c>
      <c r="O901" s="10" t="s">
        <v>152</v>
      </c>
      <c r="P901" s="13" t="s">
        <v>154</v>
      </c>
    </row>
    <row r="902" spans="1:16" x14ac:dyDescent="0.25">
      <c r="A902" s="26">
        <v>45852</v>
      </c>
      <c r="B902" s="10" t="s">
        <v>155</v>
      </c>
      <c r="C902" s="10">
        <v>239</v>
      </c>
      <c r="D902" s="10">
        <v>1</v>
      </c>
      <c r="E902" s="8" t="str">
        <f>IFERROR(VLOOKUP(Table4[[#This Row],[From Location Code]],Table5[#All],3,0),"")</f>
        <v>Munger</v>
      </c>
      <c r="F902" s="8" t="str">
        <f>IFERROR(VLOOKUP(Table4[[#This Row],[From Location Code]],Table5[#All],2,0),"")</f>
        <v>Main Godown</v>
      </c>
      <c r="G902" s="10" t="s">
        <v>983</v>
      </c>
      <c r="H902" s="8" t="str">
        <f>IFERROR(VLOOKUP(Table4[[#This Row],[To BMC/MPG Code]],Table5[#All],3,0),"")</f>
        <v>Daya_Lab</v>
      </c>
      <c r="I902" s="8" t="str">
        <f>IFERROR(VLOOKUP(Table4[[#This Row],[To BMC/MPG Code]],Table5[#All],2,0),"")</f>
        <v>Lab</v>
      </c>
      <c r="J902" s="10" t="s">
        <v>67</v>
      </c>
      <c r="K902" s="8" t="str">
        <f>IFERROR(VLOOKUP(Table4[[#This Row],[Item Name]],Table2[[Item Name]:[UoM]],2,0),"")</f>
        <v>Nos</v>
      </c>
      <c r="L902" s="10">
        <v>3</v>
      </c>
      <c r="M902" s="18">
        <f>IFERROR(VLOOKUP(Table4[[#This Row],[Item Name]],Table2[[#All],[Item Name]:[Open Rate]],8,0),"")</f>
        <v>271.39999999999998</v>
      </c>
      <c r="N902" s="18">
        <f>IFERROR(+Table4[[#This Row],[Qty Issued]]*Table4[[#This Row],[Rate]],"")</f>
        <v>814.19999999999993</v>
      </c>
      <c r="O902" s="10" t="s">
        <v>153</v>
      </c>
      <c r="P902" s="13" t="s">
        <v>38</v>
      </c>
    </row>
    <row r="903" spans="1:16" x14ac:dyDescent="0.25">
      <c r="A903" s="26">
        <v>45852</v>
      </c>
      <c r="B903" s="10" t="s">
        <v>155</v>
      </c>
      <c r="C903" s="10">
        <v>240</v>
      </c>
      <c r="D903" s="10">
        <v>1</v>
      </c>
      <c r="E903" s="8" t="str">
        <f>IFERROR(VLOOKUP(Table4[[#This Row],[From Location Code]],Table5[#All],3,0),"")</f>
        <v>Munger</v>
      </c>
      <c r="F903" s="8" t="str">
        <f>IFERROR(VLOOKUP(Table4[[#This Row],[From Location Code]],Table5[#All],2,0),"")</f>
        <v>Main Godown</v>
      </c>
      <c r="G903" s="10">
        <v>1012</v>
      </c>
      <c r="H903" s="8" t="str">
        <f>IFERROR(VLOOKUP(Table4[[#This Row],[To BMC/MPG Code]],Table5[#All],3,0),"")</f>
        <v>DalsinghSarai</v>
      </c>
      <c r="I903" s="8" t="str">
        <f>IFERROR(VLOOKUP(Table4[[#This Row],[To BMC/MPG Code]],Table5[#All],2,0),"")</f>
        <v>BMC</v>
      </c>
      <c r="J903" s="10" t="s">
        <v>67</v>
      </c>
      <c r="K903" s="8" t="str">
        <f>IFERROR(VLOOKUP(Table4[[#This Row],[Item Name]],Table2[[Item Name]:[UoM]],2,0),"")</f>
        <v>Nos</v>
      </c>
      <c r="L903" s="10">
        <v>30</v>
      </c>
      <c r="M903" s="18">
        <f>IFERROR(VLOOKUP(Table4[[#This Row],[Item Name]],Table2[[#All],[Item Name]:[Open Rate]],8,0),"")</f>
        <v>271.39999999999998</v>
      </c>
      <c r="N903" s="18">
        <f>IFERROR(+Table4[[#This Row],[Qty Issued]]*Table4[[#This Row],[Rate]],"")</f>
        <v>8141.9999999999991</v>
      </c>
      <c r="O903" s="10" t="s">
        <v>153</v>
      </c>
      <c r="P903" s="13" t="s">
        <v>38</v>
      </c>
    </row>
    <row r="904" spans="1:16" x14ac:dyDescent="0.25">
      <c r="A904" s="26">
        <v>45852</v>
      </c>
      <c r="B904" s="10" t="s">
        <v>155</v>
      </c>
      <c r="C904" s="10">
        <v>240</v>
      </c>
      <c r="D904" s="10">
        <v>1</v>
      </c>
      <c r="E904" s="8" t="str">
        <f>IFERROR(VLOOKUP(Table4[[#This Row],[From Location Code]],Table5[#All],3,0),"")</f>
        <v>Munger</v>
      </c>
      <c r="F904" s="8" t="str">
        <f>IFERROR(VLOOKUP(Table4[[#This Row],[From Location Code]],Table5[#All],2,0),"")</f>
        <v>Main Godown</v>
      </c>
      <c r="G904" s="10">
        <v>1012</v>
      </c>
      <c r="H904" s="8" t="str">
        <f>IFERROR(VLOOKUP(Table4[[#This Row],[To BMC/MPG Code]],Table5[#All],3,0),"")</f>
        <v>DalsinghSarai</v>
      </c>
      <c r="I904" s="8" t="str">
        <f>IFERROR(VLOOKUP(Table4[[#This Row],[To BMC/MPG Code]],Table5[#All],2,0),"")</f>
        <v>BMC</v>
      </c>
      <c r="J904" s="10" t="s">
        <v>101</v>
      </c>
      <c r="K904" s="8" t="str">
        <f>IFERROR(VLOOKUP(Table4[[#This Row],[Item Name]],Table2[[Item Name]:[UoM]],2,0),"")</f>
        <v>Nos</v>
      </c>
      <c r="L904" s="10">
        <v>2</v>
      </c>
      <c r="M904" s="18">
        <f>IFERROR(VLOOKUP(Table4[[#This Row],[Item Name]],Table2[[#All],[Item Name]:[Open Rate]],8,0),"")</f>
        <v>106.2</v>
      </c>
      <c r="N904" s="18">
        <f>IFERROR(+Table4[[#This Row],[Qty Issued]]*Table4[[#This Row],[Rate]],"")</f>
        <v>212.4</v>
      </c>
      <c r="O904" s="10" t="s">
        <v>153</v>
      </c>
      <c r="P904" s="13" t="s">
        <v>38</v>
      </c>
    </row>
    <row r="905" spans="1:16" x14ac:dyDescent="0.25">
      <c r="A905" s="26">
        <v>45856</v>
      </c>
      <c r="B905" s="10" t="s">
        <v>155</v>
      </c>
      <c r="C905" s="10">
        <v>241</v>
      </c>
      <c r="D905" s="10">
        <v>1</v>
      </c>
      <c r="E905" s="8" t="str">
        <f>IFERROR(VLOOKUP(Table4[[#This Row],[From Location Code]],Table5[#All],3,0),"")</f>
        <v>Munger</v>
      </c>
      <c r="F905" s="8" t="str">
        <f>IFERROR(VLOOKUP(Table4[[#This Row],[From Location Code]],Table5[#All],2,0),"")</f>
        <v>Main Godown</v>
      </c>
      <c r="G905" s="10">
        <v>1055</v>
      </c>
      <c r="H905" s="8" t="str">
        <f>IFERROR(VLOOKUP(Table4[[#This Row],[To BMC/MPG Code]],Table5[#All],3,0),"")</f>
        <v>Matihani</v>
      </c>
      <c r="I905" s="8" t="str">
        <f>IFERROR(VLOOKUP(Table4[[#This Row],[To BMC/MPG Code]],Table5[#All],2,0),"")</f>
        <v>BMC</v>
      </c>
      <c r="J905" s="10" t="s">
        <v>67</v>
      </c>
      <c r="K905" s="8" t="str">
        <f>IFERROR(VLOOKUP(Table4[[#This Row],[Item Name]],Table2[[Item Name]:[UoM]],2,0),"")</f>
        <v>Nos</v>
      </c>
      <c r="L905" s="10">
        <v>5</v>
      </c>
      <c r="M905" s="18">
        <f>IFERROR(VLOOKUP(Table4[[#This Row],[Item Name]],Table2[[#All],[Item Name]:[Open Rate]],8,0),"")</f>
        <v>271.39999999999998</v>
      </c>
      <c r="N905" s="18">
        <f>IFERROR(+Table4[[#This Row],[Qty Issued]]*Table4[[#This Row],[Rate]],"")</f>
        <v>1357</v>
      </c>
      <c r="O905" s="10" t="s">
        <v>153</v>
      </c>
      <c r="P905" s="13" t="s">
        <v>38</v>
      </c>
    </row>
    <row r="906" spans="1:16" x14ac:dyDescent="0.25">
      <c r="A906" s="26">
        <v>45868</v>
      </c>
      <c r="B906" s="10" t="s">
        <v>155</v>
      </c>
      <c r="C906" s="10">
        <v>170</v>
      </c>
      <c r="D906" s="10">
        <v>1014</v>
      </c>
      <c r="E906" s="8" t="str">
        <f>IFERROR(VLOOKUP(Table4[[#This Row],[From Location Code]],Table5[#All],3,0),"")</f>
        <v>Dumraon</v>
      </c>
      <c r="F906" s="8" t="str">
        <f>IFERROR(VLOOKUP(Table4[[#This Row],[From Location Code]],Table5[#All],2,0),"")</f>
        <v>BMC</v>
      </c>
      <c r="G906" s="10">
        <v>10140002</v>
      </c>
      <c r="H906" s="8" t="str">
        <f>IFERROR(VLOOKUP(Table4[[#This Row],[To BMC/MPG Code]],Table5[#All],3,0),"")</f>
        <v>Simri</v>
      </c>
      <c r="I906" s="8" t="str">
        <f>IFERROR(VLOOKUP(Table4[[#This Row],[To BMC/MPG Code]],Table5[#All],2,0),"")</f>
        <v>MPG</v>
      </c>
      <c r="J906" s="9" t="s">
        <v>133</v>
      </c>
      <c r="K906" s="8" t="str">
        <f>IFERROR(VLOOKUP(Table4[[#This Row],[Item Name]],Table2[[Item Name]:[UoM]],2,0),"")</f>
        <v>Nos</v>
      </c>
      <c r="L906" s="10">
        <v>6</v>
      </c>
      <c r="M906" s="18">
        <f>IFERROR(VLOOKUP(Table4[[#This Row],[Item Name]],Table2[[#All],[Item Name]:[Open Rate]],8,0),"")</f>
        <v>9.15</v>
      </c>
      <c r="N906" s="18">
        <f>IFERROR(+Table4[[#This Row],[Qty Issued]]*Table4[[#This Row],[Rate]],"")</f>
        <v>54.900000000000006</v>
      </c>
      <c r="O906" s="10" t="s">
        <v>152</v>
      </c>
      <c r="P906" s="13" t="s">
        <v>154</v>
      </c>
    </row>
    <row r="907" spans="1:16" x14ac:dyDescent="0.25">
      <c r="A907" s="26">
        <v>45868</v>
      </c>
      <c r="B907" s="10" t="s">
        <v>155</v>
      </c>
      <c r="C907" s="10">
        <v>170</v>
      </c>
      <c r="D907" s="10">
        <v>1014</v>
      </c>
      <c r="E907" s="8" t="str">
        <f>IFERROR(VLOOKUP(Table4[[#This Row],[From Location Code]],Table5[#All],3,0),"")</f>
        <v>Dumraon</v>
      </c>
      <c r="F907" s="8" t="str">
        <f>IFERROR(VLOOKUP(Table4[[#This Row],[From Location Code]],Table5[#All],2,0),"")</f>
        <v>BMC</v>
      </c>
      <c r="G907" s="10">
        <v>10140004</v>
      </c>
      <c r="H907" s="8" t="str">
        <f>IFERROR(VLOOKUP(Table4[[#This Row],[To BMC/MPG Code]],Table5[#All],3,0),"")</f>
        <v>Majhwari</v>
      </c>
      <c r="I907" s="8" t="str">
        <f>IFERROR(VLOOKUP(Table4[[#This Row],[To BMC/MPG Code]],Table5[#All],2,0),"")</f>
        <v>MPG</v>
      </c>
      <c r="J907" s="9" t="s">
        <v>133</v>
      </c>
      <c r="K907" s="8" t="str">
        <f>IFERROR(VLOOKUP(Table4[[#This Row],[Item Name]],Table2[[Item Name]:[UoM]],2,0),"")</f>
        <v>Nos</v>
      </c>
      <c r="L907" s="10">
        <v>6</v>
      </c>
      <c r="M907" s="18">
        <f>IFERROR(VLOOKUP(Table4[[#This Row],[Item Name]],Table2[[#All],[Item Name]:[Open Rate]],8,0),"")</f>
        <v>9.15</v>
      </c>
      <c r="N907" s="18">
        <f>IFERROR(+Table4[[#This Row],[Qty Issued]]*Table4[[#This Row],[Rate]],"")</f>
        <v>54.900000000000006</v>
      </c>
      <c r="O907" s="10" t="s">
        <v>152</v>
      </c>
      <c r="P907" s="13" t="s">
        <v>154</v>
      </c>
    </row>
    <row r="908" spans="1:16" x14ac:dyDescent="0.25">
      <c r="A908" s="26">
        <v>45868</v>
      </c>
      <c r="B908" s="10" t="s">
        <v>155</v>
      </c>
      <c r="C908" s="10">
        <v>170</v>
      </c>
      <c r="D908" s="10">
        <v>1014</v>
      </c>
      <c r="E908" s="8" t="str">
        <f>IFERROR(VLOOKUP(Table4[[#This Row],[From Location Code]],Table5[#All],3,0),"")</f>
        <v>Dumraon</v>
      </c>
      <c r="F908" s="8" t="str">
        <f>IFERROR(VLOOKUP(Table4[[#This Row],[From Location Code]],Table5[#All],2,0),"")</f>
        <v>BMC</v>
      </c>
      <c r="G908" s="10">
        <v>10140007</v>
      </c>
      <c r="H908" s="8" t="str">
        <f>IFERROR(VLOOKUP(Table4[[#This Row],[To BMC/MPG Code]],Table5[#All],3,0),"")</f>
        <v>ENGLISH DUBAULI</v>
      </c>
      <c r="I908" s="8" t="str">
        <f>IFERROR(VLOOKUP(Table4[[#This Row],[To BMC/MPG Code]],Table5[#All],2,0),"")</f>
        <v>MPG</v>
      </c>
      <c r="J908" s="9" t="s">
        <v>133</v>
      </c>
      <c r="K908" s="8" t="str">
        <f>IFERROR(VLOOKUP(Table4[[#This Row],[Item Name]],Table2[[Item Name]:[UoM]],2,0),"")</f>
        <v>Nos</v>
      </c>
      <c r="L908" s="10">
        <v>12</v>
      </c>
      <c r="M908" s="18">
        <f>IFERROR(VLOOKUP(Table4[[#This Row],[Item Name]],Table2[[#All],[Item Name]:[Open Rate]],8,0),"")</f>
        <v>9.15</v>
      </c>
      <c r="N908" s="18">
        <f>IFERROR(+Table4[[#This Row],[Qty Issued]]*Table4[[#This Row],[Rate]],"")</f>
        <v>109.80000000000001</v>
      </c>
      <c r="O908" s="10" t="s">
        <v>152</v>
      </c>
      <c r="P908" s="13" t="s">
        <v>154</v>
      </c>
    </row>
    <row r="909" spans="1:16" x14ac:dyDescent="0.25">
      <c r="A909" s="26">
        <v>45868</v>
      </c>
      <c r="B909" s="10" t="s">
        <v>155</v>
      </c>
      <c r="C909" s="10">
        <v>120</v>
      </c>
      <c r="D909" s="10">
        <v>1014</v>
      </c>
      <c r="E909" s="8" t="str">
        <f>IFERROR(VLOOKUP(Table4[[#This Row],[From Location Code]],Table5[#All],3,0),"")</f>
        <v>Dumraon</v>
      </c>
      <c r="F909" s="8" t="str">
        <f>IFERROR(VLOOKUP(Table4[[#This Row],[From Location Code]],Table5[#All],2,0),"")</f>
        <v>BMC</v>
      </c>
      <c r="G909" s="10">
        <v>10140004</v>
      </c>
      <c r="H909" s="8" t="str">
        <f>IFERROR(VLOOKUP(Table4[[#This Row],[To BMC/MPG Code]],Table5[#All],3,0),"")</f>
        <v>Majhwari</v>
      </c>
      <c r="I909" s="8" t="str">
        <f>IFERROR(VLOOKUP(Table4[[#This Row],[To BMC/MPG Code]],Table5[#All],2,0),"")</f>
        <v>MPG</v>
      </c>
      <c r="J909" s="9" t="s">
        <v>95</v>
      </c>
      <c r="K909" s="8" t="str">
        <f>IFERROR(VLOOKUP(Table4[[#This Row],[Item Name]],Table2[[Item Name]:[UoM]],2,0),"")</f>
        <v>Nos</v>
      </c>
      <c r="L909" s="10">
        <v>1</v>
      </c>
      <c r="M909" s="18">
        <f>IFERROR(VLOOKUP(Table4[[#This Row],[Item Name]],Table2[[#All],[Item Name]:[Open Rate]],8,0),"")</f>
        <v>129.80000000000001</v>
      </c>
      <c r="N909" s="18">
        <f>IFERROR(+Table4[[#This Row],[Qty Issued]]*Table4[[#This Row],[Rate]],"")</f>
        <v>129.80000000000001</v>
      </c>
      <c r="O909" s="10" t="s">
        <v>152</v>
      </c>
      <c r="P909" s="13" t="s">
        <v>154</v>
      </c>
    </row>
    <row r="910" spans="1:16" x14ac:dyDescent="0.25">
      <c r="A910" s="26">
        <v>45868</v>
      </c>
      <c r="B910" s="10" t="s">
        <v>155</v>
      </c>
      <c r="C910" s="10">
        <v>120</v>
      </c>
      <c r="D910" s="10">
        <v>1014</v>
      </c>
      <c r="E910" s="8" t="str">
        <f>IFERROR(VLOOKUP(Table4[[#This Row],[From Location Code]],Table5[#All],3,0),"")</f>
        <v>Dumraon</v>
      </c>
      <c r="F910" s="8" t="str">
        <f>IFERROR(VLOOKUP(Table4[[#This Row],[From Location Code]],Table5[#All],2,0),"")</f>
        <v>BMC</v>
      </c>
      <c r="G910" s="10">
        <v>10140055</v>
      </c>
      <c r="H910" s="8" t="str">
        <f>IFERROR(VLOOKUP(Table4[[#This Row],[To BMC/MPG Code]],Table5[#All],3,0),"")</f>
        <v xml:space="preserve">PURANA BHOJPUR                                                                                      </v>
      </c>
      <c r="I910" s="8" t="str">
        <f>IFERROR(VLOOKUP(Table4[[#This Row],[To BMC/MPG Code]],Table5[#All],2,0),"")</f>
        <v>MPG</v>
      </c>
      <c r="J910" s="9" t="s">
        <v>95</v>
      </c>
      <c r="K910" s="8" t="str">
        <f>IFERROR(VLOOKUP(Table4[[#This Row],[Item Name]],Table2[[Item Name]:[UoM]],2,0),"")</f>
        <v>Nos</v>
      </c>
      <c r="L910" s="10">
        <v>1</v>
      </c>
      <c r="M910" s="18">
        <f>IFERROR(VLOOKUP(Table4[[#This Row],[Item Name]],Table2[[#All],[Item Name]:[Open Rate]],8,0),"")</f>
        <v>129.80000000000001</v>
      </c>
      <c r="N910" s="18">
        <f>IFERROR(+Table4[[#This Row],[Qty Issued]]*Table4[[#This Row],[Rate]],"")</f>
        <v>129.80000000000001</v>
      </c>
      <c r="O910" s="10" t="s">
        <v>152</v>
      </c>
      <c r="P910" s="13" t="s">
        <v>154</v>
      </c>
    </row>
    <row r="911" spans="1:16" x14ac:dyDescent="0.25">
      <c r="A911" s="26">
        <v>45868</v>
      </c>
      <c r="B911" s="10" t="s">
        <v>155</v>
      </c>
      <c r="C911" s="10">
        <v>120</v>
      </c>
      <c r="D911" s="10">
        <v>1014</v>
      </c>
      <c r="E911" s="8" t="str">
        <f>IFERROR(VLOOKUP(Table4[[#This Row],[From Location Code]],Table5[#All],3,0),"")</f>
        <v>Dumraon</v>
      </c>
      <c r="F911" s="8" t="str">
        <f>IFERROR(VLOOKUP(Table4[[#This Row],[From Location Code]],Table5[#All],2,0),"")</f>
        <v>BMC</v>
      </c>
      <c r="G911" s="10">
        <v>10140019</v>
      </c>
      <c r="H911" s="8" t="str">
        <f>IFERROR(VLOOKUP(Table4[[#This Row],[To BMC/MPG Code]],Table5[#All],3,0),"")</f>
        <v>GURUDEVNGAR</v>
      </c>
      <c r="I911" s="8" t="str">
        <f>IFERROR(VLOOKUP(Table4[[#This Row],[To BMC/MPG Code]],Table5[#All],2,0),"")</f>
        <v>MPG</v>
      </c>
      <c r="J911" s="9" t="s">
        <v>95</v>
      </c>
      <c r="K911" s="8" t="str">
        <f>IFERROR(VLOOKUP(Table4[[#This Row],[Item Name]],Table2[[Item Name]:[UoM]],2,0),"")</f>
        <v>Nos</v>
      </c>
      <c r="L911" s="10">
        <v>1</v>
      </c>
      <c r="M911" s="18">
        <f>IFERROR(VLOOKUP(Table4[[#This Row],[Item Name]],Table2[[#All],[Item Name]:[Open Rate]],8,0),"")</f>
        <v>129.80000000000001</v>
      </c>
      <c r="N911" s="18">
        <f>IFERROR(+Table4[[#This Row],[Qty Issued]]*Table4[[#This Row],[Rate]],"")</f>
        <v>129.80000000000001</v>
      </c>
      <c r="O911" s="10" t="s">
        <v>152</v>
      </c>
      <c r="P911" s="13" t="s">
        <v>154</v>
      </c>
    </row>
    <row r="912" spans="1:16" x14ac:dyDescent="0.25">
      <c r="A912" s="26">
        <v>45868</v>
      </c>
      <c r="B912" s="10" t="s">
        <v>155</v>
      </c>
      <c r="C912" s="10">
        <v>120</v>
      </c>
      <c r="D912" s="10">
        <v>1014</v>
      </c>
      <c r="E912" s="8" t="str">
        <f>IFERROR(VLOOKUP(Table4[[#This Row],[From Location Code]],Table5[#All],3,0),"")</f>
        <v>Dumraon</v>
      </c>
      <c r="F912" s="8" t="str">
        <f>IFERROR(VLOOKUP(Table4[[#This Row],[From Location Code]],Table5[#All],2,0),"")</f>
        <v>BMC</v>
      </c>
      <c r="G912" s="10">
        <v>10140035</v>
      </c>
      <c r="H912" s="8" t="str">
        <f>IFERROR(VLOOKUP(Table4[[#This Row],[To BMC/MPG Code]],Table5[#All],3,0),"")</f>
        <v>Harikishunpur</v>
      </c>
      <c r="I912" s="8" t="str">
        <f>IFERROR(VLOOKUP(Table4[[#This Row],[To BMC/MPG Code]],Table5[#All],2,0),"")</f>
        <v>MPG</v>
      </c>
      <c r="J912" s="9" t="s">
        <v>95</v>
      </c>
      <c r="K912" s="8" t="str">
        <f>IFERROR(VLOOKUP(Table4[[#This Row],[Item Name]],Table2[[Item Name]:[UoM]],2,0),"")</f>
        <v>Nos</v>
      </c>
      <c r="L912" s="10">
        <v>1</v>
      </c>
      <c r="M912" s="18">
        <f>IFERROR(VLOOKUP(Table4[[#This Row],[Item Name]],Table2[[#All],[Item Name]:[Open Rate]],8,0),"")</f>
        <v>129.80000000000001</v>
      </c>
      <c r="N912" s="18">
        <f>IFERROR(+Table4[[#This Row],[Qty Issued]]*Table4[[#This Row],[Rate]],"")</f>
        <v>129.80000000000001</v>
      </c>
      <c r="O912" s="10" t="s">
        <v>152</v>
      </c>
      <c r="P912" s="13" t="s">
        <v>154</v>
      </c>
    </row>
    <row r="913" spans="1:16" x14ac:dyDescent="0.25">
      <c r="A913" s="26">
        <v>45868</v>
      </c>
      <c r="B913" s="10" t="s">
        <v>155</v>
      </c>
      <c r="C913" s="10">
        <v>120</v>
      </c>
      <c r="D913" s="10">
        <v>1014</v>
      </c>
      <c r="E913" s="8" t="str">
        <f>IFERROR(VLOOKUP(Table4[[#This Row],[From Location Code]],Table5[#All],3,0),"")</f>
        <v>Dumraon</v>
      </c>
      <c r="F913" s="8" t="str">
        <f>IFERROR(VLOOKUP(Table4[[#This Row],[From Location Code]],Table5[#All],2,0),"")</f>
        <v>BMC</v>
      </c>
      <c r="G913" s="10">
        <v>10140087</v>
      </c>
      <c r="H913" s="8" t="str">
        <f>IFERROR(VLOOKUP(Table4[[#This Row],[To BMC/MPG Code]],Table5[#All],3,0),"")</f>
        <v xml:space="preserve">Gomukh Churamanpur                                                                                  </v>
      </c>
      <c r="I913" s="8" t="str">
        <f>IFERROR(VLOOKUP(Table4[[#This Row],[To BMC/MPG Code]],Table5[#All],2,0),"")</f>
        <v>MPG</v>
      </c>
      <c r="J913" s="9" t="s">
        <v>95</v>
      </c>
      <c r="K913" s="8" t="str">
        <f>IFERROR(VLOOKUP(Table4[[#This Row],[Item Name]],Table2[[Item Name]:[UoM]],2,0),"")</f>
        <v>Nos</v>
      </c>
      <c r="L913" s="10">
        <v>1</v>
      </c>
      <c r="M913" s="18">
        <f>IFERROR(VLOOKUP(Table4[[#This Row],[Item Name]],Table2[[#All],[Item Name]:[Open Rate]],8,0),"")</f>
        <v>129.80000000000001</v>
      </c>
      <c r="N913" s="18">
        <f>IFERROR(+Table4[[#This Row],[Qty Issued]]*Table4[[#This Row],[Rate]],"")</f>
        <v>129.80000000000001</v>
      </c>
      <c r="O913" s="10" t="s">
        <v>152</v>
      </c>
      <c r="P913" s="13" t="s">
        <v>154</v>
      </c>
    </row>
    <row r="914" spans="1:16" x14ac:dyDescent="0.25">
      <c r="A914" s="26">
        <v>45868</v>
      </c>
      <c r="B914" s="10" t="s">
        <v>155</v>
      </c>
      <c r="C914" s="10">
        <v>120</v>
      </c>
      <c r="D914" s="10">
        <v>1014</v>
      </c>
      <c r="E914" s="8" t="str">
        <f>IFERROR(VLOOKUP(Table4[[#This Row],[From Location Code]],Table5[#All],3,0),"")</f>
        <v>Dumraon</v>
      </c>
      <c r="F914" s="8" t="str">
        <f>IFERROR(VLOOKUP(Table4[[#This Row],[From Location Code]],Table5[#All],2,0),"")</f>
        <v>BMC</v>
      </c>
      <c r="G914" s="10">
        <v>10140100</v>
      </c>
      <c r="H914" s="8" t="str">
        <f>IFERROR(VLOOKUP(Table4[[#This Row],[To BMC/MPG Code]],Table5[#All],3,0),"")</f>
        <v>Gomukh Bicchu Ka Dera</v>
      </c>
      <c r="I914" s="8" t="str">
        <f>IFERROR(VLOOKUP(Table4[[#This Row],[To BMC/MPG Code]],Table5[#All],2,0),"")</f>
        <v>MPG</v>
      </c>
      <c r="J914" s="9" t="s">
        <v>95</v>
      </c>
      <c r="K914" s="8" t="str">
        <f>IFERROR(VLOOKUP(Table4[[#This Row],[Item Name]],Table2[[Item Name]:[UoM]],2,0),"")</f>
        <v>Nos</v>
      </c>
      <c r="L914" s="10">
        <v>1</v>
      </c>
      <c r="M914" s="18">
        <f>IFERROR(VLOOKUP(Table4[[#This Row],[Item Name]],Table2[[#All],[Item Name]:[Open Rate]],8,0),"")</f>
        <v>129.80000000000001</v>
      </c>
      <c r="N914" s="18">
        <f>IFERROR(+Table4[[#This Row],[Qty Issued]]*Table4[[#This Row],[Rate]],"")</f>
        <v>129.80000000000001</v>
      </c>
      <c r="O914" s="10" t="s">
        <v>152</v>
      </c>
      <c r="P914" s="13" t="s">
        <v>154</v>
      </c>
    </row>
    <row r="915" spans="1:16" x14ac:dyDescent="0.25">
      <c r="A915" s="26">
        <v>45868</v>
      </c>
      <c r="B915" s="10" t="s">
        <v>155</v>
      </c>
      <c r="C915" s="10">
        <v>120</v>
      </c>
      <c r="D915" s="10">
        <v>1014</v>
      </c>
      <c r="E915" s="8" t="str">
        <f>IFERROR(VLOOKUP(Table4[[#This Row],[From Location Code]],Table5[#All],3,0),"")</f>
        <v>Dumraon</v>
      </c>
      <c r="F915" s="8" t="str">
        <f>IFERROR(VLOOKUP(Table4[[#This Row],[From Location Code]],Table5[#All],2,0),"")</f>
        <v>BMC</v>
      </c>
      <c r="G915" s="10">
        <v>10140099</v>
      </c>
      <c r="H915" s="8" t="str">
        <f>IFERROR(VLOOKUP(Table4[[#This Row],[To BMC/MPG Code]],Table5[#All],3,0),"")</f>
        <v>Gomukh Dhakaich</v>
      </c>
      <c r="I915" s="8" t="str">
        <f>IFERROR(VLOOKUP(Table4[[#This Row],[To BMC/MPG Code]],Table5[#All],2,0),"")</f>
        <v>MPG</v>
      </c>
      <c r="J915" s="9" t="s">
        <v>95</v>
      </c>
      <c r="K915" s="8" t="str">
        <f>IFERROR(VLOOKUP(Table4[[#This Row],[Item Name]],Table2[[Item Name]:[UoM]],2,0),"")</f>
        <v>Nos</v>
      </c>
      <c r="L915" s="10">
        <v>1</v>
      </c>
      <c r="M915" s="18">
        <f>IFERROR(VLOOKUP(Table4[[#This Row],[Item Name]],Table2[[#All],[Item Name]:[Open Rate]],8,0),"")</f>
        <v>129.80000000000001</v>
      </c>
      <c r="N915" s="18">
        <f>IFERROR(+Table4[[#This Row],[Qty Issued]]*Table4[[#This Row],[Rate]],"")</f>
        <v>129.80000000000001</v>
      </c>
      <c r="O915" s="10" t="s">
        <v>152</v>
      </c>
      <c r="P915" s="13" t="s">
        <v>154</v>
      </c>
    </row>
    <row r="916" spans="1:16" x14ac:dyDescent="0.25">
      <c r="A916" s="26">
        <v>45868</v>
      </c>
      <c r="B916" s="10" t="s">
        <v>155</v>
      </c>
      <c r="C916" s="10">
        <v>120</v>
      </c>
      <c r="D916" s="10">
        <v>1014</v>
      </c>
      <c r="E916" s="8" t="str">
        <f>IFERROR(VLOOKUP(Table4[[#This Row],[From Location Code]],Table5[#All],3,0),"")</f>
        <v>Dumraon</v>
      </c>
      <c r="F916" s="8" t="str">
        <f>IFERROR(VLOOKUP(Table4[[#This Row],[From Location Code]],Table5[#All],2,0),"")</f>
        <v>BMC</v>
      </c>
      <c r="G916" s="10">
        <v>10140173</v>
      </c>
      <c r="H916" s="8" t="str">
        <f>IFERROR(VLOOKUP(Table4[[#This Row],[To BMC/MPG Code]],Table5[#All],3,0),"")</f>
        <v>Gumukh Gayghat</v>
      </c>
      <c r="I916" s="8" t="str">
        <f>IFERROR(VLOOKUP(Table4[[#This Row],[To BMC/MPG Code]],Table5[#All],2,0),"")</f>
        <v>MPG</v>
      </c>
      <c r="J916" s="9" t="s">
        <v>95</v>
      </c>
      <c r="K916" s="8" t="str">
        <f>IFERROR(VLOOKUP(Table4[[#This Row],[Item Name]],Table2[[Item Name]:[UoM]],2,0),"")</f>
        <v>Nos</v>
      </c>
      <c r="L916" s="10">
        <v>2</v>
      </c>
      <c r="M916" s="18">
        <f>IFERROR(VLOOKUP(Table4[[#This Row],[Item Name]],Table2[[#All],[Item Name]:[Open Rate]],8,0),"")</f>
        <v>129.80000000000001</v>
      </c>
      <c r="N916" s="18">
        <f>IFERROR(+Table4[[#This Row],[Qty Issued]]*Table4[[#This Row],[Rate]],"")</f>
        <v>259.60000000000002</v>
      </c>
      <c r="O916" s="10" t="s">
        <v>153</v>
      </c>
      <c r="P916" s="13" t="s">
        <v>38</v>
      </c>
    </row>
    <row r="917" spans="1:16" x14ac:dyDescent="0.25">
      <c r="A917" s="26">
        <v>45868</v>
      </c>
      <c r="B917" s="10" t="s">
        <v>155</v>
      </c>
      <c r="C917" s="10">
        <v>120</v>
      </c>
      <c r="D917" s="10">
        <v>1014</v>
      </c>
      <c r="E917" s="8" t="str">
        <f>IFERROR(VLOOKUP(Table4[[#This Row],[From Location Code]],Table5[#All],3,0),"")</f>
        <v>Dumraon</v>
      </c>
      <c r="F917" s="8" t="str">
        <f>IFERROR(VLOOKUP(Table4[[#This Row],[From Location Code]],Table5[#All],2,0),"")</f>
        <v>BMC</v>
      </c>
      <c r="G917" s="10">
        <v>10510001</v>
      </c>
      <c r="H917" s="8" t="str">
        <f>IFERROR(VLOOKUP(Table4[[#This Row],[To BMC/MPG Code]],Table5[#All],3,0),"")</f>
        <v>ARAK</v>
      </c>
      <c r="I917" s="8" t="str">
        <f>IFERROR(VLOOKUP(Table4[[#This Row],[To BMC/MPG Code]],Table5[#All],2,0),"")</f>
        <v>MPG</v>
      </c>
      <c r="J917" s="9" t="s">
        <v>95</v>
      </c>
      <c r="K917" s="8" t="str">
        <f>IFERROR(VLOOKUP(Table4[[#This Row],[Item Name]],Table2[[Item Name]:[UoM]],2,0),"")</f>
        <v>Nos</v>
      </c>
      <c r="L917" s="10">
        <v>1</v>
      </c>
      <c r="M917" s="18">
        <f>IFERROR(VLOOKUP(Table4[[#This Row],[Item Name]],Table2[[#All],[Item Name]:[Open Rate]],8,0),"")</f>
        <v>129.80000000000001</v>
      </c>
      <c r="N917" s="18">
        <f>IFERROR(+Table4[[#This Row],[Qty Issued]]*Table4[[#This Row],[Rate]],"")</f>
        <v>129.80000000000001</v>
      </c>
      <c r="O917" s="10" t="s">
        <v>152</v>
      </c>
      <c r="P917" s="13" t="s">
        <v>154</v>
      </c>
    </row>
    <row r="918" spans="1:16" x14ac:dyDescent="0.25">
      <c r="A918" s="26">
        <v>45868</v>
      </c>
      <c r="B918" s="10" t="s">
        <v>155</v>
      </c>
      <c r="C918" s="10">
        <v>120</v>
      </c>
      <c r="D918" s="10">
        <v>1014</v>
      </c>
      <c r="E918" s="8" t="str">
        <f>IFERROR(VLOOKUP(Table4[[#This Row],[From Location Code]],Table5[#All],3,0),"")</f>
        <v>Dumraon</v>
      </c>
      <c r="F918" s="8" t="str">
        <f>IFERROR(VLOOKUP(Table4[[#This Row],[From Location Code]],Table5[#All],2,0),"")</f>
        <v>BMC</v>
      </c>
      <c r="G918" s="10">
        <v>10510003</v>
      </c>
      <c r="H918" s="8" t="str">
        <f>IFERROR(VLOOKUP(Table4[[#This Row],[To BMC/MPG Code]],Table5[#All],3,0),"")</f>
        <v>KATHAR</v>
      </c>
      <c r="I918" s="8" t="str">
        <f>IFERROR(VLOOKUP(Table4[[#This Row],[To BMC/MPG Code]],Table5[#All],2,0),"")</f>
        <v>MPG</v>
      </c>
      <c r="J918" s="9" t="s">
        <v>95</v>
      </c>
      <c r="K918" s="8" t="str">
        <f>IFERROR(VLOOKUP(Table4[[#This Row],[Item Name]],Table2[[Item Name]:[UoM]],2,0),"")</f>
        <v>Nos</v>
      </c>
      <c r="L918" s="10">
        <v>1</v>
      </c>
      <c r="M918" s="18">
        <f>IFERROR(VLOOKUP(Table4[[#This Row],[Item Name]],Table2[[#All],[Item Name]:[Open Rate]],8,0),"")</f>
        <v>129.80000000000001</v>
      </c>
      <c r="N918" s="18">
        <f>IFERROR(+Table4[[#This Row],[Qty Issued]]*Table4[[#This Row],[Rate]],"")</f>
        <v>129.80000000000001</v>
      </c>
      <c r="O918" s="10" t="s">
        <v>152</v>
      </c>
      <c r="P918" s="13" t="s">
        <v>154</v>
      </c>
    </row>
    <row r="919" spans="1:16" x14ac:dyDescent="0.25">
      <c r="A919" s="26">
        <v>45868</v>
      </c>
      <c r="B919" s="10" t="s">
        <v>155</v>
      </c>
      <c r="C919" s="10">
        <v>120</v>
      </c>
      <c r="D919" s="10">
        <v>1014</v>
      </c>
      <c r="E919" s="8" t="str">
        <f>IFERROR(VLOOKUP(Table4[[#This Row],[From Location Code]],Table5[#All],3,0),"")</f>
        <v>Dumraon</v>
      </c>
      <c r="F919" s="8" t="str">
        <f>IFERROR(VLOOKUP(Table4[[#This Row],[From Location Code]],Table5[#All],2,0),"")</f>
        <v>BMC</v>
      </c>
      <c r="G919" s="10">
        <v>10140145</v>
      </c>
      <c r="H919" s="8" t="str">
        <f>IFERROR(VLOOKUP(Table4[[#This Row],[To BMC/MPG Code]],Table5[#All],3,0),"")</f>
        <v>Gomukh Pokhraha</v>
      </c>
      <c r="I919" s="8" t="str">
        <f>IFERROR(VLOOKUP(Table4[[#This Row],[To BMC/MPG Code]],Table5[#All],2,0),"")</f>
        <v>MPG</v>
      </c>
      <c r="J919" s="9" t="s">
        <v>95</v>
      </c>
      <c r="K919" s="8" t="str">
        <f>IFERROR(VLOOKUP(Table4[[#This Row],[Item Name]],Table2[[Item Name]:[UoM]],2,0),"")</f>
        <v>Nos</v>
      </c>
      <c r="L919" s="10">
        <v>1</v>
      </c>
      <c r="M919" s="18">
        <f>IFERROR(VLOOKUP(Table4[[#This Row],[Item Name]],Table2[[#All],[Item Name]:[Open Rate]],8,0),"")</f>
        <v>129.80000000000001</v>
      </c>
      <c r="N919" s="18">
        <f>IFERROR(+Table4[[#This Row],[Qty Issued]]*Table4[[#This Row],[Rate]],"")</f>
        <v>129.80000000000001</v>
      </c>
      <c r="O919" s="10" t="s">
        <v>152</v>
      </c>
      <c r="P919" s="13" t="s">
        <v>154</v>
      </c>
    </row>
    <row r="920" spans="1:16" x14ac:dyDescent="0.25">
      <c r="A920" s="26">
        <v>45868</v>
      </c>
      <c r="B920" s="10" t="s">
        <v>155</v>
      </c>
      <c r="C920" s="10">
        <v>120</v>
      </c>
      <c r="D920" s="10">
        <v>1014</v>
      </c>
      <c r="E920" s="8" t="str">
        <f>IFERROR(VLOOKUP(Table4[[#This Row],[From Location Code]],Table5[#All],3,0),"")</f>
        <v>Dumraon</v>
      </c>
      <c r="F920" s="8" t="str">
        <f>IFERROR(VLOOKUP(Table4[[#This Row],[From Location Code]],Table5[#All],2,0),"")</f>
        <v>BMC</v>
      </c>
      <c r="G920" s="10">
        <v>10140154</v>
      </c>
      <c r="H920" s="8" t="str">
        <f>IFERROR(VLOOKUP(Table4[[#This Row],[To BMC/MPG Code]],Table5[#All],3,0),"")</f>
        <v>Gomukh Garhtakhurd</v>
      </c>
      <c r="I920" s="8" t="str">
        <f>IFERROR(VLOOKUP(Table4[[#This Row],[To BMC/MPG Code]],Table5[#All],2,0),"")</f>
        <v>MPG</v>
      </c>
      <c r="J920" s="9" t="s">
        <v>95</v>
      </c>
      <c r="K920" s="8" t="str">
        <f>IFERROR(VLOOKUP(Table4[[#This Row],[Item Name]],Table2[[Item Name]:[UoM]],2,0),"")</f>
        <v>Nos</v>
      </c>
      <c r="L920" s="10">
        <v>1</v>
      </c>
      <c r="M920" s="18">
        <f>IFERROR(VLOOKUP(Table4[[#This Row],[Item Name]],Table2[[#All],[Item Name]:[Open Rate]],8,0),"")</f>
        <v>129.80000000000001</v>
      </c>
      <c r="N920" s="18">
        <f>IFERROR(+Table4[[#This Row],[Qty Issued]]*Table4[[#This Row],[Rate]],"")</f>
        <v>129.80000000000001</v>
      </c>
      <c r="O920" s="10" t="s">
        <v>152</v>
      </c>
      <c r="P920" s="13" t="s">
        <v>154</v>
      </c>
    </row>
    <row r="921" spans="1:16" x14ac:dyDescent="0.25">
      <c r="A921" s="26">
        <v>45868</v>
      </c>
      <c r="B921" s="10" t="s">
        <v>155</v>
      </c>
      <c r="C921" s="10">
        <v>120</v>
      </c>
      <c r="D921" s="10">
        <v>1014</v>
      </c>
      <c r="E921" s="8" t="str">
        <f>IFERROR(VLOOKUP(Table4[[#This Row],[From Location Code]],Table5[#All],3,0),"")</f>
        <v>Dumraon</v>
      </c>
      <c r="F921" s="8" t="str">
        <f>IFERROR(VLOOKUP(Table4[[#This Row],[From Location Code]],Table5[#All],2,0),"")</f>
        <v>BMC</v>
      </c>
      <c r="G921" s="10">
        <v>10140166</v>
      </c>
      <c r="H921" s="8" t="str">
        <f>IFERROR(VLOOKUP(Table4[[#This Row],[To BMC/MPG Code]],Table5[#All],3,0),"")</f>
        <v>Gomukh KritSagar</v>
      </c>
      <c r="I921" s="8" t="str">
        <f>IFERROR(VLOOKUP(Table4[[#This Row],[To BMC/MPG Code]],Table5[#All],2,0),"")</f>
        <v>MPG</v>
      </c>
      <c r="J921" s="9" t="s">
        <v>95</v>
      </c>
      <c r="K921" s="8" t="str">
        <f>IFERROR(VLOOKUP(Table4[[#This Row],[Item Name]],Table2[[Item Name]:[UoM]],2,0),"")</f>
        <v>Nos</v>
      </c>
      <c r="L921" s="10">
        <v>1</v>
      </c>
      <c r="M921" s="18">
        <f>IFERROR(VLOOKUP(Table4[[#This Row],[Item Name]],Table2[[#All],[Item Name]:[Open Rate]],8,0),"")</f>
        <v>129.80000000000001</v>
      </c>
      <c r="N921" s="18">
        <f>IFERROR(+Table4[[#This Row],[Qty Issued]]*Table4[[#This Row],[Rate]],"")</f>
        <v>129.80000000000001</v>
      </c>
      <c r="O921" s="10" t="s">
        <v>152</v>
      </c>
      <c r="P921" s="13" t="s">
        <v>154</v>
      </c>
    </row>
    <row r="922" spans="1:16" x14ac:dyDescent="0.25">
      <c r="A922" s="26">
        <v>45868</v>
      </c>
      <c r="B922" s="10" t="s">
        <v>155</v>
      </c>
      <c r="C922" s="10">
        <v>120</v>
      </c>
      <c r="D922" s="10">
        <v>1014</v>
      </c>
      <c r="E922" s="8" t="str">
        <f>IFERROR(VLOOKUP(Table4[[#This Row],[From Location Code]],Table5[#All],3,0),"")</f>
        <v>Dumraon</v>
      </c>
      <c r="F922" s="8" t="str">
        <f>IFERROR(VLOOKUP(Table4[[#This Row],[From Location Code]],Table5[#All],2,0),"")</f>
        <v>BMC</v>
      </c>
      <c r="G922" s="10">
        <v>10140039</v>
      </c>
      <c r="H922" s="8" t="str">
        <f>IFERROR(VLOOKUP(Table4[[#This Row],[To BMC/MPG Code]],Table5[#All],3,0),"")</f>
        <v>Dharauli</v>
      </c>
      <c r="I922" s="8" t="str">
        <f>IFERROR(VLOOKUP(Table4[[#This Row],[To BMC/MPG Code]],Table5[#All],2,0),"")</f>
        <v>MPG</v>
      </c>
      <c r="J922" s="9" t="s">
        <v>95</v>
      </c>
      <c r="K922" s="8" t="str">
        <f>IFERROR(VLOOKUP(Table4[[#This Row],[Item Name]],Table2[[Item Name]:[UoM]],2,0),"")</f>
        <v>Nos</v>
      </c>
      <c r="L922" s="10">
        <v>1</v>
      </c>
      <c r="M922" s="18">
        <f>IFERROR(VLOOKUP(Table4[[#This Row],[Item Name]],Table2[[#All],[Item Name]:[Open Rate]],8,0),"")</f>
        <v>129.80000000000001</v>
      </c>
      <c r="N922" s="18">
        <f>IFERROR(+Table4[[#This Row],[Qty Issued]]*Table4[[#This Row],[Rate]],"")</f>
        <v>129.80000000000001</v>
      </c>
      <c r="O922" s="10" t="s">
        <v>152</v>
      </c>
      <c r="P922" s="13" t="s">
        <v>154</v>
      </c>
    </row>
    <row r="923" spans="1:16" x14ac:dyDescent="0.25">
      <c r="A923" s="26">
        <v>45868</v>
      </c>
      <c r="B923" s="10" t="s">
        <v>155</v>
      </c>
      <c r="C923" s="10">
        <v>120</v>
      </c>
      <c r="D923" s="10">
        <v>1014</v>
      </c>
      <c r="E923" s="8" t="str">
        <f>IFERROR(VLOOKUP(Table4[[#This Row],[From Location Code]],Table5[#All],3,0),"")</f>
        <v>Dumraon</v>
      </c>
      <c r="F923" s="8" t="str">
        <f>IFERROR(VLOOKUP(Table4[[#This Row],[From Location Code]],Table5[#All],2,0),"")</f>
        <v>BMC</v>
      </c>
      <c r="G923" s="10">
        <v>10140043</v>
      </c>
      <c r="H923" s="8" t="str">
        <f>IFERROR(VLOOKUP(Table4[[#This Row],[To BMC/MPG Code]],Table5[#All],3,0),"")</f>
        <v>Kaithi</v>
      </c>
      <c r="I923" s="8" t="str">
        <f>IFERROR(VLOOKUP(Table4[[#This Row],[To BMC/MPG Code]],Table5[#All],2,0),"")</f>
        <v>MPG</v>
      </c>
      <c r="J923" s="9" t="s">
        <v>95</v>
      </c>
      <c r="K923" s="8" t="str">
        <f>IFERROR(VLOOKUP(Table4[[#This Row],[Item Name]],Table2[[Item Name]:[UoM]],2,0),"")</f>
        <v>Nos</v>
      </c>
      <c r="L923" s="10">
        <v>2</v>
      </c>
      <c r="M923" s="18">
        <f>IFERROR(VLOOKUP(Table4[[#This Row],[Item Name]],Table2[[#All],[Item Name]:[Open Rate]],8,0),"")</f>
        <v>129.80000000000001</v>
      </c>
      <c r="N923" s="18">
        <f>IFERROR(+Table4[[#This Row],[Qty Issued]]*Table4[[#This Row],[Rate]],"")</f>
        <v>259.60000000000002</v>
      </c>
      <c r="O923" s="10" t="s">
        <v>152</v>
      </c>
      <c r="P923" s="13" t="s">
        <v>154</v>
      </c>
    </row>
    <row r="924" spans="1:16" x14ac:dyDescent="0.25">
      <c r="A924" s="26">
        <v>45868</v>
      </c>
      <c r="B924" s="10" t="s">
        <v>155</v>
      </c>
      <c r="C924" s="10">
        <v>120</v>
      </c>
      <c r="D924" s="10">
        <v>1014</v>
      </c>
      <c r="E924" s="8" t="str">
        <f>IFERROR(VLOOKUP(Table4[[#This Row],[From Location Code]],Table5[#All],3,0),"")</f>
        <v>Dumraon</v>
      </c>
      <c r="F924" s="8" t="str">
        <f>IFERROR(VLOOKUP(Table4[[#This Row],[From Location Code]],Table5[#All],2,0),"")</f>
        <v>BMC</v>
      </c>
      <c r="G924" s="10">
        <v>10140066</v>
      </c>
      <c r="H924" s="8" t="str">
        <f>IFERROR(VLOOKUP(Table4[[#This Row],[To BMC/MPG Code]],Table5[#All],3,0),"")</f>
        <v>Gomukh Kant</v>
      </c>
      <c r="I924" s="8" t="str">
        <f>IFERROR(VLOOKUP(Table4[[#This Row],[To BMC/MPG Code]],Table5[#All],2,0),"")</f>
        <v>MPG</v>
      </c>
      <c r="J924" s="9" t="s">
        <v>95</v>
      </c>
      <c r="K924" s="8" t="str">
        <f>IFERROR(VLOOKUP(Table4[[#This Row],[Item Name]],Table2[[Item Name]:[UoM]],2,0),"")</f>
        <v>Nos</v>
      </c>
      <c r="L924" s="10">
        <v>1</v>
      </c>
      <c r="M924" s="18">
        <f>IFERROR(VLOOKUP(Table4[[#This Row],[Item Name]],Table2[[#All],[Item Name]:[Open Rate]],8,0),"")</f>
        <v>129.80000000000001</v>
      </c>
      <c r="N924" s="18">
        <f>IFERROR(+Table4[[#This Row],[Qty Issued]]*Table4[[#This Row],[Rate]],"")</f>
        <v>129.80000000000001</v>
      </c>
      <c r="O924" s="10" t="s">
        <v>152</v>
      </c>
      <c r="P924" s="13" t="s">
        <v>154</v>
      </c>
    </row>
    <row r="925" spans="1:16" x14ac:dyDescent="0.25">
      <c r="A925" s="26">
        <v>45868</v>
      </c>
      <c r="B925" s="10" t="s">
        <v>155</v>
      </c>
      <c r="C925" s="10">
        <v>120</v>
      </c>
      <c r="D925" s="10">
        <v>1014</v>
      </c>
      <c r="E925" s="8" t="str">
        <f>IFERROR(VLOOKUP(Table4[[#This Row],[From Location Code]],Table5[#All],3,0),"")</f>
        <v>Dumraon</v>
      </c>
      <c r="F925" s="8" t="str">
        <f>IFERROR(VLOOKUP(Table4[[#This Row],[From Location Code]],Table5[#All],2,0),"")</f>
        <v>BMC</v>
      </c>
      <c r="G925" s="10">
        <v>10140069</v>
      </c>
      <c r="H925" s="8" t="str">
        <f>IFERROR(VLOOKUP(Table4[[#This Row],[To BMC/MPG Code]],Table5[#All],3,0),"")</f>
        <v>Gomukh Raghunathpur</v>
      </c>
      <c r="I925" s="8" t="str">
        <f>IFERROR(VLOOKUP(Table4[[#This Row],[To BMC/MPG Code]],Table5[#All],2,0),"")</f>
        <v>MPG</v>
      </c>
      <c r="J925" s="9" t="s">
        <v>95</v>
      </c>
      <c r="K925" s="8" t="str">
        <f>IFERROR(VLOOKUP(Table4[[#This Row],[Item Name]],Table2[[Item Name]:[UoM]],2,0),"")</f>
        <v>Nos</v>
      </c>
      <c r="L925" s="10">
        <v>1</v>
      </c>
      <c r="M925" s="18">
        <f>IFERROR(VLOOKUP(Table4[[#This Row],[Item Name]],Table2[[#All],[Item Name]:[Open Rate]],8,0),"")</f>
        <v>129.80000000000001</v>
      </c>
      <c r="N925" s="18">
        <f>IFERROR(+Table4[[#This Row],[Qty Issued]]*Table4[[#This Row],[Rate]],"")</f>
        <v>129.80000000000001</v>
      </c>
      <c r="O925" s="10" t="s">
        <v>152</v>
      </c>
      <c r="P925" s="13" t="s">
        <v>154</v>
      </c>
    </row>
    <row r="926" spans="1:16" x14ac:dyDescent="0.25">
      <c r="A926" s="26">
        <v>45868</v>
      </c>
      <c r="B926" s="10" t="s">
        <v>155</v>
      </c>
      <c r="C926" s="10">
        <v>120</v>
      </c>
      <c r="D926" s="10">
        <v>1014</v>
      </c>
      <c r="E926" s="8" t="str">
        <f>IFERROR(VLOOKUP(Table4[[#This Row],[From Location Code]],Table5[#All],3,0),"")</f>
        <v>Dumraon</v>
      </c>
      <c r="F926" s="8" t="str">
        <f>IFERROR(VLOOKUP(Table4[[#This Row],[From Location Code]],Table5[#All],2,0),"")</f>
        <v>BMC</v>
      </c>
      <c r="G926" s="10">
        <v>10140174</v>
      </c>
      <c r="H926" s="8" t="str">
        <f>IFERROR(VLOOKUP(Table4[[#This Row],[To BMC/MPG Code]],Table5[#All],3,0),"")</f>
        <v>Gomukh Shivpur</v>
      </c>
      <c r="I926" s="8" t="str">
        <f>IFERROR(VLOOKUP(Table4[[#This Row],[To BMC/MPG Code]],Table5[#All],2,0),"")</f>
        <v>MPG</v>
      </c>
      <c r="J926" s="9" t="s">
        <v>95</v>
      </c>
      <c r="K926" s="8" t="str">
        <f>IFERROR(VLOOKUP(Table4[[#This Row],[Item Name]],Table2[[Item Name]:[UoM]],2,0),"")</f>
        <v>Nos</v>
      </c>
      <c r="L926" s="10">
        <v>1</v>
      </c>
      <c r="M926" s="18">
        <f>IFERROR(VLOOKUP(Table4[[#This Row],[Item Name]],Table2[[#All],[Item Name]:[Open Rate]],8,0),"")</f>
        <v>129.80000000000001</v>
      </c>
      <c r="N926" s="18">
        <f>IFERROR(+Table4[[#This Row],[Qty Issued]]*Table4[[#This Row],[Rate]],"")</f>
        <v>129.80000000000001</v>
      </c>
      <c r="O926" s="10" t="s">
        <v>153</v>
      </c>
      <c r="P926" s="13" t="s">
        <v>38</v>
      </c>
    </row>
    <row r="927" spans="1:16" x14ac:dyDescent="0.25">
      <c r="A927" s="26">
        <v>45868</v>
      </c>
      <c r="B927" s="10" t="s">
        <v>155</v>
      </c>
      <c r="C927" s="10">
        <v>120</v>
      </c>
      <c r="D927" s="10">
        <v>1014</v>
      </c>
      <c r="E927" s="8" t="str">
        <f>IFERROR(VLOOKUP(Table4[[#This Row],[From Location Code]],Table5[#All],3,0),"")</f>
        <v>Dumraon</v>
      </c>
      <c r="F927" s="8" t="str">
        <f>IFERROR(VLOOKUP(Table4[[#This Row],[From Location Code]],Table5[#All],2,0),"")</f>
        <v>BMC</v>
      </c>
      <c r="G927" s="10">
        <v>10140177</v>
      </c>
      <c r="H927" s="8" t="str">
        <f>IFERROR(VLOOKUP(Table4[[#This Row],[To BMC/MPG Code]],Table5[#All],3,0),"")</f>
        <v>Gomukh Giridhar Baraw</v>
      </c>
      <c r="I927" s="8" t="str">
        <f>IFERROR(VLOOKUP(Table4[[#This Row],[To BMC/MPG Code]],Table5[#All],2,0),"")</f>
        <v>MPG</v>
      </c>
      <c r="J927" s="9" t="s">
        <v>95</v>
      </c>
      <c r="K927" s="8" t="str">
        <f>IFERROR(VLOOKUP(Table4[[#This Row],[Item Name]],Table2[[Item Name]:[UoM]],2,0),"")</f>
        <v>Nos</v>
      </c>
      <c r="L927" s="10">
        <v>1</v>
      </c>
      <c r="M927" s="18">
        <f>IFERROR(VLOOKUP(Table4[[#This Row],[Item Name]],Table2[[#All],[Item Name]:[Open Rate]],8,0),"")</f>
        <v>129.80000000000001</v>
      </c>
      <c r="N927" s="18">
        <f>IFERROR(+Table4[[#This Row],[Qty Issued]]*Table4[[#This Row],[Rate]],"")</f>
        <v>129.80000000000001</v>
      </c>
      <c r="O927" s="10" t="s">
        <v>153</v>
      </c>
      <c r="P927" s="13" t="s">
        <v>38</v>
      </c>
    </row>
    <row r="928" spans="1:16" x14ac:dyDescent="0.25">
      <c r="A928" s="26">
        <v>45868</v>
      </c>
      <c r="B928" s="10" t="s">
        <v>155</v>
      </c>
      <c r="C928" s="10">
        <v>120</v>
      </c>
      <c r="D928" s="10">
        <v>1014</v>
      </c>
      <c r="E928" s="8" t="str">
        <f>IFERROR(VLOOKUP(Table4[[#This Row],[From Location Code]],Table5[#All],3,0),"")</f>
        <v>Dumraon</v>
      </c>
      <c r="F928" s="8" t="str">
        <f>IFERROR(VLOOKUP(Table4[[#This Row],[From Location Code]],Table5[#All],2,0),"")</f>
        <v>BMC</v>
      </c>
      <c r="G928" s="10">
        <v>10140001</v>
      </c>
      <c r="H928" s="8" t="str">
        <f>IFERROR(VLOOKUP(Table4[[#This Row],[To BMC/MPG Code]],Table5[#All],3,0),"")</f>
        <v>Dumri Purvi Tola</v>
      </c>
      <c r="I928" s="8" t="str">
        <f>IFERROR(VLOOKUP(Table4[[#This Row],[To BMC/MPG Code]],Table5[#All],2,0),"")</f>
        <v>MPG</v>
      </c>
      <c r="J928" s="9" t="s">
        <v>64</v>
      </c>
      <c r="K928" s="8" t="str">
        <f>IFERROR(VLOOKUP(Table4[[#This Row],[Item Name]],Table2[[Item Name]:[UoM]],2,0),"")</f>
        <v>Nos</v>
      </c>
      <c r="L928" s="10">
        <v>1</v>
      </c>
      <c r="M928" s="18">
        <f>IFERROR(VLOOKUP(Table4[[#This Row],[Item Name]],Table2[[#All],[Item Name]:[Open Rate]],8,0),"")</f>
        <v>348.52</v>
      </c>
      <c r="N928" s="18">
        <f>IFERROR(+Table4[[#This Row],[Qty Issued]]*Table4[[#This Row],[Rate]],"")</f>
        <v>348.52</v>
      </c>
      <c r="O928" s="10" t="s">
        <v>152</v>
      </c>
      <c r="P928" s="13" t="s">
        <v>154</v>
      </c>
    </row>
    <row r="929" spans="1:16" x14ac:dyDescent="0.25">
      <c r="A929" s="26">
        <v>45868</v>
      </c>
      <c r="B929" s="10" t="s">
        <v>155</v>
      </c>
      <c r="C929" s="10">
        <v>120</v>
      </c>
      <c r="D929" s="10">
        <v>1014</v>
      </c>
      <c r="E929" s="8" t="str">
        <f>IFERROR(VLOOKUP(Table4[[#This Row],[From Location Code]],Table5[#All],3,0),"")</f>
        <v>Dumraon</v>
      </c>
      <c r="F929" s="8" t="str">
        <f>IFERROR(VLOOKUP(Table4[[#This Row],[From Location Code]],Table5[#All],2,0),"")</f>
        <v>BMC</v>
      </c>
      <c r="G929" s="10">
        <v>10140019</v>
      </c>
      <c r="H929" s="8" t="str">
        <f>IFERROR(VLOOKUP(Table4[[#This Row],[To BMC/MPG Code]],Table5[#All],3,0),"")</f>
        <v>GURUDEVNGAR</v>
      </c>
      <c r="I929" s="8" t="str">
        <f>IFERROR(VLOOKUP(Table4[[#This Row],[To BMC/MPG Code]],Table5[#All],2,0),"")</f>
        <v>MPG</v>
      </c>
      <c r="J929" s="9" t="s">
        <v>64</v>
      </c>
      <c r="K929" s="8" t="str">
        <f>IFERROR(VLOOKUP(Table4[[#This Row],[Item Name]],Table2[[Item Name]:[UoM]],2,0),"")</f>
        <v>Nos</v>
      </c>
      <c r="L929" s="10">
        <v>1</v>
      </c>
      <c r="M929" s="18">
        <f>IFERROR(VLOOKUP(Table4[[#This Row],[Item Name]],Table2[[#All],[Item Name]:[Open Rate]],8,0),"")</f>
        <v>348.52</v>
      </c>
      <c r="N929" s="18">
        <f>IFERROR(+Table4[[#This Row],[Qty Issued]]*Table4[[#This Row],[Rate]],"")</f>
        <v>348.52</v>
      </c>
      <c r="O929" s="10" t="s">
        <v>152</v>
      </c>
      <c r="P929" s="13" t="s">
        <v>154</v>
      </c>
    </row>
    <row r="930" spans="1:16" x14ac:dyDescent="0.25">
      <c r="A930" s="26">
        <v>45868</v>
      </c>
      <c r="B930" s="10" t="s">
        <v>155</v>
      </c>
      <c r="C930" s="10">
        <v>120</v>
      </c>
      <c r="D930" s="10">
        <v>1014</v>
      </c>
      <c r="E930" s="8" t="str">
        <f>IFERROR(VLOOKUP(Table4[[#This Row],[From Location Code]],Table5[#All],3,0),"")</f>
        <v>Dumraon</v>
      </c>
      <c r="F930" s="8" t="str">
        <f>IFERROR(VLOOKUP(Table4[[#This Row],[From Location Code]],Table5[#All],2,0),"")</f>
        <v>BMC</v>
      </c>
      <c r="G930" s="10">
        <v>10140035</v>
      </c>
      <c r="H930" s="8" t="str">
        <f>IFERROR(VLOOKUP(Table4[[#This Row],[To BMC/MPG Code]],Table5[#All],3,0),"")</f>
        <v>Harikishunpur</v>
      </c>
      <c r="I930" s="8" t="str">
        <f>IFERROR(VLOOKUP(Table4[[#This Row],[To BMC/MPG Code]],Table5[#All],2,0),"")</f>
        <v>MPG</v>
      </c>
      <c r="J930" s="9" t="s">
        <v>64</v>
      </c>
      <c r="K930" s="8" t="str">
        <f>IFERROR(VLOOKUP(Table4[[#This Row],[Item Name]],Table2[[Item Name]:[UoM]],2,0),"")</f>
        <v>Nos</v>
      </c>
      <c r="L930" s="10">
        <v>1</v>
      </c>
      <c r="M930" s="18">
        <f>IFERROR(VLOOKUP(Table4[[#This Row],[Item Name]],Table2[[#All],[Item Name]:[Open Rate]],8,0),"")</f>
        <v>348.52</v>
      </c>
      <c r="N930" s="18">
        <f>IFERROR(+Table4[[#This Row],[Qty Issued]]*Table4[[#This Row],[Rate]],"")</f>
        <v>348.52</v>
      </c>
      <c r="O930" s="10" t="s">
        <v>152</v>
      </c>
      <c r="P930" s="13" t="s">
        <v>154</v>
      </c>
    </row>
    <row r="931" spans="1:16" x14ac:dyDescent="0.25">
      <c r="A931" s="26">
        <v>45868</v>
      </c>
      <c r="B931" s="10" t="s">
        <v>155</v>
      </c>
      <c r="C931" s="10">
        <v>120</v>
      </c>
      <c r="D931" s="10">
        <v>1014</v>
      </c>
      <c r="E931" s="8" t="str">
        <f>IFERROR(VLOOKUP(Table4[[#This Row],[From Location Code]],Table5[#All],3,0),"")</f>
        <v>Dumraon</v>
      </c>
      <c r="F931" s="8" t="str">
        <f>IFERROR(VLOOKUP(Table4[[#This Row],[From Location Code]],Table5[#All],2,0),"")</f>
        <v>BMC</v>
      </c>
      <c r="G931" s="10">
        <v>10140041</v>
      </c>
      <c r="H931" s="8" t="str">
        <f>IFERROR(VLOOKUP(Table4[[#This Row],[To BMC/MPG Code]],Table5[#All],3,0),"")</f>
        <v>Ramopatti</v>
      </c>
      <c r="I931" s="8" t="str">
        <f>IFERROR(VLOOKUP(Table4[[#This Row],[To BMC/MPG Code]],Table5[#All],2,0),"")</f>
        <v>MPG</v>
      </c>
      <c r="J931" s="9" t="s">
        <v>64</v>
      </c>
      <c r="K931" s="8" t="str">
        <f>IFERROR(VLOOKUP(Table4[[#This Row],[Item Name]],Table2[[Item Name]:[UoM]],2,0),"")</f>
        <v>Nos</v>
      </c>
      <c r="L931" s="10">
        <v>1</v>
      </c>
      <c r="M931" s="18">
        <f>IFERROR(VLOOKUP(Table4[[#This Row],[Item Name]],Table2[[#All],[Item Name]:[Open Rate]],8,0),"")</f>
        <v>348.52</v>
      </c>
      <c r="N931" s="18">
        <f>IFERROR(+Table4[[#This Row],[Qty Issued]]*Table4[[#This Row],[Rate]],"")</f>
        <v>348.52</v>
      </c>
      <c r="O931" s="10" t="s">
        <v>152</v>
      </c>
      <c r="P931" s="13" t="s">
        <v>154</v>
      </c>
    </row>
    <row r="932" spans="1:16" x14ac:dyDescent="0.25">
      <c r="A932" s="26">
        <v>45868</v>
      </c>
      <c r="B932" s="10" t="s">
        <v>155</v>
      </c>
      <c r="C932" s="10">
        <v>120</v>
      </c>
      <c r="D932" s="10">
        <v>1014</v>
      </c>
      <c r="E932" s="8" t="str">
        <f>IFERROR(VLOOKUP(Table4[[#This Row],[From Location Code]],Table5[#All],3,0),"")</f>
        <v>Dumraon</v>
      </c>
      <c r="F932" s="8" t="str">
        <f>IFERROR(VLOOKUP(Table4[[#This Row],[From Location Code]],Table5[#All],2,0),"")</f>
        <v>BMC</v>
      </c>
      <c r="G932" s="10">
        <v>10140022</v>
      </c>
      <c r="H932" s="8" t="str">
        <f>IFERROR(VLOOKUP(Table4[[#This Row],[To BMC/MPG Code]],Table5[#All],3,0),"")</f>
        <v>HEMDAPUR</v>
      </c>
      <c r="I932" s="8" t="str">
        <f>IFERROR(VLOOKUP(Table4[[#This Row],[To BMC/MPG Code]],Table5[#All],2,0),"")</f>
        <v>MPG</v>
      </c>
      <c r="J932" s="9" t="s">
        <v>64</v>
      </c>
      <c r="K932" s="8" t="str">
        <f>IFERROR(VLOOKUP(Table4[[#This Row],[Item Name]],Table2[[Item Name]:[UoM]],2,0),"")</f>
        <v>Nos</v>
      </c>
      <c r="L932" s="10">
        <v>1</v>
      </c>
      <c r="M932" s="18">
        <f>IFERROR(VLOOKUP(Table4[[#This Row],[Item Name]],Table2[[#All],[Item Name]:[Open Rate]],8,0),"")</f>
        <v>348.52</v>
      </c>
      <c r="N932" s="18">
        <f>IFERROR(+Table4[[#This Row],[Qty Issued]]*Table4[[#This Row],[Rate]],"")</f>
        <v>348.52</v>
      </c>
      <c r="O932" s="10" t="s">
        <v>152</v>
      </c>
      <c r="P932" s="13" t="s">
        <v>154</v>
      </c>
    </row>
    <row r="933" spans="1:16" x14ac:dyDescent="0.25">
      <c r="A933" s="26">
        <v>45868</v>
      </c>
      <c r="B933" s="10" t="s">
        <v>155</v>
      </c>
      <c r="C933" s="10">
        <v>120</v>
      </c>
      <c r="D933" s="10">
        <v>1014</v>
      </c>
      <c r="E933" s="8" t="str">
        <f>IFERROR(VLOOKUP(Table4[[#This Row],[From Location Code]],Table5[#All],3,0),"")</f>
        <v>Dumraon</v>
      </c>
      <c r="F933" s="8" t="str">
        <f>IFERROR(VLOOKUP(Table4[[#This Row],[From Location Code]],Table5[#All],2,0),"")</f>
        <v>BMC</v>
      </c>
      <c r="G933" s="10">
        <v>10140099</v>
      </c>
      <c r="H933" s="8" t="str">
        <f>IFERROR(VLOOKUP(Table4[[#This Row],[To BMC/MPG Code]],Table5[#All],3,0),"")</f>
        <v>Gomukh Dhakaich</v>
      </c>
      <c r="I933" s="8" t="str">
        <f>IFERROR(VLOOKUP(Table4[[#This Row],[To BMC/MPG Code]],Table5[#All],2,0),"")</f>
        <v>MPG</v>
      </c>
      <c r="J933" s="9" t="s">
        <v>64</v>
      </c>
      <c r="K933" s="8" t="str">
        <f>IFERROR(VLOOKUP(Table4[[#This Row],[Item Name]],Table2[[Item Name]:[UoM]],2,0),"")</f>
        <v>Nos</v>
      </c>
      <c r="L933" s="10">
        <v>1</v>
      </c>
      <c r="M933" s="18">
        <f>IFERROR(VLOOKUP(Table4[[#This Row],[Item Name]],Table2[[#All],[Item Name]:[Open Rate]],8,0),"")</f>
        <v>348.52</v>
      </c>
      <c r="N933" s="18">
        <f>IFERROR(+Table4[[#This Row],[Qty Issued]]*Table4[[#This Row],[Rate]],"")</f>
        <v>348.52</v>
      </c>
      <c r="O933" s="10" t="s">
        <v>152</v>
      </c>
      <c r="P933" s="13" t="s">
        <v>154</v>
      </c>
    </row>
    <row r="934" spans="1:16" x14ac:dyDescent="0.25">
      <c r="A934" s="26">
        <v>45868</v>
      </c>
      <c r="B934" s="10" t="s">
        <v>155</v>
      </c>
      <c r="C934" s="10">
        <v>120</v>
      </c>
      <c r="D934" s="10">
        <v>1014</v>
      </c>
      <c r="E934" s="8" t="str">
        <f>IFERROR(VLOOKUP(Table4[[#This Row],[From Location Code]],Table5[#All],3,0),"")</f>
        <v>Dumraon</v>
      </c>
      <c r="F934" s="8" t="str">
        <f>IFERROR(VLOOKUP(Table4[[#This Row],[From Location Code]],Table5[#All],2,0),"")</f>
        <v>BMC</v>
      </c>
      <c r="G934" s="10">
        <v>10140171</v>
      </c>
      <c r="H934" s="8" t="str">
        <f>IFERROR(VLOOKUP(Table4[[#This Row],[To BMC/MPG Code]],Table5[#All],3,0),"")</f>
        <v xml:space="preserve">Gomukh Mukhiyadera </v>
      </c>
      <c r="I934" s="8" t="str">
        <f>IFERROR(VLOOKUP(Table4[[#This Row],[To BMC/MPG Code]],Table5[#All],2,0),"")</f>
        <v>MPG</v>
      </c>
      <c r="J934" s="9" t="s">
        <v>64</v>
      </c>
      <c r="K934" s="8" t="str">
        <f>IFERROR(VLOOKUP(Table4[[#This Row],[Item Name]],Table2[[Item Name]:[UoM]],2,0),"")</f>
        <v>Nos</v>
      </c>
      <c r="L934" s="10">
        <v>1</v>
      </c>
      <c r="M934" s="18">
        <f>IFERROR(VLOOKUP(Table4[[#This Row],[Item Name]],Table2[[#All],[Item Name]:[Open Rate]],8,0),"")</f>
        <v>348.52</v>
      </c>
      <c r="N934" s="18">
        <f>IFERROR(+Table4[[#This Row],[Qty Issued]]*Table4[[#This Row],[Rate]],"")</f>
        <v>348.52</v>
      </c>
      <c r="O934" s="10" t="s">
        <v>153</v>
      </c>
      <c r="P934" s="13" t="s">
        <v>38</v>
      </c>
    </row>
    <row r="935" spans="1:16" x14ac:dyDescent="0.25">
      <c r="A935" s="26">
        <v>45868</v>
      </c>
      <c r="B935" s="10" t="s">
        <v>155</v>
      </c>
      <c r="C935" s="10">
        <v>120</v>
      </c>
      <c r="D935" s="10">
        <v>1014</v>
      </c>
      <c r="E935" s="8" t="str">
        <f>IFERROR(VLOOKUP(Table4[[#This Row],[From Location Code]],Table5[#All],3,0),"")</f>
        <v>Dumraon</v>
      </c>
      <c r="F935" s="8" t="str">
        <f>IFERROR(VLOOKUP(Table4[[#This Row],[From Location Code]],Table5[#All],2,0),"")</f>
        <v>BMC</v>
      </c>
      <c r="G935" s="10">
        <v>10140172</v>
      </c>
      <c r="H935" s="8" t="str">
        <f>IFERROR(VLOOKUP(Table4[[#This Row],[To BMC/MPG Code]],Table5[#All],3,0),"")</f>
        <v>Gomukh Laxman Dera</v>
      </c>
      <c r="I935" s="8" t="str">
        <f>IFERROR(VLOOKUP(Table4[[#This Row],[To BMC/MPG Code]],Table5[#All],2,0),"")</f>
        <v>MPG</v>
      </c>
      <c r="J935" s="9" t="s">
        <v>64</v>
      </c>
      <c r="K935" s="8" t="str">
        <f>IFERROR(VLOOKUP(Table4[[#This Row],[Item Name]],Table2[[Item Name]:[UoM]],2,0),"")</f>
        <v>Nos</v>
      </c>
      <c r="L935" s="10">
        <v>1</v>
      </c>
      <c r="M935" s="18">
        <f>IFERROR(VLOOKUP(Table4[[#This Row],[Item Name]],Table2[[#All],[Item Name]:[Open Rate]],8,0),"")</f>
        <v>348.52</v>
      </c>
      <c r="N935" s="18">
        <f>IFERROR(+Table4[[#This Row],[Qty Issued]]*Table4[[#This Row],[Rate]],"")</f>
        <v>348.52</v>
      </c>
      <c r="O935" s="10" t="s">
        <v>153</v>
      </c>
      <c r="P935" s="13" t="s">
        <v>38</v>
      </c>
    </row>
    <row r="936" spans="1:16" x14ac:dyDescent="0.25">
      <c r="A936" s="26">
        <v>45868</v>
      </c>
      <c r="B936" s="10" t="s">
        <v>155</v>
      </c>
      <c r="C936" s="10">
        <v>120</v>
      </c>
      <c r="D936" s="10">
        <v>1014</v>
      </c>
      <c r="E936" s="8" t="str">
        <f>IFERROR(VLOOKUP(Table4[[#This Row],[From Location Code]],Table5[#All],3,0),"")</f>
        <v>Dumraon</v>
      </c>
      <c r="F936" s="8" t="str">
        <f>IFERROR(VLOOKUP(Table4[[#This Row],[From Location Code]],Table5[#All],2,0),"")</f>
        <v>BMC</v>
      </c>
      <c r="G936" s="10">
        <v>10140173</v>
      </c>
      <c r="H936" s="8" t="str">
        <f>IFERROR(VLOOKUP(Table4[[#This Row],[To BMC/MPG Code]],Table5[#All],3,0),"")</f>
        <v>Gumukh Gayghat</v>
      </c>
      <c r="I936" s="8" t="str">
        <f>IFERROR(VLOOKUP(Table4[[#This Row],[To BMC/MPG Code]],Table5[#All],2,0),"")</f>
        <v>MPG</v>
      </c>
      <c r="J936" s="9" t="s">
        <v>64</v>
      </c>
      <c r="K936" s="8" t="str">
        <f>IFERROR(VLOOKUP(Table4[[#This Row],[Item Name]],Table2[[Item Name]:[UoM]],2,0),"")</f>
        <v>Nos</v>
      </c>
      <c r="L936" s="10">
        <v>1</v>
      </c>
      <c r="M936" s="18">
        <f>IFERROR(VLOOKUP(Table4[[#This Row],[Item Name]],Table2[[#All],[Item Name]:[Open Rate]],8,0),"")</f>
        <v>348.52</v>
      </c>
      <c r="N936" s="18">
        <f>IFERROR(+Table4[[#This Row],[Qty Issued]]*Table4[[#This Row],[Rate]],"")</f>
        <v>348.52</v>
      </c>
      <c r="O936" s="10" t="s">
        <v>153</v>
      </c>
      <c r="P936" s="13" t="s">
        <v>38</v>
      </c>
    </row>
    <row r="937" spans="1:16" x14ac:dyDescent="0.25">
      <c r="A937" s="26">
        <v>45868</v>
      </c>
      <c r="B937" s="10" t="s">
        <v>155</v>
      </c>
      <c r="C937" s="10">
        <v>120</v>
      </c>
      <c r="D937" s="10">
        <v>1014</v>
      </c>
      <c r="E937" s="8" t="str">
        <f>IFERROR(VLOOKUP(Table4[[#This Row],[From Location Code]],Table5[#All],3,0),"")</f>
        <v>Dumraon</v>
      </c>
      <c r="F937" s="8" t="str">
        <f>IFERROR(VLOOKUP(Table4[[#This Row],[From Location Code]],Table5[#All],2,0),"")</f>
        <v>BMC</v>
      </c>
      <c r="G937" s="10">
        <v>10510003</v>
      </c>
      <c r="H937" s="8" t="str">
        <f>IFERROR(VLOOKUP(Table4[[#This Row],[To BMC/MPG Code]],Table5[#All],3,0),"")</f>
        <v>KATHAR</v>
      </c>
      <c r="I937" s="8" t="str">
        <f>IFERROR(VLOOKUP(Table4[[#This Row],[To BMC/MPG Code]],Table5[#All],2,0),"")</f>
        <v>MPG</v>
      </c>
      <c r="J937" s="9" t="s">
        <v>64</v>
      </c>
      <c r="K937" s="8" t="str">
        <f>IFERROR(VLOOKUP(Table4[[#This Row],[Item Name]],Table2[[Item Name]:[UoM]],2,0),"")</f>
        <v>Nos</v>
      </c>
      <c r="L937" s="10">
        <v>1</v>
      </c>
      <c r="M937" s="18">
        <f>IFERROR(VLOOKUP(Table4[[#This Row],[Item Name]],Table2[[#All],[Item Name]:[Open Rate]],8,0),"")</f>
        <v>348.52</v>
      </c>
      <c r="N937" s="18">
        <f>IFERROR(+Table4[[#This Row],[Qty Issued]]*Table4[[#This Row],[Rate]],"")</f>
        <v>348.52</v>
      </c>
      <c r="O937" s="10" t="s">
        <v>152</v>
      </c>
      <c r="P937" s="13" t="s">
        <v>154</v>
      </c>
    </row>
    <row r="938" spans="1:16" x14ac:dyDescent="0.25">
      <c r="A938" s="26">
        <v>45868</v>
      </c>
      <c r="B938" s="10" t="s">
        <v>155</v>
      </c>
      <c r="C938" s="10">
        <v>120</v>
      </c>
      <c r="D938" s="10">
        <v>1014</v>
      </c>
      <c r="E938" s="8" t="str">
        <f>IFERROR(VLOOKUP(Table4[[#This Row],[From Location Code]],Table5[#All],3,0),"")</f>
        <v>Dumraon</v>
      </c>
      <c r="F938" s="8" t="str">
        <f>IFERROR(VLOOKUP(Table4[[#This Row],[From Location Code]],Table5[#All],2,0),"")</f>
        <v>BMC</v>
      </c>
      <c r="G938" s="10">
        <v>10140145</v>
      </c>
      <c r="H938" s="8" t="str">
        <f>IFERROR(VLOOKUP(Table4[[#This Row],[To BMC/MPG Code]],Table5[#All],3,0),"")</f>
        <v>Gomukh Pokhraha</v>
      </c>
      <c r="I938" s="8" t="str">
        <f>IFERROR(VLOOKUP(Table4[[#This Row],[To BMC/MPG Code]],Table5[#All],2,0),"")</f>
        <v>MPG</v>
      </c>
      <c r="J938" s="9" t="s">
        <v>64</v>
      </c>
      <c r="K938" s="8" t="str">
        <f>IFERROR(VLOOKUP(Table4[[#This Row],[Item Name]],Table2[[Item Name]:[UoM]],2,0),"")</f>
        <v>Nos</v>
      </c>
      <c r="L938" s="10">
        <v>1</v>
      </c>
      <c r="M938" s="18">
        <f>IFERROR(VLOOKUP(Table4[[#This Row],[Item Name]],Table2[[#All],[Item Name]:[Open Rate]],8,0),"")</f>
        <v>348.52</v>
      </c>
      <c r="N938" s="18">
        <f>IFERROR(+Table4[[#This Row],[Qty Issued]]*Table4[[#This Row],[Rate]],"")</f>
        <v>348.52</v>
      </c>
      <c r="O938" s="10" t="s">
        <v>152</v>
      </c>
      <c r="P938" s="13" t="s">
        <v>154</v>
      </c>
    </row>
    <row r="939" spans="1:16" x14ac:dyDescent="0.25">
      <c r="A939" s="26">
        <v>45868</v>
      </c>
      <c r="B939" s="10" t="s">
        <v>155</v>
      </c>
      <c r="C939" s="10">
        <v>120</v>
      </c>
      <c r="D939" s="10">
        <v>1014</v>
      </c>
      <c r="E939" s="8" t="str">
        <f>IFERROR(VLOOKUP(Table4[[#This Row],[From Location Code]],Table5[#All],3,0),"")</f>
        <v>Dumraon</v>
      </c>
      <c r="F939" s="8" t="str">
        <f>IFERROR(VLOOKUP(Table4[[#This Row],[From Location Code]],Table5[#All],2,0),"")</f>
        <v>BMC</v>
      </c>
      <c r="G939" s="10">
        <v>10140051</v>
      </c>
      <c r="H939" s="8" t="str">
        <f>IFERROR(VLOOKUP(Table4[[#This Row],[To BMC/MPG Code]],Table5[#All],3,0),"")</f>
        <v>Kaithi Paschim</v>
      </c>
      <c r="I939" s="8" t="str">
        <f>IFERROR(VLOOKUP(Table4[[#This Row],[To BMC/MPG Code]],Table5[#All],2,0),"")</f>
        <v>MPG</v>
      </c>
      <c r="J939" s="9" t="s">
        <v>64</v>
      </c>
      <c r="K939" s="8" t="str">
        <f>IFERROR(VLOOKUP(Table4[[#This Row],[Item Name]],Table2[[Item Name]:[UoM]],2,0),"")</f>
        <v>Nos</v>
      </c>
      <c r="L939" s="10">
        <v>1</v>
      </c>
      <c r="M939" s="18">
        <f>IFERROR(VLOOKUP(Table4[[#This Row],[Item Name]],Table2[[#All],[Item Name]:[Open Rate]],8,0),"")</f>
        <v>348.52</v>
      </c>
      <c r="N939" s="18">
        <f>IFERROR(+Table4[[#This Row],[Qty Issued]]*Table4[[#This Row],[Rate]],"")</f>
        <v>348.52</v>
      </c>
      <c r="O939" s="10" t="s">
        <v>152</v>
      </c>
      <c r="P939" s="13" t="s">
        <v>154</v>
      </c>
    </row>
    <row r="940" spans="1:16" x14ac:dyDescent="0.25">
      <c r="A940" s="26">
        <v>45868</v>
      </c>
      <c r="B940" s="10" t="s">
        <v>155</v>
      </c>
      <c r="C940" s="10">
        <v>120</v>
      </c>
      <c r="D940" s="10">
        <v>1014</v>
      </c>
      <c r="E940" s="8" t="str">
        <f>IFERROR(VLOOKUP(Table4[[#This Row],[From Location Code]],Table5[#All],3,0),"")</f>
        <v>Dumraon</v>
      </c>
      <c r="F940" s="8" t="str">
        <f>IFERROR(VLOOKUP(Table4[[#This Row],[From Location Code]],Table5[#All],2,0),"")</f>
        <v>BMC</v>
      </c>
      <c r="G940" s="10">
        <v>10140066</v>
      </c>
      <c r="H940" s="8" t="str">
        <f>IFERROR(VLOOKUP(Table4[[#This Row],[To BMC/MPG Code]],Table5[#All],3,0),"")</f>
        <v>Gomukh Kant</v>
      </c>
      <c r="I940" s="8" t="str">
        <f>IFERROR(VLOOKUP(Table4[[#This Row],[To BMC/MPG Code]],Table5[#All],2,0),"")</f>
        <v>MPG</v>
      </c>
      <c r="J940" s="9" t="s">
        <v>64</v>
      </c>
      <c r="K940" s="8" t="str">
        <f>IFERROR(VLOOKUP(Table4[[#This Row],[Item Name]],Table2[[Item Name]:[UoM]],2,0),"")</f>
        <v>Nos</v>
      </c>
      <c r="L940" s="10">
        <v>1</v>
      </c>
      <c r="M940" s="18">
        <f>IFERROR(VLOOKUP(Table4[[#This Row],[Item Name]],Table2[[#All],[Item Name]:[Open Rate]],8,0),"")</f>
        <v>348.52</v>
      </c>
      <c r="N940" s="18">
        <f>IFERROR(+Table4[[#This Row],[Qty Issued]]*Table4[[#This Row],[Rate]],"")</f>
        <v>348.52</v>
      </c>
      <c r="O940" s="10" t="s">
        <v>152</v>
      </c>
      <c r="P940" s="13" t="s">
        <v>154</v>
      </c>
    </row>
    <row r="941" spans="1:16" x14ac:dyDescent="0.25">
      <c r="A941" s="26">
        <v>45868</v>
      </c>
      <c r="B941" s="10" t="s">
        <v>155</v>
      </c>
      <c r="C941" s="10">
        <v>120</v>
      </c>
      <c r="D941" s="10">
        <v>1014</v>
      </c>
      <c r="E941" s="8" t="str">
        <f>IFERROR(VLOOKUP(Table4[[#This Row],[From Location Code]],Table5[#All],3,0),"")</f>
        <v>Dumraon</v>
      </c>
      <c r="F941" s="8" t="str">
        <f>IFERROR(VLOOKUP(Table4[[#This Row],[From Location Code]],Table5[#All],2,0),"")</f>
        <v>BMC</v>
      </c>
      <c r="G941" s="10">
        <v>10140151</v>
      </c>
      <c r="H941" s="8" t="str">
        <f>IFERROR(VLOOKUP(Table4[[#This Row],[To BMC/MPG Code]],Table5[#All],3,0),"")</f>
        <v>Gomukh Kuwan</v>
      </c>
      <c r="I941" s="8" t="str">
        <f>IFERROR(VLOOKUP(Table4[[#This Row],[To BMC/MPG Code]],Table5[#All],2,0),"")</f>
        <v>MPG</v>
      </c>
      <c r="J941" s="9" t="s">
        <v>64</v>
      </c>
      <c r="K941" s="8" t="str">
        <f>IFERROR(VLOOKUP(Table4[[#This Row],[Item Name]],Table2[[Item Name]:[UoM]],2,0),"")</f>
        <v>Nos</v>
      </c>
      <c r="L941" s="10">
        <v>1</v>
      </c>
      <c r="M941" s="18">
        <f>IFERROR(VLOOKUP(Table4[[#This Row],[Item Name]],Table2[[#All],[Item Name]:[Open Rate]],8,0),"")</f>
        <v>348.52</v>
      </c>
      <c r="N941" s="18">
        <f>IFERROR(+Table4[[#This Row],[Qty Issued]]*Table4[[#This Row],[Rate]],"")</f>
        <v>348.52</v>
      </c>
      <c r="O941" s="10" t="s">
        <v>152</v>
      </c>
      <c r="P941" s="13" t="s">
        <v>154</v>
      </c>
    </row>
    <row r="942" spans="1:16" x14ac:dyDescent="0.25">
      <c r="A942" s="26">
        <v>45868</v>
      </c>
      <c r="B942" s="10" t="s">
        <v>155</v>
      </c>
      <c r="C942" s="10">
        <v>120</v>
      </c>
      <c r="D942" s="10">
        <v>1014</v>
      </c>
      <c r="E942" s="8" t="str">
        <f>IFERROR(VLOOKUP(Table4[[#This Row],[From Location Code]],Table5[#All],3,0),"")</f>
        <v>Dumraon</v>
      </c>
      <c r="F942" s="8" t="str">
        <f>IFERROR(VLOOKUP(Table4[[#This Row],[From Location Code]],Table5[#All],2,0),"")</f>
        <v>BMC</v>
      </c>
      <c r="G942" s="10">
        <v>10140054</v>
      </c>
      <c r="H942" s="8" t="str">
        <f>IFERROR(VLOOKUP(Table4[[#This Row],[To BMC/MPG Code]],Table5[#All],3,0),"")</f>
        <v>Soan</v>
      </c>
      <c r="I942" s="8" t="str">
        <f>IFERROR(VLOOKUP(Table4[[#This Row],[To BMC/MPG Code]],Table5[#All],2,0),"")</f>
        <v>MPG</v>
      </c>
      <c r="J942" s="9" t="s">
        <v>64</v>
      </c>
      <c r="K942" s="8" t="str">
        <f>IFERROR(VLOOKUP(Table4[[#This Row],[Item Name]],Table2[[Item Name]:[UoM]],2,0),"")</f>
        <v>Nos</v>
      </c>
      <c r="L942" s="10">
        <v>1</v>
      </c>
      <c r="M942" s="18">
        <f>IFERROR(VLOOKUP(Table4[[#This Row],[Item Name]],Table2[[#All],[Item Name]:[Open Rate]],8,0),"")</f>
        <v>348.52</v>
      </c>
      <c r="N942" s="18">
        <f>IFERROR(+Table4[[#This Row],[Qty Issued]]*Table4[[#This Row],[Rate]],"")</f>
        <v>348.52</v>
      </c>
      <c r="O942" s="10" t="s">
        <v>152</v>
      </c>
      <c r="P942" s="13" t="s">
        <v>154</v>
      </c>
    </row>
    <row r="943" spans="1:16" x14ac:dyDescent="0.25">
      <c r="A943" s="26">
        <v>45868</v>
      </c>
      <c r="B943" s="10" t="s">
        <v>155</v>
      </c>
      <c r="C943" s="10">
        <v>120</v>
      </c>
      <c r="D943" s="10">
        <v>1014</v>
      </c>
      <c r="E943" s="8" t="str">
        <f>IFERROR(VLOOKUP(Table4[[#This Row],[From Location Code]],Table5[#All],3,0),"")</f>
        <v>Dumraon</v>
      </c>
      <c r="F943" s="8" t="str">
        <f>IFERROR(VLOOKUP(Table4[[#This Row],[From Location Code]],Table5[#All],2,0),"")</f>
        <v>BMC</v>
      </c>
      <c r="G943" s="10">
        <v>10140177</v>
      </c>
      <c r="H943" s="8" t="str">
        <f>IFERROR(VLOOKUP(Table4[[#This Row],[To BMC/MPG Code]],Table5[#All],3,0),"")</f>
        <v>Gomukh Giridhar Baraw</v>
      </c>
      <c r="I943" s="8" t="str">
        <f>IFERROR(VLOOKUP(Table4[[#This Row],[To BMC/MPG Code]],Table5[#All],2,0),"")</f>
        <v>MPG</v>
      </c>
      <c r="J943" s="9" t="s">
        <v>64</v>
      </c>
      <c r="K943" s="8" t="str">
        <f>IFERROR(VLOOKUP(Table4[[#This Row],[Item Name]],Table2[[Item Name]:[UoM]],2,0),"")</f>
        <v>Nos</v>
      </c>
      <c r="L943" s="10">
        <v>1</v>
      </c>
      <c r="M943" s="18">
        <f>IFERROR(VLOOKUP(Table4[[#This Row],[Item Name]],Table2[[#All],[Item Name]:[Open Rate]],8,0),"")</f>
        <v>348.52</v>
      </c>
      <c r="N943" s="18">
        <f>IFERROR(+Table4[[#This Row],[Qty Issued]]*Table4[[#This Row],[Rate]],"")</f>
        <v>348.52</v>
      </c>
      <c r="O943" s="10" t="s">
        <v>153</v>
      </c>
      <c r="P943" s="13" t="s">
        <v>38</v>
      </c>
    </row>
    <row r="944" spans="1:16" x14ac:dyDescent="0.25">
      <c r="A944" s="26">
        <v>45868</v>
      </c>
      <c r="B944" s="10" t="s">
        <v>155</v>
      </c>
      <c r="C944" s="10">
        <v>120</v>
      </c>
      <c r="D944" s="10">
        <v>1014</v>
      </c>
      <c r="E944" s="8" t="str">
        <f>IFERROR(VLOOKUP(Table4[[#This Row],[From Location Code]],Table5[#All],3,0),"")</f>
        <v>Dumraon</v>
      </c>
      <c r="F944" s="8" t="str">
        <f>IFERROR(VLOOKUP(Table4[[#This Row],[From Location Code]],Table5[#All],2,0),"")</f>
        <v>BMC</v>
      </c>
      <c r="G944" s="10">
        <v>10140022</v>
      </c>
      <c r="H944" s="8" t="str">
        <f>IFERROR(VLOOKUP(Table4[[#This Row],[To BMC/MPG Code]],Table5[#All],3,0),"")</f>
        <v>HEMDAPUR</v>
      </c>
      <c r="I944" s="8" t="str">
        <f>IFERROR(VLOOKUP(Table4[[#This Row],[To BMC/MPG Code]],Table5[#All],2,0),"")</f>
        <v>MPG</v>
      </c>
      <c r="J944" s="9" t="s">
        <v>70</v>
      </c>
      <c r="K944" s="8" t="str">
        <f>IFERROR(VLOOKUP(Table4[[#This Row],[Item Name]],Table2[[Item Name]:[UoM]],2,0),"")</f>
        <v>Nos</v>
      </c>
      <c r="L944" s="10">
        <v>1</v>
      </c>
      <c r="M944" s="18">
        <f>IFERROR(VLOOKUP(Table4[[#This Row],[Item Name]],Table2[[#All],[Item Name]:[Open Rate]],8,0),"")</f>
        <v>348.52</v>
      </c>
      <c r="N944" s="18">
        <f>IFERROR(+Table4[[#This Row],[Qty Issued]]*Table4[[#This Row],[Rate]],"")</f>
        <v>348.52</v>
      </c>
      <c r="O944" s="10" t="s">
        <v>152</v>
      </c>
      <c r="P944" s="13" t="s">
        <v>154</v>
      </c>
    </row>
    <row r="945" spans="1:16" x14ac:dyDescent="0.25">
      <c r="A945" s="26">
        <v>45868</v>
      </c>
      <c r="B945" s="10" t="s">
        <v>155</v>
      </c>
      <c r="C945" s="10">
        <v>120</v>
      </c>
      <c r="D945" s="10">
        <v>1014</v>
      </c>
      <c r="E945" s="8" t="str">
        <f>IFERROR(VLOOKUP(Table4[[#This Row],[From Location Code]],Table5[#All],3,0),"")</f>
        <v>Dumraon</v>
      </c>
      <c r="F945" s="8" t="str">
        <f>IFERROR(VLOOKUP(Table4[[#This Row],[From Location Code]],Table5[#All],2,0),"")</f>
        <v>BMC</v>
      </c>
      <c r="G945" s="10">
        <v>10140172</v>
      </c>
      <c r="H945" s="8" t="str">
        <f>IFERROR(VLOOKUP(Table4[[#This Row],[To BMC/MPG Code]],Table5[#All],3,0),"")</f>
        <v>Gomukh Laxman Dera</v>
      </c>
      <c r="I945" s="8" t="str">
        <f>IFERROR(VLOOKUP(Table4[[#This Row],[To BMC/MPG Code]],Table5[#All],2,0),"")</f>
        <v>MPG</v>
      </c>
      <c r="J945" s="9" t="s">
        <v>70</v>
      </c>
      <c r="K945" s="8" t="str">
        <f>IFERROR(VLOOKUP(Table4[[#This Row],[Item Name]],Table2[[Item Name]:[UoM]],2,0),"")</f>
        <v>Nos</v>
      </c>
      <c r="L945" s="10">
        <v>1</v>
      </c>
      <c r="M945" s="18">
        <f>IFERROR(VLOOKUP(Table4[[#This Row],[Item Name]],Table2[[#All],[Item Name]:[Open Rate]],8,0),"")</f>
        <v>348.52</v>
      </c>
      <c r="N945" s="18">
        <f>IFERROR(+Table4[[#This Row],[Qty Issued]]*Table4[[#This Row],[Rate]],"")</f>
        <v>348.52</v>
      </c>
      <c r="O945" s="10" t="s">
        <v>153</v>
      </c>
      <c r="P945" s="13" t="s">
        <v>38</v>
      </c>
    </row>
    <row r="946" spans="1:16" x14ac:dyDescent="0.25">
      <c r="A946" s="26">
        <v>45868</v>
      </c>
      <c r="B946" s="10" t="s">
        <v>155</v>
      </c>
      <c r="C946" s="10">
        <v>120</v>
      </c>
      <c r="D946" s="10">
        <v>1014</v>
      </c>
      <c r="E946" s="8" t="str">
        <f>IFERROR(VLOOKUP(Table4[[#This Row],[From Location Code]],Table5[#All],3,0),"")</f>
        <v>Dumraon</v>
      </c>
      <c r="F946" s="8" t="str">
        <f>IFERROR(VLOOKUP(Table4[[#This Row],[From Location Code]],Table5[#All],2,0),"")</f>
        <v>BMC</v>
      </c>
      <c r="G946" s="10">
        <v>10140173</v>
      </c>
      <c r="H946" s="8" t="str">
        <f>IFERROR(VLOOKUP(Table4[[#This Row],[To BMC/MPG Code]],Table5[#All],3,0),"")</f>
        <v>Gumukh Gayghat</v>
      </c>
      <c r="I946" s="8" t="str">
        <f>IFERROR(VLOOKUP(Table4[[#This Row],[To BMC/MPG Code]],Table5[#All],2,0),"")</f>
        <v>MPG</v>
      </c>
      <c r="J946" s="9" t="s">
        <v>70</v>
      </c>
      <c r="K946" s="8" t="str">
        <f>IFERROR(VLOOKUP(Table4[[#This Row],[Item Name]],Table2[[Item Name]:[UoM]],2,0),"")</f>
        <v>Nos</v>
      </c>
      <c r="L946" s="10">
        <v>1</v>
      </c>
      <c r="M946" s="18">
        <f>IFERROR(VLOOKUP(Table4[[#This Row],[Item Name]],Table2[[#All],[Item Name]:[Open Rate]],8,0),"")</f>
        <v>348.52</v>
      </c>
      <c r="N946" s="18">
        <f>IFERROR(+Table4[[#This Row],[Qty Issued]]*Table4[[#This Row],[Rate]],"")</f>
        <v>348.52</v>
      </c>
      <c r="O946" s="10" t="s">
        <v>153</v>
      </c>
      <c r="P946" s="13" t="s">
        <v>38</v>
      </c>
    </row>
    <row r="947" spans="1:16" x14ac:dyDescent="0.25">
      <c r="A947" s="26">
        <v>45868</v>
      </c>
      <c r="B947" s="10" t="s">
        <v>155</v>
      </c>
      <c r="C947" s="10">
        <v>120</v>
      </c>
      <c r="D947" s="10">
        <v>1014</v>
      </c>
      <c r="E947" s="8" t="str">
        <f>IFERROR(VLOOKUP(Table4[[#This Row],[From Location Code]],Table5[#All],3,0),"")</f>
        <v>Dumraon</v>
      </c>
      <c r="F947" s="8" t="str">
        <f>IFERROR(VLOOKUP(Table4[[#This Row],[From Location Code]],Table5[#All],2,0),"")</f>
        <v>BMC</v>
      </c>
      <c r="G947" s="10">
        <v>10140137</v>
      </c>
      <c r="H947" s="8" t="str">
        <f>IFERROR(VLOOKUP(Table4[[#This Row],[To BMC/MPG Code]],Table5[#All],3,0),"")</f>
        <v>Gomukh Rakshanagar_tola</v>
      </c>
      <c r="I947" s="8" t="str">
        <f>IFERROR(VLOOKUP(Table4[[#This Row],[To BMC/MPG Code]],Table5[#All],2,0),"")</f>
        <v>MPG</v>
      </c>
      <c r="J947" s="9" t="s">
        <v>70</v>
      </c>
      <c r="K947" s="8" t="str">
        <f>IFERROR(VLOOKUP(Table4[[#This Row],[Item Name]],Table2[[Item Name]:[UoM]],2,0),"")</f>
        <v>Nos</v>
      </c>
      <c r="L947" s="10">
        <v>1</v>
      </c>
      <c r="M947" s="18">
        <f>IFERROR(VLOOKUP(Table4[[#This Row],[Item Name]],Table2[[#All],[Item Name]:[Open Rate]],8,0),"")</f>
        <v>348.52</v>
      </c>
      <c r="N947" s="18">
        <f>IFERROR(+Table4[[#This Row],[Qty Issued]]*Table4[[#This Row],[Rate]],"")</f>
        <v>348.52</v>
      </c>
      <c r="O947" s="10" t="s">
        <v>152</v>
      </c>
      <c r="P947" s="13" t="s">
        <v>154</v>
      </c>
    </row>
    <row r="948" spans="1:16" x14ac:dyDescent="0.25">
      <c r="A948" s="26">
        <v>45868</v>
      </c>
      <c r="B948" s="10" t="s">
        <v>155</v>
      </c>
      <c r="C948" s="10">
        <v>120</v>
      </c>
      <c r="D948" s="10">
        <v>1014</v>
      </c>
      <c r="E948" s="8" t="str">
        <f>IFERROR(VLOOKUP(Table4[[#This Row],[From Location Code]],Table5[#All],3,0),"")</f>
        <v>Dumraon</v>
      </c>
      <c r="F948" s="8" t="str">
        <f>IFERROR(VLOOKUP(Table4[[#This Row],[From Location Code]],Table5[#All],2,0),"")</f>
        <v>BMC</v>
      </c>
      <c r="G948" s="10">
        <v>1014</v>
      </c>
      <c r="H948" s="8" t="str">
        <f>IFERROR(VLOOKUP(Table4[[#This Row],[To BMC/MPG Code]],Table5[#All],3,0),"")</f>
        <v>Dumraon</v>
      </c>
      <c r="I948" s="8" t="str">
        <f>IFERROR(VLOOKUP(Table4[[#This Row],[To BMC/MPG Code]],Table5[#All],2,0),"")</f>
        <v>BMC</v>
      </c>
      <c r="J948" s="9" t="s">
        <v>62</v>
      </c>
      <c r="K948" s="8" t="str">
        <f>IFERROR(VLOOKUP(Table4[[#This Row],[Item Name]],Table2[[Item Name]:[UoM]],2,0),"")</f>
        <v>Nos</v>
      </c>
      <c r="L948" s="10">
        <v>1</v>
      </c>
      <c r="M948" s="18">
        <f>IFERROR(VLOOKUP(Table4[[#This Row],[Item Name]],Table2[[#All],[Item Name]:[Open Rate]],8,0),"")</f>
        <v>348.52</v>
      </c>
      <c r="N948" s="18">
        <f>IFERROR(+Table4[[#This Row],[Qty Issued]]*Table4[[#This Row],[Rate]],"")</f>
        <v>348.52</v>
      </c>
      <c r="O948" s="10" t="s">
        <v>153</v>
      </c>
      <c r="P948" s="13" t="s">
        <v>38</v>
      </c>
    </row>
    <row r="949" spans="1:16" x14ac:dyDescent="0.25">
      <c r="A949" s="26">
        <v>45868</v>
      </c>
      <c r="B949" s="10" t="s">
        <v>155</v>
      </c>
      <c r="C949" s="10">
        <v>120</v>
      </c>
      <c r="D949" s="10">
        <v>1014</v>
      </c>
      <c r="E949" s="8" t="str">
        <f>IFERROR(VLOOKUP(Table4[[#This Row],[From Location Code]],Table5[#All],3,0),"")</f>
        <v>Dumraon</v>
      </c>
      <c r="F949" s="8" t="str">
        <f>IFERROR(VLOOKUP(Table4[[#This Row],[From Location Code]],Table5[#All],2,0),"")</f>
        <v>BMC</v>
      </c>
      <c r="G949" s="10">
        <v>10140009</v>
      </c>
      <c r="H949" s="8" t="str">
        <f>IFERROR(VLOOKUP(Table4[[#This Row],[To BMC/MPG Code]],Table5[#All],3,0),"")</f>
        <v>HITAN PARARI</v>
      </c>
      <c r="I949" s="8" t="str">
        <f>IFERROR(VLOOKUP(Table4[[#This Row],[To BMC/MPG Code]],Table5[#All],2,0),"")</f>
        <v>MPG</v>
      </c>
      <c r="J949" s="9" t="s">
        <v>91</v>
      </c>
      <c r="K949" s="8" t="str">
        <f>IFERROR(VLOOKUP(Table4[[#This Row],[Item Name]],Table2[[Item Name]:[UoM]],2,0),"")</f>
        <v>Nos</v>
      </c>
      <c r="L949" s="10">
        <v>1</v>
      </c>
      <c r="M949" s="18">
        <f>IFERROR(VLOOKUP(Table4[[#This Row],[Item Name]],Table2[[#All],[Item Name]:[Open Rate]],8,0),"")</f>
        <v>112.1</v>
      </c>
      <c r="N949" s="18">
        <f>IFERROR(+Table4[[#This Row],[Qty Issued]]*Table4[[#This Row],[Rate]],"")</f>
        <v>112.1</v>
      </c>
      <c r="O949" s="10" t="s">
        <v>152</v>
      </c>
      <c r="P949" s="13" t="s">
        <v>154</v>
      </c>
    </row>
    <row r="950" spans="1:16" x14ac:dyDescent="0.25">
      <c r="A950" s="26">
        <v>45868</v>
      </c>
      <c r="B950" s="10" t="s">
        <v>155</v>
      </c>
      <c r="C950" s="10">
        <v>120</v>
      </c>
      <c r="D950" s="10">
        <v>1014</v>
      </c>
      <c r="E950" s="8" t="str">
        <f>IFERROR(VLOOKUP(Table4[[#This Row],[From Location Code]],Table5[#All],3,0),"")</f>
        <v>Dumraon</v>
      </c>
      <c r="F950" s="8" t="str">
        <f>IFERROR(VLOOKUP(Table4[[#This Row],[From Location Code]],Table5[#All],2,0),"")</f>
        <v>BMC</v>
      </c>
      <c r="G950" s="10">
        <v>10140068</v>
      </c>
      <c r="H950" s="8" t="str">
        <f>IFERROR(VLOOKUP(Table4[[#This Row],[To BMC/MPG Code]],Table5[#All],3,0),"")</f>
        <v>Gomukh Naat</v>
      </c>
      <c r="I950" s="8" t="str">
        <f>IFERROR(VLOOKUP(Table4[[#This Row],[To BMC/MPG Code]],Table5[#All],2,0),"")</f>
        <v>MPG</v>
      </c>
      <c r="J950" s="9" t="s">
        <v>91</v>
      </c>
      <c r="K950" s="8" t="str">
        <f>IFERROR(VLOOKUP(Table4[[#This Row],[Item Name]],Table2[[Item Name]:[UoM]],2,0),"")</f>
        <v>Nos</v>
      </c>
      <c r="L950" s="10">
        <v>1</v>
      </c>
      <c r="M950" s="18">
        <f>IFERROR(VLOOKUP(Table4[[#This Row],[Item Name]],Table2[[#All],[Item Name]:[Open Rate]],8,0),"")</f>
        <v>112.1</v>
      </c>
      <c r="N950" s="18">
        <f>IFERROR(+Table4[[#This Row],[Qty Issued]]*Table4[[#This Row],[Rate]],"")</f>
        <v>112.1</v>
      </c>
      <c r="O950" s="10" t="s">
        <v>152</v>
      </c>
      <c r="P950" s="13" t="s">
        <v>154</v>
      </c>
    </row>
    <row r="951" spans="1:16" x14ac:dyDescent="0.25">
      <c r="A951" s="26">
        <v>45868</v>
      </c>
      <c r="B951" s="10" t="s">
        <v>155</v>
      </c>
      <c r="C951" s="10">
        <v>120</v>
      </c>
      <c r="D951" s="10">
        <v>1014</v>
      </c>
      <c r="E951" s="8" t="str">
        <f>IFERROR(VLOOKUP(Table4[[#This Row],[From Location Code]],Table5[#All],3,0),"")</f>
        <v>Dumraon</v>
      </c>
      <c r="F951" s="8" t="str">
        <f>IFERROR(VLOOKUP(Table4[[#This Row],[From Location Code]],Table5[#All],2,0),"")</f>
        <v>BMC</v>
      </c>
      <c r="G951" s="10">
        <v>10140148</v>
      </c>
      <c r="H951" s="8" t="str">
        <f>IFERROR(VLOOKUP(Table4[[#This Row],[To BMC/MPG Code]],Table5[#All],3,0),"")</f>
        <v>Gomukh Dalsagar Pachhim</v>
      </c>
      <c r="I951" s="8" t="str">
        <f>IFERROR(VLOOKUP(Table4[[#This Row],[To BMC/MPG Code]],Table5[#All],2,0),"")</f>
        <v>MPG</v>
      </c>
      <c r="J951" s="9" t="s">
        <v>91</v>
      </c>
      <c r="K951" s="8" t="str">
        <f>IFERROR(VLOOKUP(Table4[[#This Row],[Item Name]],Table2[[Item Name]:[UoM]],2,0),"")</f>
        <v>Nos</v>
      </c>
      <c r="L951" s="10">
        <v>1</v>
      </c>
      <c r="M951" s="18">
        <f>IFERROR(VLOOKUP(Table4[[#This Row],[Item Name]],Table2[[#All],[Item Name]:[Open Rate]],8,0),"")</f>
        <v>112.1</v>
      </c>
      <c r="N951" s="18">
        <f>IFERROR(+Table4[[#This Row],[Qty Issued]]*Table4[[#This Row],[Rate]],"")</f>
        <v>112.1</v>
      </c>
      <c r="O951" s="10" t="s">
        <v>152</v>
      </c>
      <c r="P951" s="13" t="s">
        <v>154</v>
      </c>
    </row>
    <row r="952" spans="1:16" x14ac:dyDescent="0.25">
      <c r="A952" s="26">
        <v>45868</v>
      </c>
      <c r="B952" s="10" t="s">
        <v>155</v>
      </c>
      <c r="C952" s="10">
        <v>120</v>
      </c>
      <c r="D952" s="10">
        <v>1014</v>
      </c>
      <c r="E952" s="8" t="str">
        <f>IFERROR(VLOOKUP(Table4[[#This Row],[From Location Code]],Table5[#All],3,0),"")</f>
        <v>Dumraon</v>
      </c>
      <c r="F952" s="8" t="str">
        <f>IFERROR(VLOOKUP(Table4[[#This Row],[From Location Code]],Table5[#All],2,0),"")</f>
        <v>BMC</v>
      </c>
      <c r="G952" s="10">
        <v>10140171</v>
      </c>
      <c r="H952" s="8" t="str">
        <f>IFERROR(VLOOKUP(Table4[[#This Row],[To BMC/MPG Code]],Table5[#All],3,0),"")</f>
        <v xml:space="preserve">Gomukh Mukhiyadera </v>
      </c>
      <c r="I952" s="8" t="str">
        <f>IFERROR(VLOOKUP(Table4[[#This Row],[To BMC/MPG Code]],Table5[#All],2,0),"")</f>
        <v>MPG</v>
      </c>
      <c r="J952" s="9" t="s">
        <v>91</v>
      </c>
      <c r="K952" s="8" t="str">
        <f>IFERROR(VLOOKUP(Table4[[#This Row],[Item Name]],Table2[[Item Name]:[UoM]],2,0),"")</f>
        <v>Nos</v>
      </c>
      <c r="L952" s="10">
        <v>1</v>
      </c>
      <c r="M952" s="18">
        <f>IFERROR(VLOOKUP(Table4[[#This Row],[Item Name]],Table2[[#All],[Item Name]:[Open Rate]],8,0),"")</f>
        <v>112.1</v>
      </c>
      <c r="N952" s="18">
        <f>IFERROR(+Table4[[#This Row],[Qty Issued]]*Table4[[#This Row],[Rate]],"")</f>
        <v>112.1</v>
      </c>
      <c r="O952" s="10" t="s">
        <v>153</v>
      </c>
      <c r="P952" s="13" t="s">
        <v>38</v>
      </c>
    </row>
    <row r="953" spans="1:16" x14ac:dyDescent="0.25">
      <c r="A953" s="26">
        <v>45868</v>
      </c>
      <c r="B953" s="10" t="s">
        <v>155</v>
      </c>
      <c r="C953" s="10">
        <v>120</v>
      </c>
      <c r="D953" s="10">
        <v>1014</v>
      </c>
      <c r="E953" s="8" t="str">
        <f>IFERROR(VLOOKUP(Table4[[#This Row],[From Location Code]],Table5[#All],3,0),"")</f>
        <v>Dumraon</v>
      </c>
      <c r="F953" s="8" t="str">
        <f>IFERROR(VLOOKUP(Table4[[#This Row],[From Location Code]],Table5[#All],2,0),"")</f>
        <v>BMC</v>
      </c>
      <c r="G953" s="10">
        <v>10140173</v>
      </c>
      <c r="H953" s="8" t="str">
        <f>IFERROR(VLOOKUP(Table4[[#This Row],[To BMC/MPG Code]],Table5[#All],3,0),"")</f>
        <v>Gumukh Gayghat</v>
      </c>
      <c r="I953" s="8" t="str">
        <f>IFERROR(VLOOKUP(Table4[[#This Row],[To BMC/MPG Code]],Table5[#All],2,0),"")</f>
        <v>MPG</v>
      </c>
      <c r="J953" s="9" t="s">
        <v>91</v>
      </c>
      <c r="K953" s="8" t="str">
        <f>IFERROR(VLOOKUP(Table4[[#This Row],[Item Name]],Table2[[Item Name]:[UoM]],2,0),"")</f>
        <v>Nos</v>
      </c>
      <c r="L953" s="10">
        <v>1</v>
      </c>
      <c r="M953" s="18">
        <f>IFERROR(VLOOKUP(Table4[[#This Row],[Item Name]],Table2[[#All],[Item Name]:[Open Rate]],8,0),"")</f>
        <v>112.1</v>
      </c>
      <c r="N953" s="18">
        <f>IFERROR(+Table4[[#This Row],[Qty Issued]]*Table4[[#This Row],[Rate]],"")</f>
        <v>112.1</v>
      </c>
      <c r="O953" s="10" t="s">
        <v>153</v>
      </c>
      <c r="P953" s="13" t="s">
        <v>38</v>
      </c>
    </row>
    <row r="954" spans="1:16" x14ac:dyDescent="0.25">
      <c r="A954" s="26">
        <v>45868</v>
      </c>
      <c r="B954" s="10" t="s">
        <v>155</v>
      </c>
      <c r="C954" s="10">
        <v>120</v>
      </c>
      <c r="D954" s="10">
        <v>1014</v>
      </c>
      <c r="E954" s="8" t="str">
        <f>IFERROR(VLOOKUP(Table4[[#This Row],[From Location Code]],Table5[#All],3,0),"")</f>
        <v>Dumraon</v>
      </c>
      <c r="F954" s="8" t="str">
        <f>IFERROR(VLOOKUP(Table4[[#This Row],[From Location Code]],Table5[#All],2,0),"")</f>
        <v>BMC</v>
      </c>
      <c r="G954" s="10">
        <v>10140145</v>
      </c>
      <c r="H954" s="8" t="str">
        <f>IFERROR(VLOOKUP(Table4[[#This Row],[To BMC/MPG Code]],Table5[#All],3,0),"")</f>
        <v>Gomukh Pokhraha</v>
      </c>
      <c r="I954" s="8" t="str">
        <f>IFERROR(VLOOKUP(Table4[[#This Row],[To BMC/MPG Code]],Table5[#All],2,0),"")</f>
        <v>MPG</v>
      </c>
      <c r="J954" s="9" t="s">
        <v>91</v>
      </c>
      <c r="K954" s="8" t="str">
        <f>IFERROR(VLOOKUP(Table4[[#This Row],[Item Name]],Table2[[Item Name]:[UoM]],2,0),"")</f>
        <v>Nos</v>
      </c>
      <c r="L954" s="10">
        <v>1</v>
      </c>
      <c r="M954" s="18">
        <f>IFERROR(VLOOKUP(Table4[[#This Row],[Item Name]],Table2[[#All],[Item Name]:[Open Rate]],8,0),"")</f>
        <v>112.1</v>
      </c>
      <c r="N954" s="18">
        <f>IFERROR(+Table4[[#This Row],[Qty Issued]]*Table4[[#This Row],[Rate]],"")</f>
        <v>112.1</v>
      </c>
      <c r="O954" s="10" t="s">
        <v>152</v>
      </c>
      <c r="P954" s="13" t="s">
        <v>154</v>
      </c>
    </row>
    <row r="955" spans="1:16" x14ac:dyDescent="0.25">
      <c r="A955" s="26">
        <v>45868</v>
      </c>
      <c r="B955" s="10" t="s">
        <v>155</v>
      </c>
      <c r="C955" s="10">
        <v>120</v>
      </c>
      <c r="D955" s="10">
        <v>1014</v>
      </c>
      <c r="E955" s="8" t="str">
        <f>IFERROR(VLOOKUP(Table4[[#This Row],[From Location Code]],Table5[#All],3,0),"")</f>
        <v>Dumraon</v>
      </c>
      <c r="F955" s="8" t="str">
        <f>IFERROR(VLOOKUP(Table4[[#This Row],[From Location Code]],Table5[#All],2,0),"")</f>
        <v>BMC</v>
      </c>
      <c r="G955" s="10">
        <v>10140166</v>
      </c>
      <c r="H955" s="8" t="str">
        <f>IFERROR(VLOOKUP(Table4[[#This Row],[To BMC/MPG Code]],Table5[#All],3,0),"")</f>
        <v>Gomukh KritSagar</v>
      </c>
      <c r="I955" s="8" t="str">
        <f>IFERROR(VLOOKUP(Table4[[#This Row],[To BMC/MPG Code]],Table5[#All],2,0),"")</f>
        <v>MPG</v>
      </c>
      <c r="J955" s="9" t="s">
        <v>91</v>
      </c>
      <c r="K955" s="8" t="str">
        <f>IFERROR(VLOOKUP(Table4[[#This Row],[Item Name]],Table2[[Item Name]:[UoM]],2,0),"")</f>
        <v>Nos</v>
      </c>
      <c r="L955" s="10">
        <v>1</v>
      </c>
      <c r="M955" s="18">
        <f>IFERROR(VLOOKUP(Table4[[#This Row],[Item Name]],Table2[[#All],[Item Name]:[Open Rate]],8,0),"")</f>
        <v>112.1</v>
      </c>
      <c r="N955" s="18">
        <f>IFERROR(+Table4[[#This Row],[Qty Issued]]*Table4[[#This Row],[Rate]],"")</f>
        <v>112.1</v>
      </c>
      <c r="O955" s="10" t="s">
        <v>152</v>
      </c>
      <c r="P955" s="13" t="s">
        <v>154</v>
      </c>
    </row>
    <row r="956" spans="1:16" x14ac:dyDescent="0.25">
      <c r="A956" s="26">
        <v>45868</v>
      </c>
      <c r="B956" s="10" t="s">
        <v>155</v>
      </c>
      <c r="C956" s="10">
        <v>120</v>
      </c>
      <c r="D956" s="10">
        <v>1014</v>
      </c>
      <c r="E956" s="8" t="str">
        <f>IFERROR(VLOOKUP(Table4[[#This Row],[From Location Code]],Table5[#All],3,0),"")</f>
        <v>Dumraon</v>
      </c>
      <c r="F956" s="8" t="str">
        <f>IFERROR(VLOOKUP(Table4[[#This Row],[From Location Code]],Table5[#All],2,0),"")</f>
        <v>BMC</v>
      </c>
      <c r="G956" s="10">
        <v>10140164</v>
      </c>
      <c r="H956" s="8" t="str">
        <f>IFERROR(VLOOKUP(Table4[[#This Row],[To BMC/MPG Code]],Table5[#All],3,0),"")</f>
        <v>Gomukh Bharkhar</v>
      </c>
      <c r="I956" s="8" t="str">
        <f>IFERROR(VLOOKUP(Table4[[#This Row],[To BMC/MPG Code]],Table5[#All],2,0),"")</f>
        <v>MPG</v>
      </c>
      <c r="J956" s="9" t="s">
        <v>91</v>
      </c>
      <c r="K956" s="8" t="str">
        <f>IFERROR(VLOOKUP(Table4[[#This Row],[Item Name]],Table2[[Item Name]:[UoM]],2,0),"")</f>
        <v>Nos</v>
      </c>
      <c r="L956" s="10">
        <v>1</v>
      </c>
      <c r="M956" s="18">
        <f>IFERROR(VLOOKUP(Table4[[#This Row],[Item Name]],Table2[[#All],[Item Name]:[Open Rate]],8,0),"")</f>
        <v>112.1</v>
      </c>
      <c r="N956" s="18">
        <f>IFERROR(+Table4[[#This Row],[Qty Issued]]*Table4[[#This Row],[Rate]],"")</f>
        <v>112.1</v>
      </c>
      <c r="O956" s="10" t="s">
        <v>152</v>
      </c>
      <c r="P956" s="13" t="s">
        <v>154</v>
      </c>
    </row>
    <row r="957" spans="1:16" x14ac:dyDescent="0.25">
      <c r="A957" s="26">
        <v>45868</v>
      </c>
      <c r="B957" s="10" t="s">
        <v>155</v>
      </c>
      <c r="C957" s="10">
        <v>120</v>
      </c>
      <c r="D957" s="10">
        <v>1014</v>
      </c>
      <c r="E957" s="8" t="str">
        <f>IFERROR(VLOOKUP(Table4[[#This Row],[From Location Code]],Table5[#All],3,0),"")</f>
        <v>Dumraon</v>
      </c>
      <c r="F957" s="8" t="str">
        <f>IFERROR(VLOOKUP(Table4[[#This Row],[From Location Code]],Table5[#All],2,0),"")</f>
        <v>BMC</v>
      </c>
      <c r="G957" s="10">
        <v>10140174</v>
      </c>
      <c r="H957" s="8" t="str">
        <f>IFERROR(VLOOKUP(Table4[[#This Row],[To BMC/MPG Code]],Table5[#All],3,0),"")</f>
        <v>Gomukh Shivpur</v>
      </c>
      <c r="I957" s="8" t="str">
        <f>IFERROR(VLOOKUP(Table4[[#This Row],[To BMC/MPG Code]],Table5[#All],2,0),"")</f>
        <v>MPG</v>
      </c>
      <c r="J957" s="9" t="s">
        <v>91</v>
      </c>
      <c r="K957" s="8" t="str">
        <f>IFERROR(VLOOKUP(Table4[[#This Row],[Item Name]],Table2[[Item Name]:[UoM]],2,0),"")</f>
        <v>Nos</v>
      </c>
      <c r="L957" s="10">
        <v>1</v>
      </c>
      <c r="M957" s="18">
        <f>IFERROR(VLOOKUP(Table4[[#This Row],[Item Name]],Table2[[#All],[Item Name]:[Open Rate]],8,0),"")</f>
        <v>112.1</v>
      </c>
      <c r="N957" s="18">
        <f>IFERROR(+Table4[[#This Row],[Qty Issued]]*Table4[[#This Row],[Rate]],"")</f>
        <v>112.1</v>
      </c>
      <c r="O957" s="10" t="s">
        <v>153</v>
      </c>
      <c r="P957" s="13" t="s">
        <v>38</v>
      </c>
    </row>
    <row r="958" spans="1:16" x14ac:dyDescent="0.25">
      <c r="A958" s="26">
        <v>45868</v>
      </c>
      <c r="B958" s="10" t="s">
        <v>155</v>
      </c>
      <c r="C958" s="10">
        <v>120</v>
      </c>
      <c r="D958" s="10">
        <v>1014</v>
      </c>
      <c r="E958" s="8" t="str">
        <f>IFERROR(VLOOKUP(Table4[[#This Row],[From Location Code]],Table5[#All],3,0),"")</f>
        <v>Dumraon</v>
      </c>
      <c r="F958" s="8" t="str">
        <f>IFERROR(VLOOKUP(Table4[[#This Row],[From Location Code]],Table5[#All],2,0),"")</f>
        <v>BMC</v>
      </c>
      <c r="G958" s="10">
        <v>10140177</v>
      </c>
      <c r="H958" s="8" t="str">
        <f>IFERROR(VLOOKUP(Table4[[#This Row],[To BMC/MPG Code]],Table5[#All],3,0),"")</f>
        <v>Gomukh Giridhar Baraw</v>
      </c>
      <c r="I958" s="8" t="str">
        <f>IFERROR(VLOOKUP(Table4[[#This Row],[To BMC/MPG Code]],Table5[#All],2,0),"")</f>
        <v>MPG</v>
      </c>
      <c r="J958" s="9" t="s">
        <v>91</v>
      </c>
      <c r="K958" s="8" t="str">
        <f>IFERROR(VLOOKUP(Table4[[#This Row],[Item Name]],Table2[[Item Name]:[UoM]],2,0),"")</f>
        <v>Nos</v>
      </c>
      <c r="L958" s="10">
        <v>1</v>
      </c>
      <c r="M958" s="18">
        <f>IFERROR(VLOOKUP(Table4[[#This Row],[Item Name]],Table2[[#All],[Item Name]:[Open Rate]],8,0),"")</f>
        <v>112.1</v>
      </c>
      <c r="N958" s="18">
        <f>IFERROR(+Table4[[#This Row],[Qty Issued]]*Table4[[#This Row],[Rate]],"")</f>
        <v>112.1</v>
      </c>
      <c r="O958" s="10" t="s">
        <v>153</v>
      </c>
      <c r="P958" s="13" t="s">
        <v>38</v>
      </c>
    </row>
    <row r="959" spans="1:16" x14ac:dyDescent="0.25">
      <c r="A959" s="26">
        <v>45868</v>
      </c>
      <c r="B959" s="10" t="s">
        <v>155</v>
      </c>
      <c r="C959" s="10">
        <v>120</v>
      </c>
      <c r="D959" s="10">
        <v>1014</v>
      </c>
      <c r="E959" s="8" t="str">
        <f>IFERROR(VLOOKUP(Table4[[#This Row],[From Location Code]],Table5[#All],3,0),"")</f>
        <v>Dumraon</v>
      </c>
      <c r="F959" s="8" t="str">
        <f>IFERROR(VLOOKUP(Table4[[#This Row],[From Location Code]],Table5[#All],2,0),"")</f>
        <v>BMC</v>
      </c>
      <c r="G959" s="10">
        <v>10140004</v>
      </c>
      <c r="H959" s="8" t="str">
        <f>IFERROR(VLOOKUP(Table4[[#This Row],[To BMC/MPG Code]],Table5[#All],3,0),"")</f>
        <v>Majhwari</v>
      </c>
      <c r="I959" s="8" t="str">
        <f>IFERROR(VLOOKUP(Table4[[#This Row],[To BMC/MPG Code]],Table5[#All],2,0),"")</f>
        <v>MPG</v>
      </c>
      <c r="J959" s="10" t="s">
        <v>94</v>
      </c>
      <c r="K959" s="8" t="str">
        <f>IFERROR(VLOOKUP(Table4[[#This Row],[Item Name]],Table2[[Item Name]:[UoM]],2,0),"")</f>
        <v>Nos</v>
      </c>
      <c r="L959" s="10">
        <v>1</v>
      </c>
      <c r="M959" s="18">
        <f>IFERROR(VLOOKUP(Table4[[#This Row],[Item Name]],Table2[[#All],[Item Name]:[Open Rate]],8,0),"")</f>
        <v>22.99</v>
      </c>
      <c r="N959" s="18">
        <f>IFERROR(+Table4[[#This Row],[Qty Issued]]*Table4[[#This Row],[Rate]],"")</f>
        <v>22.99</v>
      </c>
      <c r="O959" s="10" t="s">
        <v>152</v>
      </c>
      <c r="P959" s="13" t="s">
        <v>154</v>
      </c>
    </row>
    <row r="960" spans="1:16" x14ac:dyDescent="0.25">
      <c r="A960" s="26">
        <v>45868</v>
      </c>
      <c r="B960" s="10" t="s">
        <v>155</v>
      </c>
      <c r="C960" s="10">
        <v>120</v>
      </c>
      <c r="D960" s="10">
        <v>1014</v>
      </c>
      <c r="E960" s="8" t="str">
        <f>IFERROR(VLOOKUP(Table4[[#This Row],[From Location Code]],Table5[#All],3,0),"")</f>
        <v>Dumraon</v>
      </c>
      <c r="F960" s="8" t="str">
        <f>IFERROR(VLOOKUP(Table4[[#This Row],[From Location Code]],Table5[#All],2,0),"")</f>
        <v>BMC</v>
      </c>
      <c r="G960" s="10">
        <v>10140173</v>
      </c>
      <c r="H960" s="8" t="str">
        <f>IFERROR(VLOOKUP(Table4[[#This Row],[To BMC/MPG Code]],Table5[#All],3,0),"")</f>
        <v>Gumukh Gayghat</v>
      </c>
      <c r="I960" s="8" t="str">
        <f>IFERROR(VLOOKUP(Table4[[#This Row],[To BMC/MPG Code]],Table5[#All],2,0),"")</f>
        <v>MPG</v>
      </c>
      <c r="J960" s="10" t="s">
        <v>94</v>
      </c>
      <c r="K960" s="8" t="str">
        <f>IFERROR(VLOOKUP(Table4[[#This Row],[Item Name]],Table2[[Item Name]:[UoM]],2,0),"")</f>
        <v>Nos</v>
      </c>
      <c r="L960" s="10">
        <v>1</v>
      </c>
      <c r="M960" s="18">
        <f>IFERROR(VLOOKUP(Table4[[#This Row],[Item Name]],Table2[[#All],[Item Name]:[Open Rate]],8,0),"")</f>
        <v>22.99</v>
      </c>
      <c r="N960" s="18">
        <f>IFERROR(+Table4[[#This Row],[Qty Issued]]*Table4[[#This Row],[Rate]],"")</f>
        <v>22.99</v>
      </c>
      <c r="O960" s="10" t="s">
        <v>153</v>
      </c>
      <c r="P960" s="13" t="s">
        <v>38</v>
      </c>
    </row>
    <row r="961" spans="1:16" x14ac:dyDescent="0.25">
      <c r="A961" s="26">
        <v>45868</v>
      </c>
      <c r="B961" s="10" t="s">
        <v>155</v>
      </c>
      <c r="C961" s="10">
        <v>120</v>
      </c>
      <c r="D961" s="10">
        <v>1014</v>
      </c>
      <c r="E961" s="8" t="str">
        <f>IFERROR(VLOOKUP(Table4[[#This Row],[From Location Code]],Table5[#All],3,0),"")</f>
        <v>Dumraon</v>
      </c>
      <c r="F961" s="8" t="str">
        <f>IFERROR(VLOOKUP(Table4[[#This Row],[From Location Code]],Table5[#All],2,0),"")</f>
        <v>BMC</v>
      </c>
      <c r="G961" s="10">
        <v>10140145</v>
      </c>
      <c r="H961" s="8" t="str">
        <f>IFERROR(VLOOKUP(Table4[[#This Row],[To BMC/MPG Code]],Table5[#All],3,0),"")</f>
        <v>Gomukh Pokhraha</v>
      </c>
      <c r="I961" s="8" t="str">
        <f>IFERROR(VLOOKUP(Table4[[#This Row],[To BMC/MPG Code]],Table5[#All],2,0),"")</f>
        <v>MPG</v>
      </c>
      <c r="J961" s="10" t="s">
        <v>94</v>
      </c>
      <c r="K961" s="8" t="str">
        <f>IFERROR(VLOOKUP(Table4[[#This Row],[Item Name]],Table2[[Item Name]:[UoM]],2,0),"")</f>
        <v>Nos</v>
      </c>
      <c r="L961" s="10">
        <v>1</v>
      </c>
      <c r="M961" s="18">
        <f>IFERROR(VLOOKUP(Table4[[#This Row],[Item Name]],Table2[[#All],[Item Name]:[Open Rate]],8,0),"")</f>
        <v>22.99</v>
      </c>
      <c r="N961" s="18">
        <f>IFERROR(+Table4[[#This Row],[Qty Issued]]*Table4[[#This Row],[Rate]],"")</f>
        <v>22.99</v>
      </c>
      <c r="O961" s="10" t="s">
        <v>152</v>
      </c>
      <c r="P961" s="13" t="s">
        <v>154</v>
      </c>
    </row>
    <row r="962" spans="1:16" x14ac:dyDescent="0.25">
      <c r="A962" s="26">
        <v>45868</v>
      </c>
      <c r="B962" s="10" t="s">
        <v>155</v>
      </c>
      <c r="C962" s="10">
        <v>120</v>
      </c>
      <c r="D962" s="10">
        <v>1014</v>
      </c>
      <c r="E962" s="8" t="str">
        <f>IFERROR(VLOOKUP(Table4[[#This Row],[From Location Code]],Table5[#All],3,0),"")</f>
        <v>Dumraon</v>
      </c>
      <c r="F962" s="8" t="str">
        <f>IFERROR(VLOOKUP(Table4[[#This Row],[From Location Code]],Table5[#All],2,0),"")</f>
        <v>BMC</v>
      </c>
      <c r="G962" s="10">
        <v>10140166</v>
      </c>
      <c r="H962" s="8" t="str">
        <f>IFERROR(VLOOKUP(Table4[[#This Row],[To BMC/MPG Code]],Table5[#All],3,0),"")</f>
        <v>Gomukh KritSagar</v>
      </c>
      <c r="I962" s="8" t="str">
        <f>IFERROR(VLOOKUP(Table4[[#This Row],[To BMC/MPG Code]],Table5[#All],2,0),"")</f>
        <v>MPG</v>
      </c>
      <c r="J962" s="10" t="s">
        <v>94</v>
      </c>
      <c r="K962" s="8" t="str">
        <f>IFERROR(VLOOKUP(Table4[[#This Row],[Item Name]],Table2[[Item Name]:[UoM]],2,0),"")</f>
        <v>Nos</v>
      </c>
      <c r="L962" s="10">
        <v>1</v>
      </c>
      <c r="M962" s="18">
        <f>IFERROR(VLOOKUP(Table4[[#This Row],[Item Name]],Table2[[#All],[Item Name]:[Open Rate]],8,0),"")</f>
        <v>22.99</v>
      </c>
      <c r="N962" s="18">
        <f>IFERROR(+Table4[[#This Row],[Qty Issued]]*Table4[[#This Row],[Rate]],"")</f>
        <v>22.99</v>
      </c>
      <c r="O962" s="10" t="s">
        <v>152</v>
      </c>
      <c r="P962" s="13" t="s">
        <v>154</v>
      </c>
    </row>
    <row r="963" spans="1:16" x14ac:dyDescent="0.25">
      <c r="A963" s="26">
        <v>45868</v>
      </c>
      <c r="B963" s="10" t="s">
        <v>155</v>
      </c>
      <c r="C963" s="10">
        <v>120</v>
      </c>
      <c r="D963" s="10">
        <v>1014</v>
      </c>
      <c r="E963" s="8" t="str">
        <f>IFERROR(VLOOKUP(Table4[[#This Row],[From Location Code]],Table5[#All],3,0),"")</f>
        <v>Dumraon</v>
      </c>
      <c r="F963" s="8" t="str">
        <f>IFERROR(VLOOKUP(Table4[[#This Row],[From Location Code]],Table5[#All],2,0),"")</f>
        <v>BMC</v>
      </c>
      <c r="G963" s="10">
        <v>10140043</v>
      </c>
      <c r="H963" s="8" t="str">
        <f>IFERROR(VLOOKUP(Table4[[#This Row],[To BMC/MPG Code]],Table5[#All],3,0),"")</f>
        <v>Kaithi</v>
      </c>
      <c r="I963" s="8" t="str">
        <f>IFERROR(VLOOKUP(Table4[[#This Row],[To BMC/MPG Code]],Table5[#All],2,0),"")</f>
        <v>MPG</v>
      </c>
      <c r="J963" s="10" t="s">
        <v>94</v>
      </c>
      <c r="K963" s="8" t="str">
        <f>IFERROR(VLOOKUP(Table4[[#This Row],[Item Name]],Table2[[Item Name]:[UoM]],2,0),"")</f>
        <v>Nos</v>
      </c>
      <c r="L963" s="10">
        <v>1</v>
      </c>
      <c r="M963" s="18">
        <f>IFERROR(VLOOKUP(Table4[[#This Row],[Item Name]],Table2[[#All],[Item Name]:[Open Rate]],8,0),"")</f>
        <v>22.99</v>
      </c>
      <c r="N963" s="18">
        <f>IFERROR(+Table4[[#This Row],[Qty Issued]]*Table4[[#This Row],[Rate]],"")</f>
        <v>22.99</v>
      </c>
      <c r="O963" s="10" t="s">
        <v>152</v>
      </c>
      <c r="P963" s="13" t="s">
        <v>154</v>
      </c>
    </row>
    <row r="964" spans="1:16" x14ac:dyDescent="0.25">
      <c r="A964" s="26">
        <v>45868</v>
      </c>
      <c r="B964" s="10" t="s">
        <v>155</v>
      </c>
      <c r="C964" s="10">
        <v>120</v>
      </c>
      <c r="D964" s="10">
        <v>1014</v>
      </c>
      <c r="E964" s="8" t="str">
        <f>IFERROR(VLOOKUP(Table4[[#This Row],[From Location Code]],Table5[#All],3,0),"")</f>
        <v>Dumraon</v>
      </c>
      <c r="F964" s="8" t="str">
        <f>IFERROR(VLOOKUP(Table4[[#This Row],[From Location Code]],Table5[#All],2,0),"")</f>
        <v>BMC</v>
      </c>
      <c r="G964" s="10">
        <v>10140051</v>
      </c>
      <c r="H964" s="8" t="str">
        <f>IFERROR(VLOOKUP(Table4[[#This Row],[To BMC/MPG Code]],Table5[#All],3,0),"")</f>
        <v>Kaithi Paschim</v>
      </c>
      <c r="I964" s="8" t="str">
        <f>IFERROR(VLOOKUP(Table4[[#This Row],[To BMC/MPG Code]],Table5[#All],2,0),"")</f>
        <v>MPG</v>
      </c>
      <c r="J964" s="10" t="s">
        <v>94</v>
      </c>
      <c r="K964" s="8" t="str">
        <f>IFERROR(VLOOKUP(Table4[[#This Row],[Item Name]],Table2[[Item Name]:[UoM]],2,0),"")</f>
        <v>Nos</v>
      </c>
      <c r="L964" s="10">
        <v>1</v>
      </c>
      <c r="M964" s="18">
        <f>IFERROR(VLOOKUP(Table4[[#This Row],[Item Name]],Table2[[#All],[Item Name]:[Open Rate]],8,0),"")</f>
        <v>22.99</v>
      </c>
      <c r="N964" s="18">
        <f>IFERROR(+Table4[[#This Row],[Qty Issued]]*Table4[[#This Row],[Rate]],"")</f>
        <v>22.99</v>
      </c>
      <c r="O964" s="10" t="s">
        <v>152</v>
      </c>
      <c r="P964" s="13" t="s">
        <v>154</v>
      </c>
    </row>
    <row r="965" spans="1:16" x14ac:dyDescent="0.25">
      <c r="A965" s="26">
        <v>45868</v>
      </c>
      <c r="B965" s="10" t="s">
        <v>155</v>
      </c>
      <c r="C965" s="10">
        <v>120</v>
      </c>
      <c r="D965" s="10">
        <v>1014</v>
      </c>
      <c r="E965" s="8" t="str">
        <f>IFERROR(VLOOKUP(Table4[[#This Row],[From Location Code]],Table5[#All],3,0),"")</f>
        <v>Dumraon</v>
      </c>
      <c r="F965" s="8" t="str">
        <f>IFERROR(VLOOKUP(Table4[[#This Row],[From Location Code]],Table5[#All],2,0),"")</f>
        <v>BMC</v>
      </c>
      <c r="G965" s="10">
        <v>10140164</v>
      </c>
      <c r="H965" s="8" t="str">
        <f>IFERROR(VLOOKUP(Table4[[#This Row],[To BMC/MPG Code]],Table5[#All],3,0),"")</f>
        <v>Gomukh Bharkhar</v>
      </c>
      <c r="I965" s="8" t="str">
        <f>IFERROR(VLOOKUP(Table4[[#This Row],[To BMC/MPG Code]],Table5[#All],2,0),"")</f>
        <v>MPG</v>
      </c>
      <c r="J965" s="10" t="s">
        <v>94</v>
      </c>
      <c r="K965" s="8" t="str">
        <f>IFERROR(VLOOKUP(Table4[[#This Row],[Item Name]],Table2[[Item Name]:[UoM]],2,0),"")</f>
        <v>Nos</v>
      </c>
      <c r="L965" s="10">
        <v>1</v>
      </c>
      <c r="M965" s="18">
        <f>IFERROR(VLOOKUP(Table4[[#This Row],[Item Name]],Table2[[#All],[Item Name]:[Open Rate]],8,0),"")</f>
        <v>22.99</v>
      </c>
      <c r="N965" s="18">
        <f>IFERROR(+Table4[[#This Row],[Qty Issued]]*Table4[[#This Row],[Rate]],"")</f>
        <v>22.99</v>
      </c>
      <c r="O965" s="10" t="s">
        <v>152</v>
      </c>
      <c r="P965" s="13" t="s">
        <v>154</v>
      </c>
    </row>
    <row r="966" spans="1:16" x14ac:dyDescent="0.25">
      <c r="A966" s="26">
        <v>45868</v>
      </c>
      <c r="B966" s="10" t="s">
        <v>155</v>
      </c>
      <c r="C966" s="10">
        <v>120</v>
      </c>
      <c r="D966" s="10">
        <v>1014</v>
      </c>
      <c r="E966" s="8" t="str">
        <f>IFERROR(VLOOKUP(Table4[[#This Row],[From Location Code]],Table5[#All],3,0),"")</f>
        <v>Dumraon</v>
      </c>
      <c r="F966" s="8" t="str">
        <f>IFERROR(VLOOKUP(Table4[[#This Row],[From Location Code]],Table5[#All],2,0),"")</f>
        <v>BMC</v>
      </c>
      <c r="G966" s="10">
        <v>10140174</v>
      </c>
      <c r="H966" s="8" t="str">
        <f>IFERROR(VLOOKUP(Table4[[#This Row],[To BMC/MPG Code]],Table5[#All],3,0),"")</f>
        <v>Gomukh Shivpur</v>
      </c>
      <c r="I966" s="8" t="str">
        <f>IFERROR(VLOOKUP(Table4[[#This Row],[To BMC/MPG Code]],Table5[#All],2,0),"")</f>
        <v>MPG</v>
      </c>
      <c r="J966" s="10" t="s">
        <v>94</v>
      </c>
      <c r="K966" s="8" t="str">
        <f>IFERROR(VLOOKUP(Table4[[#This Row],[Item Name]],Table2[[Item Name]:[UoM]],2,0),"")</f>
        <v>Nos</v>
      </c>
      <c r="L966" s="10">
        <v>1</v>
      </c>
      <c r="M966" s="18">
        <f>IFERROR(VLOOKUP(Table4[[#This Row],[Item Name]],Table2[[#All],[Item Name]:[Open Rate]],8,0),"")</f>
        <v>22.99</v>
      </c>
      <c r="N966" s="18">
        <f>IFERROR(+Table4[[#This Row],[Qty Issued]]*Table4[[#This Row],[Rate]],"")</f>
        <v>22.99</v>
      </c>
      <c r="O966" s="10" t="s">
        <v>153</v>
      </c>
      <c r="P966" s="13" t="s">
        <v>38</v>
      </c>
    </row>
    <row r="967" spans="1:16" x14ac:dyDescent="0.25">
      <c r="A967" s="26">
        <v>45868</v>
      </c>
      <c r="B967" s="10" t="s">
        <v>155</v>
      </c>
      <c r="C967" s="10">
        <v>120</v>
      </c>
      <c r="D967" s="10">
        <v>1014</v>
      </c>
      <c r="E967" s="8" t="str">
        <f>IFERROR(VLOOKUP(Table4[[#This Row],[From Location Code]],Table5[#All],3,0),"")</f>
        <v>Dumraon</v>
      </c>
      <c r="F967" s="8" t="str">
        <f>IFERROR(VLOOKUP(Table4[[#This Row],[From Location Code]],Table5[#All],2,0),"")</f>
        <v>BMC</v>
      </c>
      <c r="G967" s="10">
        <v>10140177</v>
      </c>
      <c r="H967" s="8" t="str">
        <f>IFERROR(VLOOKUP(Table4[[#This Row],[To BMC/MPG Code]],Table5[#All],3,0),"")</f>
        <v>Gomukh Giridhar Baraw</v>
      </c>
      <c r="I967" s="8" t="str">
        <f>IFERROR(VLOOKUP(Table4[[#This Row],[To BMC/MPG Code]],Table5[#All],2,0),"")</f>
        <v>MPG</v>
      </c>
      <c r="J967" s="10" t="s">
        <v>94</v>
      </c>
      <c r="K967" s="8" t="str">
        <f>IFERROR(VLOOKUP(Table4[[#This Row],[Item Name]],Table2[[Item Name]:[UoM]],2,0),"")</f>
        <v>Nos</v>
      </c>
      <c r="L967" s="10">
        <v>1</v>
      </c>
      <c r="M967" s="18">
        <f>IFERROR(VLOOKUP(Table4[[#This Row],[Item Name]],Table2[[#All],[Item Name]:[Open Rate]],8,0),"")</f>
        <v>22.99</v>
      </c>
      <c r="N967" s="18">
        <f>IFERROR(+Table4[[#This Row],[Qty Issued]]*Table4[[#This Row],[Rate]],"")</f>
        <v>22.99</v>
      </c>
      <c r="O967" s="10" t="s">
        <v>153</v>
      </c>
      <c r="P967" s="13" t="s">
        <v>38</v>
      </c>
    </row>
    <row r="968" spans="1:16" x14ac:dyDescent="0.25">
      <c r="A968" s="26">
        <v>45868</v>
      </c>
      <c r="B968" s="10" t="s">
        <v>155</v>
      </c>
      <c r="C968" s="10">
        <v>156</v>
      </c>
      <c r="D968" s="10">
        <v>1014</v>
      </c>
      <c r="E968" s="8" t="str">
        <f>IFERROR(VLOOKUP(Table4[[#This Row],[From Location Code]],Table5[#All],3,0),"")</f>
        <v>Dumraon</v>
      </c>
      <c r="F968" s="8" t="str">
        <f>IFERROR(VLOOKUP(Table4[[#This Row],[From Location Code]],Table5[#All],2,0),"")</f>
        <v>BMC</v>
      </c>
      <c r="G968" s="10">
        <v>10140001</v>
      </c>
      <c r="H968" s="8" t="str">
        <f>IFERROR(VLOOKUP(Table4[[#This Row],[To BMC/MPG Code]],Table5[#All],3,0),"")</f>
        <v>Dumri Purvi Tola</v>
      </c>
      <c r="I968" s="8" t="str">
        <f>IFERROR(VLOOKUP(Table4[[#This Row],[To BMC/MPG Code]],Table5[#All],2,0),"")</f>
        <v>MPG</v>
      </c>
      <c r="J968" s="10" t="s">
        <v>68</v>
      </c>
      <c r="K968" s="8" t="str">
        <f>IFERROR(VLOOKUP(Table4[[#This Row],[Item Name]],Table2[[Item Name]:[UoM]],2,0),"")</f>
        <v>Nos</v>
      </c>
      <c r="L968" s="10">
        <v>10</v>
      </c>
      <c r="M968" s="18">
        <f>IFERROR(VLOOKUP(Table4[[#This Row],[Item Name]],Table2[[#All],[Item Name]:[Open Rate]],8,0),"")</f>
        <v>5.13</v>
      </c>
      <c r="N968" s="18">
        <f>IFERROR(+Table4[[#This Row],[Qty Issued]]*Table4[[#This Row],[Rate]],"")</f>
        <v>51.3</v>
      </c>
      <c r="O968" s="10" t="s">
        <v>152</v>
      </c>
      <c r="P968" s="13" t="s">
        <v>154</v>
      </c>
    </row>
    <row r="969" spans="1:16" x14ac:dyDescent="0.25">
      <c r="A969" s="26">
        <v>45868</v>
      </c>
      <c r="B969" s="10" t="s">
        <v>155</v>
      </c>
      <c r="C969" s="10">
        <v>156</v>
      </c>
      <c r="D969" s="10">
        <v>1014</v>
      </c>
      <c r="E969" s="8" t="str">
        <f>IFERROR(VLOOKUP(Table4[[#This Row],[From Location Code]],Table5[#All],3,0),"")</f>
        <v>Dumraon</v>
      </c>
      <c r="F969" s="8" t="str">
        <f>IFERROR(VLOOKUP(Table4[[#This Row],[From Location Code]],Table5[#All],2,0),"")</f>
        <v>BMC</v>
      </c>
      <c r="G969" s="10">
        <v>10140007</v>
      </c>
      <c r="H969" s="8" t="str">
        <f>IFERROR(VLOOKUP(Table4[[#This Row],[To BMC/MPG Code]],Table5[#All],3,0),"")</f>
        <v>ENGLISH DUBAULI</v>
      </c>
      <c r="I969" s="8" t="str">
        <f>IFERROR(VLOOKUP(Table4[[#This Row],[To BMC/MPG Code]],Table5[#All],2,0),"")</f>
        <v>MPG</v>
      </c>
      <c r="J969" s="10" t="s">
        <v>68</v>
      </c>
      <c r="K969" s="8" t="str">
        <f>IFERROR(VLOOKUP(Table4[[#This Row],[Item Name]],Table2[[Item Name]:[UoM]],2,0),"")</f>
        <v>Nos</v>
      </c>
      <c r="L969" s="10">
        <v>10</v>
      </c>
      <c r="M969" s="18">
        <f>IFERROR(VLOOKUP(Table4[[#This Row],[Item Name]],Table2[[#All],[Item Name]:[Open Rate]],8,0),"")</f>
        <v>5.13</v>
      </c>
      <c r="N969" s="18">
        <f>IFERROR(+Table4[[#This Row],[Qty Issued]]*Table4[[#This Row],[Rate]],"")</f>
        <v>51.3</v>
      </c>
      <c r="O969" s="10" t="s">
        <v>152</v>
      </c>
      <c r="P969" s="13" t="s">
        <v>154</v>
      </c>
    </row>
    <row r="970" spans="1:16" x14ac:dyDescent="0.25">
      <c r="A970" s="26">
        <v>45868</v>
      </c>
      <c r="B970" s="10" t="s">
        <v>155</v>
      </c>
      <c r="C970" s="10">
        <v>156</v>
      </c>
      <c r="D970" s="10">
        <v>1014</v>
      </c>
      <c r="E970" s="8" t="str">
        <f>IFERROR(VLOOKUP(Table4[[#This Row],[From Location Code]],Table5[#All],3,0),"")</f>
        <v>Dumraon</v>
      </c>
      <c r="F970" s="8" t="str">
        <f>IFERROR(VLOOKUP(Table4[[#This Row],[From Location Code]],Table5[#All],2,0),"")</f>
        <v>BMC</v>
      </c>
      <c r="G970" s="10">
        <v>10140022</v>
      </c>
      <c r="H970" s="8" t="str">
        <f>IFERROR(VLOOKUP(Table4[[#This Row],[To BMC/MPG Code]],Table5[#All],3,0),"")</f>
        <v>HEMDAPUR</v>
      </c>
      <c r="I970" s="8" t="str">
        <f>IFERROR(VLOOKUP(Table4[[#This Row],[To BMC/MPG Code]],Table5[#All],2,0),"")</f>
        <v>MPG</v>
      </c>
      <c r="J970" s="10" t="s">
        <v>68</v>
      </c>
      <c r="K970" s="8" t="str">
        <f>IFERROR(VLOOKUP(Table4[[#This Row],[Item Name]],Table2[[Item Name]:[UoM]],2,0),"")</f>
        <v>Nos</v>
      </c>
      <c r="L970" s="10">
        <v>10</v>
      </c>
      <c r="M970" s="18">
        <f>IFERROR(VLOOKUP(Table4[[#This Row],[Item Name]],Table2[[#All],[Item Name]:[Open Rate]],8,0),"")</f>
        <v>5.13</v>
      </c>
      <c r="N970" s="18">
        <f>IFERROR(+Table4[[#This Row],[Qty Issued]]*Table4[[#This Row],[Rate]],"")</f>
        <v>51.3</v>
      </c>
      <c r="O970" s="10" t="s">
        <v>152</v>
      </c>
      <c r="P970" s="13" t="s">
        <v>154</v>
      </c>
    </row>
    <row r="971" spans="1:16" x14ac:dyDescent="0.25">
      <c r="A971" s="26">
        <v>45868</v>
      </c>
      <c r="B971" s="10" t="s">
        <v>155</v>
      </c>
      <c r="C971" s="10">
        <v>156</v>
      </c>
      <c r="D971" s="10">
        <v>1014</v>
      </c>
      <c r="E971" s="8" t="str">
        <f>IFERROR(VLOOKUP(Table4[[#This Row],[From Location Code]],Table5[#All],3,0),"")</f>
        <v>Dumraon</v>
      </c>
      <c r="F971" s="8" t="str">
        <f>IFERROR(VLOOKUP(Table4[[#This Row],[From Location Code]],Table5[#All],2,0),"")</f>
        <v>BMC</v>
      </c>
      <c r="G971" s="10">
        <v>10140145</v>
      </c>
      <c r="H971" s="8" t="str">
        <f>IFERROR(VLOOKUP(Table4[[#This Row],[To BMC/MPG Code]],Table5[#All],3,0),"")</f>
        <v>Gomukh Pokhraha</v>
      </c>
      <c r="I971" s="8" t="str">
        <f>IFERROR(VLOOKUP(Table4[[#This Row],[To BMC/MPG Code]],Table5[#All],2,0),"")</f>
        <v>MPG</v>
      </c>
      <c r="J971" s="10" t="s">
        <v>68</v>
      </c>
      <c r="K971" s="8" t="str">
        <f>IFERROR(VLOOKUP(Table4[[#This Row],[Item Name]],Table2[[Item Name]:[UoM]],2,0),"")</f>
        <v>Nos</v>
      </c>
      <c r="L971" s="10">
        <v>10</v>
      </c>
      <c r="M971" s="18">
        <f>IFERROR(VLOOKUP(Table4[[#This Row],[Item Name]],Table2[[#All],[Item Name]:[Open Rate]],8,0),"")</f>
        <v>5.13</v>
      </c>
      <c r="N971" s="18">
        <f>IFERROR(+Table4[[#This Row],[Qty Issued]]*Table4[[#This Row],[Rate]],"")</f>
        <v>51.3</v>
      </c>
      <c r="O971" s="10" t="s">
        <v>152</v>
      </c>
      <c r="P971" s="13" t="s">
        <v>154</v>
      </c>
    </row>
    <row r="972" spans="1:16" x14ac:dyDescent="0.25">
      <c r="A972" s="26">
        <v>45868</v>
      </c>
      <c r="B972" s="10" t="s">
        <v>155</v>
      </c>
      <c r="C972" s="10">
        <v>156</v>
      </c>
      <c r="D972" s="10">
        <v>1014</v>
      </c>
      <c r="E972" s="8" t="str">
        <f>IFERROR(VLOOKUP(Table4[[#This Row],[From Location Code]],Table5[#All],3,0),"")</f>
        <v>Dumraon</v>
      </c>
      <c r="F972" s="8" t="str">
        <f>IFERROR(VLOOKUP(Table4[[#This Row],[From Location Code]],Table5[#All],2,0),"")</f>
        <v>BMC</v>
      </c>
      <c r="G972" s="10">
        <v>10140169</v>
      </c>
      <c r="H972" s="8" t="str">
        <f>IFERROR(VLOOKUP(Table4[[#This Row],[To BMC/MPG Code]],Table5[#All],3,0),"")</f>
        <v>Gomukh Semra Nandpur</v>
      </c>
      <c r="I972" s="8" t="str">
        <f>IFERROR(VLOOKUP(Table4[[#This Row],[To BMC/MPG Code]],Table5[#All],2,0),"")</f>
        <v>MPG</v>
      </c>
      <c r="J972" s="10" t="s">
        <v>68</v>
      </c>
      <c r="K972" s="8" t="str">
        <f>IFERROR(VLOOKUP(Table4[[#This Row],[Item Name]],Table2[[Item Name]:[UoM]],2,0),"")</f>
        <v>Nos</v>
      </c>
      <c r="L972" s="10">
        <v>10</v>
      </c>
      <c r="M972" s="18">
        <f>IFERROR(VLOOKUP(Table4[[#This Row],[Item Name]],Table2[[#All],[Item Name]:[Open Rate]],8,0),"")</f>
        <v>5.13</v>
      </c>
      <c r="N972" s="18">
        <f>IFERROR(+Table4[[#This Row],[Qty Issued]]*Table4[[#This Row],[Rate]],"")</f>
        <v>51.3</v>
      </c>
      <c r="O972" s="10" t="s">
        <v>152</v>
      </c>
      <c r="P972" s="13" t="s">
        <v>154</v>
      </c>
    </row>
    <row r="973" spans="1:16" x14ac:dyDescent="0.25">
      <c r="A973" s="26">
        <v>45868</v>
      </c>
      <c r="B973" s="10" t="s">
        <v>155</v>
      </c>
      <c r="C973" s="10">
        <v>156</v>
      </c>
      <c r="D973" s="10">
        <v>1014</v>
      </c>
      <c r="E973" s="8" t="str">
        <f>IFERROR(VLOOKUP(Table4[[#This Row],[From Location Code]],Table5[#All],3,0),"")</f>
        <v>Dumraon</v>
      </c>
      <c r="F973" s="8" t="str">
        <f>IFERROR(VLOOKUP(Table4[[#This Row],[From Location Code]],Table5[#All],2,0),"")</f>
        <v>BMC</v>
      </c>
      <c r="G973" s="10">
        <v>10140051</v>
      </c>
      <c r="H973" s="8" t="str">
        <f>IFERROR(VLOOKUP(Table4[[#This Row],[To BMC/MPG Code]],Table5[#All],3,0),"")</f>
        <v>Kaithi Paschim</v>
      </c>
      <c r="I973" s="8" t="str">
        <f>IFERROR(VLOOKUP(Table4[[#This Row],[To BMC/MPG Code]],Table5[#All],2,0),"")</f>
        <v>MPG</v>
      </c>
      <c r="J973" s="10" t="s">
        <v>68</v>
      </c>
      <c r="K973" s="8" t="str">
        <f>IFERROR(VLOOKUP(Table4[[#This Row],[Item Name]],Table2[[Item Name]:[UoM]],2,0),"")</f>
        <v>Nos</v>
      </c>
      <c r="L973" s="10">
        <v>50</v>
      </c>
      <c r="M973" s="18">
        <f>IFERROR(VLOOKUP(Table4[[#This Row],[Item Name]],Table2[[#All],[Item Name]:[Open Rate]],8,0),"")</f>
        <v>5.13</v>
      </c>
      <c r="N973" s="18">
        <f>IFERROR(+Table4[[#This Row],[Qty Issued]]*Table4[[#This Row],[Rate]],"")</f>
        <v>256.5</v>
      </c>
      <c r="O973" s="10" t="s">
        <v>152</v>
      </c>
      <c r="P973" s="13" t="s">
        <v>154</v>
      </c>
    </row>
    <row r="974" spans="1:16" x14ac:dyDescent="0.25">
      <c r="A974" s="26">
        <v>45868</v>
      </c>
      <c r="B974" s="10" t="s">
        <v>155</v>
      </c>
      <c r="C974" s="10">
        <v>156</v>
      </c>
      <c r="D974" s="10">
        <v>1014</v>
      </c>
      <c r="E974" s="8" t="str">
        <f>IFERROR(VLOOKUP(Table4[[#This Row],[From Location Code]],Table5[#All],3,0),"")</f>
        <v>Dumraon</v>
      </c>
      <c r="F974" s="8" t="str">
        <f>IFERROR(VLOOKUP(Table4[[#This Row],[From Location Code]],Table5[#All],2,0),"")</f>
        <v>BMC</v>
      </c>
      <c r="G974" s="10">
        <v>10140066</v>
      </c>
      <c r="H974" s="8" t="str">
        <f>IFERROR(VLOOKUP(Table4[[#This Row],[To BMC/MPG Code]],Table5[#All],3,0),"")</f>
        <v>Gomukh Kant</v>
      </c>
      <c r="I974" s="8" t="str">
        <f>IFERROR(VLOOKUP(Table4[[#This Row],[To BMC/MPG Code]],Table5[#All],2,0),"")</f>
        <v>MPG</v>
      </c>
      <c r="J974" s="10" t="s">
        <v>68</v>
      </c>
      <c r="K974" s="8" t="str">
        <f>IFERROR(VLOOKUP(Table4[[#This Row],[Item Name]],Table2[[Item Name]:[UoM]],2,0),"")</f>
        <v>Nos</v>
      </c>
      <c r="L974" s="10">
        <v>20</v>
      </c>
      <c r="M974" s="18">
        <f>IFERROR(VLOOKUP(Table4[[#This Row],[Item Name]],Table2[[#All],[Item Name]:[Open Rate]],8,0),"")</f>
        <v>5.13</v>
      </c>
      <c r="N974" s="18">
        <f>IFERROR(+Table4[[#This Row],[Qty Issued]]*Table4[[#This Row],[Rate]],"")</f>
        <v>102.6</v>
      </c>
      <c r="O974" s="10" t="s">
        <v>152</v>
      </c>
      <c r="P974" s="13" t="s">
        <v>154</v>
      </c>
    </row>
    <row r="975" spans="1:16" x14ac:dyDescent="0.25">
      <c r="A975" s="26">
        <v>45868</v>
      </c>
      <c r="B975" s="10" t="s">
        <v>155</v>
      </c>
      <c r="C975" s="10">
        <v>170</v>
      </c>
      <c r="D975" s="10">
        <v>1014</v>
      </c>
      <c r="E975" s="8" t="str">
        <f>IFERROR(VLOOKUP(Table4[[#This Row],[From Location Code]],Table5[#All],3,0),"")</f>
        <v>Dumraon</v>
      </c>
      <c r="F975" s="8" t="str">
        <f>IFERROR(VLOOKUP(Table4[[#This Row],[From Location Code]],Table5[#All],2,0),"")</f>
        <v>BMC</v>
      </c>
      <c r="G975" s="10">
        <v>10140069</v>
      </c>
      <c r="H975" s="8" t="str">
        <f>IFERROR(VLOOKUP(Table4[[#This Row],[To BMC/MPG Code]],Table5[#All],3,0),"")</f>
        <v>Gomukh Raghunathpur</v>
      </c>
      <c r="I975" s="8" t="str">
        <f>IFERROR(VLOOKUP(Table4[[#This Row],[To BMC/MPG Code]],Table5[#All],2,0),"")</f>
        <v>MPG</v>
      </c>
      <c r="J975" s="10" t="s">
        <v>68</v>
      </c>
      <c r="K975" s="8" t="str">
        <f>IFERROR(VLOOKUP(Table4[[#This Row],[Item Name]],Table2[[Item Name]:[UoM]],2,0),"")</f>
        <v>Nos</v>
      </c>
      <c r="L975" s="10">
        <v>10</v>
      </c>
      <c r="M975" s="18">
        <f>IFERROR(VLOOKUP(Table4[[#This Row],[Item Name]],Table2[[#All],[Item Name]:[Open Rate]],8,0),"")</f>
        <v>5.13</v>
      </c>
      <c r="N975" s="18">
        <f>IFERROR(+Table4[[#This Row],[Qty Issued]]*Table4[[#This Row],[Rate]],"")</f>
        <v>51.3</v>
      </c>
      <c r="O975" s="10" t="s">
        <v>152</v>
      </c>
      <c r="P975" s="13" t="s">
        <v>154</v>
      </c>
    </row>
    <row r="976" spans="1:16" x14ac:dyDescent="0.25">
      <c r="A976" s="26">
        <v>45868</v>
      </c>
      <c r="B976" s="10" t="s">
        <v>155</v>
      </c>
      <c r="C976" s="10">
        <v>170</v>
      </c>
      <c r="D976" s="10">
        <v>1014</v>
      </c>
      <c r="E976" s="8" t="str">
        <f>IFERROR(VLOOKUP(Table4[[#This Row],[From Location Code]],Table5[#All],3,0),"")</f>
        <v>Dumraon</v>
      </c>
      <c r="F976" s="8" t="str">
        <f>IFERROR(VLOOKUP(Table4[[#This Row],[From Location Code]],Table5[#All],2,0),"")</f>
        <v>BMC</v>
      </c>
      <c r="G976" s="10">
        <v>10140109</v>
      </c>
      <c r="H976" s="8" t="str">
        <f>IFERROR(VLOOKUP(Table4[[#This Row],[To BMC/MPG Code]],Table5[#All],3,0),"")</f>
        <v>Gomukh Kajipura Chandan</v>
      </c>
      <c r="I976" s="8" t="str">
        <f>IFERROR(VLOOKUP(Table4[[#This Row],[To BMC/MPG Code]],Table5[#All],2,0),"")</f>
        <v>MPG</v>
      </c>
      <c r="J976" s="10" t="s">
        <v>108</v>
      </c>
      <c r="K976" s="8" t="str">
        <f>IFERROR(VLOOKUP(Table4[[#This Row],[Item Name]],Table2[[Item Name]:[UoM]],2,0),"")</f>
        <v>Nos</v>
      </c>
      <c r="L976" s="10">
        <v>1</v>
      </c>
      <c r="M976" s="18">
        <f>IFERROR(VLOOKUP(Table4[[#This Row],[Item Name]],Table2[[#All],[Item Name]:[Open Rate]],8,0),"")</f>
        <v>29.5</v>
      </c>
      <c r="N976" s="18">
        <f>IFERROR(+Table4[[#This Row],[Qty Issued]]*Table4[[#This Row],[Rate]],"")</f>
        <v>29.5</v>
      </c>
      <c r="O976" s="10" t="s">
        <v>152</v>
      </c>
      <c r="P976" s="13" t="s">
        <v>154</v>
      </c>
    </row>
    <row r="977" spans="1:16" x14ac:dyDescent="0.25">
      <c r="A977" s="26">
        <v>45868</v>
      </c>
      <c r="B977" s="10" t="s">
        <v>155</v>
      </c>
      <c r="C977" s="10">
        <v>170</v>
      </c>
      <c r="D977" s="10">
        <v>1014</v>
      </c>
      <c r="E977" s="8" t="str">
        <f>IFERROR(VLOOKUP(Table4[[#This Row],[From Location Code]],Table5[#All],3,0),"")</f>
        <v>Dumraon</v>
      </c>
      <c r="F977" s="8" t="str">
        <f>IFERROR(VLOOKUP(Table4[[#This Row],[From Location Code]],Table5[#All],2,0),"")</f>
        <v>BMC</v>
      </c>
      <c r="G977" s="10">
        <v>10140148</v>
      </c>
      <c r="H977" s="8" t="str">
        <f>IFERROR(VLOOKUP(Table4[[#This Row],[To BMC/MPG Code]],Table5[#All],3,0),"")</f>
        <v>Gomukh Dalsagar Pachhim</v>
      </c>
      <c r="I977" s="8" t="str">
        <f>IFERROR(VLOOKUP(Table4[[#This Row],[To BMC/MPG Code]],Table5[#All],2,0),"")</f>
        <v>MPG</v>
      </c>
      <c r="J977" s="10" t="s">
        <v>108</v>
      </c>
      <c r="K977" s="8" t="str">
        <f>IFERROR(VLOOKUP(Table4[[#This Row],[Item Name]],Table2[[Item Name]:[UoM]],2,0),"")</f>
        <v>Nos</v>
      </c>
      <c r="L977" s="10">
        <v>1</v>
      </c>
      <c r="M977" s="18">
        <f>IFERROR(VLOOKUP(Table4[[#This Row],[Item Name]],Table2[[#All],[Item Name]:[Open Rate]],8,0),"")</f>
        <v>29.5</v>
      </c>
      <c r="N977" s="18">
        <f>IFERROR(+Table4[[#This Row],[Qty Issued]]*Table4[[#This Row],[Rate]],"")</f>
        <v>29.5</v>
      </c>
      <c r="O977" s="10" t="s">
        <v>152</v>
      </c>
      <c r="P977" s="13" t="s">
        <v>154</v>
      </c>
    </row>
    <row r="978" spans="1:16" x14ac:dyDescent="0.25">
      <c r="A978" s="26">
        <v>45868</v>
      </c>
      <c r="B978" s="10" t="s">
        <v>155</v>
      </c>
      <c r="C978" s="10">
        <v>170</v>
      </c>
      <c r="D978" s="10">
        <v>1014</v>
      </c>
      <c r="E978" s="8" t="str">
        <f>IFERROR(VLOOKUP(Table4[[#This Row],[From Location Code]],Table5[#All],3,0),"")</f>
        <v>Dumraon</v>
      </c>
      <c r="F978" s="8" t="str">
        <f>IFERROR(VLOOKUP(Table4[[#This Row],[From Location Code]],Table5[#All],2,0),"")</f>
        <v>BMC</v>
      </c>
      <c r="G978" s="10">
        <v>10140160</v>
      </c>
      <c r="H978" s="8" t="str">
        <f>IFERROR(VLOOKUP(Table4[[#This Row],[To BMC/MPG Code]],Table5[#All],3,0),"")</f>
        <v>Gomukh Dahivar Kothiya</v>
      </c>
      <c r="I978" s="8" t="str">
        <f>IFERROR(VLOOKUP(Table4[[#This Row],[To BMC/MPG Code]],Table5[#All],2,0),"")</f>
        <v>MPG</v>
      </c>
      <c r="J978" s="10" t="s">
        <v>108</v>
      </c>
      <c r="K978" s="8" t="str">
        <f>IFERROR(VLOOKUP(Table4[[#This Row],[Item Name]],Table2[[Item Name]:[UoM]],2,0),"")</f>
        <v>Nos</v>
      </c>
      <c r="L978" s="10">
        <v>1</v>
      </c>
      <c r="M978" s="18">
        <f>IFERROR(VLOOKUP(Table4[[#This Row],[Item Name]],Table2[[#All],[Item Name]:[Open Rate]],8,0),"")</f>
        <v>29.5</v>
      </c>
      <c r="N978" s="18">
        <f>IFERROR(+Table4[[#This Row],[Qty Issued]]*Table4[[#This Row],[Rate]],"")</f>
        <v>29.5</v>
      </c>
      <c r="O978" s="10" t="s">
        <v>152</v>
      </c>
      <c r="P978" s="13" t="s">
        <v>154</v>
      </c>
    </row>
    <row r="979" spans="1:16" x14ac:dyDescent="0.25">
      <c r="A979" s="26">
        <v>45868</v>
      </c>
      <c r="B979" s="10" t="s">
        <v>155</v>
      </c>
      <c r="C979" s="10">
        <v>170</v>
      </c>
      <c r="D979" s="10">
        <v>1014</v>
      </c>
      <c r="E979" s="8" t="str">
        <f>IFERROR(VLOOKUP(Table4[[#This Row],[From Location Code]],Table5[#All],3,0),"")</f>
        <v>Dumraon</v>
      </c>
      <c r="F979" s="8" t="str">
        <f>IFERROR(VLOOKUP(Table4[[#This Row],[From Location Code]],Table5[#All],2,0),"")</f>
        <v>BMC</v>
      </c>
      <c r="G979" s="10">
        <v>10140173</v>
      </c>
      <c r="H979" s="8" t="str">
        <f>IFERROR(VLOOKUP(Table4[[#This Row],[To BMC/MPG Code]],Table5[#All],3,0),"")</f>
        <v>Gumukh Gayghat</v>
      </c>
      <c r="I979" s="8" t="str">
        <f>IFERROR(VLOOKUP(Table4[[#This Row],[To BMC/MPG Code]],Table5[#All],2,0),"")</f>
        <v>MPG</v>
      </c>
      <c r="J979" s="10" t="s">
        <v>108</v>
      </c>
      <c r="K979" s="8" t="str">
        <f>IFERROR(VLOOKUP(Table4[[#This Row],[Item Name]],Table2[[Item Name]:[UoM]],2,0),"")</f>
        <v>Nos</v>
      </c>
      <c r="L979" s="10">
        <v>1</v>
      </c>
      <c r="M979" s="18">
        <f>IFERROR(VLOOKUP(Table4[[#This Row],[Item Name]],Table2[[#All],[Item Name]:[Open Rate]],8,0),"")</f>
        <v>29.5</v>
      </c>
      <c r="N979" s="18">
        <f>IFERROR(+Table4[[#This Row],[Qty Issued]]*Table4[[#This Row],[Rate]],"")</f>
        <v>29.5</v>
      </c>
      <c r="O979" s="10" t="s">
        <v>153</v>
      </c>
      <c r="P979" s="13" t="s">
        <v>38</v>
      </c>
    </row>
    <row r="980" spans="1:16" x14ac:dyDescent="0.25">
      <c r="A980" s="26">
        <v>45868</v>
      </c>
      <c r="B980" s="10" t="s">
        <v>155</v>
      </c>
      <c r="C980" s="10">
        <v>170</v>
      </c>
      <c r="D980" s="10">
        <v>1014</v>
      </c>
      <c r="E980" s="8" t="str">
        <f>IFERROR(VLOOKUP(Table4[[#This Row],[From Location Code]],Table5[#All],3,0),"")</f>
        <v>Dumraon</v>
      </c>
      <c r="F980" s="8" t="str">
        <f>IFERROR(VLOOKUP(Table4[[#This Row],[From Location Code]],Table5[#All],2,0),"")</f>
        <v>BMC</v>
      </c>
      <c r="G980" s="10">
        <v>10140119</v>
      </c>
      <c r="H980" s="8" t="str">
        <f>IFERROR(VLOOKUP(Table4[[#This Row],[To BMC/MPG Code]],Table5[#All],3,0),"")</f>
        <v>Gomukh Banswar</v>
      </c>
      <c r="I980" s="8" t="str">
        <f>IFERROR(VLOOKUP(Table4[[#This Row],[To BMC/MPG Code]],Table5[#All],2,0),"")</f>
        <v>MPG</v>
      </c>
      <c r="J980" s="10" t="s">
        <v>108</v>
      </c>
      <c r="K980" s="8" t="str">
        <f>IFERROR(VLOOKUP(Table4[[#This Row],[Item Name]],Table2[[Item Name]:[UoM]],2,0),"")</f>
        <v>Nos</v>
      </c>
      <c r="L980" s="10">
        <v>2</v>
      </c>
      <c r="M980" s="18">
        <f>IFERROR(VLOOKUP(Table4[[#This Row],[Item Name]],Table2[[#All],[Item Name]:[Open Rate]],8,0),"")</f>
        <v>29.5</v>
      </c>
      <c r="N980" s="18">
        <f>IFERROR(+Table4[[#This Row],[Qty Issued]]*Table4[[#This Row],[Rate]],"")</f>
        <v>59</v>
      </c>
      <c r="O980" s="10" t="s">
        <v>152</v>
      </c>
      <c r="P980" s="13" t="s">
        <v>154</v>
      </c>
    </row>
    <row r="981" spans="1:16" x14ac:dyDescent="0.25">
      <c r="A981" s="26">
        <v>45868</v>
      </c>
      <c r="B981" s="10" t="s">
        <v>155</v>
      </c>
      <c r="C981" s="10">
        <v>170</v>
      </c>
      <c r="D981" s="10">
        <v>1014</v>
      </c>
      <c r="E981" s="8" t="str">
        <f>IFERROR(VLOOKUP(Table4[[#This Row],[From Location Code]],Table5[#All],3,0),"")</f>
        <v>Dumraon</v>
      </c>
      <c r="F981" s="8" t="str">
        <f>IFERROR(VLOOKUP(Table4[[#This Row],[From Location Code]],Table5[#All],2,0),"")</f>
        <v>BMC</v>
      </c>
      <c r="G981" s="10">
        <v>10140153</v>
      </c>
      <c r="H981" s="8" t="str">
        <f>IFERROR(VLOOKUP(Table4[[#This Row],[To BMC/MPG Code]],Table5[#All],3,0),"")</f>
        <v>Gomukh Bramhpur</v>
      </c>
      <c r="I981" s="8" t="str">
        <f>IFERROR(VLOOKUP(Table4[[#This Row],[To BMC/MPG Code]],Table5[#All],2,0),"")</f>
        <v>MPG</v>
      </c>
      <c r="J981" s="10" t="s">
        <v>108</v>
      </c>
      <c r="K981" s="8" t="str">
        <f>IFERROR(VLOOKUP(Table4[[#This Row],[Item Name]],Table2[[Item Name]:[UoM]],2,0),"")</f>
        <v>Nos</v>
      </c>
      <c r="L981" s="10">
        <v>1</v>
      </c>
      <c r="M981" s="18">
        <f>IFERROR(VLOOKUP(Table4[[#This Row],[Item Name]],Table2[[#All],[Item Name]:[Open Rate]],8,0),"")</f>
        <v>29.5</v>
      </c>
      <c r="N981" s="18">
        <f>IFERROR(+Table4[[#This Row],[Qty Issued]]*Table4[[#This Row],[Rate]],"")</f>
        <v>29.5</v>
      </c>
      <c r="O981" s="10" t="s">
        <v>152</v>
      </c>
      <c r="P981" s="13" t="s">
        <v>154</v>
      </c>
    </row>
    <row r="982" spans="1:16" x14ac:dyDescent="0.25">
      <c r="A982" s="26">
        <v>45868</v>
      </c>
      <c r="B982" s="10" t="s">
        <v>155</v>
      </c>
      <c r="C982" s="10">
        <v>170</v>
      </c>
      <c r="D982" s="10">
        <v>1014</v>
      </c>
      <c r="E982" s="8" t="str">
        <f>IFERROR(VLOOKUP(Table4[[#This Row],[From Location Code]],Table5[#All],3,0),"")</f>
        <v>Dumraon</v>
      </c>
      <c r="F982" s="8" t="str">
        <f>IFERROR(VLOOKUP(Table4[[#This Row],[From Location Code]],Table5[#All],2,0),"")</f>
        <v>BMC</v>
      </c>
      <c r="G982" s="10">
        <v>10140154</v>
      </c>
      <c r="H982" s="8" t="str">
        <f>IFERROR(VLOOKUP(Table4[[#This Row],[To BMC/MPG Code]],Table5[#All],3,0),"")</f>
        <v>Gomukh Garhtakhurd</v>
      </c>
      <c r="I982" s="8" t="str">
        <f>IFERROR(VLOOKUP(Table4[[#This Row],[To BMC/MPG Code]],Table5[#All],2,0),"")</f>
        <v>MPG</v>
      </c>
      <c r="J982" s="10" t="s">
        <v>108</v>
      </c>
      <c r="K982" s="8" t="str">
        <f>IFERROR(VLOOKUP(Table4[[#This Row],[Item Name]],Table2[[Item Name]:[UoM]],2,0),"")</f>
        <v>Nos</v>
      </c>
      <c r="L982" s="10">
        <v>1</v>
      </c>
      <c r="M982" s="18">
        <f>IFERROR(VLOOKUP(Table4[[#This Row],[Item Name]],Table2[[#All],[Item Name]:[Open Rate]],8,0),"")</f>
        <v>29.5</v>
      </c>
      <c r="N982" s="18">
        <f>IFERROR(+Table4[[#This Row],[Qty Issued]]*Table4[[#This Row],[Rate]],"")</f>
        <v>29.5</v>
      </c>
      <c r="O982" s="10" t="s">
        <v>152</v>
      </c>
      <c r="P982" s="13" t="s">
        <v>154</v>
      </c>
    </row>
    <row r="983" spans="1:16" x14ac:dyDescent="0.25">
      <c r="A983" s="26">
        <v>45868</v>
      </c>
      <c r="B983" s="10" t="s">
        <v>155</v>
      </c>
      <c r="C983" s="10">
        <v>170</v>
      </c>
      <c r="D983" s="10">
        <v>1014</v>
      </c>
      <c r="E983" s="8" t="str">
        <f>IFERROR(VLOOKUP(Table4[[#This Row],[From Location Code]],Table5[#All],3,0),"")</f>
        <v>Dumraon</v>
      </c>
      <c r="F983" s="8" t="str">
        <f>IFERROR(VLOOKUP(Table4[[#This Row],[From Location Code]],Table5[#All],2,0),"")</f>
        <v>BMC</v>
      </c>
      <c r="G983" s="10">
        <v>10140166</v>
      </c>
      <c r="H983" s="8" t="str">
        <f>IFERROR(VLOOKUP(Table4[[#This Row],[To BMC/MPG Code]],Table5[#All],3,0),"")</f>
        <v>Gomukh KritSagar</v>
      </c>
      <c r="I983" s="8" t="str">
        <f>IFERROR(VLOOKUP(Table4[[#This Row],[To BMC/MPG Code]],Table5[#All],2,0),"")</f>
        <v>MPG</v>
      </c>
      <c r="J983" s="10" t="s">
        <v>108</v>
      </c>
      <c r="K983" s="8" t="str">
        <f>IFERROR(VLOOKUP(Table4[[#This Row],[Item Name]],Table2[[Item Name]:[UoM]],2,0),"")</f>
        <v>Nos</v>
      </c>
      <c r="L983" s="10">
        <v>1</v>
      </c>
      <c r="M983" s="18">
        <f>IFERROR(VLOOKUP(Table4[[#This Row],[Item Name]],Table2[[#All],[Item Name]:[Open Rate]],8,0),"")</f>
        <v>29.5</v>
      </c>
      <c r="N983" s="18">
        <f>IFERROR(+Table4[[#This Row],[Qty Issued]]*Table4[[#This Row],[Rate]],"")</f>
        <v>29.5</v>
      </c>
      <c r="O983" s="10" t="s">
        <v>152</v>
      </c>
      <c r="P983" s="13" t="s">
        <v>154</v>
      </c>
    </row>
    <row r="984" spans="1:16" x14ac:dyDescent="0.25">
      <c r="A984" s="26">
        <v>45868</v>
      </c>
      <c r="B984" s="10" t="s">
        <v>155</v>
      </c>
      <c r="C984" s="10">
        <v>170</v>
      </c>
      <c r="D984" s="10">
        <v>1014</v>
      </c>
      <c r="E984" s="8" t="str">
        <f>IFERROR(VLOOKUP(Table4[[#This Row],[From Location Code]],Table5[#All],3,0),"")</f>
        <v>Dumraon</v>
      </c>
      <c r="F984" s="8" t="str">
        <f>IFERROR(VLOOKUP(Table4[[#This Row],[From Location Code]],Table5[#All],2,0),"")</f>
        <v>BMC</v>
      </c>
      <c r="G984" s="10">
        <v>10140169</v>
      </c>
      <c r="H984" s="8" t="str">
        <f>IFERROR(VLOOKUP(Table4[[#This Row],[To BMC/MPG Code]],Table5[#All],3,0),"")</f>
        <v>Gomukh Semra Nandpur</v>
      </c>
      <c r="I984" s="8" t="str">
        <f>IFERROR(VLOOKUP(Table4[[#This Row],[To BMC/MPG Code]],Table5[#All],2,0),"")</f>
        <v>MPG</v>
      </c>
      <c r="J984" s="10" t="s">
        <v>108</v>
      </c>
      <c r="K984" s="8" t="str">
        <f>IFERROR(VLOOKUP(Table4[[#This Row],[Item Name]],Table2[[Item Name]:[UoM]],2,0),"")</f>
        <v>Nos</v>
      </c>
      <c r="L984" s="10">
        <v>1</v>
      </c>
      <c r="M984" s="18">
        <f>IFERROR(VLOOKUP(Table4[[#This Row],[Item Name]],Table2[[#All],[Item Name]:[Open Rate]],8,0),"")</f>
        <v>29.5</v>
      </c>
      <c r="N984" s="18">
        <f>IFERROR(+Table4[[#This Row],[Qty Issued]]*Table4[[#This Row],[Rate]],"")</f>
        <v>29.5</v>
      </c>
      <c r="O984" s="10" t="s">
        <v>152</v>
      </c>
      <c r="P984" s="13" t="s">
        <v>154</v>
      </c>
    </row>
    <row r="985" spans="1:16" x14ac:dyDescent="0.25">
      <c r="A985" s="26">
        <v>45868</v>
      </c>
      <c r="B985" s="10" t="s">
        <v>155</v>
      </c>
      <c r="C985" s="10">
        <v>170</v>
      </c>
      <c r="D985" s="10">
        <v>1014</v>
      </c>
      <c r="E985" s="8" t="str">
        <f>IFERROR(VLOOKUP(Table4[[#This Row],[From Location Code]],Table5[#All],3,0),"")</f>
        <v>Dumraon</v>
      </c>
      <c r="F985" s="8" t="str">
        <f>IFERROR(VLOOKUP(Table4[[#This Row],[From Location Code]],Table5[#All],2,0),"")</f>
        <v>BMC</v>
      </c>
      <c r="G985" s="10">
        <v>10140051</v>
      </c>
      <c r="H985" s="8" t="str">
        <f>IFERROR(VLOOKUP(Table4[[#This Row],[To BMC/MPG Code]],Table5[#All],3,0),"")</f>
        <v>Kaithi Paschim</v>
      </c>
      <c r="I985" s="8" t="str">
        <f>IFERROR(VLOOKUP(Table4[[#This Row],[To BMC/MPG Code]],Table5[#All],2,0),"")</f>
        <v>MPG</v>
      </c>
      <c r="J985" s="10" t="s">
        <v>108</v>
      </c>
      <c r="K985" s="8" t="str">
        <f>IFERROR(VLOOKUP(Table4[[#This Row],[Item Name]],Table2[[Item Name]:[UoM]],2,0),"")</f>
        <v>Nos</v>
      </c>
      <c r="L985" s="10">
        <v>2</v>
      </c>
      <c r="M985" s="18">
        <f>IFERROR(VLOOKUP(Table4[[#This Row],[Item Name]],Table2[[#All],[Item Name]:[Open Rate]],8,0),"")</f>
        <v>29.5</v>
      </c>
      <c r="N985" s="18">
        <f>IFERROR(+Table4[[#This Row],[Qty Issued]]*Table4[[#This Row],[Rate]],"")</f>
        <v>59</v>
      </c>
      <c r="O985" s="10" t="s">
        <v>152</v>
      </c>
      <c r="P985" s="13" t="s">
        <v>154</v>
      </c>
    </row>
    <row r="986" spans="1:16" x14ac:dyDescent="0.25">
      <c r="A986" s="26">
        <v>45868</v>
      </c>
      <c r="B986" s="10" t="s">
        <v>155</v>
      </c>
      <c r="C986" s="10">
        <v>170</v>
      </c>
      <c r="D986" s="10">
        <v>1014</v>
      </c>
      <c r="E986" s="8" t="str">
        <f>IFERROR(VLOOKUP(Table4[[#This Row],[From Location Code]],Table5[#All],3,0),"")</f>
        <v>Dumraon</v>
      </c>
      <c r="F986" s="8" t="str">
        <f>IFERROR(VLOOKUP(Table4[[#This Row],[From Location Code]],Table5[#All],2,0),"")</f>
        <v>BMC</v>
      </c>
      <c r="G986" s="10">
        <v>10140066</v>
      </c>
      <c r="H986" s="8" t="str">
        <f>IFERROR(VLOOKUP(Table4[[#This Row],[To BMC/MPG Code]],Table5[#All],3,0),"")</f>
        <v>Gomukh Kant</v>
      </c>
      <c r="I986" s="8" t="str">
        <f>IFERROR(VLOOKUP(Table4[[#This Row],[To BMC/MPG Code]],Table5[#All],2,0),"")</f>
        <v>MPG</v>
      </c>
      <c r="J986" s="10" t="s">
        <v>108</v>
      </c>
      <c r="K986" s="8" t="str">
        <f>IFERROR(VLOOKUP(Table4[[#This Row],[Item Name]],Table2[[Item Name]:[UoM]],2,0),"")</f>
        <v>Nos</v>
      </c>
      <c r="L986" s="10">
        <v>1</v>
      </c>
      <c r="M986" s="18">
        <f>IFERROR(VLOOKUP(Table4[[#This Row],[Item Name]],Table2[[#All],[Item Name]:[Open Rate]],8,0),"")</f>
        <v>29.5</v>
      </c>
      <c r="N986" s="18">
        <f>IFERROR(+Table4[[#This Row],[Qty Issued]]*Table4[[#This Row],[Rate]],"")</f>
        <v>29.5</v>
      </c>
      <c r="O986" s="10" t="s">
        <v>152</v>
      </c>
      <c r="P986" s="13" t="s">
        <v>154</v>
      </c>
    </row>
    <row r="987" spans="1:16" x14ac:dyDescent="0.25">
      <c r="A987" s="26">
        <v>45868</v>
      </c>
      <c r="B987" s="10" t="s">
        <v>155</v>
      </c>
      <c r="C987" s="10">
        <v>170</v>
      </c>
      <c r="D987" s="10">
        <v>1014</v>
      </c>
      <c r="E987" s="8" t="str">
        <f>IFERROR(VLOOKUP(Table4[[#This Row],[From Location Code]],Table5[#All],3,0),"")</f>
        <v>Dumraon</v>
      </c>
      <c r="F987" s="8" t="str">
        <f>IFERROR(VLOOKUP(Table4[[#This Row],[From Location Code]],Table5[#All],2,0),"")</f>
        <v>BMC</v>
      </c>
      <c r="G987" s="10">
        <v>10140030</v>
      </c>
      <c r="H987" s="8" t="str">
        <f>IFERROR(VLOOKUP(Table4[[#This Row],[To BMC/MPG Code]],Table5[#All],3,0),"")</f>
        <v>Harnaha</v>
      </c>
      <c r="I987" s="8" t="str">
        <f>IFERROR(VLOOKUP(Table4[[#This Row],[To BMC/MPG Code]],Table5[#All],2,0),"")</f>
        <v>MPG</v>
      </c>
      <c r="J987" s="10" t="s">
        <v>108</v>
      </c>
      <c r="K987" s="8" t="str">
        <f>IFERROR(VLOOKUP(Table4[[#This Row],[Item Name]],Table2[[Item Name]:[UoM]],2,0),"")</f>
        <v>Nos</v>
      </c>
      <c r="L987" s="10">
        <v>2</v>
      </c>
      <c r="M987" s="18">
        <f>IFERROR(VLOOKUP(Table4[[#This Row],[Item Name]],Table2[[#All],[Item Name]:[Open Rate]],8,0),"")</f>
        <v>29.5</v>
      </c>
      <c r="N987" s="18">
        <f>IFERROR(+Table4[[#This Row],[Qty Issued]]*Table4[[#This Row],[Rate]],"")</f>
        <v>59</v>
      </c>
      <c r="O987" s="10" t="s">
        <v>152</v>
      </c>
      <c r="P987" s="13" t="s">
        <v>154</v>
      </c>
    </row>
    <row r="988" spans="1:16" x14ac:dyDescent="0.25">
      <c r="A988" s="26">
        <v>45868</v>
      </c>
      <c r="B988" s="10" t="s">
        <v>155</v>
      </c>
      <c r="C988" s="10">
        <v>170</v>
      </c>
      <c r="D988" s="10">
        <v>1014</v>
      </c>
      <c r="E988" s="8" t="str">
        <f>IFERROR(VLOOKUP(Table4[[#This Row],[From Location Code]],Table5[#All],3,0),"")</f>
        <v>Dumraon</v>
      </c>
      <c r="F988" s="8" t="str">
        <f>IFERROR(VLOOKUP(Table4[[#This Row],[From Location Code]],Table5[#All],2,0),"")</f>
        <v>BMC</v>
      </c>
      <c r="G988" s="10">
        <v>10140098</v>
      </c>
      <c r="H988" s="8" t="str">
        <f>IFERROR(VLOOKUP(Table4[[#This Row],[To BMC/MPG Code]],Table5[#All],3,0),"")</f>
        <v>Kulharia Agriculture Producer Company Limited</v>
      </c>
      <c r="I988" s="8" t="str">
        <f>IFERROR(VLOOKUP(Table4[[#This Row],[To BMC/MPG Code]],Table5[#All],2,0),"")</f>
        <v>MPG</v>
      </c>
      <c r="J988" s="10" t="s">
        <v>108</v>
      </c>
      <c r="K988" s="8" t="str">
        <f>IFERROR(VLOOKUP(Table4[[#This Row],[Item Name]],Table2[[Item Name]:[UoM]],2,0),"")</f>
        <v>Nos</v>
      </c>
      <c r="L988" s="10">
        <v>1</v>
      </c>
      <c r="M988" s="18">
        <f>IFERROR(VLOOKUP(Table4[[#This Row],[Item Name]],Table2[[#All],[Item Name]:[Open Rate]],8,0),"")</f>
        <v>29.5</v>
      </c>
      <c r="N988" s="18">
        <f>IFERROR(+Table4[[#This Row],[Qty Issued]]*Table4[[#This Row],[Rate]],"")</f>
        <v>29.5</v>
      </c>
      <c r="O988" s="10" t="s">
        <v>152</v>
      </c>
      <c r="P988" s="13" t="s">
        <v>154</v>
      </c>
    </row>
    <row r="989" spans="1:16" x14ac:dyDescent="0.25">
      <c r="A989" s="26">
        <v>45868</v>
      </c>
      <c r="B989" s="10" t="s">
        <v>155</v>
      </c>
      <c r="C989" s="10">
        <v>170</v>
      </c>
      <c r="D989" s="10">
        <v>1014</v>
      </c>
      <c r="E989" s="8" t="str">
        <f>IFERROR(VLOOKUP(Table4[[#This Row],[From Location Code]],Table5[#All],3,0),"")</f>
        <v>Dumraon</v>
      </c>
      <c r="F989" s="8" t="str">
        <f>IFERROR(VLOOKUP(Table4[[#This Row],[From Location Code]],Table5[#All],2,0),"")</f>
        <v>BMC</v>
      </c>
      <c r="G989" s="10">
        <v>10140047</v>
      </c>
      <c r="H989" s="8" t="str">
        <f>IFERROR(VLOOKUP(Table4[[#This Row],[To BMC/MPG Code]],Table5[#All],3,0),"")</f>
        <v>Dubki</v>
      </c>
      <c r="I989" s="8" t="str">
        <f>IFERROR(VLOOKUP(Table4[[#This Row],[To BMC/MPG Code]],Table5[#All],2,0),"")</f>
        <v>MPG</v>
      </c>
      <c r="J989" s="10" t="s">
        <v>108</v>
      </c>
      <c r="K989" s="8" t="str">
        <f>IFERROR(VLOOKUP(Table4[[#This Row],[Item Name]],Table2[[Item Name]:[UoM]],2,0),"")</f>
        <v>Nos</v>
      </c>
      <c r="L989" s="10">
        <v>2</v>
      </c>
      <c r="M989" s="18">
        <f>IFERROR(VLOOKUP(Table4[[#This Row],[Item Name]],Table2[[#All],[Item Name]:[Open Rate]],8,0),"")</f>
        <v>29.5</v>
      </c>
      <c r="N989" s="18">
        <f>IFERROR(+Table4[[#This Row],[Qty Issued]]*Table4[[#This Row],[Rate]],"")</f>
        <v>59</v>
      </c>
      <c r="O989" s="10" t="s">
        <v>152</v>
      </c>
      <c r="P989" s="13" t="s">
        <v>154</v>
      </c>
    </row>
    <row r="990" spans="1:16" x14ac:dyDescent="0.25">
      <c r="A990" s="26">
        <v>45868</v>
      </c>
      <c r="B990" s="10" t="s">
        <v>155</v>
      </c>
      <c r="C990" s="10">
        <v>170</v>
      </c>
      <c r="D990" s="10">
        <v>1014</v>
      </c>
      <c r="E990" s="8" t="str">
        <f>IFERROR(VLOOKUP(Table4[[#This Row],[From Location Code]],Table5[#All],3,0),"")</f>
        <v>Dumraon</v>
      </c>
      <c r="F990" s="8" t="str">
        <f>IFERROR(VLOOKUP(Table4[[#This Row],[From Location Code]],Table5[#All],2,0),"")</f>
        <v>BMC</v>
      </c>
      <c r="G990" s="10">
        <v>10140177</v>
      </c>
      <c r="H990" s="8" t="str">
        <f>IFERROR(VLOOKUP(Table4[[#This Row],[To BMC/MPG Code]],Table5[#All],3,0),"")</f>
        <v>Gomukh Giridhar Baraw</v>
      </c>
      <c r="I990" s="8" t="str">
        <f>IFERROR(VLOOKUP(Table4[[#This Row],[To BMC/MPG Code]],Table5[#All],2,0),"")</f>
        <v>MPG</v>
      </c>
      <c r="J990" s="10" t="s">
        <v>108</v>
      </c>
      <c r="K990" s="8" t="str">
        <f>IFERROR(VLOOKUP(Table4[[#This Row],[Item Name]],Table2[[Item Name]:[UoM]],2,0),"")</f>
        <v>Nos</v>
      </c>
      <c r="L990" s="10">
        <v>1</v>
      </c>
      <c r="M990" s="18">
        <f>IFERROR(VLOOKUP(Table4[[#This Row],[Item Name]],Table2[[#All],[Item Name]:[Open Rate]],8,0),"")</f>
        <v>29.5</v>
      </c>
      <c r="N990" s="18">
        <f>IFERROR(+Table4[[#This Row],[Qty Issued]]*Table4[[#This Row],[Rate]],"")</f>
        <v>29.5</v>
      </c>
      <c r="O990" s="10" t="s">
        <v>153</v>
      </c>
      <c r="P990" s="13" t="s">
        <v>38</v>
      </c>
    </row>
    <row r="991" spans="1:16" x14ac:dyDescent="0.25">
      <c r="A991" s="26">
        <v>45868</v>
      </c>
      <c r="B991" s="10" t="s">
        <v>155</v>
      </c>
      <c r="C991" s="10">
        <v>120</v>
      </c>
      <c r="D991" s="10">
        <v>1014</v>
      </c>
      <c r="E991" s="8" t="str">
        <f>IFERROR(VLOOKUP(Table4[[#This Row],[From Location Code]],Table5[#All],3,0),"")</f>
        <v>Dumraon</v>
      </c>
      <c r="F991" s="8" t="str">
        <f>IFERROR(VLOOKUP(Table4[[#This Row],[From Location Code]],Table5[#All],2,0),"")</f>
        <v>BMC</v>
      </c>
      <c r="G991" s="10">
        <v>10140171</v>
      </c>
      <c r="H991" s="8" t="str">
        <f>IFERROR(VLOOKUP(Table4[[#This Row],[To BMC/MPG Code]],Table5[#All],3,0),"")</f>
        <v xml:space="preserve">Gomukh Mukhiyadera </v>
      </c>
      <c r="I991" s="8" t="str">
        <f>IFERROR(VLOOKUP(Table4[[#This Row],[To BMC/MPG Code]],Table5[#All],2,0),"")</f>
        <v>MPG</v>
      </c>
      <c r="J991" s="10" t="s">
        <v>116</v>
      </c>
      <c r="K991" s="8" t="str">
        <f>IFERROR(VLOOKUP(Table4[[#This Row],[Item Name]],Table2[[Item Name]:[UoM]],2,0),"")</f>
        <v>Nos</v>
      </c>
      <c r="L991" s="10">
        <v>1</v>
      </c>
      <c r="M991" s="18">
        <f>IFERROR(VLOOKUP(Table4[[#This Row],[Item Name]],Table2[[#All],[Item Name]:[Open Rate]],8,0),"")</f>
        <v>2.83</v>
      </c>
      <c r="N991" s="18">
        <f>IFERROR(+Table4[[#This Row],[Qty Issued]]*Table4[[#This Row],[Rate]],"")</f>
        <v>2.83</v>
      </c>
      <c r="O991" s="10" t="s">
        <v>153</v>
      </c>
      <c r="P991" s="13" t="s">
        <v>38</v>
      </c>
    </row>
    <row r="992" spans="1:16" x14ac:dyDescent="0.25">
      <c r="A992" s="26">
        <v>45868</v>
      </c>
      <c r="B992" s="10" t="s">
        <v>155</v>
      </c>
      <c r="C992" s="10">
        <v>120</v>
      </c>
      <c r="D992" s="10">
        <v>1014</v>
      </c>
      <c r="E992" s="8" t="str">
        <f>IFERROR(VLOOKUP(Table4[[#This Row],[From Location Code]],Table5[#All],3,0),"")</f>
        <v>Dumraon</v>
      </c>
      <c r="F992" s="8" t="str">
        <f>IFERROR(VLOOKUP(Table4[[#This Row],[From Location Code]],Table5[#All],2,0),"")</f>
        <v>BMC</v>
      </c>
      <c r="G992" s="10">
        <v>10140172</v>
      </c>
      <c r="H992" s="8" t="str">
        <f>IFERROR(VLOOKUP(Table4[[#This Row],[To BMC/MPG Code]],Table5[#All],3,0),"")</f>
        <v>Gomukh Laxman Dera</v>
      </c>
      <c r="I992" s="8" t="str">
        <f>IFERROR(VLOOKUP(Table4[[#This Row],[To BMC/MPG Code]],Table5[#All],2,0),"")</f>
        <v>MPG</v>
      </c>
      <c r="J992" s="10" t="s">
        <v>116</v>
      </c>
      <c r="K992" s="8" t="str">
        <f>IFERROR(VLOOKUP(Table4[[#This Row],[Item Name]],Table2[[Item Name]:[UoM]],2,0),"")</f>
        <v>Nos</v>
      </c>
      <c r="L992" s="10">
        <v>1</v>
      </c>
      <c r="M992" s="18">
        <f>IFERROR(VLOOKUP(Table4[[#This Row],[Item Name]],Table2[[#All],[Item Name]:[Open Rate]],8,0),"")</f>
        <v>2.83</v>
      </c>
      <c r="N992" s="18">
        <f>IFERROR(+Table4[[#This Row],[Qty Issued]]*Table4[[#This Row],[Rate]],"")</f>
        <v>2.83</v>
      </c>
      <c r="O992" s="10" t="s">
        <v>153</v>
      </c>
      <c r="P992" s="13" t="s">
        <v>38</v>
      </c>
    </row>
    <row r="993" spans="1:16" x14ac:dyDescent="0.25">
      <c r="A993" s="26">
        <v>45868</v>
      </c>
      <c r="B993" s="10" t="s">
        <v>155</v>
      </c>
      <c r="C993" s="10">
        <v>120</v>
      </c>
      <c r="D993" s="10">
        <v>1014</v>
      </c>
      <c r="E993" s="8" t="str">
        <f>IFERROR(VLOOKUP(Table4[[#This Row],[From Location Code]],Table5[#All],3,0),"")</f>
        <v>Dumraon</v>
      </c>
      <c r="F993" s="8" t="str">
        <f>IFERROR(VLOOKUP(Table4[[#This Row],[From Location Code]],Table5[#All],2,0),"")</f>
        <v>BMC</v>
      </c>
      <c r="G993" s="10">
        <v>10140173</v>
      </c>
      <c r="H993" s="8" t="str">
        <f>IFERROR(VLOOKUP(Table4[[#This Row],[To BMC/MPG Code]],Table5[#All],3,0),"")</f>
        <v>Gumukh Gayghat</v>
      </c>
      <c r="I993" s="8" t="str">
        <f>IFERROR(VLOOKUP(Table4[[#This Row],[To BMC/MPG Code]],Table5[#All],2,0),"")</f>
        <v>MPG</v>
      </c>
      <c r="J993" s="10" t="s">
        <v>116</v>
      </c>
      <c r="K993" s="8" t="str">
        <f>IFERROR(VLOOKUP(Table4[[#This Row],[Item Name]],Table2[[Item Name]:[UoM]],2,0),"")</f>
        <v>Nos</v>
      </c>
      <c r="L993" s="10">
        <v>1</v>
      </c>
      <c r="M993" s="18">
        <f>IFERROR(VLOOKUP(Table4[[#This Row],[Item Name]],Table2[[#All],[Item Name]:[Open Rate]],8,0),"")</f>
        <v>2.83</v>
      </c>
      <c r="N993" s="18">
        <f>IFERROR(+Table4[[#This Row],[Qty Issued]]*Table4[[#This Row],[Rate]],"")</f>
        <v>2.83</v>
      </c>
      <c r="O993" s="10" t="s">
        <v>153</v>
      </c>
      <c r="P993" s="13" t="s">
        <v>38</v>
      </c>
    </row>
    <row r="994" spans="1:16" x14ac:dyDescent="0.25">
      <c r="A994" s="26">
        <v>45868</v>
      </c>
      <c r="B994" s="10" t="s">
        <v>155</v>
      </c>
      <c r="C994" s="10">
        <v>120</v>
      </c>
      <c r="D994" s="10">
        <v>1014</v>
      </c>
      <c r="E994" s="8" t="str">
        <f>IFERROR(VLOOKUP(Table4[[#This Row],[From Location Code]],Table5[#All],3,0),"")</f>
        <v>Dumraon</v>
      </c>
      <c r="F994" s="8" t="str">
        <f>IFERROR(VLOOKUP(Table4[[#This Row],[From Location Code]],Table5[#All],2,0),"")</f>
        <v>BMC</v>
      </c>
      <c r="G994" s="10">
        <v>10140174</v>
      </c>
      <c r="H994" s="8" t="str">
        <f>IFERROR(VLOOKUP(Table4[[#This Row],[To BMC/MPG Code]],Table5[#All],3,0),"")</f>
        <v>Gomukh Shivpur</v>
      </c>
      <c r="I994" s="8" t="str">
        <f>IFERROR(VLOOKUP(Table4[[#This Row],[To BMC/MPG Code]],Table5[#All],2,0),"")</f>
        <v>MPG</v>
      </c>
      <c r="J994" s="10" t="s">
        <v>116</v>
      </c>
      <c r="K994" s="8" t="str">
        <f>IFERROR(VLOOKUP(Table4[[#This Row],[Item Name]],Table2[[Item Name]:[UoM]],2,0),"")</f>
        <v>Nos</v>
      </c>
      <c r="L994" s="10">
        <v>1</v>
      </c>
      <c r="M994" s="18">
        <f>IFERROR(VLOOKUP(Table4[[#This Row],[Item Name]],Table2[[#All],[Item Name]:[Open Rate]],8,0),"")</f>
        <v>2.83</v>
      </c>
      <c r="N994" s="18">
        <f>IFERROR(+Table4[[#This Row],[Qty Issued]]*Table4[[#This Row],[Rate]],"")</f>
        <v>2.83</v>
      </c>
      <c r="O994" s="10" t="s">
        <v>153</v>
      </c>
      <c r="P994" s="13" t="s">
        <v>38</v>
      </c>
    </row>
    <row r="995" spans="1:16" x14ac:dyDescent="0.25">
      <c r="A995" s="26">
        <v>45868</v>
      </c>
      <c r="B995" s="10" t="s">
        <v>155</v>
      </c>
      <c r="C995" s="10">
        <v>120</v>
      </c>
      <c r="D995" s="10">
        <v>1014</v>
      </c>
      <c r="E995" s="8" t="str">
        <f>IFERROR(VLOOKUP(Table4[[#This Row],[From Location Code]],Table5[#All],3,0),"")</f>
        <v>Dumraon</v>
      </c>
      <c r="F995" s="8" t="str">
        <f>IFERROR(VLOOKUP(Table4[[#This Row],[From Location Code]],Table5[#All],2,0),"")</f>
        <v>BMC</v>
      </c>
      <c r="G995" s="10">
        <v>10140177</v>
      </c>
      <c r="H995" s="8" t="str">
        <f>IFERROR(VLOOKUP(Table4[[#This Row],[To BMC/MPG Code]],Table5[#All],3,0),"")</f>
        <v>Gomukh Giridhar Baraw</v>
      </c>
      <c r="I995" s="8" t="str">
        <f>IFERROR(VLOOKUP(Table4[[#This Row],[To BMC/MPG Code]],Table5[#All],2,0),"")</f>
        <v>MPG</v>
      </c>
      <c r="J995" s="10" t="s">
        <v>116</v>
      </c>
      <c r="K995" s="8" t="str">
        <f>IFERROR(VLOOKUP(Table4[[#This Row],[Item Name]],Table2[[Item Name]:[UoM]],2,0),"")</f>
        <v>Nos</v>
      </c>
      <c r="L995" s="10">
        <v>1</v>
      </c>
      <c r="M995" s="18">
        <f>IFERROR(VLOOKUP(Table4[[#This Row],[Item Name]],Table2[[#All],[Item Name]:[Open Rate]],8,0),"")</f>
        <v>2.83</v>
      </c>
      <c r="N995" s="18">
        <f>IFERROR(+Table4[[#This Row],[Qty Issued]]*Table4[[#This Row],[Rate]],"")</f>
        <v>2.83</v>
      </c>
      <c r="O995" s="10" t="s">
        <v>153</v>
      </c>
      <c r="P995" s="13" t="s">
        <v>38</v>
      </c>
    </row>
    <row r="996" spans="1:16" x14ac:dyDescent="0.25">
      <c r="A996" s="26">
        <v>45868</v>
      </c>
      <c r="B996" s="10" t="s">
        <v>155</v>
      </c>
      <c r="C996" s="10">
        <v>120</v>
      </c>
      <c r="D996" s="10">
        <v>1014</v>
      </c>
      <c r="E996" s="8" t="str">
        <f>IFERROR(VLOOKUP(Table4[[#This Row],[From Location Code]],Table5[#All],3,0),"")</f>
        <v>Dumraon</v>
      </c>
      <c r="F996" s="8" t="str">
        <f>IFERROR(VLOOKUP(Table4[[#This Row],[From Location Code]],Table5[#All],2,0),"")</f>
        <v>BMC</v>
      </c>
      <c r="G996" s="10">
        <v>10140170</v>
      </c>
      <c r="H996" s="8" t="str">
        <f>IFERROR(VLOOKUP(Table4[[#This Row],[To BMC/MPG Code]],Table5[#All],3,0),"")</f>
        <v>Gomukh Ataon</v>
      </c>
      <c r="I996" s="8" t="str">
        <f>IFERROR(VLOOKUP(Table4[[#This Row],[To BMC/MPG Code]],Table5[#All],2,0),"")</f>
        <v>MPG</v>
      </c>
      <c r="J996" s="10" t="s">
        <v>116</v>
      </c>
      <c r="K996" s="8" t="str">
        <f>IFERROR(VLOOKUP(Table4[[#This Row],[Item Name]],Table2[[Item Name]:[UoM]],2,0),"")</f>
        <v>Nos</v>
      </c>
      <c r="L996" s="10">
        <v>1</v>
      </c>
      <c r="M996" s="18">
        <f>IFERROR(VLOOKUP(Table4[[#This Row],[Item Name]],Table2[[#All],[Item Name]:[Open Rate]],8,0),"")</f>
        <v>2.83</v>
      </c>
      <c r="N996" s="18">
        <f>IFERROR(+Table4[[#This Row],[Qty Issued]]*Table4[[#This Row],[Rate]],"")</f>
        <v>2.83</v>
      </c>
      <c r="O996" s="10" t="s">
        <v>153</v>
      </c>
      <c r="P996" s="13" t="s">
        <v>38</v>
      </c>
    </row>
    <row r="997" spans="1:16" x14ac:dyDescent="0.25">
      <c r="A997" s="26">
        <v>45868</v>
      </c>
      <c r="B997" s="10" t="s">
        <v>155</v>
      </c>
      <c r="C997" s="10">
        <v>120</v>
      </c>
      <c r="D997" s="10">
        <v>1014</v>
      </c>
      <c r="E997" s="8" t="str">
        <f>IFERROR(VLOOKUP(Table4[[#This Row],[From Location Code]],Table5[#All],3,0),"")</f>
        <v>Dumraon</v>
      </c>
      <c r="F997" s="8" t="str">
        <f>IFERROR(VLOOKUP(Table4[[#This Row],[From Location Code]],Table5[#All],2,0),"")</f>
        <v>BMC</v>
      </c>
      <c r="G997" s="10">
        <v>10140011</v>
      </c>
      <c r="H997" s="8" t="str">
        <f>IFERROR(VLOOKUP(Table4[[#This Row],[To BMC/MPG Code]],Table5[#All],3,0),"")</f>
        <v>DULLAHPUR2</v>
      </c>
      <c r="I997" s="8" t="str">
        <f>IFERROR(VLOOKUP(Table4[[#This Row],[To BMC/MPG Code]],Table5[#All],2,0),"")</f>
        <v>MPG</v>
      </c>
      <c r="J997" s="10" t="s">
        <v>66</v>
      </c>
      <c r="K997" s="8" t="str">
        <f>IFERROR(VLOOKUP(Table4[[#This Row],[Item Name]],Table2[[Item Name]:[UoM]],2,0),"")</f>
        <v>Nos</v>
      </c>
      <c r="L997" s="10">
        <v>1</v>
      </c>
      <c r="M997" s="18">
        <f>IFERROR(VLOOKUP(Table4[[#This Row],[Item Name]],Table2[[#All],[Item Name]:[Open Rate]],8,0),"")</f>
        <v>56.02</v>
      </c>
      <c r="N997" s="18">
        <f>IFERROR(+Table4[[#This Row],[Qty Issued]]*Table4[[#This Row],[Rate]],"")</f>
        <v>56.02</v>
      </c>
      <c r="O997" s="10" t="s">
        <v>152</v>
      </c>
      <c r="P997" s="13" t="s">
        <v>154</v>
      </c>
    </row>
    <row r="998" spans="1:16" x14ac:dyDescent="0.25">
      <c r="A998" s="26">
        <v>45868</v>
      </c>
      <c r="B998" s="10" t="s">
        <v>155</v>
      </c>
      <c r="C998" s="10">
        <v>120</v>
      </c>
      <c r="D998" s="10">
        <v>1014</v>
      </c>
      <c r="E998" s="8" t="str">
        <f>IFERROR(VLOOKUP(Table4[[#This Row],[From Location Code]],Table5[#All],3,0),"")</f>
        <v>Dumraon</v>
      </c>
      <c r="F998" s="8" t="str">
        <f>IFERROR(VLOOKUP(Table4[[#This Row],[From Location Code]],Table5[#All],2,0),"")</f>
        <v>BMC</v>
      </c>
      <c r="G998" s="10">
        <v>10140009</v>
      </c>
      <c r="H998" s="8" t="str">
        <f>IFERROR(VLOOKUP(Table4[[#This Row],[To BMC/MPG Code]],Table5[#All],3,0),"")</f>
        <v>HITAN PARARI</v>
      </c>
      <c r="I998" s="8" t="str">
        <f>IFERROR(VLOOKUP(Table4[[#This Row],[To BMC/MPG Code]],Table5[#All],2,0),"")</f>
        <v>MPG</v>
      </c>
      <c r="J998" s="10" t="s">
        <v>66</v>
      </c>
      <c r="K998" s="8" t="str">
        <f>IFERROR(VLOOKUP(Table4[[#This Row],[Item Name]],Table2[[Item Name]:[UoM]],2,0),"")</f>
        <v>Nos</v>
      </c>
      <c r="L998" s="10">
        <v>1</v>
      </c>
      <c r="M998" s="18">
        <f>IFERROR(VLOOKUP(Table4[[#This Row],[Item Name]],Table2[[#All],[Item Name]:[Open Rate]],8,0),"")</f>
        <v>56.02</v>
      </c>
      <c r="N998" s="18">
        <f>IFERROR(+Table4[[#This Row],[Qty Issued]]*Table4[[#This Row],[Rate]],"")</f>
        <v>56.02</v>
      </c>
      <c r="O998" s="10" t="s">
        <v>152</v>
      </c>
      <c r="P998" s="13" t="s">
        <v>154</v>
      </c>
    </row>
    <row r="999" spans="1:16" x14ac:dyDescent="0.25">
      <c r="A999" s="26">
        <v>45868</v>
      </c>
      <c r="B999" s="10" t="s">
        <v>155</v>
      </c>
      <c r="C999" s="10">
        <v>120</v>
      </c>
      <c r="D999" s="10">
        <v>1014</v>
      </c>
      <c r="E999" s="8" t="str">
        <f>IFERROR(VLOOKUP(Table4[[#This Row],[From Location Code]],Table5[#All],3,0),"")</f>
        <v>Dumraon</v>
      </c>
      <c r="F999" s="8" t="str">
        <f>IFERROR(VLOOKUP(Table4[[#This Row],[From Location Code]],Table5[#All],2,0),"")</f>
        <v>BMC</v>
      </c>
      <c r="G999" s="10">
        <v>10140068</v>
      </c>
      <c r="H999" s="8" t="str">
        <f>IFERROR(VLOOKUP(Table4[[#This Row],[To BMC/MPG Code]],Table5[#All],3,0),"")</f>
        <v>Gomukh Naat</v>
      </c>
      <c r="I999" s="8" t="str">
        <f>IFERROR(VLOOKUP(Table4[[#This Row],[To BMC/MPG Code]],Table5[#All],2,0),"")</f>
        <v>MPG</v>
      </c>
      <c r="J999" s="10" t="s">
        <v>66</v>
      </c>
      <c r="K999" s="8" t="str">
        <f>IFERROR(VLOOKUP(Table4[[#This Row],[Item Name]],Table2[[Item Name]:[UoM]],2,0),"")</f>
        <v>Nos</v>
      </c>
      <c r="L999" s="10">
        <v>1</v>
      </c>
      <c r="M999" s="18">
        <f>IFERROR(VLOOKUP(Table4[[#This Row],[Item Name]],Table2[[#All],[Item Name]:[Open Rate]],8,0),"")</f>
        <v>56.02</v>
      </c>
      <c r="N999" s="18">
        <f>IFERROR(+Table4[[#This Row],[Qty Issued]]*Table4[[#This Row],[Rate]],"")</f>
        <v>56.02</v>
      </c>
      <c r="O999" s="10" t="s">
        <v>152</v>
      </c>
      <c r="P999" s="13" t="s">
        <v>154</v>
      </c>
    </row>
    <row r="1000" spans="1:16" x14ac:dyDescent="0.25">
      <c r="A1000" s="26">
        <v>45868</v>
      </c>
      <c r="B1000" s="10" t="s">
        <v>155</v>
      </c>
      <c r="C1000" s="10">
        <v>120</v>
      </c>
      <c r="D1000" s="10">
        <v>1014</v>
      </c>
      <c r="E1000" s="8" t="str">
        <f>IFERROR(VLOOKUP(Table4[[#This Row],[From Location Code]],Table5[#All],3,0),"")</f>
        <v>Dumraon</v>
      </c>
      <c r="F1000" s="8" t="str">
        <f>IFERROR(VLOOKUP(Table4[[#This Row],[From Location Code]],Table5[#All],2,0),"")</f>
        <v>BMC</v>
      </c>
      <c r="G1000" s="10">
        <v>10140148</v>
      </c>
      <c r="H1000" s="8" t="str">
        <f>IFERROR(VLOOKUP(Table4[[#This Row],[To BMC/MPG Code]],Table5[#All],3,0),"")</f>
        <v>Gomukh Dalsagar Pachhim</v>
      </c>
      <c r="I1000" s="8" t="str">
        <f>IFERROR(VLOOKUP(Table4[[#This Row],[To BMC/MPG Code]],Table5[#All],2,0),"")</f>
        <v>MPG</v>
      </c>
      <c r="J1000" s="10" t="s">
        <v>66</v>
      </c>
      <c r="K1000" s="8" t="str">
        <f>IFERROR(VLOOKUP(Table4[[#This Row],[Item Name]],Table2[[Item Name]:[UoM]],2,0),"")</f>
        <v>Nos</v>
      </c>
      <c r="L1000" s="10">
        <v>1</v>
      </c>
      <c r="M1000" s="18">
        <f>IFERROR(VLOOKUP(Table4[[#This Row],[Item Name]],Table2[[#All],[Item Name]:[Open Rate]],8,0),"")</f>
        <v>56.02</v>
      </c>
      <c r="N1000" s="18">
        <f>IFERROR(+Table4[[#This Row],[Qty Issued]]*Table4[[#This Row],[Rate]],"")</f>
        <v>56.02</v>
      </c>
      <c r="O1000" s="10" t="s">
        <v>152</v>
      </c>
      <c r="P1000" s="13" t="s">
        <v>154</v>
      </c>
    </row>
    <row r="1001" spans="1:16" x14ac:dyDescent="0.25">
      <c r="A1001" s="26">
        <v>45868</v>
      </c>
      <c r="B1001" s="10" t="s">
        <v>155</v>
      </c>
      <c r="C1001" s="10">
        <v>120</v>
      </c>
      <c r="D1001" s="10">
        <v>1014</v>
      </c>
      <c r="E1001" s="8" t="str">
        <f>IFERROR(VLOOKUP(Table4[[#This Row],[From Location Code]],Table5[#All],3,0),"")</f>
        <v>Dumraon</v>
      </c>
      <c r="F1001" s="8" t="str">
        <f>IFERROR(VLOOKUP(Table4[[#This Row],[From Location Code]],Table5[#All],2,0),"")</f>
        <v>BMC</v>
      </c>
      <c r="G1001" s="10">
        <v>10140022</v>
      </c>
      <c r="H1001" s="8" t="str">
        <f>IFERROR(VLOOKUP(Table4[[#This Row],[To BMC/MPG Code]],Table5[#All],3,0),"")</f>
        <v>HEMDAPUR</v>
      </c>
      <c r="I1001" s="8" t="str">
        <f>IFERROR(VLOOKUP(Table4[[#This Row],[To BMC/MPG Code]],Table5[#All],2,0),"")</f>
        <v>MPG</v>
      </c>
      <c r="J1001" s="10" t="s">
        <v>66</v>
      </c>
      <c r="K1001" s="8" t="str">
        <f>IFERROR(VLOOKUP(Table4[[#This Row],[Item Name]],Table2[[Item Name]:[UoM]],2,0),"")</f>
        <v>Nos</v>
      </c>
      <c r="L1001" s="10">
        <v>1</v>
      </c>
      <c r="M1001" s="18">
        <f>IFERROR(VLOOKUP(Table4[[#This Row],[Item Name]],Table2[[#All],[Item Name]:[Open Rate]],8,0),"")</f>
        <v>56.02</v>
      </c>
      <c r="N1001" s="18">
        <f>IFERROR(+Table4[[#This Row],[Qty Issued]]*Table4[[#This Row],[Rate]],"")</f>
        <v>56.02</v>
      </c>
      <c r="O1001" s="10" t="s">
        <v>152</v>
      </c>
      <c r="P1001" s="13" t="s">
        <v>154</v>
      </c>
    </row>
    <row r="1002" spans="1:16" x14ac:dyDescent="0.25">
      <c r="A1002" s="26">
        <v>45868</v>
      </c>
      <c r="B1002" s="10" t="s">
        <v>155</v>
      </c>
      <c r="C1002" s="10">
        <v>120</v>
      </c>
      <c r="D1002" s="10">
        <v>1014</v>
      </c>
      <c r="E1002" s="8" t="str">
        <f>IFERROR(VLOOKUP(Table4[[#This Row],[From Location Code]],Table5[#All],3,0),"")</f>
        <v>Dumraon</v>
      </c>
      <c r="F1002" s="8" t="str">
        <f>IFERROR(VLOOKUP(Table4[[#This Row],[From Location Code]],Table5[#All],2,0),"")</f>
        <v>BMC</v>
      </c>
      <c r="G1002" s="10">
        <v>10140099</v>
      </c>
      <c r="H1002" s="8" t="str">
        <f>IFERROR(VLOOKUP(Table4[[#This Row],[To BMC/MPG Code]],Table5[#All],3,0),"")</f>
        <v>Gomukh Dhakaich</v>
      </c>
      <c r="I1002" s="8" t="str">
        <f>IFERROR(VLOOKUP(Table4[[#This Row],[To BMC/MPG Code]],Table5[#All],2,0),"")</f>
        <v>MPG</v>
      </c>
      <c r="J1002" s="10" t="s">
        <v>66</v>
      </c>
      <c r="K1002" s="8" t="str">
        <f>IFERROR(VLOOKUP(Table4[[#This Row],[Item Name]],Table2[[Item Name]:[UoM]],2,0),"")</f>
        <v>Nos</v>
      </c>
      <c r="L1002" s="10">
        <v>1</v>
      </c>
      <c r="M1002" s="18">
        <f>IFERROR(VLOOKUP(Table4[[#This Row],[Item Name]],Table2[[#All],[Item Name]:[Open Rate]],8,0),"")</f>
        <v>56.02</v>
      </c>
      <c r="N1002" s="18">
        <f>IFERROR(+Table4[[#This Row],[Qty Issued]]*Table4[[#This Row],[Rate]],"")</f>
        <v>56.02</v>
      </c>
      <c r="O1002" s="10" t="s">
        <v>152</v>
      </c>
      <c r="P1002" s="13" t="s">
        <v>154</v>
      </c>
    </row>
    <row r="1003" spans="1:16" x14ac:dyDescent="0.25">
      <c r="A1003" s="26">
        <v>45868</v>
      </c>
      <c r="B1003" s="10" t="s">
        <v>155</v>
      </c>
      <c r="C1003" s="10">
        <v>120</v>
      </c>
      <c r="D1003" s="10">
        <v>1014</v>
      </c>
      <c r="E1003" s="8" t="str">
        <f>IFERROR(VLOOKUP(Table4[[#This Row],[From Location Code]],Table5[#All],3,0),"")</f>
        <v>Dumraon</v>
      </c>
      <c r="F1003" s="8" t="str">
        <f>IFERROR(VLOOKUP(Table4[[#This Row],[From Location Code]],Table5[#All],2,0),"")</f>
        <v>BMC</v>
      </c>
      <c r="G1003" s="10">
        <v>10510004</v>
      </c>
      <c r="H1003" s="8" t="str">
        <f>IFERROR(VLOOKUP(Table4[[#This Row],[To BMC/MPG Code]],Table5[#All],3,0),"")</f>
        <v>HENHA</v>
      </c>
      <c r="I1003" s="8" t="str">
        <f>IFERROR(VLOOKUP(Table4[[#This Row],[To BMC/MPG Code]],Table5[#All],2,0),"")</f>
        <v>MPG</v>
      </c>
      <c r="J1003" s="10" t="s">
        <v>66</v>
      </c>
      <c r="K1003" s="8" t="str">
        <f>IFERROR(VLOOKUP(Table4[[#This Row],[Item Name]],Table2[[Item Name]:[UoM]],2,0),"")</f>
        <v>Nos</v>
      </c>
      <c r="L1003" s="10">
        <v>1</v>
      </c>
      <c r="M1003" s="18">
        <f>IFERROR(VLOOKUP(Table4[[#This Row],[Item Name]],Table2[[#All],[Item Name]:[Open Rate]],8,0),"")</f>
        <v>56.02</v>
      </c>
      <c r="N1003" s="18">
        <f>IFERROR(+Table4[[#This Row],[Qty Issued]]*Table4[[#This Row],[Rate]],"")</f>
        <v>56.02</v>
      </c>
      <c r="O1003" s="10" t="s">
        <v>152</v>
      </c>
      <c r="P1003" s="13" t="s">
        <v>154</v>
      </c>
    </row>
    <row r="1004" spans="1:16" x14ac:dyDescent="0.25">
      <c r="A1004" s="26">
        <v>45868</v>
      </c>
      <c r="B1004" s="10" t="s">
        <v>155</v>
      </c>
      <c r="C1004" s="10">
        <v>120</v>
      </c>
      <c r="D1004" s="10">
        <v>1014</v>
      </c>
      <c r="E1004" s="8" t="str">
        <f>IFERROR(VLOOKUP(Table4[[#This Row],[From Location Code]],Table5[#All],3,0),"")</f>
        <v>Dumraon</v>
      </c>
      <c r="F1004" s="8" t="str">
        <f>IFERROR(VLOOKUP(Table4[[#This Row],[From Location Code]],Table5[#All],2,0),"")</f>
        <v>BMC</v>
      </c>
      <c r="G1004" s="10">
        <v>10140169</v>
      </c>
      <c r="H1004" s="8" t="str">
        <f>IFERROR(VLOOKUP(Table4[[#This Row],[To BMC/MPG Code]],Table5[#All],3,0),"")</f>
        <v>Gomukh Semra Nandpur</v>
      </c>
      <c r="I1004" s="8" t="str">
        <f>IFERROR(VLOOKUP(Table4[[#This Row],[To BMC/MPG Code]],Table5[#All],2,0),"")</f>
        <v>MPG</v>
      </c>
      <c r="J1004" s="10" t="s">
        <v>66</v>
      </c>
      <c r="K1004" s="8" t="str">
        <f>IFERROR(VLOOKUP(Table4[[#This Row],[Item Name]],Table2[[Item Name]:[UoM]],2,0),"")</f>
        <v>Nos</v>
      </c>
      <c r="L1004" s="10">
        <v>1</v>
      </c>
      <c r="M1004" s="18">
        <f>IFERROR(VLOOKUP(Table4[[#This Row],[Item Name]],Table2[[#All],[Item Name]:[Open Rate]],8,0),"")</f>
        <v>56.02</v>
      </c>
      <c r="N1004" s="18">
        <f>IFERROR(+Table4[[#This Row],[Qty Issued]]*Table4[[#This Row],[Rate]],"")</f>
        <v>56.02</v>
      </c>
      <c r="O1004" s="10" t="s">
        <v>152</v>
      </c>
      <c r="P1004" s="13" t="s">
        <v>154</v>
      </c>
    </row>
    <row r="1005" spans="1:16" x14ac:dyDescent="0.25">
      <c r="A1005" s="26">
        <v>45868</v>
      </c>
      <c r="B1005" s="10" t="s">
        <v>155</v>
      </c>
      <c r="C1005" s="10">
        <v>120</v>
      </c>
      <c r="D1005" s="10">
        <v>1014</v>
      </c>
      <c r="E1005" s="8" t="str">
        <f>IFERROR(VLOOKUP(Table4[[#This Row],[From Location Code]],Table5[#All],3,0),"")</f>
        <v>Dumraon</v>
      </c>
      <c r="F1005" s="8" t="str">
        <f>IFERROR(VLOOKUP(Table4[[#This Row],[From Location Code]],Table5[#All],2,0),"")</f>
        <v>BMC</v>
      </c>
      <c r="G1005" s="10">
        <v>10140098</v>
      </c>
      <c r="H1005" s="8" t="str">
        <f>IFERROR(VLOOKUP(Table4[[#This Row],[To BMC/MPG Code]],Table5[#All],3,0),"")</f>
        <v>Kulharia Agriculture Producer Company Limited</v>
      </c>
      <c r="I1005" s="8" t="str">
        <f>IFERROR(VLOOKUP(Table4[[#This Row],[To BMC/MPG Code]],Table5[#All],2,0),"")</f>
        <v>MPG</v>
      </c>
      <c r="J1005" s="10" t="s">
        <v>66</v>
      </c>
      <c r="K1005" s="8" t="str">
        <f>IFERROR(VLOOKUP(Table4[[#This Row],[Item Name]],Table2[[Item Name]:[UoM]],2,0),"")</f>
        <v>Nos</v>
      </c>
      <c r="L1005" s="10">
        <v>1</v>
      </c>
      <c r="M1005" s="18">
        <f>IFERROR(VLOOKUP(Table4[[#This Row],[Item Name]],Table2[[#All],[Item Name]:[Open Rate]],8,0),"")</f>
        <v>56.02</v>
      </c>
      <c r="N1005" s="18">
        <f>IFERROR(+Table4[[#This Row],[Qty Issued]]*Table4[[#This Row],[Rate]],"")</f>
        <v>56.02</v>
      </c>
      <c r="O1005" s="10" t="s">
        <v>152</v>
      </c>
      <c r="P1005" s="13" t="s">
        <v>154</v>
      </c>
    </row>
    <row r="1006" spans="1:16" x14ac:dyDescent="0.25">
      <c r="A1006" s="26">
        <v>45868</v>
      </c>
      <c r="B1006" s="10" t="s">
        <v>155</v>
      </c>
      <c r="C1006" s="10">
        <v>120</v>
      </c>
      <c r="D1006" s="10">
        <v>1014</v>
      </c>
      <c r="E1006" s="8" t="str">
        <f>IFERROR(VLOOKUP(Table4[[#This Row],[From Location Code]],Table5[#All],3,0),"")</f>
        <v>Dumraon</v>
      </c>
      <c r="F1006" s="8" t="str">
        <f>IFERROR(VLOOKUP(Table4[[#This Row],[From Location Code]],Table5[#All],2,0),"")</f>
        <v>BMC</v>
      </c>
      <c r="G1006" s="10">
        <v>10140170</v>
      </c>
      <c r="H1006" s="8" t="str">
        <f>IFERROR(VLOOKUP(Table4[[#This Row],[To BMC/MPG Code]],Table5[#All],3,0),"")</f>
        <v>Gomukh Ataon</v>
      </c>
      <c r="I1006" s="8" t="str">
        <f>IFERROR(VLOOKUP(Table4[[#This Row],[To BMC/MPG Code]],Table5[#All],2,0),"")</f>
        <v>MPG</v>
      </c>
      <c r="J1006" s="10" t="s">
        <v>66</v>
      </c>
      <c r="K1006" s="8" t="str">
        <f>IFERROR(VLOOKUP(Table4[[#This Row],[Item Name]],Table2[[Item Name]:[UoM]],2,0),"")</f>
        <v>Nos</v>
      </c>
      <c r="L1006" s="10">
        <v>1</v>
      </c>
      <c r="M1006" s="18">
        <f>IFERROR(VLOOKUP(Table4[[#This Row],[Item Name]],Table2[[#All],[Item Name]:[Open Rate]],8,0),"")</f>
        <v>56.02</v>
      </c>
      <c r="N1006" s="18">
        <f>IFERROR(+Table4[[#This Row],[Qty Issued]]*Table4[[#This Row],[Rate]],"")</f>
        <v>56.02</v>
      </c>
      <c r="O1006" s="10" t="s">
        <v>153</v>
      </c>
      <c r="P1006" s="13" t="s">
        <v>38</v>
      </c>
    </row>
    <row r="1007" spans="1:16" x14ac:dyDescent="0.25">
      <c r="A1007" s="26">
        <v>45868</v>
      </c>
      <c r="B1007" s="10" t="s">
        <v>155</v>
      </c>
      <c r="C1007" s="10">
        <v>120</v>
      </c>
      <c r="D1007" s="10">
        <v>1014</v>
      </c>
      <c r="E1007" s="8" t="str">
        <f>IFERROR(VLOOKUP(Table4[[#This Row],[From Location Code]],Table5[#All],3,0),"")</f>
        <v>Dumraon</v>
      </c>
      <c r="F1007" s="8" t="str">
        <f>IFERROR(VLOOKUP(Table4[[#This Row],[From Location Code]],Table5[#All],2,0),"")</f>
        <v>BMC</v>
      </c>
      <c r="G1007" s="10">
        <v>1014</v>
      </c>
      <c r="H1007" s="8" t="str">
        <f>IFERROR(VLOOKUP(Table4[[#This Row],[To BMC/MPG Code]],Table5[#All],3,0),"")</f>
        <v>Dumraon</v>
      </c>
      <c r="I1007" s="8" t="str">
        <f>IFERROR(VLOOKUP(Table4[[#This Row],[To BMC/MPG Code]],Table5[#All],2,0),"")</f>
        <v>BMC</v>
      </c>
      <c r="J1007" s="10" t="s">
        <v>66</v>
      </c>
      <c r="K1007" s="8" t="str">
        <f>IFERROR(VLOOKUP(Table4[[#This Row],[Item Name]],Table2[[Item Name]:[UoM]],2,0),"")</f>
        <v>Nos</v>
      </c>
      <c r="L1007" s="10">
        <v>1</v>
      </c>
      <c r="M1007" s="18">
        <f>IFERROR(VLOOKUP(Table4[[#This Row],[Item Name]],Table2[[#All],[Item Name]:[Open Rate]],8,0),"")</f>
        <v>56.02</v>
      </c>
      <c r="N1007" s="18">
        <f>IFERROR(+Table4[[#This Row],[Qty Issued]]*Table4[[#This Row],[Rate]],"")</f>
        <v>56.02</v>
      </c>
      <c r="O1007" s="10" t="s">
        <v>153</v>
      </c>
      <c r="P1007" s="13" t="s">
        <v>38</v>
      </c>
    </row>
    <row r="1008" spans="1:16" x14ac:dyDescent="0.25">
      <c r="A1008" s="26">
        <v>45868</v>
      </c>
      <c r="B1008" s="10" t="s">
        <v>155</v>
      </c>
      <c r="C1008" s="10">
        <v>201</v>
      </c>
      <c r="D1008" s="10">
        <v>1014</v>
      </c>
      <c r="E1008" s="8" t="str">
        <f>IFERROR(VLOOKUP(Table4[[#This Row],[From Location Code]],Table5[#All],3,0),"")</f>
        <v>Dumraon</v>
      </c>
      <c r="F1008" s="8" t="str">
        <f>IFERROR(VLOOKUP(Table4[[#This Row],[From Location Code]],Table5[#All],2,0),"")</f>
        <v>BMC</v>
      </c>
      <c r="G1008" s="10">
        <v>10140002</v>
      </c>
      <c r="H1008" s="8" t="str">
        <f>IFERROR(VLOOKUP(Table4[[#This Row],[To BMC/MPG Code]],Table5[#All],3,0),"")</f>
        <v>Simri</v>
      </c>
      <c r="I1008" s="8" t="str">
        <f>IFERROR(VLOOKUP(Table4[[#This Row],[To BMC/MPG Code]],Table5[#All],2,0),"")</f>
        <v>MPG</v>
      </c>
      <c r="J1008" s="9" t="s">
        <v>133</v>
      </c>
      <c r="K1008" s="8" t="str">
        <f>IFERROR(VLOOKUP(Table4[[#This Row],[Item Name]],Table2[[Item Name]:[UoM]],2,0),"")</f>
        <v>Nos</v>
      </c>
      <c r="L1008" s="10">
        <v>12</v>
      </c>
      <c r="M1008" s="18">
        <f>IFERROR(VLOOKUP(Table4[[#This Row],[Item Name]],Table2[[#All],[Item Name]:[Open Rate]],8,0),"")</f>
        <v>9.15</v>
      </c>
      <c r="N1008" s="18">
        <f>IFERROR(+Table4[[#This Row],[Qty Issued]]*Table4[[#This Row],[Rate]],"")</f>
        <v>109.80000000000001</v>
      </c>
      <c r="O1008" s="10" t="s">
        <v>152</v>
      </c>
      <c r="P1008" s="13" t="s">
        <v>154</v>
      </c>
    </row>
    <row r="1009" spans="1:16" x14ac:dyDescent="0.25">
      <c r="A1009" s="26">
        <v>45868</v>
      </c>
      <c r="B1009" s="10" t="s">
        <v>155</v>
      </c>
      <c r="C1009" s="10">
        <v>201</v>
      </c>
      <c r="D1009" s="10">
        <v>1014</v>
      </c>
      <c r="E1009" s="8" t="str">
        <f>IFERROR(VLOOKUP(Table4[[#This Row],[From Location Code]],Table5[#All],3,0),"")</f>
        <v>Dumraon</v>
      </c>
      <c r="F1009" s="8" t="str">
        <f>IFERROR(VLOOKUP(Table4[[#This Row],[From Location Code]],Table5[#All],2,0),"")</f>
        <v>BMC</v>
      </c>
      <c r="G1009" s="10">
        <v>10140053</v>
      </c>
      <c r="H1009" s="8" t="str">
        <f>IFERROR(VLOOKUP(Table4[[#This Row],[To BMC/MPG Code]],Table5[#All],3,0),"")</f>
        <v>Narayanpur</v>
      </c>
      <c r="I1009" s="8" t="str">
        <f>IFERROR(VLOOKUP(Table4[[#This Row],[To BMC/MPG Code]],Table5[#All],2,0),"")</f>
        <v>MPG</v>
      </c>
      <c r="J1009" s="9" t="s">
        <v>133</v>
      </c>
      <c r="K1009" s="8" t="str">
        <f>IFERROR(VLOOKUP(Table4[[#This Row],[Item Name]],Table2[[Item Name]:[UoM]],2,0),"")</f>
        <v>Nos</v>
      </c>
      <c r="L1009" s="10">
        <v>6</v>
      </c>
      <c r="M1009" s="18">
        <f>IFERROR(VLOOKUP(Table4[[#This Row],[Item Name]],Table2[[#All],[Item Name]:[Open Rate]],8,0),"")</f>
        <v>9.15</v>
      </c>
      <c r="N1009" s="18">
        <f>IFERROR(+Table4[[#This Row],[Qty Issued]]*Table4[[#This Row],[Rate]],"")</f>
        <v>54.900000000000006</v>
      </c>
      <c r="O1009" s="10" t="s">
        <v>152</v>
      </c>
      <c r="P1009" s="13" t="s">
        <v>154</v>
      </c>
    </row>
    <row r="1010" spans="1:16" x14ac:dyDescent="0.25">
      <c r="A1010" s="26">
        <v>45868</v>
      </c>
      <c r="B1010" s="10" t="s">
        <v>155</v>
      </c>
      <c r="C1010" s="10">
        <v>201</v>
      </c>
      <c r="D1010" s="10">
        <v>1014</v>
      </c>
      <c r="E1010" s="8" t="str">
        <f>IFERROR(VLOOKUP(Table4[[#This Row],[From Location Code]],Table5[#All],3,0),"")</f>
        <v>Dumraon</v>
      </c>
      <c r="F1010" s="8" t="str">
        <f>IFERROR(VLOOKUP(Table4[[#This Row],[From Location Code]],Table5[#All],2,0),"")</f>
        <v>BMC</v>
      </c>
      <c r="G1010" s="10">
        <v>10140019</v>
      </c>
      <c r="H1010" s="8" t="str">
        <f>IFERROR(VLOOKUP(Table4[[#This Row],[To BMC/MPG Code]],Table5[#All],3,0),"")</f>
        <v>GURUDEVNGAR</v>
      </c>
      <c r="I1010" s="8" t="str">
        <f>IFERROR(VLOOKUP(Table4[[#This Row],[To BMC/MPG Code]],Table5[#All],2,0),"")</f>
        <v>MPG</v>
      </c>
      <c r="J1010" s="9" t="s">
        <v>133</v>
      </c>
      <c r="K1010" s="8" t="str">
        <f>IFERROR(VLOOKUP(Table4[[#This Row],[Item Name]],Table2[[Item Name]:[UoM]],2,0),"")</f>
        <v>Nos</v>
      </c>
      <c r="L1010" s="10">
        <v>6</v>
      </c>
      <c r="M1010" s="18">
        <f>IFERROR(VLOOKUP(Table4[[#This Row],[Item Name]],Table2[[#All],[Item Name]:[Open Rate]],8,0),"")</f>
        <v>9.15</v>
      </c>
      <c r="N1010" s="18">
        <f>IFERROR(+Table4[[#This Row],[Qty Issued]]*Table4[[#This Row],[Rate]],"")</f>
        <v>54.900000000000006</v>
      </c>
      <c r="O1010" s="10" t="s">
        <v>152</v>
      </c>
      <c r="P1010" s="13" t="s">
        <v>154</v>
      </c>
    </row>
    <row r="1011" spans="1:16" x14ac:dyDescent="0.25">
      <c r="A1011" s="26">
        <v>45868</v>
      </c>
      <c r="B1011" s="10" t="s">
        <v>155</v>
      </c>
      <c r="C1011" s="10">
        <v>201</v>
      </c>
      <c r="D1011" s="10">
        <v>1014</v>
      </c>
      <c r="E1011" s="8" t="str">
        <f>IFERROR(VLOOKUP(Table4[[#This Row],[From Location Code]],Table5[#All],3,0),"")</f>
        <v>Dumraon</v>
      </c>
      <c r="F1011" s="8" t="str">
        <f>IFERROR(VLOOKUP(Table4[[#This Row],[From Location Code]],Table5[#All],2,0),"")</f>
        <v>BMC</v>
      </c>
      <c r="G1011" s="10">
        <v>10140020</v>
      </c>
      <c r="H1011" s="8" t="str">
        <f>IFERROR(VLOOKUP(Table4[[#This Row],[To BMC/MPG Code]],Table5[#All],3,0),"")</f>
        <v>RAJAPUR</v>
      </c>
      <c r="I1011" s="8" t="str">
        <f>IFERROR(VLOOKUP(Table4[[#This Row],[To BMC/MPG Code]],Table5[#All],2,0),"")</f>
        <v>MPG</v>
      </c>
      <c r="J1011" s="9" t="s">
        <v>133</v>
      </c>
      <c r="K1011" s="8" t="str">
        <f>IFERROR(VLOOKUP(Table4[[#This Row],[Item Name]],Table2[[Item Name]:[UoM]],2,0),"")</f>
        <v>Nos</v>
      </c>
      <c r="L1011" s="10">
        <v>6</v>
      </c>
      <c r="M1011" s="18">
        <f>IFERROR(VLOOKUP(Table4[[#This Row],[Item Name]],Table2[[#All],[Item Name]:[Open Rate]],8,0),"")</f>
        <v>9.15</v>
      </c>
      <c r="N1011" s="18">
        <f>IFERROR(+Table4[[#This Row],[Qty Issued]]*Table4[[#This Row],[Rate]],"")</f>
        <v>54.900000000000006</v>
      </c>
      <c r="O1011" s="10" t="s">
        <v>152</v>
      </c>
      <c r="P1011" s="13" t="s">
        <v>154</v>
      </c>
    </row>
    <row r="1012" spans="1:16" x14ac:dyDescent="0.25">
      <c r="A1012" s="26">
        <v>45868</v>
      </c>
      <c r="B1012" s="10" t="s">
        <v>155</v>
      </c>
      <c r="C1012" s="10">
        <v>201</v>
      </c>
      <c r="D1012" s="10">
        <v>1014</v>
      </c>
      <c r="E1012" s="8" t="str">
        <f>IFERROR(VLOOKUP(Table4[[#This Row],[From Location Code]],Table5[#All],3,0),"")</f>
        <v>Dumraon</v>
      </c>
      <c r="F1012" s="8" t="str">
        <f>IFERROR(VLOOKUP(Table4[[#This Row],[From Location Code]],Table5[#All],2,0),"")</f>
        <v>BMC</v>
      </c>
      <c r="G1012" s="10">
        <v>10140087</v>
      </c>
      <c r="H1012" s="8" t="str">
        <f>IFERROR(VLOOKUP(Table4[[#This Row],[To BMC/MPG Code]],Table5[#All],3,0),"")</f>
        <v xml:space="preserve">Gomukh Churamanpur                                                                                  </v>
      </c>
      <c r="I1012" s="8" t="str">
        <f>IFERROR(VLOOKUP(Table4[[#This Row],[To BMC/MPG Code]],Table5[#All],2,0),"")</f>
        <v>MPG</v>
      </c>
      <c r="J1012" s="9" t="s">
        <v>133</v>
      </c>
      <c r="K1012" s="8" t="str">
        <f>IFERROR(VLOOKUP(Table4[[#This Row],[Item Name]],Table2[[Item Name]:[UoM]],2,0),"")</f>
        <v>Nos</v>
      </c>
      <c r="L1012" s="10">
        <v>12</v>
      </c>
      <c r="M1012" s="18">
        <f>IFERROR(VLOOKUP(Table4[[#This Row],[Item Name]],Table2[[#All],[Item Name]:[Open Rate]],8,0),"")</f>
        <v>9.15</v>
      </c>
      <c r="N1012" s="18">
        <f>IFERROR(+Table4[[#This Row],[Qty Issued]]*Table4[[#This Row],[Rate]],"")</f>
        <v>109.80000000000001</v>
      </c>
      <c r="O1012" s="10" t="s">
        <v>152</v>
      </c>
      <c r="P1012" s="13" t="s">
        <v>154</v>
      </c>
    </row>
    <row r="1013" spans="1:16" x14ac:dyDescent="0.25">
      <c r="A1013" s="26">
        <v>45868</v>
      </c>
      <c r="B1013" s="10" t="s">
        <v>155</v>
      </c>
      <c r="C1013" s="10">
        <v>201</v>
      </c>
      <c r="D1013" s="10">
        <v>1014</v>
      </c>
      <c r="E1013" s="8" t="str">
        <f>IFERROR(VLOOKUP(Table4[[#This Row],[From Location Code]],Table5[#All],3,0),"")</f>
        <v>Dumraon</v>
      </c>
      <c r="F1013" s="8" t="str">
        <f>IFERROR(VLOOKUP(Table4[[#This Row],[From Location Code]],Table5[#All],2,0),"")</f>
        <v>BMC</v>
      </c>
      <c r="G1013" s="10">
        <v>10140160</v>
      </c>
      <c r="H1013" s="8" t="str">
        <f>IFERROR(VLOOKUP(Table4[[#This Row],[To BMC/MPG Code]],Table5[#All],3,0),"")</f>
        <v>Gomukh Dahivar Kothiya</v>
      </c>
      <c r="I1013" s="8" t="str">
        <f>IFERROR(VLOOKUP(Table4[[#This Row],[To BMC/MPG Code]],Table5[#All],2,0),"")</f>
        <v>MPG</v>
      </c>
      <c r="J1013" s="9" t="s">
        <v>133</v>
      </c>
      <c r="K1013" s="8" t="str">
        <f>IFERROR(VLOOKUP(Table4[[#This Row],[Item Name]],Table2[[Item Name]:[UoM]],2,0),"")</f>
        <v>Nos</v>
      </c>
      <c r="L1013" s="10">
        <v>6</v>
      </c>
      <c r="M1013" s="18">
        <f>IFERROR(VLOOKUP(Table4[[#This Row],[Item Name]],Table2[[#All],[Item Name]:[Open Rate]],8,0),"")</f>
        <v>9.15</v>
      </c>
      <c r="N1013" s="18">
        <f>IFERROR(+Table4[[#This Row],[Qty Issued]]*Table4[[#This Row],[Rate]],"")</f>
        <v>54.900000000000006</v>
      </c>
      <c r="O1013" s="10" t="s">
        <v>152</v>
      </c>
      <c r="P1013" s="13" t="s">
        <v>154</v>
      </c>
    </row>
    <row r="1014" spans="1:16" x14ac:dyDescent="0.25">
      <c r="A1014" s="26">
        <v>45868</v>
      </c>
      <c r="B1014" s="10" t="s">
        <v>155</v>
      </c>
      <c r="C1014" s="10">
        <v>201</v>
      </c>
      <c r="D1014" s="10">
        <v>1014</v>
      </c>
      <c r="E1014" s="8" t="str">
        <f>IFERROR(VLOOKUP(Table4[[#This Row],[From Location Code]],Table5[#All],3,0),"")</f>
        <v>Dumraon</v>
      </c>
      <c r="F1014" s="8" t="str">
        <f>IFERROR(VLOOKUP(Table4[[#This Row],[From Location Code]],Table5[#All],2,0),"")</f>
        <v>BMC</v>
      </c>
      <c r="G1014" s="10">
        <v>10140012</v>
      </c>
      <c r="H1014" s="8" t="str">
        <f>IFERROR(VLOOKUP(Table4[[#This Row],[To BMC/MPG Code]],Table5[#All],3,0),"")</f>
        <v>Gangauli</v>
      </c>
      <c r="I1014" s="8" t="str">
        <f>IFERROR(VLOOKUP(Table4[[#This Row],[To BMC/MPG Code]],Table5[#All],2,0),"")</f>
        <v>MPG</v>
      </c>
      <c r="J1014" s="9" t="s">
        <v>133</v>
      </c>
      <c r="K1014" s="8" t="str">
        <f>IFERROR(VLOOKUP(Table4[[#This Row],[Item Name]],Table2[[Item Name]:[UoM]],2,0),"")</f>
        <v>Nos</v>
      </c>
      <c r="L1014" s="10">
        <v>6</v>
      </c>
      <c r="M1014" s="18">
        <f>IFERROR(VLOOKUP(Table4[[#This Row],[Item Name]],Table2[[#All],[Item Name]:[Open Rate]],8,0),"")</f>
        <v>9.15</v>
      </c>
      <c r="N1014" s="18">
        <f>IFERROR(+Table4[[#This Row],[Qty Issued]]*Table4[[#This Row],[Rate]],"")</f>
        <v>54.900000000000006</v>
      </c>
      <c r="O1014" s="10" t="s">
        <v>152</v>
      </c>
      <c r="P1014" s="13" t="s">
        <v>154</v>
      </c>
    </row>
    <row r="1015" spans="1:16" x14ac:dyDescent="0.25">
      <c r="A1015" s="26">
        <v>45868</v>
      </c>
      <c r="B1015" s="10" t="s">
        <v>155</v>
      </c>
      <c r="C1015" s="10">
        <v>201</v>
      </c>
      <c r="D1015" s="10">
        <v>1014</v>
      </c>
      <c r="E1015" s="8" t="str">
        <f>IFERROR(VLOOKUP(Table4[[#This Row],[From Location Code]],Table5[#All],3,0),"")</f>
        <v>Dumraon</v>
      </c>
      <c r="F1015" s="8" t="str">
        <f>IFERROR(VLOOKUP(Table4[[#This Row],[From Location Code]],Table5[#All],2,0),"")</f>
        <v>BMC</v>
      </c>
      <c r="G1015" s="10">
        <v>10140099</v>
      </c>
      <c r="H1015" s="8" t="str">
        <f>IFERROR(VLOOKUP(Table4[[#This Row],[To BMC/MPG Code]],Table5[#All],3,0),"")</f>
        <v>Gomukh Dhakaich</v>
      </c>
      <c r="I1015" s="8" t="str">
        <f>IFERROR(VLOOKUP(Table4[[#This Row],[To BMC/MPG Code]],Table5[#All],2,0),"")</f>
        <v>MPG</v>
      </c>
      <c r="J1015" s="9" t="s">
        <v>133</v>
      </c>
      <c r="K1015" s="8" t="str">
        <f>IFERROR(VLOOKUP(Table4[[#This Row],[Item Name]],Table2[[Item Name]:[UoM]],2,0),"")</f>
        <v>Nos</v>
      </c>
      <c r="L1015" s="10">
        <v>6</v>
      </c>
      <c r="M1015" s="18">
        <f>IFERROR(VLOOKUP(Table4[[#This Row],[Item Name]],Table2[[#All],[Item Name]:[Open Rate]],8,0),"")</f>
        <v>9.15</v>
      </c>
      <c r="N1015" s="18">
        <f>IFERROR(+Table4[[#This Row],[Qty Issued]]*Table4[[#This Row],[Rate]],"")</f>
        <v>54.900000000000006</v>
      </c>
      <c r="O1015" s="10" t="s">
        <v>152</v>
      </c>
      <c r="P1015" s="13" t="s">
        <v>154</v>
      </c>
    </row>
    <row r="1016" spans="1:16" x14ac:dyDescent="0.25">
      <c r="A1016" s="26">
        <v>45868</v>
      </c>
      <c r="B1016" s="10" t="s">
        <v>155</v>
      </c>
      <c r="C1016" s="10">
        <v>201</v>
      </c>
      <c r="D1016" s="10">
        <v>1014</v>
      </c>
      <c r="E1016" s="8" t="str">
        <f>IFERROR(VLOOKUP(Table4[[#This Row],[From Location Code]],Table5[#All],3,0),"")</f>
        <v>Dumraon</v>
      </c>
      <c r="F1016" s="8" t="str">
        <f>IFERROR(VLOOKUP(Table4[[#This Row],[From Location Code]],Table5[#All],2,0),"")</f>
        <v>BMC</v>
      </c>
      <c r="G1016" s="10">
        <v>10140172</v>
      </c>
      <c r="H1016" s="8" t="str">
        <f>IFERROR(VLOOKUP(Table4[[#This Row],[To BMC/MPG Code]],Table5[#All],3,0),"")</f>
        <v>Gomukh Laxman Dera</v>
      </c>
      <c r="I1016" s="8" t="str">
        <f>IFERROR(VLOOKUP(Table4[[#This Row],[To BMC/MPG Code]],Table5[#All],2,0),"")</f>
        <v>MPG</v>
      </c>
      <c r="J1016" s="9" t="s">
        <v>133</v>
      </c>
      <c r="K1016" s="8" t="str">
        <f>IFERROR(VLOOKUP(Table4[[#This Row],[Item Name]],Table2[[Item Name]:[UoM]],2,0),"")</f>
        <v>Nos</v>
      </c>
      <c r="L1016" s="10">
        <v>6</v>
      </c>
      <c r="M1016" s="18">
        <f>IFERROR(VLOOKUP(Table4[[#This Row],[Item Name]],Table2[[#All],[Item Name]:[Open Rate]],8,0),"")</f>
        <v>9.15</v>
      </c>
      <c r="N1016" s="18">
        <f>IFERROR(+Table4[[#This Row],[Qty Issued]]*Table4[[#This Row],[Rate]],"")</f>
        <v>54.900000000000006</v>
      </c>
      <c r="O1016" s="10" t="s">
        <v>152</v>
      </c>
      <c r="P1016" s="13" t="s">
        <v>154</v>
      </c>
    </row>
    <row r="1017" spans="1:16" x14ac:dyDescent="0.25">
      <c r="A1017" s="26">
        <v>45868</v>
      </c>
      <c r="B1017" s="10" t="s">
        <v>155</v>
      </c>
      <c r="C1017" s="10">
        <v>201</v>
      </c>
      <c r="D1017" s="10">
        <v>1014</v>
      </c>
      <c r="E1017" s="8" t="str">
        <f>IFERROR(VLOOKUP(Table4[[#This Row],[From Location Code]],Table5[#All],3,0),"")</f>
        <v>Dumraon</v>
      </c>
      <c r="F1017" s="8" t="str">
        <f>IFERROR(VLOOKUP(Table4[[#This Row],[From Location Code]],Table5[#All],2,0),"")</f>
        <v>BMC</v>
      </c>
      <c r="G1017" s="10">
        <v>10510003</v>
      </c>
      <c r="H1017" s="8" t="str">
        <f>IFERROR(VLOOKUP(Table4[[#This Row],[To BMC/MPG Code]],Table5[#All],3,0),"")</f>
        <v>KATHAR</v>
      </c>
      <c r="I1017" s="8" t="str">
        <f>IFERROR(VLOOKUP(Table4[[#This Row],[To BMC/MPG Code]],Table5[#All],2,0),"")</f>
        <v>MPG</v>
      </c>
      <c r="J1017" s="9" t="s">
        <v>133</v>
      </c>
      <c r="K1017" s="8" t="str">
        <f>IFERROR(VLOOKUP(Table4[[#This Row],[Item Name]],Table2[[Item Name]:[UoM]],2,0),"")</f>
        <v>Nos</v>
      </c>
      <c r="L1017" s="10">
        <v>18</v>
      </c>
      <c r="M1017" s="18">
        <f>IFERROR(VLOOKUP(Table4[[#This Row],[Item Name]],Table2[[#All],[Item Name]:[Open Rate]],8,0),"")</f>
        <v>9.15</v>
      </c>
      <c r="N1017" s="18">
        <f>IFERROR(+Table4[[#This Row],[Qty Issued]]*Table4[[#This Row],[Rate]],"")</f>
        <v>164.70000000000002</v>
      </c>
      <c r="O1017" s="10" t="s">
        <v>152</v>
      </c>
      <c r="P1017" s="13" t="s">
        <v>154</v>
      </c>
    </row>
    <row r="1018" spans="1:16" x14ac:dyDescent="0.25">
      <c r="A1018" s="26">
        <v>45868</v>
      </c>
      <c r="B1018" s="10" t="s">
        <v>155</v>
      </c>
      <c r="C1018" s="10">
        <v>201</v>
      </c>
      <c r="D1018" s="10">
        <v>1014</v>
      </c>
      <c r="E1018" s="8" t="str">
        <f>IFERROR(VLOOKUP(Table4[[#This Row],[From Location Code]],Table5[#All],3,0),"")</f>
        <v>Dumraon</v>
      </c>
      <c r="F1018" s="8" t="str">
        <f>IFERROR(VLOOKUP(Table4[[#This Row],[From Location Code]],Table5[#All],2,0),"")</f>
        <v>BMC</v>
      </c>
      <c r="G1018" s="10">
        <v>10140119</v>
      </c>
      <c r="H1018" s="8" t="str">
        <f>IFERROR(VLOOKUP(Table4[[#This Row],[To BMC/MPG Code]],Table5[#All],3,0),"")</f>
        <v>Gomukh Banswar</v>
      </c>
      <c r="I1018" s="8" t="str">
        <f>IFERROR(VLOOKUP(Table4[[#This Row],[To BMC/MPG Code]],Table5[#All],2,0),"")</f>
        <v>MPG</v>
      </c>
      <c r="J1018" s="9" t="s">
        <v>133</v>
      </c>
      <c r="K1018" s="8" t="str">
        <f>IFERROR(VLOOKUP(Table4[[#This Row],[Item Name]],Table2[[Item Name]:[UoM]],2,0),"")</f>
        <v>Nos</v>
      </c>
      <c r="L1018" s="10">
        <v>6</v>
      </c>
      <c r="M1018" s="18">
        <f>IFERROR(VLOOKUP(Table4[[#This Row],[Item Name]],Table2[[#All],[Item Name]:[Open Rate]],8,0),"")</f>
        <v>9.15</v>
      </c>
      <c r="N1018" s="18">
        <f>IFERROR(+Table4[[#This Row],[Qty Issued]]*Table4[[#This Row],[Rate]],"")</f>
        <v>54.900000000000006</v>
      </c>
      <c r="O1018" s="10" t="s">
        <v>152</v>
      </c>
      <c r="P1018" s="13" t="s">
        <v>154</v>
      </c>
    </row>
    <row r="1019" spans="1:16" x14ac:dyDescent="0.25">
      <c r="A1019" s="26">
        <v>45868</v>
      </c>
      <c r="B1019" s="10" t="s">
        <v>155</v>
      </c>
      <c r="C1019" s="10">
        <v>201</v>
      </c>
      <c r="D1019" s="10">
        <v>1014</v>
      </c>
      <c r="E1019" s="8" t="str">
        <f>IFERROR(VLOOKUP(Table4[[#This Row],[From Location Code]],Table5[#All],3,0),"")</f>
        <v>Dumraon</v>
      </c>
      <c r="F1019" s="8" t="str">
        <f>IFERROR(VLOOKUP(Table4[[#This Row],[From Location Code]],Table5[#All],2,0),"")</f>
        <v>BMC</v>
      </c>
      <c r="G1019" s="10">
        <v>10140145</v>
      </c>
      <c r="H1019" s="8" t="str">
        <f>IFERROR(VLOOKUP(Table4[[#This Row],[To BMC/MPG Code]],Table5[#All],3,0),"")</f>
        <v>Gomukh Pokhraha</v>
      </c>
      <c r="I1019" s="8" t="str">
        <f>IFERROR(VLOOKUP(Table4[[#This Row],[To BMC/MPG Code]],Table5[#All],2,0),"")</f>
        <v>MPG</v>
      </c>
      <c r="J1019" s="9" t="s">
        <v>133</v>
      </c>
      <c r="K1019" s="8" t="str">
        <f>IFERROR(VLOOKUP(Table4[[#This Row],[Item Name]],Table2[[Item Name]:[UoM]],2,0),"")</f>
        <v>Nos</v>
      </c>
      <c r="L1019" s="10">
        <v>12</v>
      </c>
      <c r="M1019" s="18">
        <f>IFERROR(VLOOKUP(Table4[[#This Row],[Item Name]],Table2[[#All],[Item Name]:[Open Rate]],8,0),"")</f>
        <v>9.15</v>
      </c>
      <c r="N1019" s="18">
        <f>IFERROR(+Table4[[#This Row],[Qty Issued]]*Table4[[#This Row],[Rate]],"")</f>
        <v>109.80000000000001</v>
      </c>
      <c r="O1019" s="10" t="s">
        <v>152</v>
      </c>
      <c r="P1019" s="13" t="s">
        <v>154</v>
      </c>
    </row>
    <row r="1020" spans="1:16" x14ac:dyDescent="0.25">
      <c r="A1020" s="26">
        <v>45868</v>
      </c>
      <c r="B1020" s="10" t="s">
        <v>155</v>
      </c>
      <c r="C1020" s="10">
        <v>201</v>
      </c>
      <c r="D1020" s="10">
        <v>1014</v>
      </c>
      <c r="E1020" s="8" t="str">
        <f>IFERROR(VLOOKUP(Table4[[#This Row],[From Location Code]],Table5[#All],3,0),"")</f>
        <v>Dumraon</v>
      </c>
      <c r="F1020" s="8" t="str">
        <f>IFERROR(VLOOKUP(Table4[[#This Row],[From Location Code]],Table5[#All],2,0),"")</f>
        <v>BMC</v>
      </c>
      <c r="G1020" s="10">
        <v>10140178</v>
      </c>
      <c r="H1020" s="8" t="str">
        <f>IFERROR(VLOOKUP(Table4[[#This Row],[To BMC/MPG Code]],Table5[#All],3,0),"")</f>
        <v>Gomukh Tiyar</v>
      </c>
      <c r="I1020" s="8" t="str">
        <f>IFERROR(VLOOKUP(Table4[[#This Row],[To BMC/MPG Code]],Table5[#All],2,0),"")</f>
        <v>MPG</v>
      </c>
      <c r="J1020" s="9" t="s">
        <v>133</v>
      </c>
      <c r="K1020" s="8" t="str">
        <f>IFERROR(VLOOKUP(Table4[[#This Row],[Item Name]],Table2[[Item Name]:[UoM]],2,0),"")</f>
        <v>Nos</v>
      </c>
      <c r="L1020" s="10">
        <v>12</v>
      </c>
      <c r="M1020" s="18">
        <f>IFERROR(VLOOKUP(Table4[[#This Row],[Item Name]],Table2[[#All],[Item Name]:[Open Rate]],8,0),"")</f>
        <v>9.15</v>
      </c>
      <c r="N1020" s="18">
        <f>IFERROR(+Table4[[#This Row],[Qty Issued]]*Table4[[#This Row],[Rate]],"")</f>
        <v>109.80000000000001</v>
      </c>
      <c r="O1020" s="10" t="s">
        <v>153</v>
      </c>
      <c r="P1020" s="13" t="s">
        <v>38</v>
      </c>
    </row>
    <row r="1021" spans="1:16" x14ac:dyDescent="0.25">
      <c r="A1021" s="26">
        <v>45868</v>
      </c>
      <c r="B1021" s="10" t="s">
        <v>155</v>
      </c>
      <c r="C1021" s="10">
        <v>201</v>
      </c>
      <c r="D1021" s="10">
        <v>1014</v>
      </c>
      <c r="E1021" s="8" t="str">
        <f>IFERROR(VLOOKUP(Table4[[#This Row],[From Location Code]],Table5[#All],3,0),"")</f>
        <v>Dumraon</v>
      </c>
      <c r="F1021" s="8" t="str">
        <f>IFERROR(VLOOKUP(Table4[[#This Row],[From Location Code]],Table5[#All],2,0),"")</f>
        <v>BMC</v>
      </c>
      <c r="G1021" s="10">
        <v>10140179</v>
      </c>
      <c r="H1021" s="8" t="str">
        <f>IFERROR(VLOOKUP(Table4[[#This Row],[To BMC/MPG Code]],Table5[#All],3,0),"")</f>
        <v>Gomukh Rajpur</v>
      </c>
      <c r="I1021" s="8" t="str">
        <f>IFERROR(VLOOKUP(Table4[[#This Row],[To BMC/MPG Code]],Table5[#All],2,0),"")</f>
        <v>MPG</v>
      </c>
      <c r="J1021" s="9" t="s">
        <v>133</v>
      </c>
      <c r="K1021" s="8" t="str">
        <f>IFERROR(VLOOKUP(Table4[[#This Row],[Item Name]],Table2[[Item Name]:[UoM]],2,0),"")</f>
        <v>Nos</v>
      </c>
      <c r="L1021" s="10">
        <v>6</v>
      </c>
      <c r="M1021" s="18">
        <f>IFERROR(VLOOKUP(Table4[[#This Row],[Item Name]],Table2[[#All],[Item Name]:[Open Rate]],8,0),"")</f>
        <v>9.15</v>
      </c>
      <c r="N1021" s="18">
        <f>IFERROR(+Table4[[#This Row],[Qty Issued]]*Table4[[#This Row],[Rate]],"")</f>
        <v>54.900000000000006</v>
      </c>
      <c r="O1021" s="10" t="s">
        <v>153</v>
      </c>
      <c r="P1021" s="13" t="s">
        <v>38</v>
      </c>
    </row>
    <row r="1022" spans="1:16" x14ac:dyDescent="0.25">
      <c r="A1022" s="26">
        <v>45868</v>
      </c>
      <c r="B1022" s="10" t="s">
        <v>155</v>
      </c>
      <c r="C1022" s="10">
        <v>201</v>
      </c>
      <c r="D1022" s="10">
        <v>1014</v>
      </c>
      <c r="E1022" s="8" t="str">
        <f>IFERROR(VLOOKUP(Table4[[#This Row],[From Location Code]],Table5[#All],3,0),"")</f>
        <v>Dumraon</v>
      </c>
      <c r="F1022" s="8" t="str">
        <f>IFERROR(VLOOKUP(Table4[[#This Row],[From Location Code]],Table5[#All],2,0),"")</f>
        <v>BMC</v>
      </c>
      <c r="G1022" s="10">
        <v>10140183</v>
      </c>
      <c r="H1022" s="8" t="str">
        <f>IFERROR(VLOOKUP(Table4[[#This Row],[To BMC/MPG Code]],Table5[#All],3,0),"")</f>
        <v>Gomukh Uttardahan</v>
      </c>
      <c r="I1022" s="8" t="str">
        <f>IFERROR(VLOOKUP(Table4[[#This Row],[To BMC/MPG Code]],Table5[#All],2,0),"")</f>
        <v>MPG</v>
      </c>
      <c r="J1022" s="9" t="s">
        <v>133</v>
      </c>
      <c r="K1022" s="8" t="str">
        <f>IFERROR(VLOOKUP(Table4[[#This Row],[Item Name]],Table2[[Item Name]:[UoM]],2,0),"")</f>
        <v>Nos</v>
      </c>
      <c r="L1022" s="10">
        <v>12</v>
      </c>
      <c r="M1022" s="18">
        <f>IFERROR(VLOOKUP(Table4[[#This Row],[Item Name]],Table2[[#All],[Item Name]:[Open Rate]],8,0),"")</f>
        <v>9.15</v>
      </c>
      <c r="N1022" s="18">
        <f>IFERROR(+Table4[[#This Row],[Qty Issued]]*Table4[[#This Row],[Rate]],"")</f>
        <v>109.80000000000001</v>
      </c>
      <c r="O1022" s="10" t="s">
        <v>153</v>
      </c>
      <c r="P1022" s="13" t="s">
        <v>38</v>
      </c>
    </row>
    <row r="1023" spans="1:16" x14ac:dyDescent="0.25">
      <c r="A1023" s="26">
        <v>45868</v>
      </c>
      <c r="B1023" s="10" t="s">
        <v>155</v>
      </c>
      <c r="C1023" s="10">
        <v>201</v>
      </c>
      <c r="D1023" s="10">
        <v>1014</v>
      </c>
      <c r="E1023" s="8" t="str">
        <f>IFERROR(VLOOKUP(Table4[[#This Row],[From Location Code]],Table5[#All],3,0),"")</f>
        <v>Dumraon</v>
      </c>
      <c r="F1023" s="8" t="str">
        <f>IFERROR(VLOOKUP(Table4[[#This Row],[From Location Code]],Table5[#All],2,0),"")</f>
        <v>BMC</v>
      </c>
      <c r="G1023" s="10">
        <v>10140043</v>
      </c>
      <c r="H1023" s="8" t="str">
        <f>IFERROR(VLOOKUP(Table4[[#This Row],[To BMC/MPG Code]],Table5[#All],3,0),"")</f>
        <v>Kaithi</v>
      </c>
      <c r="I1023" s="8" t="str">
        <f>IFERROR(VLOOKUP(Table4[[#This Row],[To BMC/MPG Code]],Table5[#All],2,0),"")</f>
        <v>MPG</v>
      </c>
      <c r="J1023" s="9" t="s">
        <v>133</v>
      </c>
      <c r="K1023" s="8" t="str">
        <f>IFERROR(VLOOKUP(Table4[[#This Row],[Item Name]],Table2[[Item Name]:[UoM]],2,0),"")</f>
        <v>Nos</v>
      </c>
      <c r="L1023" s="10">
        <v>12</v>
      </c>
      <c r="M1023" s="18">
        <f>IFERROR(VLOOKUP(Table4[[#This Row],[Item Name]],Table2[[#All],[Item Name]:[Open Rate]],8,0),"")</f>
        <v>9.15</v>
      </c>
      <c r="N1023" s="18">
        <f>IFERROR(+Table4[[#This Row],[Qty Issued]]*Table4[[#This Row],[Rate]],"")</f>
        <v>109.80000000000001</v>
      </c>
      <c r="O1023" s="10" t="s">
        <v>152</v>
      </c>
      <c r="P1023" s="13" t="s">
        <v>154</v>
      </c>
    </row>
    <row r="1024" spans="1:16" x14ac:dyDescent="0.25">
      <c r="A1024" s="26">
        <v>45868</v>
      </c>
      <c r="B1024" s="10" t="s">
        <v>155</v>
      </c>
      <c r="C1024" s="10">
        <v>201</v>
      </c>
      <c r="D1024" s="10">
        <v>1014</v>
      </c>
      <c r="E1024" s="8" t="str">
        <f>IFERROR(VLOOKUP(Table4[[#This Row],[From Location Code]],Table5[#All],3,0),"")</f>
        <v>Dumraon</v>
      </c>
      <c r="F1024" s="8" t="str">
        <f>IFERROR(VLOOKUP(Table4[[#This Row],[From Location Code]],Table5[#All],2,0),"")</f>
        <v>BMC</v>
      </c>
      <c r="G1024" s="10">
        <v>10140137</v>
      </c>
      <c r="H1024" s="8" t="str">
        <f>IFERROR(VLOOKUP(Table4[[#This Row],[To BMC/MPG Code]],Table5[#All],3,0),"")</f>
        <v>Gomukh Rakshanagar_tola</v>
      </c>
      <c r="I1024" s="8" t="str">
        <f>IFERROR(VLOOKUP(Table4[[#This Row],[To BMC/MPG Code]],Table5[#All],2,0),"")</f>
        <v>MPG</v>
      </c>
      <c r="J1024" s="9" t="s">
        <v>133</v>
      </c>
      <c r="K1024" s="8" t="str">
        <f>IFERROR(VLOOKUP(Table4[[#This Row],[Item Name]],Table2[[Item Name]:[UoM]],2,0),"")</f>
        <v>Nos</v>
      </c>
      <c r="L1024" s="10">
        <v>12</v>
      </c>
      <c r="M1024" s="18">
        <f>IFERROR(VLOOKUP(Table4[[#This Row],[Item Name]],Table2[[#All],[Item Name]:[Open Rate]],8,0),"")</f>
        <v>9.15</v>
      </c>
      <c r="N1024" s="18">
        <f>IFERROR(+Table4[[#This Row],[Qty Issued]]*Table4[[#This Row],[Rate]],"")</f>
        <v>109.80000000000001</v>
      </c>
      <c r="O1024" s="10" t="s">
        <v>152</v>
      </c>
      <c r="P1024" s="13" t="s">
        <v>154</v>
      </c>
    </row>
    <row r="1025" spans="1:16" x14ac:dyDescent="0.25">
      <c r="A1025" s="26">
        <v>45868</v>
      </c>
      <c r="B1025" s="10" t="s">
        <v>155</v>
      </c>
      <c r="C1025" s="10">
        <v>201</v>
      </c>
      <c r="D1025" s="10">
        <v>1014</v>
      </c>
      <c r="E1025" s="8" t="str">
        <f>IFERROR(VLOOKUP(Table4[[#This Row],[From Location Code]],Table5[#All],3,0),"")</f>
        <v>Dumraon</v>
      </c>
      <c r="F1025" s="8" t="str">
        <f>IFERROR(VLOOKUP(Table4[[#This Row],[From Location Code]],Table5[#All],2,0),"")</f>
        <v>BMC</v>
      </c>
      <c r="G1025" s="10">
        <v>10140030</v>
      </c>
      <c r="H1025" s="8" t="str">
        <f>IFERROR(VLOOKUP(Table4[[#This Row],[To BMC/MPG Code]],Table5[#All],3,0),"")</f>
        <v>Harnaha</v>
      </c>
      <c r="I1025" s="8" t="str">
        <f>IFERROR(VLOOKUP(Table4[[#This Row],[To BMC/MPG Code]],Table5[#All],2,0),"")</f>
        <v>MPG</v>
      </c>
      <c r="J1025" s="9" t="s">
        <v>133</v>
      </c>
      <c r="K1025" s="8" t="str">
        <f>IFERROR(VLOOKUP(Table4[[#This Row],[Item Name]],Table2[[Item Name]:[UoM]],2,0),"")</f>
        <v>Nos</v>
      </c>
      <c r="L1025" s="10">
        <v>12</v>
      </c>
      <c r="M1025" s="18">
        <f>IFERROR(VLOOKUP(Table4[[#This Row],[Item Name]],Table2[[#All],[Item Name]:[Open Rate]],8,0),"")</f>
        <v>9.15</v>
      </c>
      <c r="N1025" s="18">
        <f>IFERROR(+Table4[[#This Row],[Qty Issued]]*Table4[[#This Row],[Rate]],"")</f>
        <v>109.80000000000001</v>
      </c>
      <c r="O1025" s="10" t="s">
        <v>152</v>
      </c>
      <c r="P1025" s="13" t="s">
        <v>154</v>
      </c>
    </row>
    <row r="1026" spans="1:16" x14ac:dyDescent="0.25">
      <c r="A1026" s="26">
        <v>45868</v>
      </c>
      <c r="B1026" s="10" t="s">
        <v>155</v>
      </c>
      <c r="C1026" s="10">
        <v>201</v>
      </c>
      <c r="D1026" s="10">
        <v>1014</v>
      </c>
      <c r="E1026" s="8" t="str">
        <f>IFERROR(VLOOKUP(Table4[[#This Row],[From Location Code]],Table5[#All],3,0),"")</f>
        <v>Dumraon</v>
      </c>
      <c r="F1026" s="8" t="str">
        <f>IFERROR(VLOOKUP(Table4[[#This Row],[From Location Code]],Table5[#All],2,0),"")</f>
        <v>BMC</v>
      </c>
      <c r="G1026" s="10">
        <v>10140098</v>
      </c>
      <c r="H1026" s="8" t="str">
        <f>IFERROR(VLOOKUP(Table4[[#This Row],[To BMC/MPG Code]],Table5[#All],3,0),"")</f>
        <v>Kulharia Agriculture Producer Company Limited</v>
      </c>
      <c r="I1026" s="8" t="str">
        <f>IFERROR(VLOOKUP(Table4[[#This Row],[To BMC/MPG Code]],Table5[#All],2,0),"")</f>
        <v>MPG</v>
      </c>
      <c r="J1026" s="9" t="s">
        <v>133</v>
      </c>
      <c r="K1026" s="8" t="str">
        <f>IFERROR(VLOOKUP(Table4[[#This Row],[Item Name]],Table2[[Item Name]:[UoM]],2,0),"")</f>
        <v>Nos</v>
      </c>
      <c r="L1026" s="10">
        <v>12</v>
      </c>
      <c r="M1026" s="18">
        <f>IFERROR(VLOOKUP(Table4[[#This Row],[Item Name]],Table2[[#All],[Item Name]:[Open Rate]],8,0),"")</f>
        <v>9.15</v>
      </c>
      <c r="N1026" s="18">
        <f>IFERROR(+Table4[[#This Row],[Qty Issued]]*Table4[[#This Row],[Rate]],"")</f>
        <v>109.80000000000001</v>
      </c>
      <c r="O1026" s="10" t="s">
        <v>152</v>
      </c>
      <c r="P1026" s="13" t="s">
        <v>154</v>
      </c>
    </row>
    <row r="1027" spans="1:16" x14ac:dyDescent="0.25">
      <c r="A1027" s="26">
        <v>45868</v>
      </c>
      <c r="B1027" s="10" t="s">
        <v>155</v>
      </c>
      <c r="C1027" s="10">
        <v>201</v>
      </c>
      <c r="D1027" s="10">
        <v>1014</v>
      </c>
      <c r="E1027" s="8" t="str">
        <f>IFERROR(VLOOKUP(Table4[[#This Row],[From Location Code]],Table5[#All],3,0),"")</f>
        <v>Dumraon</v>
      </c>
      <c r="F1027" s="8" t="str">
        <f>IFERROR(VLOOKUP(Table4[[#This Row],[From Location Code]],Table5[#All],2,0),"")</f>
        <v>BMC</v>
      </c>
      <c r="G1027" s="10">
        <v>10140054</v>
      </c>
      <c r="H1027" s="8" t="str">
        <f>IFERROR(VLOOKUP(Table4[[#This Row],[To BMC/MPG Code]],Table5[#All],3,0),"")</f>
        <v>Soan</v>
      </c>
      <c r="I1027" s="8" t="str">
        <f>IFERROR(VLOOKUP(Table4[[#This Row],[To BMC/MPG Code]],Table5[#All],2,0),"")</f>
        <v>MPG</v>
      </c>
      <c r="J1027" s="9" t="s">
        <v>133</v>
      </c>
      <c r="K1027" s="8" t="str">
        <f>IFERROR(VLOOKUP(Table4[[#This Row],[Item Name]],Table2[[Item Name]:[UoM]],2,0),"")</f>
        <v>Nos</v>
      </c>
      <c r="L1027" s="10">
        <v>24</v>
      </c>
      <c r="M1027" s="18">
        <f>IFERROR(VLOOKUP(Table4[[#This Row],[Item Name]],Table2[[#All],[Item Name]:[Open Rate]],8,0),"")</f>
        <v>9.15</v>
      </c>
      <c r="N1027" s="18">
        <f>IFERROR(+Table4[[#This Row],[Qty Issued]]*Table4[[#This Row],[Rate]],"")</f>
        <v>219.60000000000002</v>
      </c>
      <c r="O1027" s="10" t="s">
        <v>152</v>
      </c>
      <c r="P1027" s="13" t="s">
        <v>154</v>
      </c>
    </row>
    <row r="1028" spans="1:16" x14ac:dyDescent="0.25">
      <c r="A1028" s="26">
        <v>45868</v>
      </c>
      <c r="B1028" s="10" t="s">
        <v>155</v>
      </c>
      <c r="C1028" s="10">
        <v>201</v>
      </c>
      <c r="D1028" s="10">
        <v>1014</v>
      </c>
      <c r="E1028" s="8" t="str">
        <f>IFERROR(VLOOKUP(Table4[[#This Row],[From Location Code]],Table5[#All],3,0),"")</f>
        <v>Dumraon</v>
      </c>
      <c r="F1028" s="8" t="str">
        <f>IFERROR(VLOOKUP(Table4[[#This Row],[From Location Code]],Table5[#All],2,0),"")</f>
        <v>BMC</v>
      </c>
      <c r="G1028" s="10">
        <v>10140126</v>
      </c>
      <c r="H1028" s="8" t="str">
        <f>IFERROR(VLOOKUP(Table4[[#This Row],[To BMC/MPG Code]],Table5[#All],3,0),"")</f>
        <v>Gomukh Dafadihari</v>
      </c>
      <c r="I1028" s="8" t="str">
        <f>IFERROR(VLOOKUP(Table4[[#This Row],[To BMC/MPG Code]],Table5[#All],2,0),"")</f>
        <v>MPG</v>
      </c>
      <c r="J1028" s="9" t="s">
        <v>133</v>
      </c>
      <c r="K1028" s="8" t="str">
        <f>IFERROR(VLOOKUP(Table4[[#This Row],[Item Name]],Table2[[Item Name]:[UoM]],2,0),"")</f>
        <v>Nos</v>
      </c>
      <c r="L1028" s="10">
        <v>6</v>
      </c>
      <c r="M1028" s="18">
        <f>IFERROR(VLOOKUP(Table4[[#This Row],[Item Name]],Table2[[#All],[Item Name]:[Open Rate]],8,0),"")</f>
        <v>9.15</v>
      </c>
      <c r="N1028" s="18">
        <f>IFERROR(+Table4[[#This Row],[Qty Issued]]*Table4[[#This Row],[Rate]],"")</f>
        <v>54.900000000000006</v>
      </c>
      <c r="O1028" s="10" t="s">
        <v>152</v>
      </c>
      <c r="P1028" s="13" t="s">
        <v>154</v>
      </c>
    </row>
    <row r="1029" spans="1:16" x14ac:dyDescent="0.25">
      <c r="A1029" s="26">
        <v>45868</v>
      </c>
      <c r="B1029" s="10" t="s">
        <v>155</v>
      </c>
      <c r="C1029" s="10">
        <v>201</v>
      </c>
      <c r="D1029" s="10">
        <v>1014</v>
      </c>
      <c r="E1029" s="8" t="str">
        <f>IFERROR(VLOOKUP(Table4[[#This Row],[From Location Code]],Table5[#All],3,0),"")</f>
        <v>Dumraon</v>
      </c>
      <c r="F1029" s="8" t="str">
        <f>IFERROR(VLOOKUP(Table4[[#This Row],[From Location Code]],Table5[#All],2,0),"")</f>
        <v>BMC</v>
      </c>
      <c r="G1029" s="10">
        <v>10140130</v>
      </c>
      <c r="H1029" s="8" t="str">
        <f>IFERROR(VLOOKUP(Table4[[#This Row],[To BMC/MPG Code]],Table5[#All],3,0),"")</f>
        <v>Gomukh Badkagaon</v>
      </c>
      <c r="I1029" s="8" t="str">
        <f>IFERROR(VLOOKUP(Table4[[#This Row],[To BMC/MPG Code]],Table5[#All],2,0),"")</f>
        <v>MPG</v>
      </c>
      <c r="J1029" s="9" t="s">
        <v>133</v>
      </c>
      <c r="K1029" s="8" t="str">
        <f>IFERROR(VLOOKUP(Table4[[#This Row],[Item Name]],Table2[[Item Name]:[UoM]],2,0),"")</f>
        <v>Nos</v>
      </c>
      <c r="L1029" s="10">
        <v>18</v>
      </c>
      <c r="M1029" s="18">
        <f>IFERROR(VLOOKUP(Table4[[#This Row],[Item Name]],Table2[[#All],[Item Name]:[Open Rate]],8,0),"")</f>
        <v>9.15</v>
      </c>
      <c r="N1029" s="18">
        <f>IFERROR(+Table4[[#This Row],[Qty Issued]]*Table4[[#This Row],[Rate]],"")</f>
        <v>164.70000000000002</v>
      </c>
      <c r="O1029" s="10" t="s">
        <v>152</v>
      </c>
      <c r="P1029" s="13" t="s">
        <v>154</v>
      </c>
    </row>
    <row r="1030" spans="1:16" x14ac:dyDescent="0.25">
      <c r="A1030" s="26">
        <v>45868</v>
      </c>
      <c r="B1030" s="10" t="s">
        <v>155</v>
      </c>
      <c r="C1030" s="10">
        <v>201</v>
      </c>
      <c r="D1030" s="10">
        <v>1014</v>
      </c>
      <c r="E1030" s="8" t="str">
        <f>IFERROR(VLOOKUP(Table4[[#This Row],[From Location Code]],Table5[#All],3,0),"")</f>
        <v>Dumraon</v>
      </c>
      <c r="F1030" s="8" t="str">
        <f>IFERROR(VLOOKUP(Table4[[#This Row],[From Location Code]],Table5[#All],2,0),"")</f>
        <v>BMC</v>
      </c>
      <c r="G1030" s="10">
        <v>10140159</v>
      </c>
      <c r="H1030" s="8" t="str">
        <f>IFERROR(VLOOKUP(Table4[[#This Row],[To BMC/MPG Code]],Table5[#All],3,0),"")</f>
        <v>Gomukh Kaudesari</v>
      </c>
      <c r="I1030" s="8" t="str">
        <f>IFERROR(VLOOKUP(Table4[[#This Row],[To BMC/MPG Code]],Table5[#All],2,0),"")</f>
        <v>MPG</v>
      </c>
      <c r="J1030" s="9" t="s">
        <v>133</v>
      </c>
      <c r="K1030" s="8" t="str">
        <f>IFERROR(VLOOKUP(Table4[[#This Row],[Item Name]],Table2[[Item Name]:[UoM]],2,0),"")</f>
        <v>Nos</v>
      </c>
      <c r="L1030" s="10">
        <v>12</v>
      </c>
      <c r="M1030" s="18">
        <f>IFERROR(VLOOKUP(Table4[[#This Row],[Item Name]],Table2[[#All],[Item Name]:[Open Rate]],8,0),"")</f>
        <v>9.15</v>
      </c>
      <c r="N1030" s="18">
        <f>IFERROR(+Table4[[#This Row],[Qty Issued]]*Table4[[#This Row],[Rate]],"")</f>
        <v>109.80000000000001</v>
      </c>
      <c r="O1030" s="10" t="s">
        <v>152</v>
      </c>
      <c r="P1030" s="13" t="s">
        <v>154</v>
      </c>
    </row>
    <row r="1031" spans="1:16" x14ac:dyDescent="0.25">
      <c r="A1031" s="26">
        <v>45868</v>
      </c>
      <c r="B1031" s="10" t="s">
        <v>155</v>
      </c>
      <c r="C1031" s="10">
        <v>201</v>
      </c>
      <c r="D1031" s="10">
        <v>1014</v>
      </c>
      <c r="E1031" s="8" t="str">
        <f>IFERROR(VLOOKUP(Table4[[#This Row],[From Location Code]],Table5[#All],3,0),"")</f>
        <v>Dumraon</v>
      </c>
      <c r="F1031" s="8" t="str">
        <f>IFERROR(VLOOKUP(Table4[[#This Row],[From Location Code]],Table5[#All],2,0),"")</f>
        <v>BMC</v>
      </c>
      <c r="G1031" s="10">
        <v>10140170</v>
      </c>
      <c r="H1031" s="8" t="str">
        <f>IFERROR(VLOOKUP(Table4[[#This Row],[To BMC/MPG Code]],Table5[#All],3,0),"")</f>
        <v>Gomukh Ataon</v>
      </c>
      <c r="I1031" s="8" t="str">
        <f>IFERROR(VLOOKUP(Table4[[#This Row],[To BMC/MPG Code]],Table5[#All],2,0),"")</f>
        <v>MPG</v>
      </c>
      <c r="J1031" s="9" t="s">
        <v>133</v>
      </c>
      <c r="K1031" s="8" t="str">
        <f>IFERROR(VLOOKUP(Table4[[#This Row],[Item Name]],Table2[[Item Name]:[UoM]],2,0),"")</f>
        <v>Nos</v>
      </c>
      <c r="L1031" s="10">
        <v>6</v>
      </c>
      <c r="M1031" s="18">
        <f>IFERROR(VLOOKUP(Table4[[#This Row],[Item Name]],Table2[[#All],[Item Name]:[Open Rate]],8,0),"")</f>
        <v>9.15</v>
      </c>
      <c r="N1031" s="18">
        <f>IFERROR(+Table4[[#This Row],[Qty Issued]]*Table4[[#This Row],[Rate]],"")</f>
        <v>54.900000000000006</v>
      </c>
      <c r="O1031" s="10" t="s">
        <v>152</v>
      </c>
      <c r="P1031" s="13" t="s">
        <v>154</v>
      </c>
    </row>
    <row r="1032" spans="1:16" x14ac:dyDescent="0.25">
      <c r="A1032" s="26">
        <v>45868</v>
      </c>
      <c r="B1032" s="10" t="s">
        <v>155</v>
      </c>
      <c r="C1032" s="10">
        <v>201</v>
      </c>
      <c r="D1032" s="10">
        <v>1014</v>
      </c>
      <c r="E1032" s="8" t="str">
        <f>IFERROR(VLOOKUP(Table4[[#This Row],[From Location Code]],Table5[#All],3,0),"")</f>
        <v>Dumraon</v>
      </c>
      <c r="F1032" s="8" t="str">
        <f>IFERROR(VLOOKUP(Table4[[#This Row],[From Location Code]],Table5[#All],2,0),"")</f>
        <v>BMC</v>
      </c>
      <c r="G1032" s="10">
        <v>10140006</v>
      </c>
      <c r="H1032" s="8" t="str">
        <f>IFERROR(VLOOKUP(Table4[[#This Row],[To BMC/MPG Code]],Table5[#All],3,0),"")</f>
        <v>Ekauna</v>
      </c>
      <c r="I1032" s="8" t="str">
        <f>IFERROR(VLOOKUP(Table4[[#This Row],[To BMC/MPG Code]],Table5[#All],2,0),"")</f>
        <v>MPG</v>
      </c>
      <c r="J1032" s="10" t="s">
        <v>64</v>
      </c>
      <c r="K1032" s="8" t="str">
        <f>IFERROR(VLOOKUP(Table4[[#This Row],[Item Name]],Table2[[Item Name]:[UoM]],2,0),"")</f>
        <v>Nos</v>
      </c>
      <c r="L1032" s="10">
        <v>1</v>
      </c>
      <c r="M1032" s="18">
        <f>IFERROR(VLOOKUP(Table4[[#This Row],[Item Name]],Table2[[#All],[Item Name]:[Open Rate]],8,0),"")</f>
        <v>348.52</v>
      </c>
      <c r="N1032" s="18">
        <f>IFERROR(+Table4[[#This Row],[Qty Issued]]*Table4[[#This Row],[Rate]],"")</f>
        <v>348.52</v>
      </c>
      <c r="O1032" s="10" t="s">
        <v>152</v>
      </c>
      <c r="P1032" s="13" t="s">
        <v>154</v>
      </c>
    </row>
    <row r="1033" spans="1:16" x14ac:dyDescent="0.25">
      <c r="A1033" s="26">
        <v>45868</v>
      </c>
      <c r="B1033" s="10" t="s">
        <v>155</v>
      </c>
      <c r="C1033" s="10">
        <v>201</v>
      </c>
      <c r="D1033" s="10">
        <v>1014</v>
      </c>
      <c r="E1033" s="8" t="str">
        <f>IFERROR(VLOOKUP(Table4[[#This Row],[From Location Code]],Table5[#All],3,0),"")</f>
        <v>Dumraon</v>
      </c>
      <c r="F1033" s="8" t="str">
        <f>IFERROR(VLOOKUP(Table4[[#This Row],[From Location Code]],Table5[#All],2,0),"")</f>
        <v>BMC</v>
      </c>
      <c r="G1033" s="10">
        <v>10140019</v>
      </c>
      <c r="H1033" s="8" t="str">
        <f>IFERROR(VLOOKUP(Table4[[#This Row],[To BMC/MPG Code]],Table5[#All],3,0),"")</f>
        <v>GURUDEVNGAR</v>
      </c>
      <c r="I1033" s="8" t="str">
        <f>IFERROR(VLOOKUP(Table4[[#This Row],[To BMC/MPG Code]],Table5[#All],2,0),"")</f>
        <v>MPG</v>
      </c>
      <c r="J1033" s="10" t="s">
        <v>64</v>
      </c>
      <c r="K1033" s="8" t="str">
        <f>IFERROR(VLOOKUP(Table4[[#This Row],[Item Name]],Table2[[Item Name]:[UoM]],2,0),"")</f>
        <v>Nos</v>
      </c>
      <c r="L1033" s="10">
        <v>1</v>
      </c>
      <c r="M1033" s="18">
        <f>IFERROR(VLOOKUP(Table4[[#This Row],[Item Name]],Table2[[#All],[Item Name]:[Open Rate]],8,0),"")</f>
        <v>348.52</v>
      </c>
      <c r="N1033" s="18">
        <f>IFERROR(+Table4[[#This Row],[Qty Issued]]*Table4[[#This Row],[Rate]],"")</f>
        <v>348.52</v>
      </c>
      <c r="O1033" s="10" t="s">
        <v>152</v>
      </c>
      <c r="P1033" s="13" t="s">
        <v>154</v>
      </c>
    </row>
    <row r="1034" spans="1:16" x14ac:dyDescent="0.25">
      <c r="A1034" s="26">
        <v>45868</v>
      </c>
      <c r="B1034" s="10" t="s">
        <v>155</v>
      </c>
      <c r="C1034" s="10">
        <v>201</v>
      </c>
      <c r="D1034" s="10">
        <v>1014</v>
      </c>
      <c r="E1034" s="8" t="str">
        <f>IFERROR(VLOOKUP(Table4[[#This Row],[From Location Code]],Table5[#All],3,0),"")</f>
        <v>Dumraon</v>
      </c>
      <c r="F1034" s="8" t="str">
        <f>IFERROR(VLOOKUP(Table4[[#This Row],[From Location Code]],Table5[#All],2,0),"")</f>
        <v>BMC</v>
      </c>
      <c r="G1034" s="10">
        <v>10140020</v>
      </c>
      <c r="H1034" s="8" t="str">
        <f>IFERROR(VLOOKUP(Table4[[#This Row],[To BMC/MPG Code]],Table5[#All],3,0),"")</f>
        <v>RAJAPUR</v>
      </c>
      <c r="I1034" s="8" t="str">
        <f>IFERROR(VLOOKUP(Table4[[#This Row],[To BMC/MPG Code]],Table5[#All],2,0),"")</f>
        <v>MPG</v>
      </c>
      <c r="J1034" s="10" t="s">
        <v>64</v>
      </c>
      <c r="K1034" s="8" t="str">
        <f>IFERROR(VLOOKUP(Table4[[#This Row],[Item Name]],Table2[[Item Name]:[UoM]],2,0),"")</f>
        <v>Nos</v>
      </c>
      <c r="L1034" s="10">
        <v>1</v>
      </c>
      <c r="M1034" s="18">
        <f>IFERROR(VLOOKUP(Table4[[#This Row],[Item Name]],Table2[[#All],[Item Name]:[Open Rate]],8,0),"")</f>
        <v>348.52</v>
      </c>
      <c r="N1034" s="18">
        <f>IFERROR(+Table4[[#This Row],[Qty Issued]]*Table4[[#This Row],[Rate]],"")</f>
        <v>348.52</v>
      </c>
      <c r="O1034" s="10" t="s">
        <v>152</v>
      </c>
      <c r="P1034" s="13" t="s">
        <v>154</v>
      </c>
    </row>
    <row r="1035" spans="1:16" x14ac:dyDescent="0.25">
      <c r="A1035" s="26">
        <v>45868</v>
      </c>
      <c r="B1035" s="10" t="s">
        <v>155</v>
      </c>
      <c r="C1035" s="10">
        <v>201</v>
      </c>
      <c r="D1035" s="10">
        <v>1014</v>
      </c>
      <c r="E1035" s="8" t="str">
        <f>IFERROR(VLOOKUP(Table4[[#This Row],[From Location Code]],Table5[#All],3,0),"")</f>
        <v>Dumraon</v>
      </c>
      <c r="F1035" s="8" t="str">
        <f>IFERROR(VLOOKUP(Table4[[#This Row],[From Location Code]],Table5[#All],2,0),"")</f>
        <v>BMC</v>
      </c>
      <c r="G1035" s="10">
        <v>10140048</v>
      </c>
      <c r="H1035" s="8" t="str">
        <f>IFERROR(VLOOKUP(Table4[[#This Row],[To BMC/MPG Code]],Table5[#All],3,0),"")</f>
        <v>Sonvarsa</v>
      </c>
      <c r="I1035" s="8" t="str">
        <f>IFERROR(VLOOKUP(Table4[[#This Row],[To BMC/MPG Code]],Table5[#All],2,0),"")</f>
        <v>MPG</v>
      </c>
      <c r="J1035" s="10" t="s">
        <v>64</v>
      </c>
      <c r="K1035" s="8" t="str">
        <f>IFERROR(VLOOKUP(Table4[[#This Row],[Item Name]],Table2[[Item Name]:[UoM]],2,0),"")</f>
        <v>Nos</v>
      </c>
      <c r="L1035" s="10">
        <v>1</v>
      </c>
      <c r="M1035" s="18">
        <f>IFERROR(VLOOKUP(Table4[[#This Row],[Item Name]],Table2[[#All],[Item Name]:[Open Rate]],8,0),"")</f>
        <v>348.52</v>
      </c>
      <c r="N1035" s="18">
        <f>IFERROR(+Table4[[#This Row],[Qty Issued]]*Table4[[#This Row],[Rate]],"")</f>
        <v>348.52</v>
      </c>
      <c r="O1035" s="10" t="s">
        <v>152</v>
      </c>
      <c r="P1035" s="13" t="s">
        <v>154</v>
      </c>
    </row>
    <row r="1036" spans="1:16" x14ac:dyDescent="0.25">
      <c r="A1036" s="26">
        <v>45868</v>
      </c>
      <c r="B1036" s="10" t="s">
        <v>155</v>
      </c>
      <c r="C1036" s="10">
        <v>201</v>
      </c>
      <c r="D1036" s="10">
        <v>1014</v>
      </c>
      <c r="E1036" s="8" t="str">
        <f>IFERROR(VLOOKUP(Table4[[#This Row],[From Location Code]],Table5[#All],3,0),"")</f>
        <v>Dumraon</v>
      </c>
      <c r="F1036" s="8" t="str">
        <f>IFERROR(VLOOKUP(Table4[[#This Row],[From Location Code]],Table5[#All],2,0),"")</f>
        <v>BMC</v>
      </c>
      <c r="G1036" s="10">
        <v>10140160</v>
      </c>
      <c r="H1036" s="8" t="str">
        <f>IFERROR(VLOOKUP(Table4[[#This Row],[To BMC/MPG Code]],Table5[#All],3,0),"")</f>
        <v>Gomukh Dahivar Kothiya</v>
      </c>
      <c r="I1036" s="8" t="str">
        <f>IFERROR(VLOOKUP(Table4[[#This Row],[To BMC/MPG Code]],Table5[#All],2,0),"")</f>
        <v>MPG</v>
      </c>
      <c r="J1036" s="10" t="s">
        <v>64</v>
      </c>
      <c r="K1036" s="8" t="str">
        <f>IFERROR(VLOOKUP(Table4[[#This Row],[Item Name]],Table2[[Item Name]:[UoM]],2,0),"")</f>
        <v>Nos</v>
      </c>
      <c r="L1036" s="10">
        <v>1</v>
      </c>
      <c r="M1036" s="18">
        <f>IFERROR(VLOOKUP(Table4[[#This Row],[Item Name]],Table2[[#All],[Item Name]:[Open Rate]],8,0),"")</f>
        <v>348.52</v>
      </c>
      <c r="N1036" s="18">
        <f>IFERROR(+Table4[[#This Row],[Qty Issued]]*Table4[[#This Row],[Rate]],"")</f>
        <v>348.52</v>
      </c>
      <c r="O1036" s="10" t="s">
        <v>152</v>
      </c>
      <c r="P1036" s="13" t="s">
        <v>154</v>
      </c>
    </row>
    <row r="1037" spans="1:16" x14ac:dyDescent="0.25">
      <c r="A1037" s="26">
        <v>45868</v>
      </c>
      <c r="B1037" s="10" t="s">
        <v>155</v>
      </c>
      <c r="C1037" s="10">
        <v>201</v>
      </c>
      <c r="D1037" s="10">
        <v>1014</v>
      </c>
      <c r="E1037" s="8" t="str">
        <f>IFERROR(VLOOKUP(Table4[[#This Row],[From Location Code]],Table5[#All],3,0),"")</f>
        <v>Dumraon</v>
      </c>
      <c r="F1037" s="8" t="str">
        <f>IFERROR(VLOOKUP(Table4[[#This Row],[From Location Code]],Table5[#All],2,0),"")</f>
        <v>BMC</v>
      </c>
      <c r="G1037" s="10">
        <v>10140099</v>
      </c>
      <c r="H1037" s="8" t="str">
        <f>IFERROR(VLOOKUP(Table4[[#This Row],[To BMC/MPG Code]],Table5[#All],3,0),"")</f>
        <v>Gomukh Dhakaich</v>
      </c>
      <c r="I1037" s="8" t="str">
        <f>IFERROR(VLOOKUP(Table4[[#This Row],[To BMC/MPG Code]],Table5[#All],2,0),"")</f>
        <v>MPG</v>
      </c>
      <c r="J1037" s="10" t="s">
        <v>64</v>
      </c>
      <c r="K1037" s="8" t="str">
        <f>IFERROR(VLOOKUP(Table4[[#This Row],[Item Name]],Table2[[Item Name]:[UoM]],2,0),"")</f>
        <v>Nos</v>
      </c>
      <c r="L1037" s="10">
        <v>1</v>
      </c>
      <c r="M1037" s="18">
        <f>IFERROR(VLOOKUP(Table4[[#This Row],[Item Name]],Table2[[#All],[Item Name]:[Open Rate]],8,0),"")</f>
        <v>348.52</v>
      </c>
      <c r="N1037" s="18">
        <f>IFERROR(+Table4[[#This Row],[Qty Issued]]*Table4[[#This Row],[Rate]],"")</f>
        <v>348.52</v>
      </c>
      <c r="O1037" s="10" t="s">
        <v>152</v>
      </c>
      <c r="P1037" s="13" t="s">
        <v>154</v>
      </c>
    </row>
    <row r="1038" spans="1:16" x14ac:dyDescent="0.25">
      <c r="A1038" s="26">
        <v>45868</v>
      </c>
      <c r="B1038" s="10" t="s">
        <v>155</v>
      </c>
      <c r="C1038" s="10">
        <v>201</v>
      </c>
      <c r="D1038" s="10">
        <v>1014</v>
      </c>
      <c r="E1038" s="8" t="str">
        <f>IFERROR(VLOOKUP(Table4[[#This Row],[From Location Code]],Table5[#All],3,0),"")</f>
        <v>Dumraon</v>
      </c>
      <c r="F1038" s="8" t="str">
        <f>IFERROR(VLOOKUP(Table4[[#This Row],[From Location Code]],Table5[#All],2,0),"")</f>
        <v>BMC</v>
      </c>
      <c r="G1038" s="10">
        <v>10510004</v>
      </c>
      <c r="H1038" s="8" t="str">
        <f>IFERROR(VLOOKUP(Table4[[#This Row],[To BMC/MPG Code]],Table5[#All],3,0),"")</f>
        <v>HENHA</v>
      </c>
      <c r="I1038" s="8" t="str">
        <f>IFERROR(VLOOKUP(Table4[[#This Row],[To BMC/MPG Code]],Table5[#All],2,0),"")</f>
        <v>MPG</v>
      </c>
      <c r="J1038" s="10" t="s">
        <v>64</v>
      </c>
      <c r="K1038" s="8" t="str">
        <f>IFERROR(VLOOKUP(Table4[[#This Row],[Item Name]],Table2[[Item Name]:[UoM]],2,0),"")</f>
        <v>Nos</v>
      </c>
      <c r="L1038" s="10">
        <v>1</v>
      </c>
      <c r="M1038" s="18">
        <f>IFERROR(VLOOKUP(Table4[[#This Row],[Item Name]],Table2[[#All],[Item Name]:[Open Rate]],8,0),"")</f>
        <v>348.52</v>
      </c>
      <c r="N1038" s="18">
        <f>IFERROR(+Table4[[#This Row],[Qty Issued]]*Table4[[#This Row],[Rate]],"")</f>
        <v>348.52</v>
      </c>
      <c r="O1038" s="10" t="s">
        <v>152</v>
      </c>
      <c r="P1038" s="13" t="s">
        <v>154</v>
      </c>
    </row>
    <row r="1039" spans="1:16" x14ac:dyDescent="0.25">
      <c r="A1039" s="26">
        <v>45868</v>
      </c>
      <c r="B1039" s="10" t="s">
        <v>155</v>
      </c>
      <c r="C1039" s="10">
        <v>201</v>
      </c>
      <c r="D1039" s="10">
        <v>1014</v>
      </c>
      <c r="E1039" s="8" t="str">
        <f>IFERROR(VLOOKUP(Table4[[#This Row],[From Location Code]],Table5[#All],3,0),"")</f>
        <v>Dumraon</v>
      </c>
      <c r="F1039" s="8" t="str">
        <f>IFERROR(VLOOKUP(Table4[[#This Row],[From Location Code]],Table5[#All],2,0),"")</f>
        <v>BMC</v>
      </c>
      <c r="G1039" s="10">
        <v>10140107</v>
      </c>
      <c r="H1039" s="8" t="str">
        <f>IFERROR(VLOOKUP(Table4[[#This Row],[To BMC/MPG Code]],Table5[#All],3,0),"")</f>
        <v>Gomukh Chhapra</v>
      </c>
      <c r="I1039" s="8" t="str">
        <f>IFERROR(VLOOKUP(Table4[[#This Row],[To BMC/MPG Code]],Table5[#All],2,0),"")</f>
        <v>MPG</v>
      </c>
      <c r="J1039" s="10" t="s">
        <v>64</v>
      </c>
      <c r="K1039" s="8" t="str">
        <f>IFERROR(VLOOKUP(Table4[[#This Row],[Item Name]],Table2[[Item Name]:[UoM]],2,0),"")</f>
        <v>Nos</v>
      </c>
      <c r="L1039" s="10">
        <v>1</v>
      </c>
      <c r="M1039" s="18">
        <f>IFERROR(VLOOKUP(Table4[[#This Row],[Item Name]],Table2[[#All],[Item Name]:[Open Rate]],8,0),"")</f>
        <v>348.52</v>
      </c>
      <c r="N1039" s="18">
        <f>IFERROR(+Table4[[#This Row],[Qty Issued]]*Table4[[#This Row],[Rate]],"")</f>
        <v>348.52</v>
      </c>
      <c r="O1039" s="10" t="s">
        <v>152</v>
      </c>
      <c r="P1039" s="13" t="s">
        <v>154</v>
      </c>
    </row>
    <row r="1040" spans="1:16" x14ac:dyDescent="0.25">
      <c r="A1040" s="26">
        <v>45868</v>
      </c>
      <c r="B1040" s="10" t="s">
        <v>155</v>
      </c>
      <c r="C1040" s="10">
        <v>201</v>
      </c>
      <c r="D1040" s="10">
        <v>1014</v>
      </c>
      <c r="E1040" s="8" t="str">
        <f>IFERROR(VLOOKUP(Table4[[#This Row],[From Location Code]],Table5[#All],3,0),"")</f>
        <v>Dumraon</v>
      </c>
      <c r="F1040" s="8" t="str">
        <f>IFERROR(VLOOKUP(Table4[[#This Row],[From Location Code]],Table5[#All],2,0),"")</f>
        <v>BMC</v>
      </c>
      <c r="G1040" s="10">
        <v>10140166</v>
      </c>
      <c r="H1040" s="8" t="str">
        <f>IFERROR(VLOOKUP(Table4[[#This Row],[To BMC/MPG Code]],Table5[#All],3,0),"")</f>
        <v>Gomukh KritSagar</v>
      </c>
      <c r="I1040" s="8" t="str">
        <f>IFERROR(VLOOKUP(Table4[[#This Row],[To BMC/MPG Code]],Table5[#All],2,0),"")</f>
        <v>MPG</v>
      </c>
      <c r="J1040" s="10" t="s">
        <v>64</v>
      </c>
      <c r="K1040" s="8" t="str">
        <f>IFERROR(VLOOKUP(Table4[[#This Row],[Item Name]],Table2[[Item Name]:[UoM]],2,0),"")</f>
        <v>Nos</v>
      </c>
      <c r="L1040" s="10">
        <v>1</v>
      </c>
      <c r="M1040" s="18">
        <f>IFERROR(VLOOKUP(Table4[[#This Row],[Item Name]],Table2[[#All],[Item Name]:[Open Rate]],8,0),"")</f>
        <v>348.52</v>
      </c>
      <c r="N1040" s="18">
        <f>IFERROR(+Table4[[#This Row],[Qty Issued]]*Table4[[#This Row],[Rate]],"")</f>
        <v>348.52</v>
      </c>
      <c r="O1040" s="10" t="s">
        <v>152</v>
      </c>
      <c r="P1040" s="13" t="s">
        <v>154</v>
      </c>
    </row>
    <row r="1041" spans="1:16" x14ac:dyDescent="0.25">
      <c r="A1041" s="26">
        <v>45868</v>
      </c>
      <c r="B1041" s="10" t="s">
        <v>155</v>
      </c>
      <c r="C1041" s="10">
        <v>201</v>
      </c>
      <c r="D1041" s="10">
        <v>1014</v>
      </c>
      <c r="E1041" s="8" t="str">
        <f>IFERROR(VLOOKUP(Table4[[#This Row],[From Location Code]],Table5[#All],3,0),"")</f>
        <v>Dumraon</v>
      </c>
      <c r="F1041" s="8" t="str">
        <f>IFERROR(VLOOKUP(Table4[[#This Row],[From Location Code]],Table5[#All],2,0),"")</f>
        <v>BMC</v>
      </c>
      <c r="G1041" s="10">
        <v>10140178</v>
      </c>
      <c r="H1041" s="8" t="str">
        <f>IFERROR(VLOOKUP(Table4[[#This Row],[To BMC/MPG Code]],Table5[#All],3,0),"")</f>
        <v>Gomukh Tiyar</v>
      </c>
      <c r="I1041" s="8" t="str">
        <f>IFERROR(VLOOKUP(Table4[[#This Row],[To BMC/MPG Code]],Table5[#All],2,0),"")</f>
        <v>MPG</v>
      </c>
      <c r="J1041" s="10" t="s">
        <v>64</v>
      </c>
      <c r="K1041" s="8" t="str">
        <f>IFERROR(VLOOKUP(Table4[[#This Row],[Item Name]],Table2[[Item Name]:[UoM]],2,0),"")</f>
        <v>Nos</v>
      </c>
      <c r="L1041" s="10">
        <v>1</v>
      </c>
      <c r="M1041" s="18">
        <f>IFERROR(VLOOKUP(Table4[[#This Row],[Item Name]],Table2[[#All],[Item Name]:[Open Rate]],8,0),"")</f>
        <v>348.52</v>
      </c>
      <c r="N1041" s="18">
        <f>IFERROR(+Table4[[#This Row],[Qty Issued]]*Table4[[#This Row],[Rate]],"")</f>
        <v>348.52</v>
      </c>
      <c r="O1041" s="10" t="s">
        <v>153</v>
      </c>
      <c r="P1041" s="13" t="s">
        <v>38</v>
      </c>
    </row>
    <row r="1042" spans="1:16" x14ac:dyDescent="0.25">
      <c r="A1042" s="26">
        <v>45868</v>
      </c>
      <c r="B1042" s="10" t="s">
        <v>155</v>
      </c>
      <c r="C1042" s="10">
        <v>201</v>
      </c>
      <c r="D1042" s="10">
        <v>1014</v>
      </c>
      <c r="E1042" s="8" t="str">
        <f>IFERROR(VLOOKUP(Table4[[#This Row],[From Location Code]],Table5[#All],3,0),"")</f>
        <v>Dumraon</v>
      </c>
      <c r="F1042" s="8" t="str">
        <f>IFERROR(VLOOKUP(Table4[[#This Row],[From Location Code]],Table5[#All],2,0),"")</f>
        <v>BMC</v>
      </c>
      <c r="G1042" s="10">
        <v>10140183</v>
      </c>
      <c r="H1042" s="8" t="str">
        <f>IFERROR(VLOOKUP(Table4[[#This Row],[To BMC/MPG Code]],Table5[#All],3,0),"")</f>
        <v>Gomukh Uttardahan</v>
      </c>
      <c r="I1042" s="8" t="str">
        <f>IFERROR(VLOOKUP(Table4[[#This Row],[To BMC/MPG Code]],Table5[#All],2,0),"")</f>
        <v>MPG</v>
      </c>
      <c r="J1042" s="10" t="s">
        <v>64</v>
      </c>
      <c r="K1042" s="8" t="str">
        <f>IFERROR(VLOOKUP(Table4[[#This Row],[Item Name]],Table2[[Item Name]:[UoM]],2,0),"")</f>
        <v>Nos</v>
      </c>
      <c r="L1042" s="10">
        <v>1</v>
      </c>
      <c r="M1042" s="18">
        <f>IFERROR(VLOOKUP(Table4[[#This Row],[Item Name]],Table2[[#All],[Item Name]:[Open Rate]],8,0),"")</f>
        <v>348.52</v>
      </c>
      <c r="N1042" s="18">
        <f>IFERROR(+Table4[[#This Row],[Qty Issued]]*Table4[[#This Row],[Rate]],"")</f>
        <v>348.52</v>
      </c>
      <c r="O1042" s="10" t="s">
        <v>153</v>
      </c>
      <c r="P1042" s="13" t="s">
        <v>38</v>
      </c>
    </row>
    <row r="1043" spans="1:16" x14ac:dyDescent="0.25">
      <c r="A1043" s="26">
        <v>45868</v>
      </c>
      <c r="B1043" s="10" t="s">
        <v>155</v>
      </c>
      <c r="C1043" s="10">
        <v>201</v>
      </c>
      <c r="D1043" s="10">
        <v>1014</v>
      </c>
      <c r="E1043" s="8" t="str">
        <f>IFERROR(VLOOKUP(Table4[[#This Row],[From Location Code]],Table5[#All],3,0),"")</f>
        <v>Dumraon</v>
      </c>
      <c r="F1043" s="8" t="str">
        <f>IFERROR(VLOOKUP(Table4[[#This Row],[From Location Code]],Table5[#All],2,0),"")</f>
        <v>BMC</v>
      </c>
      <c r="G1043" s="10">
        <v>10140114</v>
      </c>
      <c r="H1043" s="8" t="str">
        <f>IFERROR(VLOOKUP(Table4[[#This Row],[To BMC/MPG Code]],Table5[#All],3,0),"")</f>
        <v>Gomukh Ekrashi Sadabriksh</v>
      </c>
      <c r="I1043" s="8" t="str">
        <f>IFERROR(VLOOKUP(Table4[[#This Row],[To BMC/MPG Code]],Table5[#All],2,0),"")</f>
        <v>MPG</v>
      </c>
      <c r="J1043" s="10" t="s">
        <v>64</v>
      </c>
      <c r="K1043" s="8" t="str">
        <f>IFERROR(VLOOKUP(Table4[[#This Row],[Item Name]],Table2[[Item Name]:[UoM]],2,0),"")</f>
        <v>Nos</v>
      </c>
      <c r="L1043" s="10">
        <v>1</v>
      </c>
      <c r="M1043" s="18">
        <f>IFERROR(VLOOKUP(Table4[[#This Row],[Item Name]],Table2[[#All],[Item Name]:[Open Rate]],8,0),"")</f>
        <v>348.52</v>
      </c>
      <c r="N1043" s="18">
        <f>IFERROR(+Table4[[#This Row],[Qty Issued]]*Table4[[#This Row],[Rate]],"")</f>
        <v>348.52</v>
      </c>
      <c r="O1043" s="10" t="s">
        <v>152</v>
      </c>
      <c r="P1043" s="13" t="s">
        <v>154</v>
      </c>
    </row>
    <row r="1044" spans="1:16" x14ac:dyDescent="0.25">
      <c r="A1044" s="26">
        <v>45868</v>
      </c>
      <c r="B1044" s="10" t="s">
        <v>155</v>
      </c>
      <c r="C1044" s="10">
        <v>201</v>
      </c>
      <c r="D1044" s="10">
        <v>1014</v>
      </c>
      <c r="E1044" s="8" t="str">
        <f>IFERROR(VLOOKUP(Table4[[#This Row],[From Location Code]],Table5[#All],3,0),"")</f>
        <v>Dumraon</v>
      </c>
      <c r="F1044" s="8" t="str">
        <f>IFERROR(VLOOKUP(Table4[[#This Row],[From Location Code]],Table5[#All],2,0),"")</f>
        <v>BMC</v>
      </c>
      <c r="G1044" s="10">
        <v>10140030</v>
      </c>
      <c r="H1044" s="8" t="str">
        <f>IFERROR(VLOOKUP(Table4[[#This Row],[To BMC/MPG Code]],Table5[#All],3,0),"")</f>
        <v>Harnaha</v>
      </c>
      <c r="I1044" s="8" t="str">
        <f>IFERROR(VLOOKUP(Table4[[#This Row],[To BMC/MPG Code]],Table5[#All],2,0),"")</f>
        <v>MPG</v>
      </c>
      <c r="J1044" s="10" t="s">
        <v>64</v>
      </c>
      <c r="K1044" s="8" t="str">
        <f>IFERROR(VLOOKUP(Table4[[#This Row],[Item Name]],Table2[[Item Name]:[UoM]],2,0),"")</f>
        <v>Nos</v>
      </c>
      <c r="L1044" s="10">
        <v>1</v>
      </c>
      <c r="M1044" s="18">
        <f>IFERROR(VLOOKUP(Table4[[#This Row],[Item Name]],Table2[[#All],[Item Name]:[Open Rate]],8,0),"")</f>
        <v>348.52</v>
      </c>
      <c r="N1044" s="18">
        <f>IFERROR(+Table4[[#This Row],[Qty Issued]]*Table4[[#This Row],[Rate]],"")</f>
        <v>348.52</v>
      </c>
      <c r="O1044" s="10" t="s">
        <v>152</v>
      </c>
      <c r="P1044" s="13" t="s">
        <v>154</v>
      </c>
    </row>
    <row r="1045" spans="1:16" x14ac:dyDescent="0.25">
      <c r="A1045" s="26">
        <v>45868</v>
      </c>
      <c r="B1045" s="10" t="s">
        <v>155</v>
      </c>
      <c r="C1045" s="10">
        <v>201</v>
      </c>
      <c r="D1045" s="10">
        <v>1014</v>
      </c>
      <c r="E1045" s="8" t="str">
        <f>IFERROR(VLOOKUP(Table4[[#This Row],[From Location Code]],Table5[#All],3,0),"")</f>
        <v>Dumraon</v>
      </c>
      <c r="F1045" s="8" t="str">
        <f>IFERROR(VLOOKUP(Table4[[#This Row],[From Location Code]],Table5[#All],2,0),"")</f>
        <v>BMC</v>
      </c>
      <c r="G1045" s="10">
        <v>10140098</v>
      </c>
      <c r="H1045" s="8" t="str">
        <f>IFERROR(VLOOKUP(Table4[[#This Row],[To BMC/MPG Code]],Table5[#All],3,0),"")</f>
        <v>Kulharia Agriculture Producer Company Limited</v>
      </c>
      <c r="I1045" s="8" t="str">
        <f>IFERROR(VLOOKUP(Table4[[#This Row],[To BMC/MPG Code]],Table5[#All],2,0),"")</f>
        <v>MPG</v>
      </c>
      <c r="J1045" s="10" t="s">
        <v>64</v>
      </c>
      <c r="K1045" s="8" t="str">
        <f>IFERROR(VLOOKUP(Table4[[#This Row],[Item Name]],Table2[[Item Name]:[UoM]],2,0),"")</f>
        <v>Nos</v>
      </c>
      <c r="L1045" s="10">
        <v>1</v>
      </c>
      <c r="M1045" s="18">
        <f>IFERROR(VLOOKUP(Table4[[#This Row],[Item Name]],Table2[[#All],[Item Name]:[Open Rate]],8,0),"")</f>
        <v>348.52</v>
      </c>
      <c r="N1045" s="18">
        <f>IFERROR(+Table4[[#This Row],[Qty Issued]]*Table4[[#This Row],[Rate]],"")</f>
        <v>348.52</v>
      </c>
      <c r="O1045" s="10" t="s">
        <v>152</v>
      </c>
      <c r="P1045" s="13" t="s">
        <v>154</v>
      </c>
    </row>
    <row r="1046" spans="1:16" x14ac:dyDescent="0.25">
      <c r="A1046" s="26">
        <v>45868</v>
      </c>
      <c r="B1046" s="10" t="s">
        <v>155</v>
      </c>
      <c r="C1046" s="10">
        <v>201</v>
      </c>
      <c r="D1046" s="10">
        <v>1014</v>
      </c>
      <c r="E1046" s="8" t="str">
        <f>IFERROR(VLOOKUP(Table4[[#This Row],[From Location Code]],Table5[#All],3,0),"")</f>
        <v>Dumraon</v>
      </c>
      <c r="F1046" s="8" t="str">
        <f>IFERROR(VLOOKUP(Table4[[#This Row],[From Location Code]],Table5[#All],2,0),"")</f>
        <v>BMC</v>
      </c>
      <c r="G1046" s="10">
        <v>10140139</v>
      </c>
      <c r="H1046" s="8" t="str">
        <f>IFERROR(VLOOKUP(Table4[[#This Row],[To BMC/MPG Code]],Table5[#All],3,0),"")</f>
        <v>Gomukh Nadaon</v>
      </c>
      <c r="I1046" s="8" t="str">
        <f>IFERROR(VLOOKUP(Table4[[#This Row],[To BMC/MPG Code]],Table5[#All],2,0),"")</f>
        <v>MPG</v>
      </c>
      <c r="J1046" s="10" t="s">
        <v>64</v>
      </c>
      <c r="K1046" s="8" t="str">
        <f>IFERROR(VLOOKUP(Table4[[#This Row],[Item Name]],Table2[[Item Name]:[UoM]],2,0),"")</f>
        <v>Nos</v>
      </c>
      <c r="L1046" s="10">
        <v>1</v>
      </c>
      <c r="M1046" s="18">
        <f>IFERROR(VLOOKUP(Table4[[#This Row],[Item Name]],Table2[[#All],[Item Name]:[Open Rate]],8,0),"")</f>
        <v>348.52</v>
      </c>
      <c r="N1046" s="18">
        <f>IFERROR(+Table4[[#This Row],[Qty Issued]]*Table4[[#This Row],[Rate]],"")</f>
        <v>348.52</v>
      </c>
      <c r="O1046" s="10" t="s">
        <v>152</v>
      </c>
      <c r="P1046" s="13" t="s">
        <v>154</v>
      </c>
    </row>
    <row r="1047" spans="1:16" x14ac:dyDescent="0.25">
      <c r="A1047" s="26">
        <v>45868</v>
      </c>
      <c r="B1047" s="10" t="s">
        <v>155</v>
      </c>
      <c r="C1047" s="10">
        <v>201</v>
      </c>
      <c r="D1047" s="10">
        <v>1014</v>
      </c>
      <c r="E1047" s="8" t="str">
        <f>IFERROR(VLOOKUP(Table4[[#This Row],[From Location Code]],Table5[#All],3,0),"")</f>
        <v>Dumraon</v>
      </c>
      <c r="F1047" s="8" t="str">
        <f>IFERROR(VLOOKUP(Table4[[#This Row],[From Location Code]],Table5[#All],2,0),"")</f>
        <v>BMC</v>
      </c>
      <c r="G1047" s="10">
        <v>10140010</v>
      </c>
      <c r="H1047" s="8" t="str">
        <f>IFERROR(VLOOKUP(Table4[[#This Row],[To BMC/MPG Code]],Table5[#All],3,0),"")</f>
        <v>ARIAON</v>
      </c>
      <c r="I1047" s="8" t="str">
        <f>IFERROR(VLOOKUP(Table4[[#This Row],[To BMC/MPG Code]],Table5[#All],2,0),"")</f>
        <v>MPG</v>
      </c>
      <c r="J1047" s="10" t="s">
        <v>64</v>
      </c>
      <c r="K1047" s="8" t="str">
        <f>IFERROR(VLOOKUP(Table4[[#This Row],[Item Name]],Table2[[Item Name]:[UoM]],2,0),"")</f>
        <v>Nos</v>
      </c>
      <c r="L1047" s="10">
        <v>2</v>
      </c>
      <c r="M1047" s="18">
        <f>IFERROR(VLOOKUP(Table4[[#This Row],[Item Name]],Table2[[#All],[Item Name]:[Open Rate]],8,0),"")</f>
        <v>348.52</v>
      </c>
      <c r="N1047" s="18">
        <f>IFERROR(+Table4[[#This Row],[Qty Issued]]*Table4[[#This Row],[Rate]],"")</f>
        <v>697.04</v>
      </c>
      <c r="O1047" s="10" t="s">
        <v>152</v>
      </c>
      <c r="P1047" s="13" t="s">
        <v>154</v>
      </c>
    </row>
    <row r="1048" spans="1:16" x14ac:dyDescent="0.25">
      <c r="A1048" s="26">
        <v>45868</v>
      </c>
      <c r="B1048" s="10" t="s">
        <v>155</v>
      </c>
      <c r="C1048" s="10">
        <v>201</v>
      </c>
      <c r="D1048" s="10">
        <v>1014</v>
      </c>
      <c r="E1048" s="8" t="str">
        <f>IFERROR(VLOOKUP(Table4[[#This Row],[From Location Code]],Table5[#All],3,0),"")</f>
        <v>Dumraon</v>
      </c>
      <c r="F1048" s="8" t="str">
        <f>IFERROR(VLOOKUP(Table4[[#This Row],[From Location Code]],Table5[#All],2,0),"")</f>
        <v>BMC</v>
      </c>
      <c r="G1048" s="10">
        <v>10140027</v>
      </c>
      <c r="H1048" s="8" t="str">
        <f>IFERROR(VLOOKUP(Table4[[#This Row],[To BMC/MPG Code]],Table5[#All],3,0),"")</f>
        <v>Chatursal Ganj</v>
      </c>
      <c r="I1048" s="8" t="str">
        <f>IFERROR(VLOOKUP(Table4[[#This Row],[To BMC/MPG Code]],Table5[#All],2,0),"")</f>
        <v>MPG</v>
      </c>
      <c r="J1048" s="10" t="s">
        <v>64</v>
      </c>
      <c r="K1048" s="8" t="str">
        <f>IFERROR(VLOOKUP(Table4[[#This Row],[Item Name]],Table2[[Item Name]:[UoM]],2,0),"")</f>
        <v>Nos</v>
      </c>
      <c r="L1048" s="10">
        <v>1</v>
      </c>
      <c r="M1048" s="18">
        <f>IFERROR(VLOOKUP(Table4[[#This Row],[Item Name]],Table2[[#All],[Item Name]:[Open Rate]],8,0),"")</f>
        <v>348.52</v>
      </c>
      <c r="N1048" s="18">
        <f>IFERROR(+Table4[[#This Row],[Qty Issued]]*Table4[[#This Row],[Rate]],"")</f>
        <v>348.52</v>
      </c>
      <c r="O1048" s="10" t="s">
        <v>152</v>
      </c>
      <c r="P1048" s="13" t="s">
        <v>154</v>
      </c>
    </row>
    <row r="1049" spans="1:16" x14ac:dyDescent="0.25">
      <c r="A1049" s="26">
        <v>45868</v>
      </c>
      <c r="B1049" s="10" t="s">
        <v>155</v>
      </c>
      <c r="C1049" s="10">
        <v>201</v>
      </c>
      <c r="D1049" s="10">
        <v>1014</v>
      </c>
      <c r="E1049" s="8" t="str">
        <f>IFERROR(VLOOKUP(Table4[[#This Row],[From Location Code]],Table5[#All],3,0),"")</f>
        <v>Dumraon</v>
      </c>
      <c r="F1049" s="8" t="str">
        <f>IFERROR(VLOOKUP(Table4[[#This Row],[From Location Code]],Table5[#All],2,0),"")</f>
        <v>BMC</v>
      </c>
      <c r="G1049" s="10">
        <v>10140054</v>
      </c>
      <c r="H1049" s="8" t="str">
        <f>IFERROR(VLOOKUP(Table4[[#This Row],[To BMC/MPG Code]],Table5[#All],3,0),"")</f>
        <v>Soan</v>
      </c>
      <c r="I1049" s="8" t="str">
        <f>IFERROR(VLOOKUP(Table4[[#This Row],[To BMC/MPG Code]],Table5[#All],2,0),"")</f>
        <v>MPG</v>
      </c>
      <c r="J1049" s="10" t="s">
        <v>64</v>
      </c>
      <c r="K1049" s="8" t="str">
        <f>IFERROR(VLOOKUP(Table4[[#This Row],[Item Name]],Table2[[Item Name]:[UoM]],2,0),"")</f>
        <v>Nos</v>
      </c>
      <c r="L1049" s="10">
        <v>1</v>
      </c>
      <c r="M1049" s="18">
        <f>IFERROR(VLOOKUP(Table4[[#This Row],[Item Name]],Table2[[#All],[Item Name]:[Open Rate]],8,0),"")</f>
        <v>348.52</v>
      </c>
      <c r="N1049" s="18">
        <f>IFERROR(+Table4[[#This Row],[Qty Issued]]*Table4[[#This Row],[Rate]],"")</f>
        <v>348.52</v>
      </c>
      <c r="O1049" s="10" t="s">
        <v>152</v>
      </c>
      <c r="P1049" s="13" t="s">
        <v>154</v>
      </c>
    </row>
    <row r="1050" spans="1:16" x14ac:dyDescent="0.25">
      <c r="A1050" s="26">
        <v>45868</v>
      </c>
      <c r="B1050" s="10" t="s">
        <v>155</v>
      </c>
      <c r="C1050" s="10">
        <v>201</v>
      </c>
      <c r="D1050" s="10">
        <v>1014</v>
      </c>
      <c r="E1050" s="8" t="str">
        <f>IFERROR(VLOOKUP(Table4[[#This Row],[From Location Code]],Table5[#All],3,0),"")</f>
        <v>Dumraon</v>
      </c>
      <c r="F1050" s="8" t="str">
        <f>IFERROR(VLOOKUP(Table4[[#This Row],[From Location Code]],Table5[#All],2,0),"")</f>
        <v>BMC</v>
      </c>
      <c r="G1050" s="10">
        <v>10140130</v>
      </c>
      <c r="H1050" s="8" t="str">
        <f>IFERROR(VLOOKUP(Table4[[#This Row],[To BMC/MPG Code]],Table5[#All],3,0),"")</f>
        <v>Gomukh Badkagaon</v>
      </c>
      <c r="I1050" s="8" t="str">
        <f>IFERROR(VLOOKUP(Table4[[#This Row],[To BMC/MPG Code]],Table5[#All],2,0),"")</f>
        <v>MPG</v>
      </c>
      <c r="J1050" s="10" t="s">
        <v>64</v>
      </c>
      <c r="K1050" s="8" t="str">
        <f>IFERROR(VLOOKUP(Table4[[#This Row],[Item Name]],Table2[[Item Name]:[UoM]],2,0),"")</f>
        <v>Nos</v>
      </c>
      <c r="L1050" s="10">
        <v>1</v>
      </c>
      <c r="M1050" s="18">
        <f>IFERROR(VLOOKUP(Table4[[#This Row],[Item Name]],Table2[[#All],[Item Name]:[Open Rate]],8,0),"")</f>
        <v>348.52</v>
      </c>
      <c r="N1050" s="18">
        <f>IFERROR(+Table4[[#This Row],[Qty Issued]]*Table4[[#This Row],[Rate]],"")</f>
        <v>348.52</v>
      </c>
      <c r="O1050" s="10" t="s">
        <v>152</v>
      </c>
      <c r="P1050" s="13" t="s">
        <v>154</v>
      </c>
    </row>
    <row r="1051" spans="1:16" x14ac:dyDescent="0.25">
      <c r="A1051" s="26">
        <v>45868</v>
      </c>
      <c r="B1051" s="10" t="s">
        <v>155</v>
      </c>
      <c r="C1051" s="10">
        <v>201</v>
      </c>
      <c r="D1051" s="10">
        <v>1014</v>
      </c>
      <c r="E1051" s="8" t="str">
        <f>IFERROR(VLOOKUP(Table4[[#This Row],[From Location Code]],Table5[#All],3,0),"")</f>
        <v>Dumraon</v>
      </c>
      <c r="F1051" s="8" t="str">
        <f>IFERROR(VLOOKUP(Table4[[#This Row],[From Location Code]],Table5[#All],2,0),"")</f>
        <v>BMC</v>
      </c>
      <c r="G1051" s="10">
        <v>10140159</v>
      </c>
      <c r="H1051" s="8" t="str">
        <f>IFERROR(VLOOKUP(Table4[[#This Row],[To BMC/MPG Code]],Table5[#All],3,0),"")</f>
        <v>Gomukh Kaudesari</v>
      </c>
      <c r="I1051" s="8" t="str">
        <f>IFERROR(VLOOKUP(Table4[[#This Row],[To BMC/MPG Code]],Table5[#All],2,0),"")</f>
        <v>MPG</v>
      </c>
      <c r="J1051" s="10" t="s">
        <v>64</v>
      </c>
      <c r="K1051" s="8" t="str">
        <f>IFERROR(VLOOKUP(Table4[[#This Row],[Item Name]],Table2[[Item Name]:[UoM]],2,0),"")</f>
        <v>Nos</v>
      </c>
      <c r="L1051" s="10">
        <v>1</v>
      </c>
      <c r="M1051" s="18">
        <f>IFERROR(VLOOKUP(Table4[[#This Row],[Item Name]],Table2[[#All],[Item Name]:[Open Rate]],8,0),"")</f>
        <v>348.52</v>
      </c>
      <c r="N1051" s="18">
        <f>IFERROR(+Table4[[#This Row],[Qty Issued]]*Table4[[#This Row],[Rate]],"")</f>
        <v>348.52</v>
      </c>
      <c r="O1051" s="10" t="s">
        <v>152</v>
      </c>
      <c r="P1051" s="13" t="s">
        <v>154</v>
      </c>
    </row>
    <row r="1052" spans="1:16" x14ac:dyDescent="0.25">
      <c r="A1052" s="26">
        <v>45868</v>
      </c>
      <c r="B1052" s="10" t="s">
        <v>155</v>
      </c>
      <c r="C1052" s="10">
        <v>201</v>
      </c>
      <c r="D1052" s="10">
        <v>1014</v>
      </c>
      <c r="E1052" s="8" t="str">
        <f>IFERROR(VLOOKUP(Table4[[#This Row],[From Location Code]],Table5[#All],3,0),"")</f>
        <v>Dumraon</v>
      </c>
      <c r="F1052" s="8" t="str">
        <f>IFERROR(VLOOKUP(Table4[[#This Row],[From Location Code]],Table5[#All],2,0),"")</f>
        <v>BMC</v>
      </c>
      <c r="G1052" s="10">
        <v>10140170</v>
      </c>
      <c r="H1052" s="8" t="str">
        <f>IFERROR(VLOOKUP(Table4[[#This Row],[To BMC/MPG Code]],Table5[#All],3,0),"")</f>
        <v>Gomukh Ataon</v>
      </c>
      <c r="I1052" s="8" t="str">
        <f>IFERROR(VLOOKUP(Table4[[#This Row],[To BMC/MPG Code]],Table5[#All],2,0),"")</f>
        <v>MPG</v>
      </c>
      <c r="J1052" s="10" t="s">
        <v>64</v>
      </c>
      <c r="K1052" s="8" t="str">
        <f>IFERROR(VLOOKUP(Table4[[#This Row],[Item Name]],Table2[[Item Name]:[UoM]],2,0),"")</f>
        <v>Nos</v>
      </c>
      <c r="L1052" s="10">
        <v>1</v>
      </c>
      <c r="M1052" s="18">
        <f>IFERROR(VLOOKUP(Table4[[#This Row],[Item Name]],Table2[[#All],[Item Name]:[Open Rate]],8,0),"")</f>
        <v>348.52</v>
      </c>
      <c r="N1052" s="18">
        <f>IFERROR(+Table4[[#This Row],[Qty Issued]]*Table4[[#This Row],[Rate]],"")</f>
        <v>348.52</v>
      </c>
      <c r="O1052" s="10" t="s">
        <v>152</v>
      </c>
      <c r="P1052" s="13" t="s">
        <v>154</v>
      </c>
    </row>
    <row r="1053" spans="1:16" x14ac:dyDescent="0.25">
      <c r="A1053" s="26">
        <v>45868</v>
      </c>
      <c r="B1053" s="10" t="s">
        <v>155</v>
      </c>
      <c r="C1053" s="10">
        <v>120</v>
      </c>
      <c r="D1053" s="10">
        <v>1014</v>
      </c>
      <c r="E1053" s="8" t="str">
        <f>IFERROR(VLOOKUP(Table4[[#This Row],[From Location Code]],Table5[#All],3,0),"")</f>
        <v>Dumraon</v>
      </c>
      <c r="F1053" s="8" t="str">
        <f>IFERROR(VLOOKUP(Table4[[#This Row],[From Location Code]],Table5[#All],2,0),"")</f>
        <v>BMC</v>
      </c>
      <c r="G1053" s="10">
        <v>10140020</v>
      </c>
      <c r="H1053" s="8" t="str">
        <f>IFERROR(VLOOKUP(Table4[[#This Row],[To BMC/MPG Code]],Table5[#All],3,0),"")</f>
        <v>RAJAPUR</v>
      </c>
      <c r="I1053" s="8" t="str">
        <f>IFERROR(VLOOKUP(Table4[[#This Row],[To BMC/MPG Code]],Table5[#All],2,0),"")</f>
        <v>MPG</v>
      </c>
      <c r="J1053" s="10" t="s">
        <v>70</v>
      </c>
      <c r="K1053" s="8" t="str">
        <f>IFERROR(VLOOKUP(Table4[[#This Row],[Item Name]],Table2[[Item Name]:[UoM]],2,0),"")</f>
        <v>Nos</v>
      </c>
      <c r="L1053" s="10">
        <v>1</v>
      </c>
      <c r="M1053" s="18">
        <f>IFERROR(VLOOKUP(Table4[[#This Row],[Item Name]],Table2[[#All],[Item Name]:[Open Rate]],8,0),"")</f>
        <v>348.52</v>
      </c>
      <c r="N1053" s="18">
        <f>IFERROR(+Table4[[#This Row],[Qty Issued]]*Table4[[#This Row],[Rate]],"")</f>
        <v>348.52</v>
      </c>
      <c r="O1053" s="10" t="s">
        <v>152</v>
      </c>
      <c r="P1053" s="13" t="s">
        <v>154</v>
      </c>
    </row>
    <row r="1054" spans="1:16" x14ac:dyDescent="0.25">
      <c r="A1054" s="26">
        <v>45868</v>
      </c>
      <c r="B1054" s="10" t="s">
        <v>155</v>
      </c>
      <c r="C1054" s="10">
        <v>120</v>
      </c>
      <c r="D1054" s="10">
        <v>1014</v>
      </c>
      <c r="E1054" s="8" t="str">
        <f>IFERROR(VLOOKUP(Table4[[#This Row],[From Location Code]],Table5[#All],3,0),"")</f>
        <v>Dumraon</v>
      </c>
      <c r="F1054" s="8" t="str">
        <f>IFERROR(VLOOKUP(Table4[[#This Row],[From Location Code]],Table5[#All],2,0),"")</f>
        <v>BMC</v>
      </c>
      <c r="G1054" s="10">
        <v>10140013</v>
      </c>
      <c r="H1054" s="8" t="str">
        <f>IFERROR(VLOOKUP(Table4[[#This Row],[To BMC/MPG Code]],Table5[#All],3,0),"")</f>
        <v>MATHURA DERA</v>
      </c>
      <c r="I1054" s="8" t="str">
        <f>IFERROR(VLOOKUP(Table4[[#This Row],[To BMC/MPG Code]],Table5[#All],2,0),"")</f>
        <v>MPG</v>
      </c>
      <c r="J1054" s="10" t="s">
        <v>70</v>
      </c>
      <c r="K1054" s="8" t="str">
        <f>IFERROR(VLOOKUP(Table4[[#This Row],[Item Name]],Table2[[Item Name]:[UoM]],2,0),"")</f>
        <v>Nos</v>
      </c>
      <c r="L1054" s="10">
        <v>1</v>
      </c>
      <c r="M1054" s="18">
        <f>IFERROR(VLOOKUP(Table4[[#This Row],[Item Name]],Table2[[#All],[Item Name]:[Open Rate]],8,0),"")</f>
        <v>348.52</v>
      </c>
      <c r="N1054" s="18">
        <f>IFERROR(+Table4[[#This Row],[Qty Issued]]*Table4[[#This Row],[Rate]],"")</f>
        <v>348.52</v>
      </c>
      <c r="O1054" s="10" t="s">
        <v>152</v>
      </c>
      <c r="P1054" s="13" t="s">
        <v>154</v>
      </c>
    </row>
    <row r="1055" spans="1:16" x14ac:dyDescent="0.25">
      <c r="A1055" s="26">
        <v>45868</v>
      </c>
      <c r="B1055" s="10" t="s">
        <v>155</v>
      </c>
      <c r="C1055" s="10">
        <v>120</v>
      </c>
      <c r="D1055" s="10">
        <v>1014</v>
      </c>
      <c r="E1055" s="8" t="str">
        <f>IFERROR(VLOOKUP(Table4[[#This Row],[From Location Code]],Table5[#All],3,0),"")</f>
        <v>Dumraon</v>
      </c>
      <c r="F1055" s="8" t="str">
        <f>IFERROR(VLOOKUP(Table4[[#This Row],[From Location Code]],Table5[#All],2,0),"")</f>
        <v>BMC</v>
      </c>
      <c r="G1055" s="10">
        <v>10140107</v>
      </c>
      <c r="H1055" s="8" t="str">
        <f>IFERROR(VLOOKUP(Table4[[#This Row],[To BMC/MPG Code]],Table5[#All],3,0),"")</f>
        <v>Gomukh Chhapra</v>
      </c>
      <c r="I1055" s="8" t="str">
        <f>IFERROR(VLOOKUP(Table4[[#This Row],[To BMC/MPG Code]],Table5[#All],2,0),"")</f>
        <v>MPG</v>
      </c>
      <c r="J1055" s="10" t="s">
        <v>70</v>
      </c>
      <c r="K1055" s="8" t="str">
        <f>IFERROR(VLOOKUP(Table4[[#This Row],[Item Name]],Table2[[Item Name]:[UoM]],2,0),"")</f>
        <v>Nos</v>
      </c>
      <c r="L1055" s="10">
        <v>1</v>
      </c>
      <c r="M1055" s="18">
        <f>IFERROR(VLOOKUP(Table4[[#This Row],[Item Name]],Table2[[#All],[Item Name]:[Open Rate]],8,0),"")</f>
        <v>348.52</v>
      </c>
      <c r="N1055" s="18">
        <f>IFERROR(+Table4[[#This Row],[Qty Issued]]*Table4[[#This Row],[Rate]],"")</f>
        <v>348.52</v>
      </c>
      <c r="O1055" s="10" t="s">
        <v>152</v>
      </c>
      <c r="P1055" s="13" t="s">
        <v>154</v>
      </c>
    </row>
    <row r="1056" spans="1:16" x14ac:dyDescent="0.25">
      <c r="A1056" s="26">
        <v>45868</v>
      </c>
      <c r="B1056" s="10" t="s">
        <v>155</v>
      </c>
      <c r="C1056" s="10">
        <v>120</v>
      </c>
      <c r="D1056" s="10">
        <v>1014</v>
      </c>
      <c r="E1056" s="8" t="str">
        <f>IFERROR(VLOOKUP(Table4[[#This Row],[From Location Code]],Table5[#All],3,0),"")</f>
        <v>Dumraon</v>
      </c>
      <c r="F1056" s="8" t="str">
        <f>IFERROR(VLOOKUP(Table4[[#This Row],[From Location Code]],Table5[#All],2,0),"")</f>
        <v>BMC</v>
      </c>
      <c r="G1056" s="10">
        <v>10140166</v>
      </c>
      <c r="H1056" s="8" t="str">
        <f>IFERROR(VLOOKUP(Table4[[#This Row],[To BMC/MPG Code]],Table5[#All],3,0),"")</f>
        <v>Gomukh KritSagar</v>
      </c>
      <c r="I1056" s="8" t="str">
        <f>IFERROR(VLOOKUP(Table4[[#This Row],[To BMC/MPG Code]],Table5[#All],2,0),"")</f>
        <v>MPG</v>
      </c>
      <c r="J1056" s="10" t="s">
        <v>70</v>
      </c>
      <c r="K1056" s="8" t="str">
        <f>IFERROR(VLOOKUP(Table4[[#This Row],[Item Name]],Table2[[Item Name]:[UoM]],2,0),"")</f>
        <v>Nos</v>
      </c>
      <c r="L1056" s="10">
        <v>1</v>
      </c>
      <c r="M1056" s="18">
        <f>IFERROR(VLOOKUP(Table4[[#This Row],[Item Name]],Table2[[#All],[Item Name]:[Open Rate]],8,0),"")</f>
        <v>348.52</v>
      </c>
      <c r="N1056" s="18">
        <f>IFERROR(+Table4[[#This Row],[Qty Issued]]*Table4[[#This Row],[Rate]],"")</f>
        <v>348.52</v>
      </c>
      <c r="O1056" s="10" t="s">
        <v>152</v>
      </c>
      <c r="P1056" s="13" t="s">
        <v>154</v>
      </c>
    </row>
    <row r="1057" spans="1:16" x14ac:dyDescent="0.25">
      <c r="A1057" s="26">
        <v>45868</v>
      </c>
      <c r="B1057" s="10" t="s">
        <v>155</v>
      </c>
      <c r="C1057" s="10">
        <v>120</v>
      </c>
      <c r="D1057" s="10">
        <v>1014</v>
      </c>
      <c r="E1057" s="8" t="str">
        <f>IFERROR(VLOOKUP(Table4[[#This Row],[From Location Code]],Table5[#All],3,0),"")</f>
        <v>Dumraon</v>
      </c>
      <c r="F1057" s="8" t="str">
        <f>IFERROR(VLOOKUP(Table4[[#This Row],[From Location Code]],Table5[#All],2,0),"")</f>
        <v>BMC</v>
      </c>
      <c r="G1057" s="10">
        <v>10140178</v>
      </c>
      <c r="H1057" s="8" t="str">
        <f>IFERROR(VLOOKUP(Table4[[#This Row],[To BMC/MPG Code]],Table5[#All],3,0),"")</f>
        <v>Gomukh Tiyar</v>
      </c>
      <c r="I1057" s="8" t="str">
        <f>IFERROR(VLOOKUP(Table4[[#This Row],[To BMC/MPG Code]],Table5[#All],2,0),"")</f>
        <v>MPG</v>
      </c>
      <c r="J1057" s="10" t="s">
        <v>70</v>
      </c>
      <c r="K1057" s="8" t="str">
        <f>IFERROR(VLOOKUP(Table4[[#This Row],[Item Name]],Table2[[Item Name]:[UoM]],2,0),"")</f>
        <v>Nos</v>
      </c>
      <c r="L1057" s="10">
        <v>1</v>
      </c>
      <c r="M1057" s="18">
        <f>IFERROR(VLOOKUP(Table4[[#This Row],[Item Name]],Table2[[#All],[Item Name]:[Open Rate]],8,0),"")</f>
        <v>348.52</v>
      </c>
      <c r="N1057" s="18">
        <f>IFERROR(+Table4[[#This Row],[Qty Issued]]*Table4[[#This Row],[Rate]],"")</f>
        <v>348.52</v>
      </c>
      <c r="O1057" s="10" t="s">
        <v>153</v>
      </c>
      <c r="P1057" s="13" t="s">
        <v>38</v>
      </c>
    </row>
    <row r="1058" spans="1:16" x14ac:dyDescent="0.25">
      <c r="A1058" s="26">
        <v>45868</v>
      </c>
      <c r="B1058" s="10" t="s">
        <v>155</v>
      </c>
      <c r="C1058" s="10">
        <v>120</v>
      </c>
      <c r="D1058" s="10">
        <v>1014</v>
      </c>
      <c r="E1058" s="8" t="str">
        <f>IFERROR(VLOOKUP(Table4[[#This Row],[From Location Code]],Table5[#All],3,0),"")</f>
        <v>Dumraon</v>
      </c>
      <c r="F1058" s="8" t="str">
        <f>IFERROR(VLOOKUP(Table4[[#This Row],[From Location Code]],Table5[#All],2,0),"")</f>
        <v>BMC</v>
      </c>
      <c r="G1058" s="10">
        <v>10140183</v>
      </c>
      <c r="H1058" s="8" t="str">
        <f>IFERROR(VLOOKUP(Table4[[#This Row],[To BMC/MPG Code]],Table5[#All],3,0),"")</f>
        <v>Gomukh Uttardahan</v>
      </c>
      <c r="I1058" s="8" t="str">
        <f>IFERROR(VLOOKUP(Table4[[#This Row],[To BMC/MPG Code]],Table5[#All],2,0),"")</f>
        <v>MPG</v>
      </c>
      <c r="J1058" s="10" t="s">
        <v>70</v>
      </c>
      <c r="K1058" s="8" t="str">
        <f>IFERROR(VLOOKUP(Table4[[#This Row],[Item Name]],Table2[[Item Name]:[UoM]],2,0),"")</f>
        <v>Nos</v>
      </c>
      <c r="L1058" s="10">
        <v>1</v>
      </c>
      <c r="M1058" s="18">
        <f>IFERROR(VLOOKUP(Table4[[#This Row],[Item Name]],Table2[[#All],[Item Name]:[Open Rate]],8,0),"")</f>
        <v>348.52</v>
      </c>
      <c r="N1058" s="18">
        <f>IFERROR(+Table4[[#This Row],[Qty Issued]]*Table4[[#This Row],[Rate]],"")</f>
        <v>348.52</v>
      </c>
      <c r="O1058" s="10" t="s">
        <v>153</v>
      </c>
      <c r="P1058" s="13" t="s">
        <v>38</v>
      </c>
    </row>
    <row r="1059" spans="1:16" x14ac:dyDescent="0.25">
      <c r="A1059" s="26">
        <v>45868</v>
      </c>
      <c r="B1059" s="10" t="s">
        <v>155</v>
      </c>
      <c r="C1059" s="10">
        <v>120</v>
      </c>
      <c r="D1059" s="10">
        <v>1014</v>
      </c>
      <c r="E1059" s="8" t="str">
        <f>IFERROR(VLOOKUP(Table4[[#This Row],[From Location Code]],Table5[#All],3,0),"")</f>
        <v>Dumraon</v>
      </c>
      <c r="F1059" s="8" t="str">
        <f>IFERROR(VLOOKUP(Table4[[#This Row],[From Location Code]],Table5[#All],2,0),"")</f>
        <v>BMC</v>
      </c>
      <c r="G1059" s="10">
        <v>10140114</v>
      </c>
      <c r="H1059" s="8" t="str">
        <f>IFERROR(VLOOKUP(Table4[[#This Row],[To BMC/MPG Code]],Table5[#All],3,0),"")</f>
        <v>Gomukh Ekrashi Sadabriksh</v>
      </c>
      <c r="I1059" s="8" t="str">
        <f>IFERROR(VLOOKUP(Table4[[#This Row],[To BMC/MPG Code]],Table5[#All],2,0),"")</f>
        <v>MPG</v>
      </c>
      <c r="J1059" s="10" t="s">
        <v>70</v>
      </c>
      <c r="K1059" s="8" t="str">
        <f>IFERROR(VLOOKUP(Table4[[#This Row],[Item Name]],Table2[[Item Name]:[UoM]],2,0),"")</f>
        <v>Nos</v>
      </c>
      <c r="L1059" s="10">
        <v>1</v>
      </c>
      <c r="M1059" s="18">
        <f>IFERROR(VLOOKUP(Table4[[#This Row],[Item Name]],Table2[[#All],[Item Name]:[Open Rate]],8,0),"")</f>
        <v>348.52</v>
      </c>
      <c r="N1059" s="18">
        <f>IFERROR(+Table4[[#This Row],[Qty Issued]]*Table4[[#This Row],[Rate]],"")</f>
        <v>348.52</v>
      </c>
      <c r="O1059" s="10" t="s">
        <v>152</v>
      </c>
      <c r="P1059" s="13" t="s">
        <v>154</v>
      </c>
    </row>
    <row r="1060" spans="1:16" x14ac:dyDescent="0.25">
      <c r="A1060" s="26">
        <v>45868</v>
      </c>
      <c r="B1060" s="10" t="s">
        <v>155</v>
      </c>
      <c r="C1060" s="10">
        <v>120</v>
      </c>
      <c r="D1060" s="10">
        <v>1014</v>
      </c>
      <c r="E1060" s="8" t="str">
        <f>IFERROR(VLOOKUP(Table4[[#This Row],[From Location Code]],Table5[#All],3,0),"")</f>
        <v>Dumraon</v>
      </c>
      <c r="F1060" s="8" t="str">
        <f>IFERROR(VLOOKUP(Table4[[#This Row],[From Location Code]],Table5[#All],2,0),"")</f>
        <v>BMC</v>
      </c>
      <c r="G1060" s="10">
        <v>10140033</v>
      </c>
      <c r="H1060" s="8" t="str">
        <f>IFERROR(VLOOKUP(Table4[[#This Row],[To BMC/MPG Code]],Table5[#All],3,0),"")</f>
        <v>Akalupur</v>
      </c>
      <c r="I1060" s="8" t="str">
        <f>IFERROR(VLOOKUP(Table4[[#This Row],[To BMC/MPG Code]],Table5[#All],2,0),"")</f>
        <v>MPG</v>
      </c>
      <c r="J1060" s="10" t="s">
        <v>70</v>
      </c>
      <c r="K1060" s="8" t="str">
        <f>IFERROR(VLOOKUP(Table4[[#This Row],[Item Name]],Table2[[Item Name]:[UoM]],2,0),"")</f>
        <v>Nos</v>
      </c>
      <c r="L1060" s="10">
        <v>1</v>
      </c>
      <c r="M1060" s="18">
        <f>IFERROR(VLOOKUP(Table4[[#This Row],[Item Name]],Table2[[#All],[Item Name]:[Open Rate]],8,0),"")</f>
        <v>348.52</v>
      </c>
      <c r="N1060" s="18">
        <f>IFERROR(+Table4[[#This Row],[Qty Issued]]*Table4[[#This Row],[Rate]],"")</f>
        <v>348.52</v>
      </c>
      <c r="O1060" s="10" t="s">
        <v>152</v>
      </c>
      <c r="P1060" s="13" t="s">
        <v>154</v>
      </c>
    </row>
    <row r="1061" spans="1:16" x14ac:dyDescent="0.25">
      <c r="A1061" s="26">
        <v>45868</v>
      </c>
      <c r="B1061" s="10" t="s">
        <v>155</v>
      </c>
      <c r="C1061" s="10">
        <v>120</v>
      </c>
      <c r="D1061" s="10">
        <v>1014</v>
      </c>
      <c r="E1061" s="8" t="str">
        <f>IFERROR(VLOOKUP(Table4[[#This Row],[From Location Code]],Table5[#All],3,0),"")</f>
        <v>Dumraon</v>
      </c>
      <c r="F1061" s="8" t="str">
        <f>IFERROR(VLOOKUP(Table4[[#This Row],[From Location Code]],Table5[#All],2,0),"")</f>
        <v>BMC</v>
      </c>
      <c r="G1061" s="10">
        <v>10140054</v>
      </c>
      <c r="H1061" s="8" t="str">
        <f>IFERROR(VLOOKUP(Table4[[#This Row],[To BMC/MPG Code]],Table5[#All],3,0),"")</f>
        <v>Soan</v>
      </c>
      <c r="I1061" s="8" t="str">
        <f>IFERROR(VLOOKUP(Table4[[#This Row],[To BMC/MPG Code]],Table5[#All],2,0),"")</f>
        <v>MPG</v>
      </c>
      <c r="J1061" s="10" t="s">
        <v>70</v>
      </c>
      <c r="K1061" s="8" t="str">
        <f>IFERROR(VLOOKUP(Table4[[#This Row],[Item Name]],Table2[[Item Name]:[UoM]],2,0),"")</f>
        <v>Nos</v>
      </c>
      <c r="L1061" s="10">
        <v>1</v>
      </c>
      <c r="M1061" s="18">
        <f>IFERROR(VLOOKUP(Table4[[#This Row],[Item Name]],Table2[[#All],[Item Name]:[Open Rate]],8,0),"")</f>
        <v>348.52</v>
      </c>
      <c r="N1061" s="18">
        <f>IFERROR(+Table4[[#This Row],[Qty Issued]]*Table4[[#This Row],[Rate]],"")</f>
        <v>348.52</v>
      </c>
      <c r="O1061" s="10" t="s">
        <v>152</v>
      </c>
      <c r="P1061" s="13" t="s">
        <v>154</v>
      </c>
    </row>
    <row r="1062" spans="1:16" x14ac:dyDescent="0.25">
      <c r="A1062" s="26">
        <v>45868</v>
      </c>
      <c r="B1062" s="10" t="s">
        <v>155</v>
      </c>
      <c r="C1062" s="10">
        <v>120</v>
      </c>
      <c r="D1062" s="10">
        <v>1014</v>
      </c>
      <c r="E1062" s="8" t="str">
        <f>IFERROR(VLOOKUP(Table4[[#This Row],[From Location Code]],Table5[#All],3,0),"")</f>
        <v>Dumraon</v>
      </c>
      <c r="F1062" s="8" t="str">
        <f>IFERROR(VLOOKUP(Table4[[#This Row],[From Location Code]],Table5[#All],2,0),"")</f>
        <v>BMC</v>
      </c>
      <c r="G1062" s="10">
        <v>10140130</v>
      </c>
      <c r="H1062" s="8" t="str">
        <f>IFERROR(VLOOKUP(Table4[[#This Row],[To BMC/MPG Code]],Table5[#All],3,0),"")</f>
        <v>Gomukh Badkagaon</v>
      </c>
      <c r="I1062" s="8" t="str">
        <f>IFERROR(VLOOKUP(Table4[[#This Row],[To BMC/MPG Code]],Table5[#All],2,0),"")</f>
        <v>MPG</v>
      </c>
      <c r="J1062" s="10" t="s">
        <v>70</v>
      </c>
      <c r="K1062" s="8" t="str">
        <f>IFERROR(VLOOKUP(Table4[[#This Row],[Item Name]],Table2[[Item Name]:[UoM]],2,0),"")</f>
        <v>Nos</v>
      </c>
      <c r="L1062" s="10">
        <v>1</v>
      </c>
      <c r="M1062" s="18">
        <f>IFERROR(VLOOKUP(Table4[[#This Row],[Item Name]],Table2[[#All],[Item Name]:[Open Rate]],8,0),"")</f>
        <v>348.52</v>
      </c>
      <c r="N1062" s="18">
        <f>IFERROR(+Table4[[#This Row],[Qty Issued]]*Table4[[#This Row],[Rate]],"")</f>
        <v>348.52</v>
      </c>
      <c r="O1062" s="10" t="s">
        <v>152</v>
      </c>
      <c r="P1062" s="13" t="s">
        <v>154</v>
      </c>
    </row>
    <row r="1063" spans="1:16" x14ac:dyDescent="0.25">
      <c r="A1063" s="26">
        <v>45868</v>
      </c>
      <c r="B1063" s="10" t="s">
        <v>155</v>
      </c>
      <c r="C1063" s="10">
        <v>120</v>
      </c>
      <c r="D1063" s="10">
        <v>1014</v>
      </c>
      <c r="E1063" s="8" t="str">
        <f>IFERROR(VLOOKUP(Table4[[#This Row],[From Location Code]],Table5[#All],3,0),"")</f>
        <v>Dumraon</v>
      </c>
      <c r="F1063" s="8" t="str">
        <f>IFERROR(VLOOKUP(Table4[[#This Row],[From Location Code]],Table5[#All],2,0),"")</f>
        <v>BMC</v>
      </c>
      <c r="G1063" s="10">
        <v>1014</v>
      </c>
      <c r="H1063" s="8" t="str">
        <f>IFERROR(VLOOKUP(Table4[[#This Row],[To BMC/MPG Code]],Table5[#All],3,0),"")</f>
        <v>Dumraon</v>
      </c>
      <c r="I1063" s="8" t="str">
        <f>IFERROR(VLOOKUP(Table4[[#This Row],[To BMC/MPG Code]],Table5[#All],2,0),"")</f>
        <v>BMC</v>
      </c>
      <c r="J1063" s="10" t="s">
        <v>62</v>
      </c>
      <c r="K1063" s="8" t="str">
        <f>IFERROR(VLOOKUP(Table4[[#This Row],[Item Name]],Table2[[Item Name]:[UoM]],2,0),"")</f>
        <v>Nos</v>
      </c>
      <c r="L1063" s="10">
        <v>1</v>
      </c>
      <c r="M1063" s="18">
        <f>IFERROR(VLOOKUP(Table4[[#This Row],[Item Name]],Table2[[#All],[Item Name]:[Open Rate]],8,0),"")</f>
        <v>348.52</v>
      </c>
      <c r="N1063" s="18">
        <f>IFERROR(+Table4[[#This Row],[Qty Issued]]*Table4[[#This Row],[Rate]],"")</f>
        <v>348.52</v>
      </c>
      <c r="O1063" s="10" t="s">
        <v>153</v>
      </c>
      <c r="P1063" s="13" t="s">
        <v>38</v>
      </c>
    </row>
    <row r="1064" spans="1:16" x14ac:dyDescent="0.25">
      <c r="A1064" s="26">
        <v>45868</v>
      </c>
      <c r="B1064" s="10" t="s">
        <v>155</v>
      </c>
      <c r="C1064" s="10">
        <v>120</v>
      </c>
      <c r="D1064" s="10">
        <v>1014</v>
      </c>
      <c r="E1064" s="8" t="str">
        <f>IFERROR(VLOOKUP(Table4[[#This Row],[From Location Code]],Table5[#All],3,0),"")</f>
        <v>Dumraon</v>
      </c>
      <c r="F1064" s="8" t="str">
        <f>IFERROR(VLOOKUP(Table4[[#This Row],[From Location Code]],Table5[#All],2,0),"")</f>
        <v>BMC</v>
      </c>
      <c r="G1064" s="10">
        <v>10140178</v>
      </c>
      <c r="H1064" s="8" t="str">
        <f>IFERROR(VLOOKUP(Table4[[#This Row],[To BMC/MPG Code]],Table5[#All],3,0),"")</f>
        <v>Gomukh Tiyar</v>
      </c>
      <c r="I1064" s="8" t="str">
        <f>IFERROR(VLOOKUP(Table4[[#This Row],[To BMC/MPG Code]],Table5[#All],2,0),"")</f>
        <v>MPG</v>
      </c>
      <c r="J1064" s="10" t="s">
        <v>91</v>
      </c>
      <c r="K1064" s="8" t="str">
        <f>IFERROR(VLOOKUP(Table4[[#This Row],[Item Name]],Table2[[Item Name]:[UoM]],2,0),"")</f>
        <v>Nos</v>
      </c>
      <c r="L1064" s="10">
        <v>1</v>
      </c>
      <c r="M1064" s="18">
        <f>IFERROR(VLOOKUP(Table4[[#This Row],[Item Name]],Table2[[#All],[Item Name]:[Open Rate]],8,0),"")</f>
        <v>112.1</v>
      </c>
      <c r="N1064" s="18">
        <f>IFERROR(+Table4[[#This Row],[Qty Issued]]*Table4[[#This Row],[Rate]],"")</f>
        <v>112.1</v>
      </c>
      <c r="O1064" s="10" t="s">
        <v>153</v>
      </c>
      <c r="P1064" s="13" t="s">
        <v>38</v>
      </c>
    </row>
    <row r="1065" spans="1:16" x14ac:dyDescent="0.25">
      <c r="A1065" s="26">
        <v>45868</v>
      </c>
      <c r="B1065" s="10" t="s">
        <v>155</v>
      </c>
      <c r="C1065" s="10">
        <v>120</v>
      </c>
      <c r="D1065" s="10">
        <v>1014</v>
      </c>
      <c r="E1065" s="8" t="str">
        <f>IFERROR(VLOOKUP(Table4[[#This Row],[From Location Code]],Table5[#All],3,0),"")</f>
        <v>Dumraon</v>
      </c>
      <c r="F1065" s="8" t="str">
        <f>IFERROR(VLOOKUP(Table4[[#This Row],[From Location Code]],Table5[#All],2,0),"")</f>
        <v>BMC</v>
      </c>
      <c r="G1065" s="10">
        <v>10140183</v>
      </c>
      <c r="H1065" s="8" t="str">
        <f>IFERROR(VLOOKUP(Table4[[#This Row],[To BMC/MPG Code]],Table5[#All],3,0),"")</f>
        <v>Gomukh Uttardahan</v>
      </c>
      <c r="I1065" s="8" t="str">
        <f>IFERROR(VLOOKUP(Table4[[#This Row],[To BMC/MPG Code]],Table5[#All],2,0),"")</f>
        <v>MPG</v>
      </c>
      <c r="J1065" s="10" t="s">
        <v>91</v>
      </c>
      <c r="K1065" s="8" t="str">
        <f>IFERROR(VLOOKUP(Table4[[#This Row],[Item Name]],Table2[[Item Name]:[UoM]],2,0),"")</f>
        <v>Nos</v>
      </c>
      <c r="L1065" s="10">
        <v>1</v>
      </c>
      <c r="M1065" s="18">
        <f>IFERROR(VLOOKUP(Table4[[#This Row],[Item Name]],Table2[[#All],[Item Name]:[Open Rate]],8,0),"")</f>
        <v>112.1</v>
      </c>
      <c r="N1065" s="18">
        <f>IFERROR(+Table4[[#This Row],[Qty Issued]]*Table4[[#This Row],[Rate]],"")</f>
        <v>112.1</v>
      </c>
      <c r="O1065" s="10" t="s">
        <v>153</v>
      </c>
      <c r="P1065" s="13" t="s">
        <v>38</v>
      </c>
    </row>
    <row r="1066" spans="1:16" x14ac:dyDescent="0.25">
      <c r="A1066" s="26">
        <v>45868</v>
      </c>
      <c r="B1066" s="10" t="s">
        <v>155</v>
      </c>
      <c r="C1066" s="10">
        <v>120</v>
      </c>
      <c r="D1066" s="10">
        <v>1014</v>
      </c>
      <c r="E1066" s="8" t="str">
        <f>IFERROR(VLOOKUP(Table4[[#This Row],[From Location Code]],Table5[#All],3,0),"")</f>
        <v>Dumraon</v>
      </c>
      <c r="F1066" s="8" t="str">
        <f>IFERROR(VLOOKUP(Table4[[#This Row],[From Location Code]],Table5[#All],2,0),"")</f>
        <v>BMC</v>
      </c>
      <c r="G1066" s="10">
        <v>10140185</v>
      </c>
      <c r="H1066" s="8" t="str">
        <f>IFERROR(VLOOKUP(Table4[[#This Row],[To BMC/MPG Code]],Table5[#All],3,0),"")</f>
        <v>Gomukh Jagdishpur</v>
      </c>
      <c r="I1066" s="8" t="str">
        <f>IFERROR(VLOOKUP(Table4[[#This Row],[To BMC/MPG Code]],Table5[#All],2,0),"")</f>
        <v>MPG</v>
      </c>
      <c r="J1066" s="10" t="s">
        <v>91</v>
      </c>
      <c r="K1066" s="8" t="str">
        <f>IFERROR(VLOOKUP(Table4[[#This Row],[Item Name]],Table2[[Item Name]:[UoM]],2,0),"")</f>
        <v>Nos</v>
      </c>
      <c r="L1066" s="10">
        <v>1</v>
      </c>
      <c r="M1066" s="18">
        <f>IFERROR(VLOOKUP(Table4[[#This Row],[Item Name]],Table2[[#All],[Item Name]:[Open Rate]],8,0),"")</f>
        <v>112.1</v>
      </c>
      <c r="N1066" s="18">
        <f>IFERROR(+Table4[[#This Row],[Qty Issued]]*Table4[[#This Row],[Rate]],"")</f>
        <v>112.1</v>
      </c>
      <c r="O1066" s="10" t="s">
        <v>153</v>
      </c>
      <c r="P1066" s="13" t="s">
        <v>38</v>
      </c>
    </row>
    <row r="1067" spans="1:16" x14ac:dyDescent="0.25">
      <c r="A1067" s="26">
        <v>45868</v>
      </c>
      <c r="B1067" s="10" t="s">
        <v>155</v>
      </c>
      <c r="C1067" s="10">
        <v>120</v>
      </c>
      <c r="D1067" s="10">
        <v>1014</v>
      </c>
      <c r="E1067" s="8" t="str">
        <f>IFERROR(VLOOKUP(Table4[[#This Row],[From Location Code]],Table5[#All],3,0),"")</f>
        <v>Dumraon</v>
      </c>
      <c r="F1067" s="8" t="str">
        <f>IFERROR(VLOOKUP(Table4[[#This Row],[From Location Code]],Table5[#All],2,0),"")</f>
        <v>BMC</v>
      </c>
      <c r="G1067" s="10">
        <v>10140173</v>
      </c>
      <c r="H1067" s="8" t="str">
        <f>IFERROR(VLOOKUP(Table4[[#This Row],[To BMC/MPG Code]],Table5[#All],3,0),"")</f>
        <v>Gumukh Gayghat</v>
      </c>
      <c r="I1067" s="8" t="str">
        <f>IFERROR(VLOOKUP(Table4[[#This Row],[To BMC/MPG Code]],Table5[#All],2,0),"")</f>
        <v>MPG</v>
      </c>
      <c r="J1067" s="10" t="s">
        <v>94</v>
      </c>
      <c r="K1067" s="8" t="str">
        <f>IFERROR(VLOOKUP(Table4[[#This Row],[Item Name]],Table2[[Item Name]:[UoM]],2,0),"")</f>
        <v>Nos</v>
      </c>
      <c r="L1067" s="10">
        <v>1</v>
      </c>
      <c r="M1067" s="18">
        <f>IFERROR(VLOOKUP(Table4[[#This Row],[Item Name]],Table2[[#All],[Item Name]:[Open Rate]],8,0),"")</f>
        <v>22.99</v>
      </c>
      <c r="N1067" s="18">
        <f>IFERROR(+Table4[[#This Row],[Qty Issued]]*Table4[[#This Row],[Rate]],"")</f>
        <v>22.99</v>
      </c>
      <c r="O1067" s="10" t="s">
        <v>152</v>
      </c>
      <c r="P1067" s="13" t="s">
        <v>154</v>
      </c>
    </row>
    <row r="1068" spans="1:16" x14ac:dyDescent="0.25">
      <c r="A1068" s="26">
        <v>45868</v>
      </c>
      <c r="B1068" s="10" t="s">
        <v>155</v>
      </c>
      <c r="C1068" s="10">
        <v>120</v>
      </c>
      <c r="D1068" s="10">
        <v>1014</v>
      </c>
      <c r="E1068" s="8" t="str">
        <f>IFERROR(VLOOKUP(Table4[[#This Row],[From Location Code]],Table5[#All],3,0),"")</f>
        <v>Dumraon</v>
      </c>
      <c r="F1068" s="8" t="str">
        <f>IFERROR(VLOOKUP(Table4[[#This Row],[From Location Code]],Table5[#All],2,0),"")</f>
        <v>BMC</v>
      </c>
      <c r="G1068" s="10">
        <v>10140178</v>
      </c>
      <c r="H1068" s="8" t="str">
        <f>IFERROR(VLOOKUP(Table4[[#This Row],[To BMC/MPG Code]],Table5[#All],3,0),"")</f>
        <v>Gomukh Tiyar</v>
      </c>
      <c r="I1068" s="8" t="str">
        <f>IFERROR(VLOOKUP(Table4[[#This Row],[To BMC/MPG Code]],Table5[#All],2,0),"")</f>
        <v>MPG</v>
      </c>
      <c r="J1068" s="10" t="s">
        <v>94</v>
      </c>
      <c r="K1068" s="8" t="str">
        <f>IFERROR(VLOOKUP(Table4[[#This Row],[Item Name]],Table2[[Item Name]:[UoM]],2,0),"")</f>
        <v>Nos</v>
      </c>
      <c r="L1068" s="10">
        <v>1</v>
      </c>
      <c r="M1068" s="18">
        <f>IFERROR(VLOOKUP(Table4[[#This Row],[Item Name]],Table2[[#All],[Item Name]:[Open Rate]],8,0),"")</f>
        <v>22.99</v>
      </c>
      <c r="N1068" s="18">
        <f>IFERROR(+Table4[[#This Row],[Qty Issued]]*Table4[[#This Row],[Rate]],"")</f>
        <v>22.99</v>
      </c>
      <c r="O1068" s="10" t="s">
        <v>153</v>
      </c>
      <c r="P1068" s="13" t="s">
        <v>38</v>
      </c>
    </row>
    <row r="1069" spans="1:16" x14ac:dyDescent="0.25">
      <c r="A1069" s="26">
        <v>45868</v>
      </c>
      <c r="B1069" s="10" t="s">
        <v>155</v>
      </c>
      <c r="C1069" s="10">
        <v>120</v>
      </c>
      <c r="D1069" s="10">
        <v>1014</v>
      </c>
      <c r="E1069" s="8" t="str">
        <f>IFERROR(VLOOKUP(Table4[[#This Row],[From Location Code]],Table5[#All],3,0),"")</f>
        <v>Dumraon</v>
      </c>
      <c r="F1069" s="8" t="str">
        <f>IFERROR(VLOOKUP(Table4[[#This Row],[From Location Code]],Table5[#All],2,0),"")</f>
        <v>BMC</v>
      </c>
      <c r="G1069" s="10">
        <v>10140179</v>
      </c>
      <c r="H1069" s="8" t="str">
        <f>IFERROR(VLOOKUP(Table4[[#This Row],[To BMC/MPG Code]],Table5[#All],3,0),"")</f>
        <v>Gomukh Rajpur</v>
      </c>
      <c r="I1069" s="8" t="str">
        <f>IFERROR(VLOOKUP(Table4[[#This Row],[To BMC/MPG Code]],Table5[#All],2,0),"")</f>
        <v>MPG</v>
      </c>
      <c r="J1069" s="10" t="s">
        <v>94</v>
      </c>
      <c r="K1069" s="8" t="str">
        <f>IFERROR(VLOOKUP(Table4[[#This Row],[Item Name]],Table2[[Item Name]:[UoM]],2,0),"")</f>
        <v>Nos</v>
      </c>
      <c r="L1069" s="10">
        <v>1</v>
      </c>
      <c r="M1069" s="18">
        <f>IFERROR(VLOOKUP(Table4[[#This Row],[Item Name]],Table2[[#All],[Item Name]:[Open Rate]],8,0),"")</f>
        <v>22.99</v>
      </c>
      <c r="N1069" s="18">
        <f>IFERROR(+Table4[[#This Row],[Qty Issued]]*Table4[[#This Row],[Rate]],"")</f>
        <v>22.99</v>
      </c>
      <c r="O1069" s="10" t="s">
        <v>153</v>
      </c>
      <c r="P1069" s="13" t="s">
        <v>38</v>
      </c>
    </row>
    <row r="1070" spans="1:16" x14ac:dyDescent="0.25">
      <c r="A1070" s="26">
        <v>45868</v>
      </c>
      <c r="B1070" s="10" t="s">
        <v>155</v>
      </c>
      <c r="C1070" s="10">
        <v>120</v>
      </c>
      <c r="D1070" s="10">
        <v>1014</v>
      </c>
      <c r="E1070" s="8" t="str">
        <f>IFERROR(VLOOKUP(Table4[[#This Row],[From Location Code]],Table5[#All],3,0),"")</f>
        <v>Dumraon</v>
      </c>
      <c r="F1070" s="8" t="str">
        <f>IFERROR(VLOOKUP(Table4[[#This Row],[From Location Code]],Table5[#All],2,0),"")</f>
        <v>BMC</v>
      </c>
      <c r="G1070" s="10">
        <v>10140183</v>
      </c>
      <c r="H1070" s="8" t="str">
        <f>IFERROR(VLOOKUP(Table4[[#This Row],[To BMC/MPG Code]],Table5[#All],3,0),"")</f>
        <v>Gomukh Uttardahan</v>
      </c>
      <c r="I1070" s="8" t="str">
        <f>IFERROR(VLOOKUP(Table4[[#This Row],[To BMC/MPG Code]],Table5[#All],2,0),"")</f>
        <v>MPG</v>
      </c>
      <c r="J1070" s="10" t="s">
        <v>94</v>
      </c>
      <c r="K1070" s="8" t="str">
        <f>IFERROR(VLOOKUP(Table4[[#This Row],[Item Name]],Table2[[Item Name]:[UoM]],2,0),"")</f>
        <v>Nos</v>
      </c>
      <c r="L1070" s="10">
        <v>1</v>
      </c>
      <c r="M1070" s="18">
        <f>IFERROR(VLOOKUP(Table4[[#This Row],[Item Name]],Table2[[#All],[Item Name]:[Open Rate]],8,0),"")</f>
        <v>22.99</v>
      </c>
      <c r="N1070" s="18">
        <f>IFERROR(+Table4[[#This Row],[Qty Issued]]*Table4[[#This Row],[Rate]],"")</f>
        <v>22.99</v>
      </c>
      <c r="O1070" s="10" t="s">
        <v>153</v>
      </c>
      <c r="P1070" s="13" t="s">
        <v>38</v>
      </c>
    </row>
    <row r="1071" spans="1:16" x14ac:dyDescent="0.25">
      <c r="A1071" s="26">
        <v>45868</v>
      </c>
      <c r="B1071" s="10" t="s">
        <v>155</v>
      </c>
      <c r="C1071" s="10">
        <v>120</v>
      </c>
      <c r="D1071" s="10">
        <v>1014</v>
      </c>
      <c r="E1071" s="8" t="str">
        <f>IFERROR(VLOOKUP(Table4[[#This Row],[From Location Code]],Table5[#All],3,0),"")</f>
        <v>Dumraon</v>
      </c>
      <c r="F1071" s="8" t="str">
        <f>IFERROR(VLOOKUP(Table4[[#This Row],[From Location Code]],Table5[#All],2,0),"")</f>
        <v>BMC</v>
      </c>
      <c r="G1071" s="10">
        <v>10140185</v>
      </c>
      <c r="H1071" s="8" t="str">
        <f>IFERROR(VLOOKUP(Table4[[#This Row],[To BMC/MPG Code]],Table5[#All],3,0),"")</f>
        <v>Gomukh Jagdishpur</v>
      </c>
      <c r="I1071" s="8" t="str">
        <f>IFERROR(VLOOKUP(Table4[[#This Row],[To BMC/MPG Code]],Table5[#All],2,0),"")</f>
        <v>MPG</v>
      </c>
      <c r="J1071" s="10" t="s">
        <v>94</v>
      </c>
      <c r="K1071" s="8" t="str">
        <f>IFERROR(VLOOKUP(Table4[[#This Row],[Item Name]],Table2[[Item Name]:[UoM]],2,0),"")</f>
        <v>Nos</v>
      </c>
      <c r="L1071" s="10">
        <v>1</v>
      </c>
      <c r="M1071" s="18">
        <f>IFERROR(VLOOKUP(Table4[[#This Row],[Item Name]],Table2[[#All],[Item Name]:[Open Rate]],8,0),"")</f>
        <v>22.99</v>
      </c>
      <c r="N1071" s="18">
        <f>IFERROR(+Table4[[#This Row],[Qty Issued]]*Table4[[#This Row],[Rate]],"")</f>
        <v>22.99</v>
      </c>
      <c r="O1071" s="10" t="s">
        <v>153</v>
      </c>
      <c r="P1071" s="13" t="s">
        <v>38</v>
      </c>
    </row>
    <row r="1072" spans="1:16" x14ac:dyDescent="0.25">
      <c r="A1072" s="26">
        <v>45868</v>
      </c>
      <c r="B1072" s="10" t="s">
        <v>155</v>
      </c>
      <c r="C1072" s="10">
        <v>201</v>
      </c>
      <c r="D1072" s="10">
        <v>1014</v>
      </c>
      <c r="E1072" s="8" t="str">
        <f>IFERROR(VLOOKUP(Table4[[#This Row],[From Location Code]],Table5[#All],3,0),"")</f>
        <v>Dumraon</v>
      </c>
      <c r="F1072" s="8" t="str">
        <f>IFERROR(VLOOKUP(Table4[[#This Row],[From Location Code]],Table5[#All],2,0),"")</f>
        <v>BMC</v>
      </c>
      <c r="G1072" s="10">
        <v>10140020</v>
      </c>
      <c r="H1072" s="8" t="str">
        <f>IFERROR(VLOOKUP(Table4[[#This Row],[To BMC/MPG Code]],Table5[#All],3,0),"")</f>
        <v>RAJAPUR</v>
      </c>
      <c r="I1072" s="8" t="str">
        <f>IFERROR(VLOOKUP(Table4[[#This Row],[To BMC/MPG Code]],Table5[#All],2,0),"")</f>
        <v>MPG</v>
      </c>
      <c r="J1072" s="10" t="s">
        <v>68</v>
      </c>
      <c r="K1072" s="8" t="str">
        <f>IFERROR(VLOOKUP(Table4[[#This Row],[Item Name]],Table2[[Item Name]:[UoM]],2,0),"")</f>
        <v>Nos</v>
      </c>
      <c r="L1072" s="10">
        <v>10</v>
      </c>
      <c r="M1072" s="18">
        <f>IFERROR(VLOOKUP(Table4[[#This Row],[Item Name]],Table2[[#All],[Item Name]:[Open Rate]],8,0),"")</f>
        <v>5.13</v>
      </c>
      <c r="N1072" s="18">
        <f>IFERROR(+Table4[[#This Row],[Qty Issued]]*Table4[[#This Row],[Rate]],"")</f>
        <v>51.3</v>
      </c>
      <c r="O1072" s="10" t="s">
        <v>152</v>
      </c>
      <c r="P1072" s="13" t="s">
        <v>154</v>
      </c>
    </row>
    <row r="1073" spans="1:16" x14ac:dyDescent="0.25">
      <c r="A1073" s="26">
        <v>45868</v>
      </c>
      <c r="B1073" s="10" t="s">
        <v>155</v>
      </c>
      <c r="C1073" s="10">
        <v>201</v>
      </c>
      <c r="D1073" s="10">
        <v>1014</v>
      </c>
      <c r="E1073" s="8" t="str">
        <f>IFERROR(VLOOKUP(Table4[[#This Row],[From Location Code]],Table5[#All],3,0),"")</f>
        <v>Dumraon</v>
      </c>
      <c r="F1073" s="8" t="str">
        <f>IFERROR(VLOOKUP(Table4[[#This Row],[From Location Code]],Table5[#All],2,0),"")</f>
        <v>BMC</v>
      </c>
      <c r="G1073" s="10">
        <v>10140155</v>
      </c>
      <c r="H1073" s="8" t="str">
        <f>IFERROR(VLOOKUP(Table4[[#This Row],[To BMC/MPG Code]],Table5[#All],3,0),"")</f>
        <v>Gomukh Rajpur Naurang Rai Dera</v>
      </c>
      <c r="I1073" s="8" t="str">
        <f>IFERROR(VLOOKUP(Table4[[#This Row],[To BMC/MPG Code]],Table5[#All],2,0),"")</f>
        <v>MPG</v>
      </c>
      <c r="J1073" s="10" t="s">
        <v>68</v>
      </c>
      <c r="K1073" s="8" t="str">
        <f>IFERROR(VLOOKUP(Table4[[#This Row],[Item Name]],Table2[[Item Name]:[UoM]],2,0),"")</f>
        <v>Nos</v>
      </c>
      <c r="L1073" s="10">
        <v>15</v>
      </c>
      <c r="M1073" s="18">
        <f>IFERROR(VLOOKUP(Table4[[#This Row],[Item Name]],Table2[[#All],[Item Name]:[Open Rate]],8,0),"")</f>
        <v>5.13</v>
      </c>
      <c r="N1073" s="18">
        <f>IFERROR(+Table4[[#This Row],[Qty Issued]]*Table4[[#This Row],[Rate]],"")</f>
        <v>76.95</v>
      </c>
      <c r="O1073" s="10" t="s">
        <v>152</v>
      </c>
      <c r="P1073" s="13" t="s">
        <v>154</v>
      </c>
    </row>
    <row r="1074" spans="1:16" x14ac:dyDescent="0.25">
      <c r="A1074" s="26">
        <v>45868</v>
      </c>
      <c r="B1074" s="10" t="s">
        <v>155</v>
      </c>
      <c r="C1074" s="10">
        <v>201</v>
      </c>
      <c r="D1074" s="10">
        <v>1014</v>
      </c>
      <c r="E1074" s="8" t="str">
        <f>IFERROR(VLOOKUP(Table4[[#This Row],[From Location Code]],Table5[#All],3,0),"")</f>
        <v>Dumraon</v>
      </c>
      <c r="F1074" s="8" t="str">
        <f>IFERROR(VLOOKUP(Table4[[#This Row],[From Location Code]],Table5[#All],2,0),"")</f>
        <v>BMC</v>
      </c>
      <c r="G1074" s="10">
        <v>10140012</v>
      </c>
      <c r="H1074" s="8" t="str">
        <f>IFERROR(VLOOKUP(Table4[[#This Row],[To BMC/MPG Code]],Table5[#All],3,0),"")</f>
        <v>Gangauli</v>
      </c>
      <c r="I1074" s="8" t="str">
        <f>IFERROR(VLOOKUP(Table4[[#This Row],[To BMC/MPG Code]],Table5[#All],2,0),"")</f>
        <v>MPG</v>
      </c>
      <c r="J1074" s="10" t="s">
        <v>68</v>
      </c>
      <c r="K1074" s="8" t="str">
        <f>IFERROR(VLOOKUP(Table4[[#This Row],[Item Name]],Table2[[Item Name]:[UoM]],2,0),"")</f>
        <v>Nos</v>
      </c>
      <c r="L1074" s="10">
        <v>5</v>
      </c>
      <c r="M1074" s="18">
        <f>IFERROR(VLOOKUP(Table4[[#This Row],[Item Name]],Table2[[#All],[Item Name]:[Open Rate]],8,0),"")</f>
        <v>5.13</v>
      </c>
      <c r="N1074" s="18">
        <f>IFERROR(+Table4[[#This Row],[Qty Issued]]*Table4[[#This Row],[Rate]],"")</f>
        <v>25.65</v>
      </c>
      <c r="O1074" s="10" t="s">
        <v>152</v>
      </c>
      <c r="P1074" s="13" t="s">
        <v>154</v>
      </c>
    </row>
    <row r="1075" spans="1:16" x14ac:dyDescent="0.25">
      <c r="A1075" s="26">
        <v>45868</v>
      </c>
      <c r="B1075" s="10" t="s">
        <v>155</v>
      </c>
      <c r="C1075" s="10">
        <v>201</v>
      </c>
      <c r="D1075" s="10">
        <v>1014</v>
      </c>
      <c r="E1075" s="8" t="str">
        <f>IFERROR(VLOOKUP(Table4[[#This Row],[From Location Code]],Table5[#All],3,0),"")</f>
        <v>Dumraon</v>
      </c>
      <c r="F1075" s="8" t="str">
        <f>IFERROR(VLOOKUP(Table4[[#This Row],[From Location Code]],Table5[#All],2,0),"")</f>
        <v>BMC</v>
      </c>
      <c r="G1075" s="10">
        <v>10510001</v>
      </c>
      <c r="H1075" s="8" t="str">
        <f>IFERROR(VLOOKUP(Table4[[#This Row],[To BMC/MPG Code]],Table5[#All],3,0),"")</f>
        <v>ARAK</v>
      </c>
      <c r="I1075" s="8" t="str">
        <f>IFERROR(VLOOKUP(Table4[[#This Row],[To BMC/MPG Code]],Table5[#All],2,0),"")</f>
        <v>MPG</v>
      </c>
      <c r="J1075" s="10" t="s">
        <v>68</v>
      </c>
      <c r="K1075" s="8" t="str">
        <f>IFERROR(VLOOKUP(Table4[[#This Row],[Item Name]],Table2[[Item Name]:[UoM]],2,0),"")</f>
        <v>Nos</v>
      </c>
      <c r="L1075" s="10">
        <v>6</v>
      </c>
      <c r="M1075" s="18">
        <f>IFERROR(VLOOKUP(Table4[[#This Row],[Item Name]],Table2[[#All],[Item Name]:[Open Rate]],8,0),"")</f>
        <v>5.13</v>
      </c>
      <c r="N1075" s="18">
        <f>IFERROR(+Table4[[#This Row],[Qty Issued]]*Table4[[#This Row],[Rate]],"")</f>
        <v>30.78</v>
      </c>
      <c r="O1075" s="10" t="s">
        <v>152</v>
      </c>
      <c r="P1075" s="13" t="s">
        <v>154</v>
      </c>
    </row>
    <row r="1076" spans="1:16" x14ac:dyDescent="0.25">
      <c r="A1076" s="26">
        <v>45868</v>
      </c>
      <c r="B1076" s="10" t="s">
        <v>155</v>
      </c>
      <c r="C1076" s="10">
        <v>201</v>
      </c>
      <c r="D1076" s="10">
        <v>1014</v>
      </c>
      <c r="E1076" s="8" t="str">
        <f>IFERROR(VLOOKUP(Table4[[#This Row],[From Location Code]],Table5[#All],3,0),"")</f>
        <v>Dumraon</v>
      </c>
      <c r="F1076" s="8" t="str">
        <f>IFERROR(VLOOKUP(Table4[[#This Row],[From Location Code]],Table5[#All],2,0),"")</f>
        <v>BMC</v>
      </c>
      <c r="G1076" s="10">
        <v>10140119</v>
      </c>
      <c r="H1076" s="8" t="str">
        <f>IFERROR(VLOOKUP(Table4[[#This Row],[To BMC/MPG Code]],Table5[#All],3,0),"")</f>
        <v>Gomukh Banswar</v>
      </c>
      <c r="I1076" s="8" t="str">
        <f>IFERROR(VLOOKUP(Table4[[#This Row],[To BMC/MPG Code]],Table5[#All],2,0),"")</f>
        <v>MPG</v>
      </c>
      <c r="J1076" s="10" t="s">
        <v>68</v>
      </c>
      <c r="K1076" s="8" t="str">
        <f>IFERROR(VLOOKUP(Table4[[#This Row],[Item Name]],Table2[[Item Name]:[UoM]],2,0),"")</f>
        <v>Nos</v>
      </c>
      <c r="L1076" s="10">
        <v>20</v>
      </c>
      <c r="M1076" s="18">
        <f>IFERROR(VLOOKUP(Table4[[#This Row],[Item Name]],Table2[[#All],[Item Name]:[Open Rate]],8,0),"")</f>
        <v>5.13</v>
      </c>
      <c r="N1076" s="18">
        <f>IFERROR(+Table4[[#This Row],[Qty Issued]]*Table4[[#This Row],[Rate]],"")</f>
        <v>102.6</v>
      </c>
      <c r="O1076" s="10" t="s">
        <v>152</v>
      </c>
      <c r="P1076" s="13" t="s">
        <v>154</v>
      </c>
    </row>
    <row r="1077" spans="1:16" x14ac:dyDescent="0.25">
      <c r="A1077" s="26">
        <v>45868</v>
      </c>
      <c r="B1077" s="10" t="s">
        <v>155</v>
      </c>
      <c r="C1077" s="10">
        <v>201</v>
      </c>
      <c r="D1077" s="10">
        <v>1014</v>
      </c>
      <c r="E1077" s="8" t="str">
        <f>IFERROR(VLOOKUP(Table4[[#This Row],[From Location Code]],Table5[#All],3,0),"")</f>
        <v>Dumraon</v>
      </c>
      <c r="F1077" s="8" t="str">
        <f>IFERROR(VLOOKUP(Table4[[#This Row],[From Location Code]],Table5[#All],2,0),"")</f>
        <v>BMC</v>
      </c>
      <c r="G1077" s="10">
        <v>10140153</v>
      </c>
      <c r="H1077" s="8" t="str">
        <f>IFERROR(VLOOKUP(Table4[[#This Row],[To BMC/MPG Code]],Table5[#All],3,0),"")</f>
        <v>Gomukh Bramhpur</v>
      </c>
      <c r="I1077" s="8" t="str">
        <f>IFERROR(VLOOKUP(Table4[[#This Row],[To BMC/MPG Code]],Table5[#All],2,0),"")</f>
        <v>MPG</v>
      </c>
      <c r="J1077" s="10" t="s">
        <v>68</v>
      </c>
      <c r="K1077" s="8" t="str">
        <f>IFERROR(VLOOKUP(Table4[[#This Row],[Item Name]],Table2[[Item Name]:[UoM]],2,0),"")</f>
        <v>Nos</v>
      </c>
      <c r="L1077" s="10">
        <v>10</v>
      </c>
      <c r="M1077" s="18">
        <f>IFERROR(VLOOKUP(Table4[[#This Row],[Item Name]],Table2[[#All],[Item Name]:[Open Rate]],8,0),"")</f>
        <v>5.13</v>
      </c>
      <c r="N1077" s="18">
        <f>IFERROR(+Table4[[#This Row],[Qty Issued]]*Table4[[#This Row],[Rate]],"")</f>
        <v>51.3</v>
      </c>
      <c r="O1077" s="10" t="s">
        <v>152</v>
      </c>
      <c r="P1077" s="13" t="s">
        <v>154</v>
      </c>
    </row>
    <row r="1078" spans="1:16" x14ac:dyDescent="0.25">
      <c r="A1078" s="26">
        <v>45868</v>
      </c>
      <c r="B1078" s="10" t="s">
        <v>155</v>
      </c>
      <c r="C1078" s="10">
        <v>201</v>
      </c>
      <c r="D1078" s="10">
        <v>1014</v>
      </c>
      <c r="E1078" s="8" t="str">
        <f>IFERROR(VLOOKUP(Table4[[#This Row],[From Location Code]],Table5[#All],3,0),"")</f>
        <v>Dumraon</v>
      </c>
      <c r="F1078" s="8" t="str">
        <f>IFERROR(VLOOKUP(Table4[[#This Row],[From Location Code]],Table5[#All],2,0),"")</f>
        <v>BMC</v>
      </c>
      <c r="G1078" s="10">
        <v>10140137</v>
      </c>
      <c r="H1078" s="8" t="str">
        <f>IFERROR(VLOOKUP(Table4[[#This Row],[To BMC/MPG Code]],Table5[#All],3,0),"")</f>
        <v>Gomukh Rakshanagar_tola</v>
      </c>
      <c r="I1078" s="8" t="str">
        <f>IFERROR(VLOOKUP(Table4[[#This Row],[To BMC/MPG Code]],Table5[#All],2,0),"")</f>
        <v>MPG</v>
      </c>
      <c r="J1078" s="10" t="s">
        <v>68</v>
      </c>
      <c r="K1078" s="8" t="str">
        <f>IFERROR(VLOOKUP(Table4[[#This Row],[Item Name]],Table2[[Item Name]:[UoM]],2,0),"")</f>
        <v>Nos</v>
      </c>
      <c r="L1078" s="10">
        <v>12</v>
      </c>
      <c r="M1078" s="18">
        <f>IFERROR(VLOOKUP(Table4[[#This Row],[Item Name]],Table2[[#All],[Item Name]:[Open Rate]],8,0),"")</f>
        <v>5.13</v>
      </c>
      <c r="N1078" s="18">
        <f>IFERROR(+Table4[[#This Row],[Qty Issued]]*Table4[[#This Row],[Rate]],"")</f>
        <v>61.56</v>
      </c>
      <c r="O1078" s="10" t="s">
        <v>152</v>
      </c>
      <c r="P1078" s="13" t="s">
        <v>154</v>
      </c>
    </row>
    <row r="1079" spans="1:16" x14ac:dyDescent="0.25">
      <c r="A1079" s="26">
        <v>45868</v>
      </c>
      <c r="B1079" s="10" t="s">
        <v>155</v>
      </c>
      <c r="C1079" s="10">
        <v>201</v>
      </c>
      <c r="D1079" s="10">
        <v>1014</v>
      </c>
      <c r="E1079" s="8" t="str">
        <f>IFERROR(VLOOKUP(Table4[[#This Row],[From Location Code]],Table5[#All],3,0),"")</f>
        <v>Dumraon</v>
      </c>
      <c r="F1079" s="8" t="str">
        <f>IFERROR(VLOOKUP(Table4[[#This Row],[From Location Code]],Table5[#All],2,0),"")</f>
        <v>BMC</v>
      </c>
      <c r="G1079" s="10">
        <v>10140139</v>
      </c>
      <c r="H1079" s="8" t="str">
        <f>IFERROR(VLOOKUP(Table4[[#This Row],[To BMC/MPG Code]],Table5[#All],3,0),"")</f>
        <v>Gomukh Nadaon</v>
      </c>
      <c r="I1079" s="8" t="str">
        <f>IFERROR(VLOOKUP(Table4[[#This Row],[To BMC/MPG Code]],Table5[#All],2,0),"")</f>
        <v>MPG</v>
      </c>
      <c r="J1079" s="10" t="s">
        <v>68</v>
      </c>
      <c r="K1079" s="8" t="str">
        <f>IFERROR(VLOOKUP(Table4[[#This Row],[Item Name]],Table2[[Item Name]:[UoM]],2,0),"")</f>
        <v>Nos</v>
      </c>
      <c r="L1079" s="10">
        <v>15</v>
      </c>
      <c r="M1079" s="18">
        <f>IFERROR(VLOOKUP(Table4[[#This Row],[Item Name]],Table2[[#All],[Item Name]:[Open Rate]],8,0),"")</f>
        <v>5.13</v>
      </c>
      <c r="N1079" s="18">
        <f>IFERROR(+Table4[[#This Row],[Qty Issued]]*Table4[[#This Row],[Rate]],"")</f>
        <v>76.95</v>
      </c>
      <c r="O1079" s="10" t="s">
        <v>152</v>
      </c>
      <c r="P1079" s="13" t="s">
        <v>154</v>
      </c>
    </row>
    <row r="1080" spans="1:16" x14ac:dyDescent="0.25">
      <c r="A1080" s="26">
        <v>45868</v>
      </c>
      <c r="B1080" s="10" t="s">
        <v>155</v>
      </c>
      <c r="C1080" s="10">
        <v>201</v>
      </c>
      <c r="D1080" s="10">
        <v>1014</v>
      </c>
      <c r="E1080" s="8" t="str">
        <f>IFERROR(VLOOKUP(Table4[[#This Row],[From Location Code]],Table5[#All],3,0),"")</f>
        <v>Dumraon</v>
      </c>
      <c r="F1080" s="8" t="str">
        <f>IFERROR(VLOOKUP(Table4[[#This Row],[From Location Code]],Table5[#All],2,0),"")</f>
        <v>BMC</v>
      </c>
      <c r="G1080" s="10">
        <v>10140010</v>
      </c>
      <c r="H1080" s="8" t="str">
        <f>IFERROR(VLOOKUP(Table4[[#This Row],[To BMC/MPG Code]],Table5[#All],3,0),"")</f>
        <v>ARIAON</v>
      </c>
      <c r="I1080" s="8" t="str">
        <f>IFERROR(VLOOKUP(Table4[[#This Row],[To BMC/MPG Code]],Table5[#All],2,0),"")</f>
        <v>MPG</v>
      </c>
      <c r="J1080" s="10" t="s">
        <v>68</v>
      </c>
      <c r="K1080" s="8" t="str">
        <f>IFERROR(VLOOKUP(Table4[[#This Row],[Item Name]],Table2[[Item Name]:[UoM]],2,0),"")</f>
        <v>Nos</v>
      </c>
      <c r="L1080" s="10">
        <v>30</v>
      </c>
      <c r="M1080" s="18">
        <f>IFERROR(VLOOKUP(Table4[[#This Row],[Item Name]],Table2[[#All],[Item Name]:[Open Rate]],8,0),"")</f>
        <v>5.13</v>
      </c>
      <c r="N1080" s="18">
        <f>IFERROR(+Table4[[#This Row],[Qty Issued]]*Table4[[#This Row],[Rate]],"")</f>
        <v>153.9</v>
      </c>
      <c r="O1080" s="10" t="s">
        <v>152</v>
      </c>
      <c r="P1080" s="13" t="s">
        <v>154</v>
      </c>
    </row>
    <row r="1081" spans="1:16" x14ac:dyDescent="0.25">
      <c r="A1081" s="26">
        <v>45868</v>
      </c>
      <c r="B1081" s="10" t="s">
        <v>155</v>
      </c>
      <c r="C1081" s="10">
        <v>201</v>
      </c>
      <c r="D1081" s="10">
        <v>1014</v>
      </c>
      <c r="E1081" s="8" t="str">
        <f>IFERROR(VLOOKUP(Table4[[#This Row],[From Location Code]],Table5[#All],3,0),"")</f>
        <v>Dumraon</v>
      </c>
      <c r="F1081" s="8" t="str">
        <f>IFERROR(VLOOKUP(Table4[[#This Row],[From Location Code]],Table5[#All],2,0),"")</f>
        <v>BMC</v>
      </c>
      <c r="G1081" s="10">
        <v>10140054</v>
      </c>
      <c r="H1081" s="8" t="str">
        <f>IFERROR(VLOOKUP(Table4[[#This Row],[To BMC/MPG Code]],Table5[#All],3,0),"")</f>
        <v>Soan</v>
      </c>
      <c r="I1081" s="8" t="str">
        <f>IFERROR(VLOOKUP(Table4[[#This Row],[To BMC/MPG Code]],Table5[#All],2,0),"")</f>
        <v>MPG</v>
      </c>
      <c r="J1081" s="10" t="s">
        <v>68</v>
      </c>
      <c r="K1081" s="8" t="str">
        <f>IFERROR(VLOOKUP(Table4[[#This Row],[Item Name]],Table2[[Item Name]:[UoM]],2,0),"")</f>
        <v>Nos</v>
      </c>
      <c r="L1081" s="10">
        <v>12</v>
      </c>
      <c r="M1081" s="18">
        <f>IFERROR(VLOOKUP(Table4[[#This Row],[Item Name]],Table2[[#All],[Item Name]:[Open Rate]],8,0),"")</f>
        <v>5.13</v>
      </c>
      <c r="N1081" s="18">
        <f>IFERROR(+Table4[[#This Row],[Qty Issued]]*Table4[[#This Row],[Rate]],"")</f>
        <v>61.56</v>
      </c>
      <c r="O1081" s="10" t="s">
        <v>152</v>
      </c>
      <c r="P1081" s="13" t="s">
        <v>154</v>
      </c>
    </row>
    <row r="1082" spans="1:16" x14ac:dyDescent="0.25">
      <c r="A1082" s="26">
        <v>45868</v>
      </c>
      <c r="B1082" s="10" t="s">
        <v>155</v>
      </c>
      <c r="C1082" s="10">
        <v>201</v>
      </c>
      <c r="D1082" s="10">
        <v>1014</v>
      </c>
      <c r="E1082" s="8" t="str">
        <f>IFERROR(VLOOKUP(Table4[[#This Row],[From Location Code]],Table5[#All],3,0),"")</f>
        <v>Dumraon</v>
      </c>
      <c r="F1082" s="8" t="str">
        <f>IFERROR(VLOOKUP(Table4[[#This Row],[From Location Code]],Table5[#All],2,0),"")</f>
        <v>BMC</v>
      </c>
      <c r="G1082" s="10">
        <v>10140130</v>
      </c>
      <c r="H1082" s="8" t="str">
        <f>IFERROR(VLOOKUP(Table4[[#This Row],[To BMC/MPG Code]],Table5[#All],3,0),"")</f>
        <v>Gomukh Badkagaon</v>
      </c>
      <c r="I1082" s="8" t="str">
        <f>IFERROR(VLOOKUP(Table4[[#This Row],[To BMC/MPG Code]],Table5[#All],2,0),"")</f>
        <v>MPG</v>
      </c>
      <c r="J1082" s="10" t="s">
        <v>68</v>
      </c>
      <c r="K1082" s="8" t="str">
        <f>IFERROR(VLOOKUP(Table4[[#This Row],[Item Name]],Table2[[Item Name]:[UoM]],2,0),"")</f>
        <v>Nos</v>
      </c>
      <c r="L1082" s="10">
        <v>25</v>
      </c>
      <c r="M1082" s="18">
        <f>IFERROR(VLOOKUP(Table4[[#This Row],[Item Name]],Table2[[#All],[Item Name]:[Open Rate]],8,0),"")</f>
        <v>5.13</v>
      </c>
      <c r="N1082" s="18">
        <f>IFERROR(+Table4[[#This Row],[Qty Issued]]*Table4[[#This Row],[Rate]],"")</f>
        <v>128.25</v>
      </c>
      <c r="O1082" s="10" t="s">
        <v>152</v>
      </c>
      <c r="P1082" s="13" t="s">
        <v>154</v>
      </c>
    </row>
    <row r="1083" spans="1:16" x14ac:dyDescent="0.25">
      <c r="A1083" s="26">
        <v>45868</v>
      </c>
      <c r="B1083" s="10" t="s">
        <v>155</v>
      </c>
      <c r="C1083" s="10">
        <v>201</v>
      </c>
      <c r="D1083" s="10">
        <v>1014</v>
      </c>
      <c r="E1083" s="8" t="str">
        <f>IFERROR(VLOOKUP(Table4[[#This Row],[From Location Code]],Table5[#All],3,0),"")</f>
        <v>Dumraon</v>
      </c>
      <c r="F1083" s="8" t="str">
        <f>IFERROR(VLOOKUP(Table4[[#This Row],[From Location Code]],Table5[#All],2,0),"")</f>
        <v>BMC</v>
      </c>
      <c r="G1083" s="10">
        <v>10140131</v>
      </c>
      <c r="H1083" s="8" t="str">
        <f>IFERROR(VLOOKUP(Table4[[#This Row],[To BMC/MPG Code]],Table5[#All],3,0),"")</f>
        <v>Gomukh Basaon Kalan</v>
      </c>
      <c r="I1083" s="8" t="str">
        <f>IFERROR(VLOOKUP(Table4[[#This Row],[To BMC/MPG Code]],Table5[#All],2,0),"")</f>
        <v>MPG</v>
      </c>
      <c r="J1083" s="10" t="s">
        <v>68</v>
      </c>
      <c r="K1083" s="8" t="str">
        <f>IFERROR(VLOOKUP(Table4[[#This Row],[Item Name]],Table2[[Item Name]:[UoM]],2,0),"")</f>
        <v>Nos</v>
      </c>
      <c r="L1083" s="10">
        <v>20</v>
      </c>
      <c r="M1083" s="18">
        <f>IFERROR(VLOOKUP(Table4[[#This Row],[Item Name]],Table2[[#All],[Item Name]:[Open Rate]],8,0),"")</f>
        <v>5.13</v>
      </c>
      <c r="N1083" s="18">
        <f>IFERROR(+Table4[[#This Row],[Qty Issued]]*Table4[[#This Row],[Rate]],"")</f>
        <v>102.6</v>
      </c>
      <c r="O1083" s="10" t="s">
        <v>152</v>
      </c>
      <c r="P1083" s="13" t="s">
        <v>154</v>
      </c>
    </row>
    <row r="1084" spans="1:16" x14ac:dyDescent="0.25">
      <c r="A1084" s="26">
        <v>45868</v>
      </c>
      <c r="B1084" s="10" t="s">
        <v>155</v>
      </c>
      <c r="C1084" s="10">
        <v>170</v>
      </c>
      <c r="D1084" s="10">
        <v>1014</v>
      </c>
      <c r="E1084" s="8" t="str">
        <f>IFERROR(VLOOKUP(Table4[[#This Row],[From Location Code]],Table5[#All],3,0),"")</f>
        <v>Dumraon</v>
      </c>
      <c r="F1084" s="8" t="str">
        <f>IFERROR(VLOOKUP(Table4[[#This Row],[From Location Code]],Table5[#All],2,0),"")</f>
        <v>BMC</v>
      </c>
      <c r="G1084" s="10">
        <v>10140099</v>
      </c>
      <c r="H1084" s="8" t="str">
        <f>IFERROR(VLOOKUP(Table4[[#This Row],[To BMC/MPG Code]],Table5[#All],3,0),"")</f>
        <v>Gomukh Dhakaich</v>
      </c>
      <c r="I1084" s="8" t="str">
        <f>IFERROR(VLOOKUP(Table4[[#This Row],[To BMC/MPG Code]],Table5[#All],2,0),"")</f>
        <v>MPG</v>
      </c>
      <c r="J1084" s="10" t="s">
        <v>108</v>
      </c>
      <c r="K1084" s="8" t="str">
        <f>IFERROR(VLOOKUP(Table4[[#This Row],[Item Name]],Table2[[Item Name]:[UoM]],2,0),"")</f>
        <v>Nos</v>
      </c>
      <c r="L1084" s="10">
        <v>1</v>
      </c>
      <c r="M1084" s="18">
        <f>IFERROR(VLOOKUP(Table4[[#This Row],[Item Name]],Table2[[#All],[Item Name]:[Open Rate]],8,0),"")</f>
        <v>29.5</v>
      </c>
      <c r="N1084" s="18">
        <f>IFERROR(+Table4[[#This Row],[Qty Issued]]*Table4[[#This Row],[Rate]],"")</f>
        <v>29.5</v>
      </c>
      <c r="O1084" s="10" t="s">
        <v>152</v>
      </c>
      <c r="P1084" s="13" t="s">
        <v>154</v>
      </c>
    </row>
    <row r="1085" spans="1:16" x14ac:dyDescent="0.25">
      <c r="A1085" s="26">
        <v>45868</v>
      </c>
      <c r="B1085" s="10" t="s">
        <v>155</v>
      </c>
      <c r="C1085" s="10">
        <v>170</v>
      </c>
      <c r="D1085" s="10">
        <v>1014</v>
      </c>
      <c r="E1085" s="8" t="str">
        <f>IFERROR(VLOOKUP(Table4[[#This Row],[From Location Code]],Table5[#All],3,0),"")</f>
        <v>Dumraon</v>
      </c>
      <c r="F1085" s="8" t="str">
        <f>IFERROR(VLOOKUP(Table4[[#This Row],[From Location Code]],Table5[#All],2,0),"")</f>
        <v>BMC</v>
      </c>
      <c r="G1085" s="10">
        <v>10140172</v>
      </c>
      <c r="H1085" s="8" t="str">
        <f>IFERROR(VLOOKUP(Table4[[#This Row],[To BMC/MPG Code]],Table5[#All],3,0),"")</f>
        <v>Gomukh Laxman Dera</v>
      </c>
      <c r="I1085" s="8" t="str">
        <f>IFERROR(VLOOKUP(Table4[[#This Row],[To BMC/MPG Code]],Table5[#All],2,0),"")</f>
        <v>MPG</v>
      </c>
      <c r="J1085" s="10" t="s">
        <v>108</v>
      </c>
      <c r="K1085" s="8" t="str">
        <f>IFERROR(VLOOKUP(Table4[[#This Row],[Item Name]],Table2[[Item Name]:[UoM]],2,0),"")</f>
        <v>Nos</v>
      </c>
      <c r="L1085" s="10">
        <v>1</v>
      </c>
      <c r="M1085" s="18">
        <f>IFERROR(VLOOKUP(Table4[[#This Row],[Item Name]],Table2[[#All],[Item Name]:[Open Rate]],8,0),"")</f>
        <v>29.5</v>
      </c>
      <c r="N1085" s="18">
        <f>IFERROR(+Table4[[#This Row],[Qty Issued]]*Table4[[#This Row],[Rate]],"")</f>
        <v>29.5</v>
      </c>
      <c r="O1085" s="10" t="s">
        <v>152</v>
      </c>
      <c r="P1085" s="13" t="s">
        <v>154</v>
      </c>
    </row>
    <row r="1086" spans="1:16" x14ac:dyDescent="0.25">
      <c r="A1086" s="26">
        <v>45868</v>
      </c>
      <c r="B1086" s="10" t="s">
        <v>155</v>
      </c>
      <c r="C1086" s="10">
        <v>170</v>
      </c>
      <c r="D1086" s="10">
        <v>1014</v>
      </c>
      <c r="E1086" s="8" t="str">
        <f>IFERROR(VLOOKUP(Table4[[#This Row],[From Location Code]],Table5[#All],3,0),"")</f>
        <v>Dumraon</v>
      </c>
      <c r="F1086" s="8" t="str">
        <f>IFERROR(VLOOKUP(Table4[[#This Row],[From Location Code]],Table5[#All],2,0),"")</f>
        <v>BMC</v>
      </c>
      <c r="G1086" s="10">
        <v>10140119</v>
      </c>
      <c r="H1086" s="8" t="str">
        <f>IFERROR(VLOOKUP(Table4[[#This Row],[To BMC/MPG Code]],Table5[#All],3,0),"")</f>
        <v>Gomukh Banswar</v>
      </c>
      <c r="I1086" s="8" t="str">
        <f>IFERROR(VLOOKUP(Table4[[#This Row],[To BMC/MPG Code]],Table5[#All],2,0),"")</f>
        <v>MPG</v>
      </c>
      <c r="J1086" s="10" t="s">
        <v>108</v>
      </c>
      <c r="K1086" s="8" t="str">
        <f>IFERROR(VLOOKUP(Table4[[#This Row],[Item Name]],Table2[[Item Name]:[UoM]],2,0),"")</f>
        <v>Nos</v>
      </c>
      <c r="L1086" s="10">
        <v>2</v>
      </c>
      <c r="M1086" s="18">
        <f>IFERROR(VLOOKUP(Table4[[#This Row],[Item Name]],Table2[[#All],[Item Name]:[Open Rate]],8,0),"")</f>
        <v>29.5</v>
      </c>
      <c r="N1086" s="18">
        <f>IFERROR(+Table4[[#This Row],[Qty Issued]]*Table4[[#This Row],[Rate]],"")</f>
        <v>59</v>
      </c>
      <c r="O1086" s="10" t="s">
        <v>153</v>
      </c>
      <c r="P1086" s="13" t="s">
        <v>38</v>
      </c>
    </row>
    <row r="1087" spans="1:16" x14ac:dyDescent="0.25">
      <c r="A1087" s="26">
        <v>45868</v>
      </c>
      <c r="B1087" s="10" t="s">
        <v>155</v>
      </c>
      <c r="C1087" s="10">
        <v>170</v>
      </c>
      <c r="D1087" s="10">
        <v>1014</v>
      </c>
      <c r="E1087" s="8" t="str">
        <f>IFERROR(VLOOKUP(Table4[[#This Row],[From Location Code]],Table5[#All],3,0),"")</f>
        <v>Dumraon</v>
      </c>
      <c r="F1087" s="8" t="str">
        <f>IFERROR(VLOOKUP(Table4[[#This Row],[From Location Code]],Table5[#All],2,0),"")</f>
        <v>BMC</v>
      </c>
      <c r="G1087" s="10">
        <v>10140178</v>
      </c>
      <c r="H1087" s="8" t="str">
        <f>IFERROR(VLOOKUP(Table4[[#This Row],[To BMC/MPG Code]],Table5[#All],3,0),"")</f>
        <v>Gomukh Tiyar</v>
      </c>
      <c r="I1087" s="8" t="str">
        <f>IFERROR(VLOOKUP(Table4[[#This Row],[To BMC/MPG Code]],Table5[#All],2,0),"")</f>
        <v>MPG</v>
      </c>
      <c r="J1087" s="10" t="s">
        <v>108</v>
      </c>
      <c r="K1087" s="8" t="str">
        <f>IFERROR(VLOOKUP(Table4[[#This Row],[Item Name]],Table2[[Item Name]:[UoM]],2,0),"")</f>
        <v>Nos</v>
      </c>
      <c r="L1087" s="10">
        <v>1</v>
      </c>
      <c r="M1087" s="18">
        <f>IFERROR(VLOOKUP(Table4[[#This Row],[Item Name]],Table2[[#All],[Item Name]:[Open Rate]],8,0),"")</f>
        <v>29.5</v>
      </c>
      <c r="N1087" s="18">
        <f>IFERROR(+Table4[[#This Row],[Qty Issued]]*Table4[[#This Row],[Rate]],"")</f>
        <v>29.5</v>
      </c>
      <c r="O1087" s="10" t="s">
        <v>153</v>
      </c>
      <c r="P1087" s="13" t="s">
        <v>38</v>
      </c>
    </row>
    <row r="1088" spans="1:16" x14ac:dyDescent="0.25">
      <c r="A1088" s="26">
        <v>45868</v>
      </c>
      <c r="B1088" s="10" t="s">
        <v>155</v>
      </c>
      <c r="C1088" s="10">
        <v>170</v>
      </c>
      <c r="D1088" s="10">
        <v>1014</v>
      </c>
      <c r="E1088" s="8" t="str">
        <f>IFERROR(VLOOKUP(Table4[[#This Row],[From Location Code]],Table5[#All],3,0),"")</f>
        <v>Dumraon</v>
      </c>
      <c r="F1088" s="8" t="str">
        <f>IFERROR(VLOOKUP(Table4[[#This Row],[From Location Code]],Table5[#All],2,0),"")</f>
        <v>BMC</v>
      </c>
      <c r="G1088" s="10">
        <v>10140183</v>
      </c>
      <c r="H1088" s="8" t="str">
        <f>IFERROR(VLOOKUP(Table4[[#This Row],[To BMC/MPG Code]],Table5[#All],3,0),"")</f>
        <v>Gomukh Uttardahan</v>
      </c>
      <c r="I1088" s="8" t="str">
        <f>IFERROR(VLOOKUP(Table4[[#This Row],[To BMC/MPG Code]],Table5[#All],2,0),"")</f>
        <v>MPG</v>
      </c>
      <c r="J1088" s="10" t="s">
        <v>108</v>
      </c>
      <c r="K1088" s="8" t="str">
        <f>IFERROR(VLOOKUP(Table4[[#This Row],[Item Name]],Table2[[Item Name]:[UoM]],2,0),"")</f>
        <v>Nos</v>
      </c>
      <c r="L1088" s="10">
        <v>1</v>
      </c>
      <c r="M1088" s="18">
        <f>IFERROR(VLOOKUP(Table4[[#This Row],[Item Name]],Table2[[#All],[Item Name]:[Open Rate]],8,0),"")</f>
        <v>29.5</v>
      </c>
      <c r="N1088" s="18">
        <f>IFERROR(+Table4[[#This Row],[Qty Issued]]*Table4[[#This Row],[Rate]],"")</f>
        <v>29.5</v>
      </c>
      <c r="O1088" s="10" t="s">
        <v>152</v>
      </c>
      <c r="P1088" s="13" t="s">
        <v>154</v>
      </c>
    </row>
    <row r="1089" spans="1:16" x14ac:dyDescent="0.25">
      <c r="A1089" s="26">
        <v>45868</v>
      </c>
      <c r="B1089" s="10" t="s">
        <v>155</v>
      </c>
      <c r="C1089" s="10">
        <v>170</v>
      </c>
      <c r="D1089" s="10">
        <v>1014</v>
      </c>
      <c r="E1089" s="8" t="str">
        <f>IFERROR(VLOOKUP(Table4[[#This Row],[From Location Code]],Table5[#All],3,0),"")</f>
        <v>Dumraon</v>
      </c>
      <c r="F1089" s="8" t="str">
        <f>IFERROR(VLOOKUP(Table4[[#This Row],[From Location Code]],Table5[#All],2,0),"")</f>
        <v>BMC</v>
      </c>
      <c r="G1089" s="10">
        <v>10140139</v>
      </c>
      <c r="H1089" s="8" t="str">
        <f>IFERROR(VLOOKUP(Table4[[#This Row],[To BMC/MPG Code]],Table5[#All],3,0),"")</f>
        <v>Gomukh Nadaon</v>
      </c>
      <c r="I1089" s="8" t="str">
        <f>IFERROR(VLOOKUP(Table4[[#This Row],[To BMC/MPG Code]],Table5[#All],2,0),"")</f>
        <v>MPG</v>
      </c>
      <c r="J1089" s="10" t="s">
        <v>108</v>
      </c>
      <c r="K1089" s="8" t="str">
        <f>IFERROR(VLOOKUP(Table4[[#This Row],[Item Name]],Table2[[Item Name]:[UoM]],2,0),"")</f>
        <v>Nos</v>
      </c>
      <c r="L1089" s="10">
        <v>1</v>
      </c>
      <c r="M1089" s="18">
        <f>IFERROR(VLOOKUP(Table4[[#This Row],[Item Name]],Table2[[#All],[Item Name]:[Open Rate]],8,0),"")</f>
        <v>29.5</v>
      </c>
      <c r="N1089" s="18">
        <f>IFERROR(+Table4[[#This Row],[Qty Issued]]*Table4[[#This Row],[Rate]],"")</f>
        <v>29.5</v>
      </c>
      <c r="O1089" s="10" t="s">
        <v>152</v>
      </c>
      <c r="P1089" s="13" t="s">
        <v>154</v>
      </c>
    </row>
    <row r="1090" spans="1:16" x14ac:dyDescent="0.25">
      <c r="A1090" s="26">
        <v>45868</v>
      </c>
      <c r="B1090" s="10" t="s">
        <v>155</v>
      </c>
      <c r="C1090" s="10">
        <v>170</v>
      </c>
      <c r="D1090" s="10">
        <v>1014</v>
      </c>
      <c r="E1090" s="8" t="str">
        <f>IFERROR(VLOOKUP(Table4[[#This Row],[From Location Code]],Table5[#All],3,0),"")</f>
        <v>Dumraon</v>
      </c>
      <c r="F1090" s="8" t="str">
        <f>IFERROR(VLOOKUP(Table4[[#This Row],[From Location Code]],Table5[#All],2,0),"")</f>
        <v>BMC</v>
      </c>
      <c r="G1090" s="10">
        <v>10140185</v>
      </c>
      <c r="H1090" s="8" t="str">
        <f>IFERROR(VLOOKUP(Table4[[#This Row],[To BMC/MPG Code]],Table5[#All],3,0),"")</f>
        <v>Gomukh Jagdishpur</v>
      </c>
      <c r="I1090" s="8" t="str">
        <f>IFERROR(VLOOKUP(Table4[[#This Row],[To BMC/MPG Code]],Table5[#All],2,0),"")</f>
        <v>MPG</v>
      </c>
      <c r="J1090" s="10" t="s">
        <v>108</v>
      </c>
      <c r="K1090" s="8" t="str">
        <f>IFERROR(VLOOKUP(Table4[[#This Row],[Item Name]],Table2[[Item Name]:[UoM]],2,0),"")</f>
        <v>Nos</v>
      </c>
      <c r="L1090" s="10">
        <v>1</v>
      </c>
      <c r="M1090" s="18">
        <f>IFERROR(VLOOKUP(Table4[[#This Row],[Item Name]],Table2[[#All],[Item Name]:[Open Rate]],8,0),"")</f>
        <v>29.5</v>
      </c>
      <c r="N1090" s="18">
        <f>IFERROR(+Table4[[#This Row],[Qty Issued]]*Table4[[#This Row],[Rate]],"")</f>
        <v>29.5</v>
      </c>
      <c r="O1090" s="10" t="s">
        <v>153</v>
      </c>
      <c r="P1090" s="13" t="s">
        <v>38</v>
      </c>
    </row>
    <row r="1091" spans="1:16" x14ac:dyDescent="0.25">
      <c r="A1091" s="26">
        <v>45868</v>
      </c>
      <c r="B1091" s="10" t="s">
        <v>155</v>
      </c>
      <c r="C1091" s="10">
        <v>170</v>
      </c>
      <c r="D1091" s="10">
        <v>1014</v>
      </c>
      <c r="E1091" s="8" t="str">
        <f>IFERROR(VLOOKUP(Table4[[#This Row],[From Location Code]],Table5[#All],3,0),"")</f>
        <v>Dumraon</v>
      </c>
      <c r="F1091" s="8" t="str">
        <f>IFERROR(VLOOKUP(Table4[[#This Row],[From Location Code]],Table5[#All],2,0),"")</f>
        <v>BMC</v>
      </c>
      <c r="G1091" s="10">
        <v>10140010</v>
      </c>
      <c r="H1091" s="8" t="str">
        <f>IFERROR(VLOOKUP(Table4[[#This Row],[To BMC/MPG Code]],Table5[#All],3,0),"")</f>
        <v>ARIAON</v>
      </c>
      <c r="I1091" s="8" t="str">
        <f>IFERROR(VLOOKUP(Table4[[#This Row],[To BMC/MPG Code]],Table5[#All],2,0),"")</f>
        <v>MPG</v>
      </c>
      <c r="J1091" s="10" t="s">
        <v>108</v>
      </c>
      <c r="K1091" s="8" t="str">
        <f>IFERROR(VLOOKUP(Table4[[#This Row],[Item Name]],Table2[[Item Name]:[UoM]],2,0),"")</f>
        <v>Nos</v>
      </c>
      <c r="L1091" s="10">
        <v>1</v>
      </c>
      <c r="M1091" s="18">
        <f>IFERROR(VLOOKUP(Table4[[#This Row],[Item Name]],Table2[[#All],[Item Name]:[Open Rate]],8,0),"")</f>
        <v>29.5</v>
      </c>
      <c r="N1091" s="18">
        <f>IFERROR(+Table4[[#This Row],[Qty Issued]]*Table4[[#This Row],[Rate]],"")</f>
        <v>29.5</v>
      </c>
      <c r="O1091" s="10" t="s">
        <v>152</v>
      </c>
      <c r="P1091" s="13" t="s">
        <v>154</v>
      </c>
    </row>
    <row r="1092" spans="1:16" x14ac:dyDescent="0.25">
      <c r="A1092" s="26">
        <v>45868</v>
      </c>
      <c r="B1092" s="10" t="s">
        <v>155</v>
      </c>
      <c r="C1092" s="10">
        <v>170</v>
      </c>
      <c r="D1092" s="10">
        <v>1014</v>
      </c>
      <c r="E1092" s="8" t="str">
        <f>IFERROR(VLOOKUP(Table4[[#This Row],[From Location Code]],Table5[#All],3,0),"")</f>
        <v>Dumraon</v>
      </c>
      <c r="F1092" s="8" t="str">
        <f>IFERROR(VLOOKUP(Table4[[#This Row],[From Location Code]],Table5[#All],2,0),"")</f>
        <v>BMC</v>
      </c>
      <c r="G1092" s="10">
        <v>10140159</v>
      </c>
      <c r="H1092" s="8" t="str">
        <f>IFERROR(VLOOKUP(Table4[[#This Row],[To BMC/MPG Code]],Table5[#All],3,0),"")</f>
        <v>Gomukh Kaudesari</v>
      </c>
      <c r="I1092" s="8" t="str">
        <f>IFERROR(VLOOKUP(Table4[[#This Row],[To BMC/MPG Code]],Table5[#All],2,0),"")</f>
        <v>MPG</v>
      </c>
      <c r="J1092" s="10" t="s">
        <v>108</v>
      </c>
      <c r="K1092" s="8" t="str">
        <f>IFERROR(VLOOKUP(Table4[[#This Row],[Item Name]],Table2[[Item Name]:[UoM]],2,0),"")</f>
        <v>Nos</v>
      </c>
      <c r="L1092" s="10">
        <v>1</v>
      </c>
      <c r="M1092" s="18">
        <f>IFERROR(VLOOKUP(Table4[[#This Row],[Item Name]],Table2[[#All],[Item Name]:[Open Rate]],8,0),"")</f>
        <v>29.5</v>
      </c>
      <c r="N1092" s="18">
        <f>IFERROR(+Table4[[#This Row],[Qty Issued]]*Table4[[#This Row],[Rate]],"")</f>
        <v>29.5</v>
      </c>
      <c r="O1092" s="10" t="s">
        <v>152</v>
      </c>
      <c r="P1092" s="13" t="s">
        <v>154</v>
      </c>
    </row>
    <row r="1093" spans="1:16" x14ac:dyDescent="0.25">
      <c r="A1093" s="26">
        <v>45868</v>
      </c>
      <c r="B1093" s="10" t="s">
        <v>155</v>
      </c>
      <c r="C1093" s="10">
        <v>170</v>
      </c>
      <c r="D1093" s="10">
        <v>1014</v>
      </c>
      <c r="E1093" s="8" t="str">
        <f>IFERROR(VLOOKUP(Table4[[#This Row],[From Location Code]],Table5[#All],3,0),"")</f>
        <v>Dumraon</v>
      </c>
      <c r="F1093" s="8" t="str">
        <f>IFERROR(VLOOKUP(Table4[[#This Row],[From Location Code]],Table5[#All],2,0),"")</f>
        <v>BMC</v>
      </c>
      <c r="G1093" s="10">
        <v>10140171</v>
      </c>
      <c r="H1093" s="8" t="str">
        <f>IFERROR(VLOOKUP(Table4[[#This Row],[To BMC/MPG Code]],Table5[#All],3,0),"")</f>
        <v xml:space="preserve">Gomukh Mukhiyadera </v>
      </c>
      <c r="I1093" s="8" t="str">
        <f>IFERROR(VLOOKUP(Table4[[#This Row],[To BMC/MPG Code]],Table5[#All],2,0),"")</f>
        <v>MPG</v>
      </c>
      <c r="J1093" s="10" t="s">
        <v>116</v>
      </c>
      <c r="K1093" s="8" t="str">
        <f>IFERROR(VLOOKUP(Table4[[#This Row],[Item Name]],Table2[[Item Name]:[UoM]],2,0),"")</f>
        <v>Nos</v>
      </c>
      <c r="L1093" s="10">
        <v>1</v>
      </c>
      <c r="M1093" s="18">
        <f>IFERROR(VLOOKUP(Table4[[#This Row],[Item Name]],Table2[[#All],[Item Name]:[Open Rate]],8,0),"")</f>
        <v>2.83</v>
      </c>
      <c r="N1093" s="18">
        <f>IFERROR(+Table4[[#This Row],[Qty Issued]]*Table4[[#This Row],[Rate]],"")</f>
        <v>2.83</v>
      </c>
      <c r="O1093" s="10" t="s">
        <v>152</v>
      </c>
      <c r="P1093" s="13" t="s">
        <v>154</v>
      </c>
    </row>
    <row r="1094" spans="1:16" x14ac:dyDescent="0.25">
      <c r="A1094" s="26">
        <v>45868</v>
      </c>
      <c r="B1094" s="10" t="s">
        <v>155</v>
      </c>
      <c r="C1094" s="10">
        <v>170</v>
      </c>
      <c r="D1094" s="10">
        <v>1014</v>
      </c>
      <c r="E1094" s="8" t="str">
        <f>IFERROR(VLOOKUP(Table4[[#This Row],[From Location Code]],Table5[#All],3,0),"")</f>
        <v>Dumraon</v>
      </c>
      <c r="F1094" s="8" t="str">
        <f>IFERROR(VLOOKUP(Table4[[#This Row],[From Location Code]],Table5[#All],2,0),"")</f>
        <v>BMC</v>
      </c>
      <c r="G1094" s="10">
        <v>10140172</v>
      </c>
      <c r="H1094" s="8" t="str">
        <f>IFERROR(VLOOKUP(Table4[[#This Row],[To BMC/MPG Code]],Table5[#All],3,0),"")</f>
        <v>Gomukh Laxman Dera</v>
      </c>
      <c r="I1094" s="8" t="str">
        <f>IFERROR(VLOOKUP(Table4[[#This Row],[To BMC/MPG Code]],Table5[#All],2,0),"")</f>
        <v>MPG</v>
      </c>
      <c r="J1094" s="10" t="s">
        <v>116</v>
      </c>
      <c r="K1094" s="8" t="str">
        <f>IFERROR(VLOOKUP(Table4[[#This Row],[Item Name]],Table2[[Item Name]:[UoM]],2,0),"")</f>
        <v>Nos</v>
      </c>
      <c r="L1094" s="10">
        <v>1</v>
      </c>
      <c r="M1094" s="18">
        <f>IFERROR(VLOOKUP(Table4[[#This Row],[Item Name]],Table2[[#All],[Item Name]:[Open Rate]],8,0),"")</f>
        <v>2.83</v>
      </c>
      <c r="N1094" s="18">
        <f>IFERROR(+Table4[[#This Row],[Qty Issued]]*Table4[[#This Row],[Rate]],"")</f>
        <v>2.83</v>
      </c>
      <c r="O1094" s="10" t="s">
        <v>152</v>
      </c>
      <c r="P1094" s="13" t="s">
        <v>154</v>
      </c>
    </row>
    <row r="1095" spans="1:16" x14ac:dyDescent="0.25">
      <c r="A1095" s="26">
        <v>45868</v>
      </c>
      <c r="B1095" s="10" t="s">
        <v>155</v>
      </c>
      <c r="C1095" s="10">
        <v>170</v>
      </c>
      <c r="D1095" s="10">
        <v>1014</v>
      </c>
      <c r="E1095" s="8" t="str">
        <f>IFERROR(VLOOKUP(Table4[[#This Row],[From Location Code]],Table5[#All],3,0),"")</f>
        <v>Dumraon</v>
      </c>
      <c r="F1095" s="8" t="str">
        <f>IFERROR(VLOOKUP(Table4[[#This Row],[From Location Code]],Table5[#All],2,0),"")</f>
        <v>BMC</v>
      </c>
      <c r="G1095" s="10">
        <v>10140173</v>
      </c>
      <c r="H1095" s="8" t="str">
        <f>IFERROR(VLOOKUP(Table4[[#This Row],[To BMC/MPG Code]],Table5[#All],3,0),"")</f>
        <v>Gumukh Gayghat</v>
      </c>
      <c r="I1095" s="8" t="str">
        <f>IFERROR(VLOOKUP(Table4[[#This Row],[To BMC/MPG Code]],Table5[#All],2,0),"")</f>
        <v>MPG</v>
      </c>
      <c r="J1095" s="10" t="s">
        <v>116</v>
      </c>
      <c r="K1095" s="8" t="str">
        <f>IFERROR(VLOOKUP(Table4[[#This Row],[Item Name]],Table2[[Item Name]:[UoM]],2,0),"")</f>
        <v>Nos</v>
      </c>
      <c r="L1095" s="10">
        <v>1</v>
      </c>
      <c r="M1095" s="18">
        <f>IFERROR(VLOOKUP(Table4[[#This Row],[Item Name]],Table2[[#All],[Item Name]:[Open Rate]],8,0),"")</f>
        <v>2.83</v>
      </c>
      <c r="N1095" s="18">
        <f>IFERROR(+Table4[[#This Row],[Qty Issued]]*Table4[[#This Row],[Rate]],"")</f>
        <v>2.83</v>
      </c>
      <c r="O1095" s="10" t="s">
        <v>152</v>
      </c>
      <c r="P1095" s="13" t="s">
        <v>154</v>
      </c>
    </row>
    <row r="1096" spans="1:16" x14ac:dyDescent="0.25">
      <c r="A1096" s="26">
        <v>45868</v>
      </c>
      <c r="B1096" s="10" t="s">
        <v>155</v>
      </c>
      <c r="C1096" s="10">
        <v>170</v>
      </c>
      <c r="D1096" s="10">
        <v>1014</v>
      </c>
      <c r="E1096" s="8" t="str">
        <f>IFERROR(VLOOKUP(Table4[[#This Row],[From Location Code]],Table5[#All],3,0),"")</f>
        <v>Dumraon</v>
      </c>
      <c r="F1096" s="8" t="str">
        <f>IFERROR(VLOOKUP(Table4[[#This Row],[From Location Code]],Table5[#All],2,0),"")</f>
        <v>BMC</v>
      </c>
      <c r="G1096" s="10">
        <v>10140145</v>
      </c>
      <c r="H1096" s="8" t="str">
        <f>IFERROR(VLOOKUP(Table4[[#This Row],[To BMC/MPG Code]],Table5[#All],3,0),"")</f>
        <v>Gomukh Pokhraha</v>
      </c>
      <c r="I1096" s="8" t="str">
        <f>IFERROR(VLOOKUP(Table4[[#This Row],[To BMC/MPG Code]],Table5[#All],2,0),"")</f>
        <v>MPG</v>
      </c>
      <c r="J1096" s="10" t="s">
        <v>116</v>
      </c>
      <c r="K1096" s="8" t="str">
        <f>IFERROR(VLOOKUP(Table4[[#This Row],[Item Name]],Table2[[Item Name]:[UoM]],2,0),"")</f>
        <v>Nos</v>
      </c>
      <c r="L1096" s="10">
        <v>1</v>
      </c>
      <c r="M1096" s="18">
        <f>IFERROR(VLOOKUP(Table4[[#This Row],[Item Name]],Table2[[#All],[Item Name]:[Open Rate]],8,0),"")</f>
        <v>2.83</v>
      </c>
      <c r="N1096" s="18">
        <f>IFERROR(+Table4[[#This Row],[Qty Issued]]*Table4[[#This Row],[Rate]],"")</f>
        <v>2.83</v>
      </c>
      <c r="O1096" s="10" t="s">
        <v>152</v>
      </c>
      <c r="P1096" s="13" t="s">
        <v>154</v>
      </c>
    </row>
    <row r="1097" spans="1:16" x14ac:dyDescent="0.25">
      <c r="A1097" s="26">
        <v>45868</v>
      </c>
      <c r="B1097" s="10" t="s">
        <v>155</v>
      </c>
      <c r="C1097" s="10">
        <v>170</v>
      </c>
      <c r="D1097" s="10">
        <v>1014</v>
      </c>
      <c r="E1097" s="8" t="str">
        <f>IFERROR(VLOOKUP(Table4[[#This Row],[From Location Code]],Table5[#All],3,0),"")</f>
        <v>Dumraon</v>
      </c>
      <c r="F1097" s="8" t="str">
        <f>IFERROR(VLOOKUP(Table4[[#This Row],[From Location Code]],Table5[#All],2,0),"")</f>
        <v>BMC</v>
      </c>
      <c r="G1097" s="10">
        <v>10140183</v>
      </c>
      <c r="H1097" s="8" t="str">
        <f>IFERROR(VLOOKUP(Table4[[#This Row],[To BMC/MPG Code]],Table5[#All],3,0),"")</f>
        <v>Gomukh Uttardahan</v>
      </c>
      <c r="I1097" s="8" t="str">
        <f>IFERROR(VLOOKUP(Table4[[#This Row],[To BMC/MPG Code]],Table5[#All],2,0),"")</f>
        <v>MPG</v>
      </c>
      <c r="J1097" s="10" t="s">
        <v>116</v>
      </c>
      <c r="K1097" s="8" t="str">
        <f>IFERROR(VLOOKUP(Table4[[#This Row],[Item Name]],Table2[[Item Name]:[UoM]],2,0),"")</f>
        <v>Nos</v>
      </c>
      <c r="L1097" s="10">
        <v>1</v>
      </c>
      <c r="M1097" s="18">
        <f>IFERROR(VLOOKUP(Table4[[#This Row],[Item Name]],Table2[[#All],[Item Name]:[Open Rate]],8,0),"")</f>
        <v>2.83</v>
      </c>
      <c r="N1097" s="18">
        <f>IFERROR(+Table4[[#This Row],[Qty Issued]]*Table4[[#This Row],[Rate]],"")</f>
        <v>2.83</v>
      </c>
      <c r="O1097" s="10" t="s">
        <v>153</v>
      </c>
      <c r="P1097" s="13" t="s">
        <v>38</v>
      </c>
    </row>
    <row r="1098" spans="1:16" x14ac:dyDescent="0.25">
      <c r="A1098" s="26">
        <v>45868</v>
      </c>
      <c r="B1098" s="10" t="s">
        <v>155</v>
      </c>
      <c r="C1098" s="10">
        <v>170</v>
      </c>
      <c r="D1098" s="10">
        <v>1014</v>
      </c>
      <c r="E1098" s="8" t="str">
        <f>IFERROR(VLOOKUP(Table4[[#This Row],[From Location Code]],Table5[#All],3,0),"")</f>
        <v>Dumraon</v>
      </c>
      <c r="F1098" s="8" t="str">
        <f>IFERROR(VLOOKUP(Table4[[#This Row],[From Location Code]],Table5[#All],2,0),"")</f>
        <v>BMC</v>
      </c>
      <c r="G1098" s="10">
        <v>10140010</v>
      </c>
      <c r="H1098" s="8" t="str">
        <f>IFERROR(VLOOKUP(Table4[[#This Row],[To BMC/MPG Code]],Table5[#All],3,0),"")</f>
        <v>ARIAON</v>
      </c>
      <c r="I1098" s="8" t="str">
        <f>IFERROR(VLOOKUP(Table4[[#This Row],[To BMC/MPG Code]],Table5[#All],2,0),"")</f>
        <v>MPG</v>
      </c>
      <c r="J1098" s="10" t="s">
        <v>116</v>
      </c>
      <c r="K1098" s="8" t="str">
        <f>IFERROR(VLOOKUP(Table4[[#This Row],[Item Name]],Table2[[Item Name]:[UoM]],2,0),"")</f>
        <v>Nos</v>
      </c>
      <c r="L1098" s="10">
        <v>1</v>
      </c>
      <c r="M1098" s="18">
        <f>IFERROR(VLOOKUP(Table4[[#This Row],[Item Name]],Table2[[#All],[Item Name]:[Open Rate]],8,0),"")</f>
        <v>2.83</v>
      </c>
      <c r="N1098" s="18">
        <f>IFERROR(+Table4[[#This Row],[Qty Issued]]*Table4[[#This Row],[Rate]],"")</f>
        <v>2.83</v>
      </c>
      <c r="O1098" s="10" t="s">
        <v>152</v>
      </c>
      <c r="P1098" s="13" t="s">
        <v>154</v>
      </c>
    </row>
    <row r="1099" spans="1:16" x14ac:dyDescent="0.25">
      <c r="A1099" s="26">
        <v>45868</v>
      </c>
      <c r="B1099" s="10" t="s">
        <v>155</v>
      </c>
      <c r="C1099" s="10">
        <v>170</v>
      </c>
      <c r="D1099" s="10">
        <v>1014</v>
      </c>
      <c r="E1099" s="8" t="str">
        <f>IFERROR(VLOOKUP(Table4[[#This Row],[From Location Code]],Table5[#All],3,0),"")</f>
        <v>Dumraon</v>
      </c>
      <c r="F1099" s="8" t="str">
        <f>IFERROR(VLOOKUP(Table4[[#This Row],[From Location Code]],Table5[#All],2,0),"")</f>
        <v>BMC</v>
      </c>
      <c r="G1099" s="10">
        <v>10140174</v>
      </c>
      <c r="H1099" s="8" t="str">
        <f>IFERROR(VLOOKUP(Table4[[#This Row],[To BMC/MPG Code]],Table5[#All],3,0),"")</f>
        <v>Gomukh Shivpur</v>
      </c>
      <c r="I1099" s="8" t="str">
        <f>IFERROR(VLOOKUP(Table4[[#This Row],[To BMC/MPG Code]],Table5[#All],2,0),"")</f>
        <v>MPG</v>
      </c>
      <c r="J1099" s="10" t="s">
        <v>116</v>
      </c>
      <c r="K1099" s="8" t="str">
        <f>IFERROR(VLOOKUP(Table4[[#This Row],[Item Name]],Table2[[Item Name]:[UoM]],2,0),"")</f>
        <v>Nos</v>
      </c>
      <c r="L1099" s="10">
        <v>2</v>
      </c>
      <c r="M1099" s="18">
        <f>IFERROR(VLOOKUP(Table4[[#This Row],[Item Name]],Table2[[#All],[Item Name]:[Open Rate]],8,0),"")</f>
        <v>2.83</v>
      </c>
      <c r="N1099" s="18">
        <f>IFERROR(+Table4[[#This Row],[Qty Issued]]*Table4[[#This Row],[Rate]],"")</f>
        <v>5.66</v>
      </c>
      <c r="O1099" s="10" t="s">
        <v>152</v>
      </c>
      <c r="P1099" s="13" t="s">
        <v>154</v>
      </c>
    </row>
    <row r="1100" spans="1:16" x14ac:dyDescent="0.25">
      <c r="A1100" s="26">
        <v>45868</v>
      </c>
      <c r="B1100" s="10" t="s">
        <v>155</v>
      </c>
      <c r="C1100" s="10">
        <v>170</v>
      </c>
      <c r="D1100" s="10">
        <v>1014</v>
      </c>
      <c r="E1100" s="8" t="str">
        <f>IFERROR(VLOOKUP(Table4[[#This Row],[From Location Code]],Table5[#All],3,0),"")</f>
        <v>Dumraon</v>
      </c>
      <c r="F1100" s="8" t="str">
        <f>IFERROR(VLOOKUP(Table4[[#This Row],[From Location Code]],Table5[#All],2,0),"")</f>
        <v>BMC</v>
      </c>
      <c r="G1100" s="10">
        <v>10140020</v>
      </c>
      <c r="H1100" s="8" t="str">
        <f>IFERROR(VLOOKUP(Table4[[#This Row],[To BMC/MPG Code]],Table5[#All],3,0),"")</f>
        <v>RAJAPUR</v>
      </c>
      <c r="I1100" s="8" t="str">
        <f>IFERROR(VLOOKUP(Table4[[#This Row],[To BMC/MPG Code]],Table5[#All],2,0),"")</f>
        <v>MPG</v>
      </c>
      <c r="J1100" s="10" t="s">
        <v>66</v>
      </c>
      <c r="K1100" s="8" t="str">
        <f>IFERROR(VLOOKUP(Table4[[#This Row],[Item Name]],Table2[[Item Name]:[UoM]],2,0),"")</f>
        <v>Nos</v>
      </c>
      <c r="L1100" s="10">
        <v>1</v>
      </c>
      <c r="M1100" s="18">
        <f>IFERROR(VLOOKUP(Table4[[#This Row],[Item Name]],Table2[[#All],[Item Name]:[Open Rate]],8,0),"")</f>
        <v>56.02</v>
      </c>
      <c r="N1100" s="18">
        <f>IFERROR(+Table4[[#This Row],[Qty Issued]]*Table4[[#This Row],[Rate]],"")</f>
        <v>56.02</v>
      </c>
      <c r="O1100" s="10" t="s">
        <v>152</v>
      </c>
      <c r="P1100" s="13" t="s">
        <v>154</v>
      </c>
    </row>
    <row r="1101" spans="1:16" x14ac:dyDescent="0.25">
      <c r="A1101" s="26">
        <v>45868</v>
      </c>
      <c r="B1101" s="10" t="s">
        <v>155</v>
      </c>
      <c r="C1101" s="10">
        <v>170</v>
      </c>
      <c r="D1101" s="10">
        <v>1014</v>
      </c>
      <c r="E1101" s="8" t="str">
        <f>IFERROR(VLOOKUP(Table4[[#This Row],[From Location Code]],Table5[#All],3,0),"")</f>
        <v>Dumraon</v>
      </c>
      <c r="F1101" s="8" t="str">
        <f>IFERROR(VLOOKUP(Table4[[#This Row],[From Location Code]],Table5[#All],2,0),"")</f>
        <v>BMC</v>
      </c>
      <c r="G1101" s="10">
        <v>10140099</v>
      </c>
      <c r="H1101" s="8" t="str">
        <f>IFERROR(VLOOKUP(Table4[[#This Row],[To BMC/MPG Code]],Table5[#All],3,0),"")</f>
        <v>Gomukh Dhakaich</v>
      </c>
      <c r="I1101" s="8" t="str">
        <f>IFERROR(VLOOKUP(Table4[[#This Row],[To BMC/MPG Code]],Table5[#All],2,0),"")</f>
        <v>MPG</v>
      </c>
      <c r="J1101" s="10" t="s">
        <v>66</v>
      </c>
      <c r="K1101" s="8" t="str">
        <f>IFERROR(VLOOKUP(Table4[[#This Row],[Item Name]],Table2[[Item Name]:[UoM]],2,0),"")</f>
        <v>Nos</v>
      </c>
      <c r="L1101" s="10">
        <v>1</v>
      </c>
      <c r="M1101" s="18">
        <f>IFERROR(VLOOKUP(Table4[[#This Row],[Item Name]],Table2[[#All],[Item Name]:[Open Rate]],8,0),"")</f>
        <v>56.02</v>
      </c>
      <c r="N1101" s="18">
        <f>IFERROR(+Table4[[#This Row],[Qty Issued]]*Table4[[#This Row],[Rate]],"")</f>
        <v>56.02</v>
      </c>
      <c r="O1101" s="10" t="s">
        <v>152</v>
      </c>
      <c r="P1101" s="13" t="s">
        <v>154</v>
      </c>
    </row>
    <row r="1102" spans="1:16" x14ac:dyDescent="0.25">
      <c r="A1102" s="26">
        <v>45868</v>
      </c>
      <c r="B1102" s="10" t="s">
        <v>155</v>
      </c>
      <c r="C1102" s="10">
        <v>170</v>
      </c>
      <c r="D1102" s="10">
        <v>1014</v>
      </c>
      <c r="E1102" s="8" t="str">
        <f>IFERROR(VLOOKUP(Table4[[#This Row],[From Location Code]],Table5[#All],3,0),"")</f>
        <v>Dumraon</v>
      </c>
      <c r="F1102" s="8" t="str">
        <f>IFERROR(VLOOKUP(Table4[[#This Row],[From Location Code]],Table5[#All],2,0),"")</f>
        <v>BMC</v>
      </c>
      <c r="G1102" s="10">
        <v>10140145</v>
      </c>
      <c r="H1102" s="8" t="str">
        <f>IFERROR(VLOOKUP(Table4[[#This Row],[To BMC/MPG Code]],Table5[#All],3,0),"")</f>
        <v>Gomukh Pokhraha</v>
      </c>
      <c r="I1102" s="8" t="str">
        <f>IFERROR(VLOOKUP(Table4[[#This Row],[To BMC/MPG Code]],Table5[#All],2,0),"")</f>
        <v>MPG</v>
      </c>
      <c r="J1102" s="10" t="s">
        <v>66</v>
      </c>
      <c r="K1102" s="8" t="str">
        <f>IFERROR(VLOOKUP(Table4[[#This Row],[Item Name]],Table2[[Item Name]:[UoM]],2,0),"")</f>
        <v>Nos</v>
      </c>
      <c r="L1102" s="10">
        <v>1</v>
      </c>
      <c r="M1102" s="18">
        <f>IFERROR(VLOOKUP(Table4[[#This Row],[Item Name]],Table2[[#All],[Item Name]:[Open Rate]],8,0),"")</f>
        <v>56.02</v>
      </c>
      <c r="N1102" s="18">
        <f>IFERROR(+Table4[[#This Row],[Qty Issued]]*Table4[[#This Row],[Rate]],"")</f>
        <v>56.02</v>
      </c>
      <c r="O1102" s="10" t="s">
        <v>152</v>
      </c>
      <c r="P1102" s="13" t="s">
        <v>154</v>
      </c>
    </row>
    <row r="1103" spans="1:16" x14ac:dyDescent="0.25">
      <c r="A1103" s="26">
        <v>45868</v>
      </c>
      <c r="B1103" s="10" t="s">
        <v>155</v>
      </c>
      <c r="C1103" s="10">
        <v>170</v>
      </c>
      <c r="D1103" s="10">
        <v>1014</v>
      </c>
      <c r="E1103" s="8" t="str">
        <f>IFERROR(VLOOKUP(Table4[[#This Row],[From Location Code]],Table5[#All],3,0),"")</f>
        <v>Dumraon</v>
      </c>
      <c r="F1103" s="8" t="str">
        <f>IFERROR(VLOOKUP(Table4[[#This Row],[From Location Code]],Table5[#All],2,0),"")</f>
        <v>BMC</v>
      </c>
      <c r="G1103" s="10">
        <v>10140027</v>
      </c>
      <c r="H1103" s="8" t="str">
        <f>IFERROR(VLOOKUP(Table4[[#This Row],[To BMC/MPG Code]],Table5[#All],3,0),"")</f>
        <v>Chatursal Ganj</v>
      </c>
      <c r="I1103" s="8" t="str">
        <f>IFERROR(VLOOKUP(Table4[[#This Row],[To BMC/MPG Code]],Table5[#All],2,0),"")</f>
        <v>MPG</v>
      </c>
      <c r="J1103" s="10" t="s">
        <v>66</v>
      </c>
      <c r="K1103" s="8" t="str">
        <f>IFERROR(VLOOKUP(Table4[[#This Row],[Item Name]],Table2[[Item Name]:[UoM]],2,0),"")</f>
        <v>Nos</v>
      </c>
      <c r="L1103" s="10">
        <v>1</v>
      </c>
      <c r="M1103" s="18">
        <f>IFERROR(VLOOKUP(Table4[[#This Row],[Item Name]],Table2[[#All],[Item Name]:[Open Rate]],8,0),"")</f>
        <v>56.02</v>
      </c>
      <c r="N1103" s="18">
        <f>IFERROR(+Table4[[#This Row],[Qty Issued]]*Table4[[#This Row],[Rate]],"")</f>
        <v>56.02</v>
      </c>
      <c r="O1103" s="10" t="s">
        <v>152</v>
      </c>
      <c r="P1103" s="13" t="s">
        <v>154</v>
      </c>
    </row>
    <row r="1104" spans="1:16" x14ac:dyDescent="0.25">
      <c r="A1104" s="26">
        <v>45868</v>
      </c>
      <c r="B1104" s="10" t="s">
        <v>155</v>
      </c>
      <c r="C1104" s="10">
        <v>170</v>
      </c>
      <c r="D1104" s="10">
        <v>1014</v>
      </c>
      <c r="E1104" s="8" t="str">
        <f>IFERROR(VLOOKUP(Table4[[#This Row],[From Location Code]],Table5[#All],3,0),"")</f>
        <v>Dumraon</v>
      </c>
      <c r="F1104" s="8" t="str">
        <f>IFERROR(VLOOKUP(Table4[[#This Row],[From Location Code]],Table5[#All],2,0),"")</f>
        <v>BMC</v>
      </c>
      <c r="G1104" s="10">
        <v>10140058</v>
      </c>
      <c r="H1104" s="8" t="str">
        <f>IFERROR(VLOOKUP(Table4[[#This Row],[To BMC/MPG Code]],Table5[#All],3,0),"")</f>
        <v>Gomukh Lewar</v>
      </c>
      <c r="I1104" s="8" t="str">
        <f>IFERROR(VLOOKUP(Table4[[#This Row],[To BMC/MPG Code]],Table5[#All],2,0),"")</f>
        <v>MPG</v>
      </c>
      <c r="J1104" s="10" t="s">
        <v>66</v>
      </c>
      <c r="K1104" s="8" t="str">
        <f>IFERROR(VLOOKUP(Table4[[#This Row],[Item Name]],Table2[[Item Name]:[UoM]],2,0),"")</f>
        <v>Nos</v>
      </c>
      <c r="L1104" s="10">
        <v>1</v>
      </c>
      <c r="M1104" s="18">
        <f>IFERROR(VLOOKUP(Table4[[#This Row],[Item Name]],Table2[[#All],[Item Name]:[Open Rate]],8,0),"")</f>
        <v>56.02</v>
      </c>
      <c r="N1104" s="18">
        <f>IFERROR(+Table4[[#This Row],[Qty Issued]]*Table4[[#This Row],[Rate]],"")</f>
        <v>56.02</v>
      </c>
      <c r="O1104" s="10" t="s">
        <v>152</v>
      </c>
      <c r="P1104" s="13" t="s">
        <v>154</v>
      </c>
    </row>
    <row r="1105" spans="1:16" x14ac:dyDescent="0.25">
      <c r="A1105" s="26">
        <v>45868</v>
      </c>
      <c r="B1105" s="10" t="s">
        <v>155</v>
      </c>
      <c r="C1105" s="10">
        <v>170</v>
      </c>
      <c r="D1105" s="10">
        <v>1014</v>
      </c>
      <c r="E1105" s="8" t="str">
        <f>IFERROR(VLOOKUP(Table4[[#This Row],[From Location Code]],Table5[#All],3,0),"")</f>
        <v>Dumraon</v>
      </c>
      <c r="F1105" s="8" t="str">
        <f>IFERROR(VLOOKUP(Table4[[#This Row],[From Location Code]],Table5[#All],2,0),"")</f>
        <v>BMC</v>
      </c>
      <c r="G1105" s="10">
        <v>10140019</v>
      </c>
      <c r="H1105" s="8" t="str">
        <f>IFERROR(VLOOKUP(Table4[[#This Row],[To BMC/MPG Code]],Table5[#All],3,0),"")</f>
        <v>GURUDEVNGAR</v>
      </c>
      <c r="I1105" s="8" t="str">
        <f>IFERROR(VLOOKUP(Table4[[#This Row],[To BMC/MPG Code]],Table5[#All],2,0),"")</f>
        <v>MPG</v>
      </c>
      <c r="J1105" s="10" t="s">
        <v>95</v>
      </c>
      <c r="K1105" s="8" t="str">
        <f>IFERROR(VLOOKUP(Table4[[#This Row],[Item Name]],Table2[[Item Name]:[UoM]],2,0),"")</f>
        <v>Nos</v>
      </c>
      <c r="L1105" s="10">
        <v>1</v>
      </c>
      <c r="M1105" s="18">
        <f>IFERROR(VLOOKUP(Table4[[#This Row],[Item Name]],Table2[[#All],[Item Name]:[Open Rate]],8,0),"")</f>
        <v>129.80000000000001</v>
      </c>
      <c r="N1105" s="18">
        <f>IFERROR(+Table4[[#This Row],[Qty Issued]]*Table4[[#This Row],[Rate]],"")</f>
        <v>129.80000000000001</v>
      </c>
      <c r="O1105" s="10" t="s">
        <v>152</v>
      </c>
      <c r="P1105" s="13" t="s">
        <v>154</v>
      </c>
    </row>
    <row r="1106" spans="1:16" x14ac:dyDescent="0.25">
      <c r="A1106" s="26">
        <v>45868</v>
      </c>
      <c r="B1106" s="10" t="s">
        <v>155</v>
      </c>
      <c r="C1106" s="10">
        <v>170</v>
      </c>
      <c r="D1106" s="10">
        <v>1014</v>
      </c>
      <c r="E1106" s="8" t="str">
        <f>IFERROR(VLOOKUP(Table4[[#This Row],[From Location Code]],Table5[#All],3,0),"")</f>
        <v>Dumraon</v>
      </c>
      <c r="F1106" s="8" t="str">
        <f>IFERROR(VLOOKUP(Table4[[#This Row],[From Location Code]],Table5[#All],2,0),"")</f>
        <v>BMC</v>
      </c>
      <c r="G1106" s="10">
        <v>10140020</v>
      </c>
      <c r="H1106" s="8" t="str">
        <f>IFERROR(VLOOKUP(Table4[[#This Row],[To BMC/MPG Code]],Table5[#All],3,0),"")</f>
        <v>RAJAPUR</v>
      </c>
      <c r="I1106" s="8" t="str">
        <f>IFERROR(VLOOKUP(Table4[[#This Row],[To BMC/MPG Code]],Table5[#All],2,0),"")</f>
        <v>MPG</v>
      </c>
      <c r="J1106" s="10" t="s">
        <v>95</v>
      </c>
      <c r="K1106" s="8" t="str">
        <f>IFERROR(VLOOKUP(Table4[[#This Row],[Item Name]],Table2[[Item Name]:[UoM]],2,0),"")</f>
        <v>Nos</v>
      </c>
      <c r="L1106" s="10">
        <v>1</v>
      </c>
      <c r="M1106" s="18">
        <f>IFERROR(VLOOKUP(Table4[[#This Row],[Item Name]],Table2[[#All],[Item Name]:[Open Rate]],8,0),"")</f>
        <v>129.80000000000001</v>
      </c>
      <c r="N1106" s="18">
        <f>IFERROR(+Table4[[#This Row],[Qty Issued]]*Table4[[#This Row],[Rate]],"")</f>
        <v>129.80000000000001</v>
      </c>
      <c r="O1106" s="10" t="s">
        <v>152</v>
      </c>
      <c r="P1106" s="13" t="s">
        <v>154</v>
      </c>
    </row>
    <row r="1107" spans="1:16" x14ac:dyDescent="0.25">
      <c r="A1107" s="26">
        <v>45868</v>
      </c>
      <c r="B1107" s="10" t="s">
        <v>155</v>
      </c>
      <c r="C1107" s="10">
        <v>170</v>
      </c>
      <c r="D1107" s="10">
        <v>1014</v>
      </c>
      <c r="E1107" s="8" t="str">
        <f>IFERROR(VLOOKUP(Table4[[#This Row],[From Location Code]],Table5[#All],3,0),"")</f>
        <v>Dumraon</v>
      </c>
      <c r="F1107" s="8" t="str">
        <f>IFERROR(VLOOKUP(Table4[[#This Row],[From Location Code]],Table5[#All],2,0),"")</f>
        <v>BMC</v>
      </c>
      <c r="G1107" s="10">
        <v>10140099</v>
      </c>
      <c r="H1107" s="8" t="str">
        <f>IFERROR(VLOOKUP(Table4[[#This Row],[To BMC/MPG Code]],Table5[#All],3,0),"")</f>
        <v>Gomukh Dhakaich</v>
      </c>
      <c r="I1107" s="8" t="str">
        <f>IFERROR(VLOOKUP(Table4[[#This Row],[To BMC/MPG Code]],Table5[#All],2,0),"")</f>
        <v>MPG</v>
      </c>
      <c r="J1107" s="10" t="s">
        <v>95</v>
      </c>
      <c r="K1107" s="8" t="str">
        <f>IFERROR(VLOOKUP(Table4[[#This Row],[Item Name]],Table2[[Item Name]:[UoM]],2,0),"")</f>
        <v>Nos</v>
      </c>
      <c r="L1107" s="10">
        <v>1</v>
      </c>
      <c r="M1107" s="18">
        <f>IFERROR(VLOOKUP(Table4[[#This Row],[Item Name]],Table2[[#All],[Item Name]:[Open Rate]],8,0),"")</f>
        <v>129.80000000000001</v>
      </c>
      <c r="N1107" s="18">
        <f>IFERROR(+Table4[[#This Row],[Qty Issued]]*Table4[[#This Row],[Rate]],"")</f>
        <v>129.80000000000001</v>
      </c>
      <c r="O1107" s="10" t="s">
        <v>152</v>
      </c>
      <c r="P1107" s="13" t="s">
        <v>154</v>
      </c>
    </row>
    <row r="1108" spans="1:16" x14ac:dyDescent="0.25">
      <c r="A1108" s="26">
        <v>45868</v>
      </c>
      <c r="B1108" s="10" t="s">
        <v>155</v>
      </c>
      <c r="C1108" s="10">
        <v>170</v>
      </c>
      <c r="D1108" s="10">
        <v>1014</v>
      </c>
      <c r="E1108" s="8" t="str">
        <f>IFERROR(VLOOKUP(Table4[[#This Row],[From Location Code]],Table5[#All],3,0),"")</f>
        <v>Dumraon</v>
      </c>
      <c r="F1108" s="8" t="str">
        <f>IFERROR(VLOOKUP(Table4[[#This Row],[From Location Code]],Table5[#All],2,0),"")</f>
        <v>BMC</v>
      </c>
      <c r="G1108" s="10">
        <v>10140119</v>
      </c>
      <c r="H1108" s="8" t="str">
        <f>IFERROR(VLOOKUP(Table4[[#This Row],[To BMC/MPG Code]],Table5[#All],3,0),"")</f>
        <v>Gomukh Banswar</v>
      </c>
      <c r="I1108" s="8" t="str">
        <f>IFERROR(VLOOKUP(Table4[[#This Row],[To BMC/MPG Code]],Table5[#All],2,0),"")</f>
        <v>MPG</v>
      </c>
      <c r="J1108" s="10" t="s">
        <v>95</v>
      </c>
      <c r="K1108" s="8" t="str">
        <f>IFERROR(VLOOKUP(Table4[[#This Row],[Item Name]],Table2[[Item Name]:[UoM]],2,0),"")</f>
        <v>Nos</v>
      </c>
      <c r="L1108" s="10">
        <v>2</v>
      </c>
      <c r="M1108" s="18">
        <f>IFERROR(VLOOKUP(Table4[[#This Row],[Item Name]],Table2[[#All],[Item Name]:[Open Rate]],8,0),"")</f>
        <v>129.80000000000001</v>
      </c>
      <c r="N1108" s="18">
        <f>IFERROR(+Table4[[#This Row],[Qty Issued]]*Table4[[#This Row],[Rate]],"")</f>
        <v>259.60000000000002</v>
      </c>
      <c r="O1108" s="10" t="s">
        <v>152</v>
      </c>
      <c r="P1108" s="13" t="s">
        <v>154</v>
      </c>
    </row>
    <row r="1109" spans="1:16" x14ac:dyDescent="0.25">
      <c r="A1109" s="26">
        <v>45868</v>
      </c>
      <c r="B1109" s="10" t="s">
        <v>155</v>
      </c>
      <c r="C1109" s="10">
        <v>170</v>
      </c>
      <c r="D1109" s="10">
        <v>1014</v>
      </c>
      <c r="E1109" s="8" t="str">
        <f>IFERROR(VLOOKUP(Table4[[#This Row],[From Location Code]],Table5[#All],3,0),"")</f>
        <v>Dumraon</v>
      </c>
      <c r="F1109" s="8" t="str">
        <f>IFERROR(VLOOKUP(Table4[[#This Row],[From Location Code]],Table5[#All],2,0),"")</f>
        <v>BMC</v>
      </c>
      <c r="G1109" s="10">
        <v>10140153</v>
      </c>
      <c r="H1109" s="8" t="str">
        <f>IFERROR(VLOOKUP(Table4[[#This Row],[To BMC/MPG Code]],Table5[#All],3,0),"")</f>
        <v>Gomukh Bramhpur</v>
      </c>
      <c r="I1109" s="8" t="str">
        <f>IFERROR(VLOOKUP(Table4[[#This Row],[To BMC/MPG Code]],Table5[#All],2,0),"")</f>
        <v>MPG</v>
      </c>
      <c r="J1109" s="10" t="s">
        <v>95</v>
      </c>
      <c r="K1109" s="8" t="str">
        <f>IFERROR(VLOOKUP(Table4[[#This Row],[Item Name]],Table2[[Item Name]:[UoM]],2,0),"")</f>
        <v>Nos</v>
      </c>
      <c r="L1109" s="10">
        <v>1</v>
      </c>
      <c r="M1109" s="18">
        <f>IFERROR(VLOOKUP(Table4[[#This Row],[Item Name]],Table2[[#All],[Item Name]:[Open Rate]],8,0),"")</f>
        <v>129.80000000000001</v>
      </c>
      <c r="N1109" s="18">
        <f>IFERROR(+Table4[[#This Row],[Qty Issued]]*Table4[[#This Row],[Rate]],"")</f>
        <v>129.80000000000001</v>
      </c>
      <c r="O1109" s="10" t="s">
        <v>152</v>
      </c>
      <c r="P1109" s="13" t="s">
        <v>154</v>
      </c>
    </row>
    <row r="1110" spans="1:16" x14ac:dyDescent="0.25">
      <c r="A1110" s="26">
        <v>45868</v>
      </c>
      <c r="B1110" s="10" t="s">
        <v>155</v>
      </c>
      <c r="C1110" s="10">
        <v>170</v>
      </c>
      <c r="D1110" s="10">
        <v>1014</v>
      </c>
      <c r="E1110" s="8" t="str">
        <f>IFERROR(VLOOKUP(Table4[[#This Row],[From Location Code]],Table5[#All],3,0),"")</f>
        <v>Dumraon</v>
      </c>
      <c r="F1110" s="8" t="str">
        <f>IFERROR(VLOOKUP(Table4[[#This Row],[From Location Code]],Table5[#All],2,0),"")</f>
        <v>BMC</v>
      </c>
      <c r="G1110" s="10">
        <v>10140166</v>
      </c>
      <c r="H1110" s="8" t="str">
        <f>IFERROR(VLOOKUP(Table4[[#This Row],[To BMC/MPG Code]],Table5[#All],3,0),"")</f>
        <v>Gomukh KritSagar</v>
      </c>
      <c r="I1110" s="8" t="str">
        <f>IFERROR(VLOOKUP(Table4[[#This Row],[To BMC/MPG Code]],Table5[#All],2,0),"")</f>
        <v>MPG</v>
      </c>
      <c r="J1110" s="10" t="s">
        <v>95</v>
      </c>
      <c r="K1110" s="8" t="str">
        <f>IFERROR(VLOOKUP(Table4[[#This Row],[Item Name]],Table2[[Item Name]:[UoM]],2,0),"")</f>
        <v>Nos</v>
      </c>
      <c r="L1110" s="10">
        <v>1</v>
      </c>
      <c r="M1110" s="18">
        <f>IFERROR(VLOOKUP(Table4[[#This Row],[Item Name]],Table2[[#All],[Item Name]:[Open Rate]],8,0),"")</f>
        <v>129.80000000000001</v>
      </c>
      <c r="N1110" s="18">
        <f>IFERROR(+Table4[[#This Row],[Qty Issued]]*Table4[[#This Row],[Rate]],"")</f>
        <v>129.80000000000001</v>
      </c>
      <c r="O1110" s="10" t="s">
        <v>152</v>
      </c>
      <c r="P1110" s="13" t="s">
        <v>154</v>
      </c>
    </row>
    <row r="1111" spans="1:16" x14ac:dyDescent="0.25">
      <c r="A1111" s="26">
        <v>45868</v>
      </c>
      <c r="B1111" s="10" t="s">
        <v>155</v>
      </c>
      <c r="C1111" s="10">
        <v>170</v>
      </c>
      <c r="D1111" s="10">
        <v>1014</v>
      </c>
      <c r="E1111" s="8" t="str">
        <f>IFERROR(VLOOKUP(Table4[[#This Row],[From Location Code]],Table5[#All],3,0),"")</f>
        <v>Dumraon</v>
      </c>
      <c r="F1111" s="8" t="str">
        <f>IFERROR(VLOOKUP(Table4[[#This Row],[From Location Code]],Table5[#All],2,0),"")</f>
        <v>BMC</v>
      </c>
      <c r="G1111" s="10">
        <v>10140178</v>
      </c>
      <c r="H1111" s="8" t="str">
        <f>IFERROR(VLOOKUP(Table4[[#This Row],[To BMC/MPG Code]],Table5[#All],3,0),"")</f>
        <v>Gomukh Tiyar</v>
      </c>
      <c r="I1111" s="8" t="str">
        <f>IFERROR(VLOOKUP(Table4[[#This Row],[To BMC/MPG Code]],Table5[#All],2,0),"")</f>
        <v>MPG</v>
      </c>
      <c r="J1111" s="10" t="s">
        <v>95</v>
      </c>
      <c r="K1111" s="8" t="str">
        <f>IFERROR(VLOOKUP(Table4[[#This Row],[Item Name]],Table2[[Item Name]:[UoM]],2,0),"")</f>
        <v>Nos</v>
      </c>
      <c r="L1111" s="10">
        <v>1</v>
      </c>
      <c r="M1111" s="18">
        <f>IFERROR(VLOOKUP(Table4[[#This Row],[Item Name]],Table2[[#All],[Item Name]:[Open Rate]],8,0),"")</f>
        <v>129.80000000000001</v>
      </c>
      <c r="N1111" s="18">
        <f>IFERROR(+Table4[[#This Row],[Qty Issued]]*Table4[[#This Row],[Rate]],"")</f>
        <v>129.80000000000001</v>
      </c>
      <c r="O1111" s="10" t="s">
        <v>153</v>
      </c>
      <c r="P1111" s="13" t="s">
        <v>38</v>
      </c>
    </row>
    <row r="1112" spans="1:16" x14ac:dyDescent="0.25">
      <c r="A1112" s="26">
        <v>45868</v>
      </c>
      <c r="B1112" s="10" t="s">
        <v>155</v>
      </c>
      <c r="C1112" s="10">
        <v>170</v>
      </c>
      <c r="D1112" s="10">
        <v>1014</v>
      </c>
      <c r="E1112" s="8" t="str">
        <f>IFERROR(VLOOKUP(Table4[[#This Row],[From Location Code]],Table5[#All],3,0),"")</f>
        <v>Dumraon</v>
      </c>
      <c r="F1112" s="8" t="str">
        <f>IFERROR(VLOOKUP(Table4[[#This Row],[From Location Code]],Table5[#All],2,0),"")</f>
        <v>BMC</v>
      </c>
      <c r="G1112" s="10">
        <v>10140183</v>
      </c>
      <c r="H1112" s="8" t="str">
        <f>IFERROR(VLOOKUP(Table4[[#This Row],[To BMC/MPG Code]],Table5[#All],3,0),"")</f>
        <v>Gomukh Uttardahan</v>
      </c>
      <c r="I1112" s="8" t="str">
        <f>IFERROR(VLOOKUP(Table4[[#This Row],[To BMC/MPG Code]],Table5[#All],2,0),"")</f>
        <v>MPG</v>
      </c>
      <c r="J1112" s="10" t="s">
        <v>95</v>
      </c>
      <c r="K1112" s="8" t="str">
        <f>IFERROR(VLOOKUP(Table4[[#This Row],[Item Name]],Table2[[Item Name]:[UoM]],2,0),"")</f>
        <v>Nos</v>
      </c>
      <c r="L1112" s="10">
        <v>1</v>
      </c>
      <c r="M1112" s="18">
        <f>IFERROR(VLOOKUP(Table4[[#This Row],[Item Name]],Table2[[#All],[Item Name]:[Open Rate]],8,0),"")</f>
        <v>129.80000000000001</v>
      </c>
      <c r="N1112" s="18">
        <f>IFERROR(+Table4[[#This Row],[Qty Issued]]*Table4[[#This Row],[Rate]],"")</f>
        <v>129.80000000000001</v>
      </c>
      <c r="O1112" s="10" t="s">
        <v>153</v>
      </c>
      <c r="P1112" s="13" t="s">
        <v>38</v>
      </c>
    </row>
    <row r="1113" spans="1:16" x14ac:dyDescent="0.25">
      <c r="A1113" s="26">
        <v>45868</v>
      </c>
      <c r="B1113" s="10" t="s">
        <v>155</v>
      </c>
      <c r="C1113" s="10">
        <v>170</v>
      </c>
      <c r="D1113" s="10">
        <v>1014</v>
      </c>
      <c r="E1113" s="8" t="str">
        <f>IFERROR(VLOOKUP(Table4[[#This Row],[From Location Code]],Table5[#All],3,0),"")</f>
        <v>Dumraon</v>
      </c>
      <c r="F1113" s="8" t="str">
        <f>IFERROR(VLOOKUP(Table4[[#This Row],[From Location Code]],Table5[#All],2,0),"")</f>
        <v>BMC</v>
      </c>
      <c r="G1113" s="10">
        <v>10140043</v>
      </c>
      <c r="H1113" s="8" t="str">
        <f>IFERROR(VLOOKUP(Table4[[#This Row],[To BMC/MPG Code]],Table5[#All],3,0),"")</f>
        <v>Kaithi</v>
      </c>
      <c r="I1113" s="8" t="str">
        <f>IFERROR(VLOOKUP(Table4[[#This Row],[To BMC/MPG Code]],Table5[#All],2,0),"")</f>
        <v>MPG</v>
      </c>
      <c r="J1113" s="10" t="s">
        <v>95</v>
      </c>
      <c r="K1113" s="8" t="str">
        <f>IFERROR(VLOOKUP(Table4[[#This Row],[Item Name]],Table2[[Item Name]:[UoM]],2,0),"")</f>
        <v>Nos</v>
      </c>
      <c r="L1113" s="10">
        <v>1</v>
      </c>
      <c r="M1113" s="18">
        <f>IFERROR(VLOOKUP(Table4[[#This Row],[Item Name]],Table2[[#All],[Item Name]:[Open Rate]],8,0),"")</f>
        <v>129.80000000000001</v>
      </c>
      <c r="N1113" s="18">
        <f>IFERROR(+Table4[[#This Row],[Qty Issued]]*Table4[[#This Row],[Rate]],"")</f>
        <v>129.80000000000001</v>
      </c>
      <c r="O1113" s="10" t="s">
        <v>152</v>
      </c>
      <c r="P1113" s="13" t="s">
        <v>154</v>
      </c>
    </row>
    <row r="1114" spans="1:16" x14ac:dyDescent="0.25">
      <c r="A1114" s="26">
        <v>45868</v>
      </c>
      <c r="B1114" s="10" t="s">
        <v>155</v>
      </c>
      <c r="C1114" s="10">
        <v>170</v>
      </c>
      <c r="D1114" s="10">
        <v>1014</v>
      </c>
      <c r="E1114" s="8" t="str">
        <f>IFERROR(VLOOKUP(Table4[[#This Row],[From Location Code]],Table5[#All],3,0),"")</f>
        <v>Dumraon</v>
      </c>
      <c r="F1114" s="8" t="str">
        <f>IFERROR(VLOOKUP(Table4[[#This Row],[From Location Code]],Table5[#All],2,0),"")</f>
        <v>BMC</v>
      </c>
      <c r="G1114" s="10">
        <v>10140137</v>
      </c>
      <c r="H1114" s="8" t="str">
        <f>IFERROR(VLOOKUP(Table4[[#This Row],[To BMC/MPG Code]],Table5[#All],3,0),"")</f>
        <v>Gomukh Rakshanagar_tola</v>
      </c>
      <c r="I1114" s="8" t="str">
        <f>IFERROR(VLOOKUP(Table4[[#This Row],[To BMC/MPG Code]],Table5[#All],2,0),"")</f>
        <v>MPG</v>
      </c>
      <c r="J1114" s="10" t="s">
        <v>95</v>
      </c>
      <c r="K1114" s="8" t="str">
        <f>IFERROR(VLOOKUP(Table4[[#This Row],[Item Name]],Table2[[Item Name]:[UoM]],2,0),"")</f>
        <v>Nos</v>
      </c>
      <c r="L1114" s="10">
        <v>1</v>
      </c>
      <c r="M1114" s="18">
        <f>IFERROR(VLOOKUP(Table4[[#This Row],[Item Name]],Table2[[#All],[Item Name]:[Open Rate]],8,0),"")</f>
        <v>129.80000000000001</v>
      </c>
      <c r="N1114" s="18">
        <f>IFERROR(+Table4[[#This Row],[Qty Issued]]*Table4[[#This Row],[Rate]],"")</f>
        <v>129.80000000000001</v>
      </c>
      <c r="O1114" s="10" t="s">
        <v>152</v>
      </c>
      <c r="P1114" s="13" t="s">
        <v>154</v>
      </c>
    </row>
    <row r="1115" spans="1:16" x14ac:dyDescent="0.25">
      <c r="A1115" s="26">
        <v>45868</v>
      </c>
      <c r="B1115" s="10" t="s">
        <v>155</v>
      </c>
      <c r="C1115" s="10">
        <v>170</v>
      </c>
      <c r="D1115" s="10">
        <v>1014</v>
      </c>
      <c r="E1115" s="8" t="str">
        <f>IFERROR(VLOOKUP(Table4[[#This Row],[From Location Code]],Table5[#All],3,0),"")</f>
        <v>Dumraon</v>
      </c>
      <c r="F1115" s="8" t="str">
        <f>IFERROR(VLOOKUP(Table4[[#This Row],[From Location Code]],Table5[#All],2,0),"")</f>
        <v>BMC</v>
      </c>
      <c r="G1115" s="10">
        <v>10140139</v>
      </c>
      <c r="H1115" s="8" t="str">
        <f>IFERROR(VLOOKUP(Table4[[#This Row],[To BMC/MPG Code]],Table5[#All],3,0),"")</f>
        <v>Gomukh Nadaon</v>
      </c>
      <c r="I1115" s="8" t="str">
        <f>IFERROR(VLOOKUP(Table4[[#This Row],[To BMC/MPG Code]],Table5[#All],2,0),"")</f>
        <v>MPG</v>
      </c>
      <c r="J1115" s="10" t="s">
        <v>95</v>
      </c>
      <c r="K1115" s="8" t="str">
        <f>IFERROR(VLOOKUP(Table4[[#This Row],[Item Name]],Table2[[Item Name]:[UoM]],2,0),"")</f>
        <v>Nos</v>
      </c>
      <c r="L1115" s="10">
        <v>1</v>
      </c>
      <c r="M1115" s="18">
        <f>IFERROR(VLOOKUP(Table4[[#This Row],[Item Name]],Table2[[#All],[Item Name]:[Open Rate]],8,0),"")</f>
        <v>129.80000000000001</v>
      </c>
      <c r="N1115" s="18">
        <f>IFERROR(+Table4[[#This Row],[Qty Issued]]*Table4[[#This Row],[Rate]],"")</f>
        <v>129.80000000000001</v>
      </c>
      <c r="O1115" s="10" t="s">
        <v>152</v>
      </c>
      <c r="P1115" s="13" t="s">
        <v>154</v>
      </c>
    </row>
    <row r="1116" spans="1:16" x14ac:dyDescent="0.25">
      <c r="A1116" s="26">
        <v>45868</v>
      </c>
      <c r="B1116" s="10" t="s">
        <v>155</v>
      </c>
      <c r="C1116" s="10">
        <v>170</v>
      </c>
      <c r="D1116" s="10">
        <v>1014</v>
      </c>
      <c r="E1116" s="8" t="str">
        <f>IFERROR(VLOOKUP(Table4[[#This Row],[From Location Code]],Table5[#All],3,0),"")</f>
        <v>Dumraon</v>
      </c>
      <c r="F1116" s="8" t="str">
        <f>IFERROR(VLOOKUP(Table4[[#This Row],[From Location Code]],Table5[#All],2,0),"")</f>
        <v>BMC</v>
      </c>
      <c r="G1116" s="10">
        <v>10140185</v>
      </c>
      <c r="H1116" s="8" t="str">
        <f>IFERROR(VLOOKUP(Table4[[#This Row],[To BMC/MPG Code]],Table5[#All],3,0),"")</f>
        <v>Gomukh Jagdishpur</v>
      </c>
      <c r="I1116" s="8" t="str">
        <f>IFERROR(VLOOKUP(Table4[[#This Row],[To BMC/MPG Code]],Table5[#All],2,0),"")</f>
        <v>MPG</v>
      </c>
      <c r="J1116" s="10" t="s">
        <v>95</v>
      </c>
      <c r="K1116" s="8" t="str">
        <f>IFERROR(VLOOKUP(Table4[[#This Row],[Item Name]],Table2[[Item Name]:[UoM]],2,0),"")</f>
        <v>Nos</v>
      </c>
      <c r="L1116" s="10">
        <v>1</v>
      </c>
      <c r="M1116" s="18">
        <f>IFERROR(VLOOKUP(Table4[[#This Row],[Item Name]],Table2[[#All],[Item Name]:[Open Rate]],8,0),"")</f>
        <v>129.80000000000001</v>
      </c>
      <c r="N1116" s="18">
        <f>IFERROR(+Table4[[#This Row],[Qty Issued]]*Table4[[#This Row],[Rate]],"")</f>
        <v>129.80000000000001</v>
      </c>
      <c r="O1116" s="10" t="s">
        <v>153</v>
      </c>
      <c r="P1116" s="13" t="s">
        <v>38</v>
      </c>
    </row>
    <row r="1117" spans="1:16" x14ac:dyDescent="0.25">
      <c r="A1117" s="26">
        <v>45868</v>
      </c>
      <c r="B1117" s="10" t="s">
        <v>155</v>
      </c>
      <c r="C1117" s="10">
        <v>170</v>
      </c>
      <c r="D1117" s="10">
        <v>1014</v>
      </c>
      <c r="E1117" s="8" t="str">
        <f>IFERROR(VLOOKUP(Table4[[#This Row],[From Location Code]],Table5[#All],3,0),"")</f>
        <v>Dumraon</v>
      </c>
      <c r="F1117" s="8" t="str">
        <f>IFERROR(VLOOKUP(Table4[[#This Row],[From Location Code]],Table5[#All],2,0),"")</f>
        <v>BMC</v>
      </c>
      <c r="G1117" s="10">
        <v>10140033</v>
      </c>
      <c r="H1117" s="8" t="str">
        <f>IFERROR(VLOOKUP(Table4[[#This Row],[To BMC/MPG Code]],Table5[#All],3,0),"")</f>
        <v>Akalupur</v>
      </c>
      <c r="I1117" s="8" t="str">
        <f>IFERROR(VLOOKUP(Table4[[#This Row],[To BMC/MPG Code]],Table5[#All],2,0),"")</f>
        <v>MPG</v>
      </c>
      <c r="J1117" s="10" t="s">
        <v>95</v>
      </c>
      <c r="K1117" s="8" t="str">
        <f>IFERROR(VLOOKUP(Table4[[#This Row],[Item Name]],Table2[[Item Name]:[UoM]],2,0),"")</f>
        <v>Nos</v>
      </c>
      <c r="L1117" s="10">
        <v>2</v>
      </c>
      <c r="M1117" s="18">
        <f>IFERROR(VLOOKUP(Table4[[#This Row],[Item Name]],Table2[[#All],[Item Name]:[Open Rate]],8,0),"")</f>
        <v>129.80000000000001</v>
      </c>
      <c r="N1117" s="18">
        <f>IFERROR(+Table4[[#This Row],[Qty Issued]]*Table4[[#This Row],[Rate]],"")</f>
        <v>259.60000000000002</v>
      </c>
      <c r="O1117" s="10" t="s">
        <v>152</v>
      </c>
      <c r="P1117" s="13" t="s">
        <v>154</v>
      </c>
    </row>
    <row r="1118" spans="1:16" x14ac:dyDescent="0.25">
      <c r="A1118" s="26">
        <v>45868</v>
      </c>
      <c r="B1118" s="10" t="s">
        <v>155</v>
      </c>
      <c r="C1118" s="10">
        <v>170</v>
      </c>
      <c r="D1118" s="10">
        <v>1014</v>
      </c>
      <c r="E1118" s="8" t="str">
        <f>IFERROR(VLOOKUP(Table4[[#This Row],[From Location Code]],Table5[#All],3,0),"")</f>
        <v>Dumraon</v>
      </c>
      <c r="F1118" s="8" t="str">
        <f>IFERROR(VLOOKUP(Table4[[#This Row],[From Location Code]],Table5[#All],2,0),"")</f>
        <v>BMC</v>
      </c>
      <c r="G1118" s="10">
        <v>10140129</v>
      </c>
      <c r="H1118" s="8" t="str">
        <f>IFERROR(VLOOKUP(Table4[[#This Row],[To BMC/MPG Code]],Table5[#All],3,0),"")</f>
        <v>Gomukh Paharpur</v>
      </c>
      <c r="I1118" s="8" t="str">
        <f>IFERROR(VLOOKUP(Table4[[#This Row],[To BMC/MPG Code]],Table5[#All],2,0),"")</f>
        <v>MPG</v>
      </c>
      <c r="J1118" s="10" t="s">
        <v>95</v>
      </c>
      <c r="K1118" s="8" t="str">
        <f>IFERROR(VLOOKUP(Table4[[#This Row],[Item Name]],Table2[[Item Name]:[UoM]],2,0),"")</f>
        <v>Nos</v>
      </c>
      <c r="L1118" s="10">
        <v>1</v>
      </c>
      <c r="M1118" s="18">
        <f>IFERROR(VLOOKUP(Table4[[#This Row],[Item Name]],Table2[[#All],[Item Name]:[Open Rate]],8,0),"")</f>
        <v>129.80000000000001</v>
      </c>
      <c r="N1118" s="18">
        <f>IFERROR(+Table4[[#This Row],[Qty Issued]]*Table4[[#This Row],[Rate]],"")</f>
        <v>129.80000000000001</v>
      </c>
      <c r="O1118" s="10" t="s">
        <v>152</v>
      </c>
      <c r="P1118" s="13" t="s">
        <v>154</v>
      </c>
    </row>
    <row r="1119" spans="1:16" x14ac:dyDescent="0.25">
      <c r="A1119" s="26">
        <v>45868</v>
      </c>
      <c r="B1119" s="10" t="s">
        <v>155</v>
      </c>
      <c r="C1119" s="10">
        <v>170</v>
      </c>
      <c r="D1119" s="10">
        <v>1014</v>
      </c>
      <c r="E1119" s="8" t="str">
        <f>IFERROR(VLOOKUP(Table4[[#This Row],[From Location Code]],Table5[#All],3,0),"")</f>
        <v>Dumraon</v>
      </c>
      <c r="F1119" s="8" t="str">
        <f>IFERROR(VLOOKUP(Table4[[#This Row],[From Location Code]],Table5[#All],2,0),"")</f>
        <v>BMC</v>
      </c>
      <c r="G1119" s="10">
        <v>10140130</v>
      </c>
      <c r="H1119" s="8" t="str">
        <f>IFERROR(VLOOKUP(Table4[[#This Row],[To BMC/MPG Code]],Table5[#All],3,0),"")</f>
        <v>Gomukh Badkagaon</v>
      </c>
      <c r="I1119" s="8" t="str">
        <f>IFERROR(VLOOKUP(Table4[[#This Row],[To BMC/MPG Code]],Table5[#All],2,0),"")</f>
        <v>MPG</v>
      </c>
      <c r="J1119" s="10" t="s">
        <v>95</v>
      </c>
      <c r="K1119" s="8" t="str">
        <f>IFERROR(VLOOKUP(Table4[[#This Row],[Item Name]],Table2[[Item Name]:[UoM]],2,0),"")</f>
        <v>Nos</v>
      </c>
      <c r="L1119" s="10">
        <v>1</v>
      </c>
      <c r="M1119" s="18">
        <f>IFERROR(VLOOKUP(Table4[[#This Row],[Item Name]],Table2[[#All],[Item Name]:[Open Rate]],8,0),"")</f>
        <v>129.80000000000001</v>
      </c>
      <c r="N1119" s="18">
        <f>IFERROR(+Table4[[#This Row],[Qty Issued]]*Table4[[#This Row],[Rate]],"")</f>
        <v>129.80000000000001</v>
      </c>
      <c r="O1119" s="10" t="s">
        <v>152</v>
      </c>
      <c r="P1119" s="13" t="s">
        <v>154</v>
      </c>
    </row>
    <row r="1120" spans="1:16" x14ac:dyDescent="0.25">
      <c r="A1120" s="26">
        <v>45868</v>
      </c>
      <c r="B1120" s="10" t="s">
        <v>155</v>
      </c>
      <c r="C1120" s="10">
        <v>170</v>
      </c>
      <c r="D1120" s="10">
        <v>1014</v>
      </c>
      <c r="E1120" s="7" t="str">
        <f>IFERROR(VLOOKUP(Table4[[#This Row],[From Location Code]],Table5[#All],3,0),"")</f>
        <v>Dumraon</v>
      </c>
      <c r="F1120" s="7" t="str">
        <f>IFERROR(VLOOKUP(Table4[[#This Row],[From Location Code]],Table5[#All],2,0),"")</f>
        <v>BMC</v>
      </c>
      <c r="G1120" s="10">
        <v>10140131</v>
      </c>
      <c r="H1120" s="7" t="str">
        <f>IFERROR(VLOOKUP(Table4[[#This Row],[To BMC/MPG Code]],Table5[#All],3,0),"")</f>
        <v>Gomukh Basaon Kalan</v>
      </c>
      <c r="I1120" s="7" t="str">
        <f>IFERROR(VLOOKUP(Table4[[#This Row],[To BMC/MPG Code]],Table5[#All],2,0),"")</f>
        <v>MPG</v>
      </c>
      <c r="J1120" s="10" t="s">
        <v>95</v>
      </c>
      <c r="K1120" s="7" t="str">
        <f>IFERROR(VLOOKUP(Table4[[#This Row],[Item Name]],Table2[[Item Name]:[UoM]],2,0),"")</f>
        <v>Nos</v>
      </c>
      <c r="L1120" s="10">
        <v>1</v>
      </c>
      <c r="M1120" s="17">
        <f>IFERROR(VLOOKUP(Table4[[#This Row],[Item Name]],Table2[[#All],[Item Name]:[Open Rate]],8,0),"")</f>
        <v>129.80000000000001</v>
      </c>
      <c r="N1120" s="17">
        <f>IFERROR(+Table4[[#This Row],[Qty Issued]]*Table4[[#This Row],[Rate]],"")</f>
        <v>129.80000000000001</v>
      </c>
      <c r="O1120" s="10" t="s">
        <v>152</v>
      </c>
      <c r="P1120" s="13" t="s">
        <v>154</v>
      </c>
    </row>
    <row r="1121" spans="1:16" x14ac:dyDescent="0.25">
      <c r="A1121" s="26">
        <v>45868</v>
      </c>
      <c r="B1121" s="10" t="s">
        <v>155</v>
      </c>
      <c r="C1121" s="10">
        <v>170</v>
      </c>
      <c r="D1121" s="10">
        <v>1014</v>
      </c>
      <c r="E1121" s="8" t="str">
        <f>IFERROR(VLOOKUP(Table4[[#This Row],[From Location Code]],Table5[#All],3,0),"")</f>
        <v>Dumraon</v>
      </c>
      <c r="F1121" s="8" t="str">
        <f>IFERROR(VLOOKUP(Table4[[#This Row],[From Location Code]],Table5[#All],2,0),"")</f>
        <v>BMC</v>
      </c>
      <c r="G1121" s="10">
        <v>10140159</v>
      </c>
      <c r="H1121" s="8" t="str">
        <f>IFERROR(VLOOKUP(Table4[[#This Row],[To BMC/MPG Code]],Table5[#All],3,0),"")</f>
        <v>Gomukh Kaudesari</v>
      </c>
      <c r="I1121" s="8" t="str">
        <f>IFERROR(VLOOKUP(Table4[[#This Row],[To BMC/MPG Code]],Table5[#All],2,0),"")</f>
        <v>MPG</v>
      </c>
      <c r="J1121" s="10" t="s">
        <v>95</v>
      </c>
      <c r="K1121" s="8" t="str">
        <f>IFERROR(VLOOKUP(Table4[[#This Row],[Item Name]],Table2[[Item Name]:[UoM]],2,0),"")</f>
        <v>Nos</v>
      </c>
      <c r="L1121" s="10">
        <v>1</v>
      </c>
      <c r="M1121" s="18">
        <f>IFERROR(VLOOKUP(Table4[[#This Row],[Item Name]],Table2[[#All],[Item Name]:[Open Rate]],8,0),"")</f>
        <v>129.80000000000001</v>
      </c>
      <c r="N1121" s="18">
        <f>IFERROR(+Table4[[#This Row],[Qty Issued]]*Table4[[#This Row],[Rate]],"")</f>
        <v>129.80000000000001</v>
      </c>
      <c r="O1121" s="10" t="s">
        <v>152</v>
      </c>
      <c r="P1121" s="13" t="s">
        <v>154</v>
      </c>
    </row>
    <row r="1122" spans="1:16" x14ac:dyDescent="0.25">
      <c r="A1122" s="26">
        <v>45857</v>
      </c>
      <c r="B1122" s="10" t="s">
        <v>155</v>
      </c>
      <c r="C1122" s="10">
        <v>242</v>
      </c>
      <c r="D1122" s="10">
        <v>1</v>
      </c>
      <c r="E1122" s="8" t="str">
        <f>IFERROR(VLOOKUP(Table4[[#This Row],[From Location Code]],Table5[#All],3,0),"")</f>
        <v>Munger</v>
      </c>
      <c r="F1122" s="8" t="str">
        <f>IFERROR(VLOOKUP(Table4[[#This Row],[From Location Code]],Table5[#All],2,0),"")</f>
        <v>Main Godown</v>
      </c>
      <c r="G1122" s="10">
        <v>10070048</v>
      </c>
      <c r="H1122" s="8" t="str">
        <f>IFERROR(VLOOKUP(Table4[[#This Row],[To BMC/MPG Code]],Table5[#All],3,0),"")</f>
        <v>Gomukh Jhangara B</v>
      </c>
      <c r="I1122" s="8" t="str">
        <f>IFERROR(VLOOKUP(Table4[[#This Row],[To BMC/MPG Code]],Table5[#All],2,0),"")</f>
        <v>MPG</v>
      </c>
      <c r="J1122" s="10" t="s">
        <v>68</v>
      </c>
      <c r="K1122" s="8" t="str">
        <f>IFERROR(VLOOKUP(Table4[[#This Row],[Item Name]],Table2[[Item Name]:[UoM]],2,0),"")</f>
        <v>Nos</v>
      </c>
      <c r="L1122" s="10">
        <v>50</v>
      </c>
      <c r="M1122" s="18">
        <f>IFERROR(VLOOKUP(Table4[[#This Row],[Item Name]],Table2[[#All],[Item Name]:[Open Rate]],8,0),"")</f>
        <v>5.13</v>
      </c>
      <c r="N1122" s="18">
        <f>IFERROR(+Table4[[#This Row],[Qty Issued]]*Table4[[#This Row],[Rate]],"")</f>
        <v>256.5</v>
      </c>
      <c r="O1122" s="10" t="s">
        <v>152</v>
      </c>
      <c r="P1122" s="13" t="s">
        <v>154</v>
      </c>
    </row>
    <row r="1123" spans="1:16" x14ac:dyDescent="0.25">
      <c r="A1123" s="26">
        <v>45857</v>
      </c>
      <c r="B1123" s="10" t="s">
        <v>155</v>
      </c>
      <c r="C1123" s="10">
        <v>242</v>
      </c>
      <c r="D1123" s="10">
        <v>1</v>
      </c>
      <c r="E1123" s="8" t="str">
        <f>IFERROR(VLOOKUP(Table4[[#This Row],[From Location Code]],Table5[#All],3,0),"")</f>
        <v>Munger</v>
      </c>
      <c r="F1123" s="8" t="str">
        <f>IFERROR(VLOOKUP(Table4[[#This Row],[From Location Code]],Table5[#All],2,0),"")</f>
        <v>Main Godown</v>
      </c>
      <c r="G1123" s="10">
        <v>10100021</v>
      </c>
      <c r="H1123" s="8" t="str">
        <f>IFERROR(VLOOKUP(Table4[[#This Row],[To BMC/MPG Code]],Table5[#All],3,0),"")</f>
        <v xml:space="preserve">Gomukh Bandahera                                                                                    </v>
      </c>
      <c r="I1123" s="8" t="str">
        <f>IFERROR(VLOOKUP(Table4[[#This Row],[To BMC/MPG Code]],Table5[#All],2,0),"")</f>
        <v>MPG</v>
      </c>
      <c r="J1123" s="10" t="s">
        <v>68</v>
      </c>
      <c r="K1123" s="8" t="str">
        <f>IFERROR(VLOOKUP(Table4[[#This Row],[Item Name]],Table2[[Item Name]:[UoM]],2,0),"")</f>
        <v>Nos</v>
      </c>
      <c r="L1123" s="10">
        <v>50</v>
      </c>
      <c r="M1123" s="18">
        <f>IFERROR(VLOOKUP(Table4[[#This Row],[Item Name]],Table2[[#All],[Item Name]:[Open Rate]],8,0),"")</f>
        <v>5.13</v>
      </c>
      <c r="N1123" s="18">
        <f>IFERROR(+Table4[[#This Row],[Qty Issued]]*Table4[[#This Row],[Rate]],"")</f>
        <v>256.5</v>
      </c>
      <c r="O1123" s="10" t="s">
        <v>152</v>
      </c>
      <c r="P1123" s="13" t="s">
        <v>154</v>
      </c>
    </row>
    <row r="1124" spans="1:16" x14ac:dyDescent="0.25">
      <c r="A1124" s="26">
        <v>45857</v>
      </c>
      <c r="B1124" s="10" t="s">
        <v>155</v>
      </c>
      <c r="C1124" s="10">
        <v>242</v>
      </c>
      <c r="D1124" s="10">
        <v>1</v>
      </c>
      <c r="E1124" s="8" t="str">
        <f>IFERROR(VLOOKUP(Table4[[#This Row],[From Location Code]],Table5[#All],3,0),"")</f>
        <v>Munger</v>
      </c>
      <c r="F1124" s="8" t="str">
        <f>IFERROR(VLOOKUP(Table4[[#This Row],[From Location Code]],Table5[#All],2,0),"")</f>
        <v>Main Godown</v>
      </c>
      <c r="G1124" s="10">
        <v>10100051</v>
      </c>
      <c r="H1124" s="8" t="str">
        <f>IFERROR(VLOOKUP(Table4[[#This Row],[To BMC/MPG Code]],Table5[#All],3,0),"")</f>
        <v>Gomukh Sondiha</v>
      </c>
      <c r="I1124" s="8" t="str">
        <f>IFERROR(VLOOKUP(Table4[[#This Row],[To BMC/MPG Code]],Table5[#All],2,0),"")</f>
        <v>MPG</v>
      </c>
      <c r="J1124" s="10" t="s">
        <v>68</v>
      </c>
      <c r="K1124" s="8" t="str">
        <f>IFERROR(VLOOKUP(Table4[[#This Row],[Item Name]],Table2[[Item Name]:[UoM]],2,0),"")</f>
        <v>Nos</v>
      </c>
      <c r="L1124" s="10">
        <v>25</v>
      </c>
      <c r="M1124" s="18">
        <f>IFERROR(VLOOKUP(Table4[[#This Row],[Item Name]],Table2[[#All],[Item Name]:[Open Rate]],8,0),"")</f>
        <v>5.13</v>
      </c>
      <c r="N1124" s="18">
        <f>IFERROR(+Table4[[#This Row],[Qty Issued]]*Table4[[#This Row],[Rate]],"")</f>
        <v>128.25</v>
      </c>
      <c r="O1124" s="10" t="s">
        <v>152</v>
      </c>
      <c r="P1124" s="13" t="s">
        <v>154</v>
      </c>
    </row>
    <row r="1125" spans="1:16" x14ac:dyDescent="0.25">
      <c r="A1125" s="26">
        <v>45857</v>
      </c>
      <c r="B1125" s="10" t="s">
        <v>155</v>
      </c>
      <c r="C1125" s="10">
        <v>242</v>
      </c>
      <c r="D1125" s="10">
        <v>1</v>
      </c>
      <c r="E1125" s="8" t="str">
        <f>IFERROR(VLOOKUP(Table4[[#This Row],[From Location Code]],Table5[#All],3,0),"")</f>
        <v>Munger</v>
      </c>
      <c r="F1125" s="8" t="str">
        <f>IFERROR(VLOOKUP(Table4[[#This Row],[From Location Code]],Table5[#All],2,0),"")</f>
        <v>Main Godown</v>
      </c>
      <c r="G1125" s="10">
        <v>10100045</v>
      </c>
      <c r="H1125" s="8" t="str">
        <f>IFERROR(VLOOKUP(Table4[[#This Row],[To BMC/MPG Code]],Table5[#All],3,0),"")</f>
        <v>Gomukh Krochaka Dudhela</v>
      </c>
      <c r="I1125" s="8" t="str">
        <f>IFERROR(VLOOKUP(Table4[[#This Row],[To BMC/MPG Code]],Table5[#All],2,0),"")</f>
        <v>MPG</v>
      </c>
      <c r="J1125" s="10" t="s">
        <v>68</v>
      </c>
      <c r="K1125" s="8" t="str">
        <f>IFERROR(VLOOKUP(Table4[[#This Row],[Item Name]],Table2[[Item Name]:[UoM]],2,0),"")</f>
        <v>Nos</v>
      </c>
      <c r="L1125" s="10">
        <v>20</v>
      </c>
      <c r="M1125" s="18">
        <f>IFERROR(VLOOKUP(Table4[[#This Row],[Item Name]],Table2[[#All],[Item Name]:[Open Rate]],8,0),"")</f>
        <v>5.13</v>
      </c>
      <c r="N1125" s="18">
        <f>IFERROR(+Table4[[#This Row],[Qty Issued]]*Table4[[#This Row],[Rate]],"")</f>
        <v>102.6</v>
      </c>
      <c r="O1125" s="10" t="s">
        <v>152</v>
      </c>
      <c r="P1125" s="13" t="s">
        <v>154</v>
      </c>
    </row>
    <row r="1126" spans="1:16" x14ac:dyDescent="0.25">
      <c r="A1126" s="26">
        <v>45857</v>
      </c>
      <c r="B1126" s="10" t="s">
        <v>155</v>
      </c>
      <c r="C1126" s="10">
        <v>242</v>
      </c>
      <c r="D1126" s="10">
        <v>1</v>
      </c>
      <c r="E1126" s="8" t="str">
        <f>IFERROR(VLOOKUP(Table4[[#This Row],[From Location Code]],Table5[#All],3,0),"")</f>
        <v>Munger</v>
      </c>
      <c r="F1126" s="8" t="str">
        <f>IFERROR(VLOOKUP(Table4[[#This Row],[From Location Code]],Table5[#All],2,0),"")</f>
        <v>Main Godown</v>
      </c>
      <c r="G1126" s="10">
        <v>10070049</v>
      </c>
      <c r="H1126" s="8" t="str">
        <f>IFERROR(VLOOKUP(Table4[[#This Row],[To BMC/MPG Code]],Table5[#All],3,0),"")</f>
        <v>Gomukh Sondiha Uttri</v>
      </c>
      <c r="I1126" s="8" t="str">
        <f>IFERROR(VLOOKUP(Table4[[#This Row],[To BMC/MPG Code]],Table5[#All],2,0),"")</f>
        <v>MPG</v>
      </c>
      <c r="J1126" s="10" t="s">
        <v>68</v>
      </c>
      <c r="K1126" s="8" t="str">
        <f>IFERROR(VLOOKUP(Table4[[#This Row],[Item Name]],Table2[[Item Name]:[UoM]],2,0),"")</f>
        <v>Nos</v>
      </c>
      <c r="L1126" s="10">
        <v>20</v>
      </c>
      <c r="M1126" s="18">
        <f>IFERROR(VLOOKUP(Table4[[#This Row],[Item Name]],Table2[[#All],[Item Name]:[Open Rate]],8,0),"")</f>
        <v>5.13</v>
      </c>
      <c r="N1126" s="18">
        <f>IFERROR(+Table4[[#This Row],[Qty Issued]]*Table4[[#This Row],[Rate]],"")</f>
        <v>102.6</v>
      </c>
      <c r="O1126" s="10" t="s">
        <v>152</v>
      </c>
      <c r="P1126" s="13" t="s">
        <v>154</v>
      </c>
    </row>
    <row r="1127" spans="1:16" x14ac:dyDescent="0.25">
      <c r="A1127" s="26">
        <v>45857</v>
      </c>
      <c r="B1127" s="10" t="s">
        <v>155</v>
      </c>
      <c r="C1127" s="10">
        <v>242</v>
      </c>
      <c r="D1127" s="10">
        <v>1</v>
      </c>
      <c r="E1127" s="8" t="str">
        <f>IFERROR(VLOOKUP(Table4[[#This Row],[From Location Code]],Table5[#All],3,0),"")</f>
        <v>Munger</v>
      </c>
      <c r="F1127" s="8" t="str">
        <f>IFERROR(VLOOKUP(Table4[[#This Row],[From Location Code]],Table5[#All],2,0),"")</f>
        <v>Main Godown</v>
      </c>
      <c r="G1127" s="10">
        <v>10100054</v>
      </c>
      <c r="H1127" s="8" t="str">
        <f>IFERROR(VLOOKUP(Table4[[#This Row],[To BMC/MPG Code]],Table5[#All],3,0),"")</f>
        <v>Gomukh Thebhay B</v>
      </c>
      <c r="I1127" s="8" t="str">
        <f>IFERROR(VLOOKUP(Table4[[#This Row],[To BMC/MPG Code]],Table5[#All],2,0),"")</f>
        <v>MPG</v>
      </c>
      <c r="J1127" s="10" t="s">
        <v>68</v>
      </c>
      <c r="K1127" s="8" t="str">
        <f>IFERROR(VLOOKUP(Table4[[#This Row],[Item Name]],Table2[[Item Name]:[UoM]],2,0),"")</f>
        <v>Nos</v>
      </c>
      <c r="L1127" s="10">
        <v>20</v>
      </c>
      <c r="M1127" s="18">
        <f>IFERROR(VLOOKUP(Table4[[#This Row],[Item Name]],Table2[[#All],[Item Name]:[Open Rate]],8,0),"")</f>
        <v>5.13</v>
      </c>
      <c r="N1127" s="18">
        <f>IFERROR(+Table4[[#This Row],[Qty Issued]]*Table4[[#This Row],[Rate]],"")</f>
        <v>102.6</v>
      </c>
      <c r="O1127" s="10" t="s">
        <v>152</v>
      </c>
      <c r="P1127" s="13" t="s">
        <v>154</v>
      </c>
    </row>
    <row r="1128" spans="1:16" x14ac:dyDescent="0.25">
      <c r="A1128" s="26">
        <v>45857</v>
      </c>
      <c r="B1128" s="10" t="s">
        <v>155</v>
      </c>
      <c r="C1128" s="10">
        <v>242</v>
      </c>
      <c r="D1128" s="10">
        <v>1</v>
      </c>
      <c r="E1128" s="8" t="str">
        <f>IFERROR(VLOOKUP(Table4[[#This Row],[From Location Code]],Table5[#All],3,0),"")</f>
        <v>Munger</v>
      </c>
      <c r="F1128" s="8" t="str">
        <f>IFERROR(VLOOKUP(Table4[[#This Row],[From Location Code]],Table5[#All],2,0),"")</f>
        <v>Main Godown</v>
      </c>
      <c r="G1128" s="10">
        <v>10100057</v>
      </c>
      <c r="H1128" s="8" t="str">
        <f>IFERROR(VLOOKUP(Table4[[#This Row],[To BMC/MPG Code]],Table5[#All],3,0),"")</f>
        <v xml:space="preserve">Gomukh Bishouni Purbi </v>
      </c>
      <c r="I1128" s="8" t="str">
        <f>IFERROR(VLOOKUP(Table4[[#This Row],[To BMC/MPG Code]],Table5[#All],2,0),"")</f>
        <v>MPG</v>
      </c>
      <c r="J1128" s="10" t="s">
        <v>68</v>
      </c>
      <c r="K1128" s="8" t="str">
        <f>IFERROR(VLOOKUP(Table4[[#This Row],[Item Name]],Table2[[Item Name]:[UoM]],2,0),"")</f>
        <v>Nos</v>
      </c>
      <c r="L1128" s="10">
        <v>20</v>
      </c>
      <c r="M1128" s="18">
        <f>IFERROR(VLOOKUP(Table4[[#This Row],[Item Name]],Table2[[#All],[Item Name]:[Open Rate]],8,0),"")</f>
        <v>5.13</v>
      </c>
      <c r="N1128" s="18">
        <f>IFERROR(+Table4[[#This Row],[Qty Issued]]*Table4[[#This Row],[Rate]],"")</f>
        <v>102.6</v>
      </c>
      <c r="O1128" s="10" t="s">
        <v>152</v>
      </c>
      <c r="P1128" s="13" t="s">
        <v>154</v>
      </c>
    </row>
    <row r="1129" spans="1:16" x14ac:dyDescent="0.25">
      <c r="A1129" s="26">
        <v>45857</v>
      </c>
      <c r="B1129" s="10" t="s">
        <v>155</v>
      </c>
      <c r="C1129" s="10">
        <v>242</v>
      </c>
      <c r="D1129" s="10">
        <v>1</v>
      </c>
      <c r="E1129" s="8" t="str">
        <f>IFERROR(VLOOKUP(Table4[[#This Row],[From Location Code]],Table5[#All],3,0),"")</f>
        <v>Munger</v>
      </c>
      <c r="F1129" s="8" t="str">
        <f>IFERROR(VLOOKUP(Table4[[#This Row],[From Location Code]],Table5[#All],2,0),"")</f>
        <v>Main Godown</v>
      </c>
      <c r="G1129" s="10">
        <v>10070042</v>
      </c>
      <c r="H1129" s="8" t="str">
        <f>IFERROR(VLOOKUP(Table4[[#This Row],[To BMC/MPG Code]],Table5[#All],3,0),"")</f>
        <v>Gomukh Sapha</v>
      </c>
      <c r="I1129" s="8" t="str">
        <f>IFERROR(VLOOKUP(Table4[[#This Row],[To BMC/MPG Code]],Table5[#All],2,0),"")</f>
        <v>MPG</v>
      </c>
      <c r="J1129" s="10" t="s">
        <v>68</v>
      </c>
      <c r="K1129" s="8" t="str">
        <f>IFERROR(VLOOKUP(Table4[[#This Row],[Item Name]],Table2[[Item Name]:[UoM]],2,0),"")</f>
        <v>Nos</v>
      </c>
      <c r="L1129" s="10">
        <v>20</v>
      </c>
      <c r="M1129" s="18">
        <f>IFERROR(VLOOKUP(Table4[[#This Row],[Item Name]],Table2[[#All],[Item Name]:[Open Rate]],8,0),"")</f>
        <v>5.13</v>
      </c>
      <c r="N1129" s="18">
        <f>IFERROR(+Table4[[#This Row],[Qty Issued]]*Table4[[#This Row],[Rate]],"")</f>
        <v>102.6</v>
      </c>
      <c r="O1129" s="10" t="s">
        <v>152</v>
      </c>
      <c r="P1129" s="13" t="s">
        <v>154</v>
      </c>
    </row>
    <row r="1130" spans="1:16" x14ac:dyDescent="0.25">
      <c r="A1130" s="26">
        <v>45857</v>
      </c>
      <c r="B1130" s="10" t="s">
        <v>155</v>
      </c>
      <c r="C1130" s="10">
        <v>242</v>
      </c>
      <c r="D1130" s="10">
        <v>1</v>
      </c>
      <c r="E1130" s="8" t="str">
        <f>IFERROR(VLOOKUP(Table4[[#This Row],[From Location Code]],Table5[#All],3,0),"")</f>
        <v>Munger</v>
      </c>
      <c r="F1130" s="8" t="str">
        <f>IFERROR(VLOOKUP(Table4[[#This Row],[From Location Code]],Table5[#All],2,0),"")</f>
        <v>Main Godown</v>
      </c>
      <c r="G1130" s="10">
        <v>10070031</v>
      </c>
      <c r="H1130" s="8" t="str">
        <f>IFERROR(VLOOKUP(Table4[[#This Row],[To BMC/MPG Code]],Table5[#All],3,0),"")</f>
        <v>Gomukh Bari Maliya(Indirect)</v>
      </c>
      <c r="I1130" s="8" t="str">
        <f>IFERROR(VLOOKUP(Table4[[#This Row],[To BMC/MPG Code]],Table5[#All],2,0),"")</f>
        <v>MPG</v>
      </c>
      <c r="J1130" s="10" t="s">
        <v>68</v>
      </c>
      <c r="K1130" s="8" t="str">
        <f>IFERROR(VLOOKUP(Table4[[#This Row],[Item Name]],Table2[[Item Name]:[UoM]],2,0),"")</f>
        <v>Nos</v>
      </c>
      <c r="L1130" s="10">
        <v>20</v>
      </c>
      <c r="M1130" s="18">
        <f>IFERROR(VLOOKUP(Table4[[#This Row],[Item Name]],Table2[[#All],[Item Name]:[Open Rate]],8,0),"")</f>
        <v>5.13</v>
      </c>
      <c r="N1130" s="18">
        <f>IFERROR(+Table4[[#This Row],[Qty Issued]]*Table4[[#This Row],[Rate]],"")</f>
        <v>102.6</v>
      </c>
      <c r="O1130" s="10" t="s">
        <v>152</v>
      </c>
      <c r="P1130" s="13" t="s">
        <v>154</v>
      </c>
    </row>
    <row r="1131" spans="1:16" x14ac:dyDescent="0.25">
      <c r="A1131" s="26">
        <v>45857</v>
      </c>
      <c r="B1131" s="10" t="s">
        <v>155</v>
      </c>
      <c r="C1131" s="10">
        <v>242</v>
      </c>
      <c r="D1131" s="10">
        <v>1</v>
      </c>
      <c r="E1131" s="8" t="str">
        <f>IFERROR(VLOOKUP(Table4[[#This Row],[From Location Code]],Table5[#All],3,0),"")</f>
        <v>Munger</v>
      </c>
      <c r="F1131" s="8" t="str">
        <f>IFERROR(VLOOKUP(Table4[[#This Row],[From Location Code]],Table5[#All],2,0),"")</f>
        <v>Main Godown</v>
      </c>
      <c r="G1131" s="10">
        <v>10070016</v>
      </c>
      <c r="H1131" s="8" t="str">
        <f>IFERROR(VLOOKUP(Table4[[#This Row],[To BMC/MPG Code]],Table5[#All],3,0),"")</f>
        <v>Gomukh Gauchhari</v>
      </c>
      <c r="I1131" s="8" t="str">
        <f>IFERROR(VLOOKUP(Table4[[#This Row],[To BMC/MPG Code]],Table5[#All],2,0),"")</f>
        <v>MPG</v>
      </c>
      <c r="J1131" s="10" t="s">
        <v>68</v>
      </c>
      <c r="K1131" s="8" t="str">
        <f>IFERROR(VLOOKUP(Table4[[#This Row],[Item Name]],Table2[[Item Name]:[UoM]],2,0),"")</f>
        <v>Nos</v>
      </c>
      <c r="L1131" s="10">
        <v>20</v>
      </c>
      <c r="M1131" s="18">
        <f>IFERROR(VLOOKUP(Table4[[#This Row],[Item Name]],Table2[[#All],[Item Name]:[Open Rate]],8,0),"")</f>
        <v>5.13</v>
      </c>
      <c r="N1131" s="18">
        <f>IFERROR(+Table4[[#This Row],[Qty Issued]]*Table4[[#This Row],[Rate]],"")</f>
        <v>102.6</v>
      </c>
      <c r="O1131" s="10" t="s">
        <v>152</v>
      </c>
      <c r="P1131" s="13" t="s">
        <v>154</v>
      </c>
    </row>
    <row r="1132" spans="1:16" x14ac:dyDescent="0.25">
      <c r="A1132" s="26">
        <v>45857</v>
      </c>
      <c r="B1132" s="10" t="s">
        <v>155</v>
      </c>
      <c r="C1132" s="10">
        <v>242</v>
      </c>
      <c r="D1132" s="10">
        <v>1</v>
      </c>
      <c r="E1132" s="8" t="str">
        <f>IFERROR(VLOOKUP(Table4[[#This Row],[From Location Code]],Table5[#All],3,0),"")</f>
        <v>Munger</v>
      </c>
      <c r="F1132" s="8" t="str">
        <f>IFERROR(VLOOKUP(Table4[[#This Row],[From Location Code]],Table5[#All],2,0),"")</f>
        <v>Main Godown</v>
      </c>
      <c r="G1132" s="10">
        <v>10070045</v>
      </c>
      <c r="H1132" s="8" t="str">
        <f>IFERROR(VLOOKUP(Table4[[#This Row],[To BMC/MPG Code]],Table5[#All],3,0),"")</f>
        <v>Gomukh Gauchhari</v>
      </c>
      <c r="I1132" s="8" t="str">
        <f>IFERROR(VLOOKUP(Table4[[#This Row],[To BMC/MPG Code]],Table5[#All],2,0),"")</f>
        <v>MPG</v>
      </c>
      <c r="J1132" s="10" t="s">
        <v>68</v>
      </c>
      <c r="K1132" s="8" t="str">
        <f>IFERROR(VLOOKUP(Table4[[#This Row],[Item Name]],Table2[[Item Name]:[UoM]],2,0),"")</f>
        <v>Nos</v>
      </c>
      <c r="L1132" s="10">
        <v>40</v>
      </c>
      <c r="M1132" s="18">
        <f>IFERROR(VLOOKUP(Table4[[#This Row],[Item Name]],Table2[[#All],[Item Name]:[Open Rate]],8,0),"")</f>
        <v>5.13</v>
      </c>
      <c r="N1132" s="18">
        <f>IFERROR(+Table4[[#This Row],[Qty Issued]]*Table4[[#This Row],[Rate]],"")</f>
        <v>205.2</v>
      </c>
      <c r="O1132" s="10" t="s">
        <v>152</v>
      </c>
      <c r="P1132" s="13" t="s">
        <v>154</v>
      </c>
    </row>
    <row r="1133" spans="1:16" x14ac:dyDescent="0.25">
      <c r="A1133" s="26">
        <v>45857</v>
      </c>
      <c r="B1133" s="10" t="s">
        <v>155</v>
      </c>
      <c r="C1133" s="10">
        <v>242</v>
      </c>
      <c r="D1133" s="10">
        <v>1</v>
      </c>
      <c r="E1133" s="8" t="str">
        <f>IFERROR(VLOOKUP(Table4[[#This Row],[From Location Code]],Table5[#All],3,0),"")</f>
        <v>Munger</v>
      </c>
      <c r="F1133" s="8" t="str">
        <f>IFERROR(VLOOKUP(Table4[[#This Row],[From Location Code]],Table5[#All],2,0),"")</f>
        <v>Main Godown</v>
      </c>
      <c r="G1133" s="10">
        <v>10100035</v>
      </c>
      <c r="H1133" s="8" t="str">
        <f>IFERROR(VLOOKUP(Table4[[#This Row],[To BMC/MPG Code]],Table5[#All],3,0),"")</f>
        <v>Gomukh Fudkichak</v>
      </c>
      <c r="I1133" s="8" t="str">
        <f>IFERROR(VLOOKUP(Table4[[#This Row],[To BMC/MPG Code]],Table5[#All],2,0),"")</f>
        <v>MPG</v>
      </c>
      <c r="J1133" s="10" t="s">
        <v>68</v>
      </c>
      <c r="K1133" s="8" t="str">
        <f>IFERROR(VLOOKUP(Table4[[#This Row],[Item Name]],Table2[[Item Name]:[UoM]],2,0),"")</f>
        <v>Nos</v>
      </c>
      <c r="L1133" s="10">
        <v>30</v>
      </c>
      <c r="M1133" s="18">
        <f>IFERROR(VLOOKUP(Table4[[#This Row],[Item Name]],Table2[[#All],[Item Name]:[Open Rate]],8,0),"")</f>
        <v>5.13</v>
      </c>
      <c r="N1133" s="18">
        <f>IFERROR(+Table4[[#This Row],[Qty Issued]]*Table4[[#This Row],[Rate]],"")</f>
        <v>153.9</v>
      </c>
      <c r="O1133" s="10" t="s">
        <v>152</v>
      </c>
      <c r="P1133" s="13" t="s">
        <v>154</v>
      </c>
    </row>
    <row r="1134" spans="1:16" x14ac:dyDescent="0.25">
      <c r="A1134" s="26">
        <v>45857</v>
      </c>
      <c r="B1134" s="10" t="s">
        <v>155</v>
      </c>
      <c r="C1134" s="10">
        <v>242</v>
      </c>
      <c r="D1134" s="10">
        <v>1</v>
      </c>
      <c r="E1134" s="8" t="str">
        <f>IFERROR(VLOOKUP(Table4[[#This Row],[From Location Code]],Table5[#All],3,0),"")</f>
        <v>Munger</v>
      </c>
      <c r="F1134" s="8" t="str">
        <f>IFERROR(VLOOKUP(Table4[[#This Row],[From Location Code]],Table5[#All],2,0),"")</f>
        <v>Main Godown</v>
      </c>
      <c r="G1134" s="10">
        <v>10100060</v>
      </c>
      <c r="H1134" s="8" t="str">
        <f>IFERROR(VLOOKUP(Table4[[#This Row],[To BMC/MPG Code]],Table5[#All],3,0),"")</f>
        <v>Gomukh Baisa</v>
      </c>
      <c r="I1134" s="8" t="str">
        <f>IFERROR(VLOOKUP(Table4[[#This Row],[To BMC/MPG Code]],Table5[#All],2,0),"")</f>
        <v>MPG</v>
      </c>
      <c r="J1134" s="10" t="s">
        <v>68</v>
      </c>
      <c r="K1134" s="8" t="str">
        <f>IFERROR(VLOOKUP(Table4[[#This Row],[Item Name]],Table2[[Item Name]:[UoM]],2,0),"")</f>
        <v>Nos</v>
      </c>
      <c r="L1134" s="10">
        <v>30</v>
      </c>
      <c r="M1134" s="18">
        <f>IFERROR(VLOOKUP(Table4[[#This Row],[Item Name]],Table2[[#All],[Item Name]:[Open Rate]],8,0),"")</f>
        <v>5.13</v>
      </c>
      <c r="N1134" s="18">
        <f>IFERROR(+Table4[[#This Row],[Qty Issued]]*Table4[[#This Row],[Rate]],"")</f>
        <v>153.9</v>
      </c>
      <c r="O1134" s="10" t="s">
        <v>152</v>
      </c>
      <c r="P1134" s="13" t="s">
        <v>154</v>
      </c>
    </row>
    <row r="1135" spans="1:16" x14ac:dyDescent="0.25">
      <c r="A1135" s="26">
        <v>45857</v>
      </c>
      <c r="B1135" s="10" t="s">
        <v>155</v>
      </c>
      <c r="C1135" s="10">
        <v>242</v>
      </c>
      <c r="D1135" s="10">
        <v>1</v>
      </c>
      <c r="E1135" s="8" t="str">
        <f>IFERROR(VLOOKUP(Table4[[#This Row],[From Location Code]],Table5[#All],3,0),"")</f>
        <v>Munger</v>
      </c>
      <c r="F1135" s="8" t="str">
        <f>IFERROR(VLOOKUP(Table4[[#This Row],[From Location Code]],Table5[#All],2,0),"")</f>
        <v>Main Godown</v>
      </c>
      <c r="G1135" s="10">
        <v>10070033</v>
      </c>
      <c r="H1135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35" s="8" t="str">
        <f>IFERROR(VLOOKUP(Table4[[#This Row],[To BMC/MPG Code]],Table5[#All],2,0),"")</f>
        <v>MPG</v>
      </c>
      <c r="J1135" s="10" t="s">
        <v>68</v>
      </c>
      <c r="K1135" s="8" t="str">
        <f>IFERROR(VLOOKUP(Table4[[#This Row],[Item Name]],Table2[[Item Name]:[UoM]],2,0),"")</f>
        <v>Nos</v>
      </c>
      <c r="L1135" s="10">
        <v>20</v>
      </c>
      <c r="M1135" s="18">
        <f>IFERROR(VLOOKUP(Table4[[#This Row],[Item Name]],Table2[[#All],[Item Name]:[Open Rate]],8,0),"")</f>
        <v>5.13</v>
      </c>
      <c r="N1135" s="18">
        <f>IFERROR(+Table4[[#This Row],[Qty Issued]]*Table4[[#This Row],[Rate]],"")</f>
        <v>102.6</v>
      </c>
      <c r="O1135" s="10" t="s">
        <v>152</v>
      </c>
      <c r="P1135" s="13" t="s">
        <v>154</v>
      </c>
    </row>
    <row r="1136" spans="1:16" x14ac:dyDescent="0.25">
      <c r="A1136" s="26">
        <v>45857</v>
      </c>
      <c r="B1136" s="10" t="s">
        <v>155</v>
      </c>
      <c r="C1136" s="10">
        <v>242</v>
      </c>
      <c r="D1136" s="10">
        <v>1</v>
      </c>
      <c r="E1136" s="8" t="str">
        <f>IFERROR(VLOOKUP(Table4[[#This Row],[From Location Code]],Table5[#All],3,0),"")</f>
        <v>Munger</v>
      </c>
      <c r="F1136" s="8" t="str">
        <f>IFERROR(VLOOKUP(Table4[[#This Row],[From Location Code]],Table5[#All],2,0),"")</f>
        <v>Main Godown</v>
      </c>
      <c r="G1136" s="10">
        <v>10100003</v>
      </c>
      <c r="H1136" s="8" t="str">
        <f>IFERROR(VLOOKUP(Table4[[#This Row],[To BMC/MPG Code]],Table5[#All],3,0),"")</f>
        <v>Gomukh Madhawpur</v>
      </c>
      <c r="I1136" s="8" t="str">
        <f>IFERROR(VLOOKUP(Table4[[#This Row],[To BMC/MPG Code]],Table5[#All],2,0),"")</f>
        <v>MPG</v>
      </c>
      <c r="J1136" s="10" t="s">
        <v>68</v>
      </c>
      <c r="K1136" s="8" t="str">
        <f>IFERROR(VLOOKUP(Table4[[#This Row],[Item Name]],Table2[[Item Name]:[UoM]],2,0),"")</f>
        <v>Nos</v>
      </c>
      <c r="L1136" s="10">
        <v>50</v>
      </c>
      <c r="M1136" s="18">
        <f>IFERROR(VLOOKUP(Table4[[#This Row],[Item Name]],Table2[[#All],[Item Name]:[Open Rate]],8,0),"")</f>
        <v>5.13</v>
      </c>
      <c r="N1136" s="18">
        <f>IFERROR(+Table4[[#This Row],[Qty Issued]]*Table4[[#This Row],[Rate]],"")</f>
        <v>256.5</v>
      </c>
      <c r="O1136" s="10" t="s">
        <v>152</v>
      </c>
      <c r="P1136" s="13" t="s">
        <v>154</v>
      </c>
    </row>
    <row r="1137" spans="1:16" x14ac:dyDescent="0.25">
      <c r="A1137" s="26">
        <v>45857</v>
      </c>
      <c r="B1137" s="10" t="s">
        <v>155</v>
      </c>
      <c r="C1137" s="10">
        <v>242</v>
      </c>
      <c r="D1137" s="10">
        <v>1</v>
      </c>
      <c r="E1137" s="8" t="str">
        <f>IFERROR(VLOOKUP(Table4[[#This Row],[From Location Code]],Table5[#All],3,0),"")</f>
        <v>Munger</v>
      </c>
      <c r="F1137" s="8" t="str">
        <f>IFERROR(VLOOKUP(Table4[[#This Row],[From Location Code]],Table5[#All],2,0),"")</f>
        <v>Main Godown</v>
      </c>
      <c r="G1137" s="10">
        <v>10100001</v>
      </c>
      <c r="H1137" s="8" t="str">
        <f>IFERROR(VLOOKUP(Table4[[#This Row],[To BMC/MPG Code]],Table5[#All],3,0),"")</f>
        <v>Vishan Pur</v>
      </c>
      <c r="I1137" s="8" t="str">
        <f>IFERROR(VLOOKUP(Table4[[#This Row],[To BMC/MPG Code]],Table5[#All],2,0),"")</f>
        <v>MPG</v>
      </c>
      <c r="J1137" s="10" t="s">
        <v>68</v>
      </c>
      <c r="K1137" s="8" t="str">
        <f>IFERROR(VLOOKUP(Table4[[#This Row],[Item Name]],Table2[[Item Name]:[UoM]],2,0),"")</f>
        <v>Nos</v>
      </c>
      <c r="L1137" s="10">
        <v>20</v>
      </c>
      <c r="M1137" s="18">
        <f>IFERROR(VLOOKUP(Table4[[#This Row],[Item Name]],Table2[[#All],[Item Name]:[Open Rate]],8,0),"")</f>
        <v>5.13</v>
      </c>
      <c r="N1137" s="18">
        <f>IFERROR(+Table4[[#This Row],[Qty Issued]]*Table4[[#This Row],[Rate]],"")</f>
        <v>102.6</v>
      </c>
      <c r="O1137" s="10" t="s">
        <v>152</v>
      </c>
      <c r="P1137" s="13" t="s">
        <v>154</v>
      </c>
    </row>
    <row r="1138" spans="1:16" x14ac:dyDescent="0.25">
      <c r="A1138" s="26">
        <v>45857</v>
      </c>
      <c r="B1138" s="10" t="s">
        <v>155</v>
      </c>
      <c r="C1138" s="10">
        <v>242</v>
      </c>
      <c r="D1138" s="10">
        <v>1</v>
      </c>
      <c r="E1138" s="8" t="str">
        <f>IFERROR(VLOOKUP(Table4[[#This Row],[From Location Code]],Table5[#All],3,0),"")</f>
        <v>Munger</v>
      </c>
      <c r="F1138" s="8" t="str">
        <f>IFERROR(VLOOKUP(Table4[[#This Row],[From Location Code]],Table5[#All],2,0),"")</f>
        <v>Main Godown</v>
      </c>
      <c r="G1138" s="10">
        <v>10100015</v>
      </c>
      <c r="H1138" s="8" t="str">
        <f>IFERROR(VLOOKUP(Table4[[#This Row],[To BMC/MPG Code]],Table5[#All],3,0),"")</f>
        <v>Gomukh Dumariya Bujurg</v>
      </c>
      <c r="I1138" s="8" t="str">
        <f>IFERROR(VLOOKUP(Table4[[#This Row],[To BMC/MPG Code]],Table5[#All],2,0),"")</f>
        <v>MPG</v>
      </c>
      <c r="J1138" s="10" t="s">
        <v>68</v>
      </c>
      <c r="K1138" s="8" t="str">
        <f>IFERROR(VLOOKUP(Table4[[#This Row],[Item Name]],Table2[[Item Name]:[UoM]],2,0),"")</f>
        <v>Nos</v>
      </c>
      <c r="L1138" s="10">
        <v>20</v>
      </c>
      <c r="M1138" s="18">
        <f>IFERROR(VLOOKUP(Table4[[#This Row],[Item Name]],Table2[[#All],[Item Name]:[Open Rate]],8,0),"")</f>
        <v>5.13</v>
      </c>
      <c r="N1138" s="18">
        <f>IFERROR(+Table4[[#This Row],[Qty Issued]]*Table4[[#This Row],[Rate]],"")</f>
        <v>102.6</v>
      </c>
      <c r="O1138" s="10" t="s">
        <v>152</v>
      </c>
      <c r="P1138" s="13" t="s">
        <v>154</v>
      </c>
    </row>
    <row r="1139" spans="1:16" x14ac:dyDescent="0.25">
      <c r="A1139" s="26">
        <v>45857</v>
      </c>
      <c r="B1139" s="10" t="s">
        <v>155</v>
      </c>
      <c r="C1139" s="10">
        <v>242</v>
      </c>
      <c r="D1139" s="10">
        <v>1</v>
      </c>
      <c r="E1139" s="8" t="str">
        <f>IFERROR(VLOOKUP(Table4[[#This Row],[From Location Code]],Table5[#All],3,0),"")</f>
        <v>Munger</v>
      </c>
      <c r="F1139" s="8" t="str">
        <f>IFERROR(VLOOKUP(Table4[[#This Row],[From Location Code]],Table5[#All],2,0),"")</f>
        <v>Main Godown</v>
      </c>
      <c r="G1139" s="10">
        <v>10100016</v>
      </c>
      <c r="H1139" s="8" t="str">
        <f>IFERROR(VLOOKUP(Table4[[#This Row],[To BMC/MPG Code]],Table5[#All],3,0),"")</f>
        <v>Gomukh Dumariya Bujurg Madhay</v>
      </c>
      <c r="I1139" s="8" t="str">
        <f>IFERROR(VLOOKUP(Table4[[#This Row],[To BMC/MPG Code]],Table5[#All],2,0),"")</f>
        <v>MPG</v>
      </c>
      <c r="J1139" s="10" t="s">
        <v>68</v>
      </c>
      <c r="K1139" s="8" t="str">
        <f>IFERROR(VLOOKUP(Table4[[#This Row],[Item Name]],Table2[[Item Name]:[UoM]],2,0),"")</f>
        <v>Nos</v>
      </c>
      <c r="L1139" s="10">
        <v>10</v>
      </c>
      <c r="M1139" s="18">
        <f>IFERROR(VLOOKUP(Table4[[#This Row],[Item Name]],Table2[[#All],[Item Name]:[Open Rate]],8,0),"")</f>
        <v>5.13</v>
      </c>
      <c r="N1139" s="18">
        <f>IFERROR(+Table4[[#This Row],[Qty Issued]]*Table4[[#This Row],[Rate]],"")</f>
        <v>51.3</v>
      </c>
      <c r="O1139" s="10" t="s">
        <v>152</v>
      </c>
      <c r="P1139" s="13" t="s">
        <v>154</v>
      </c>
    </row>
    <row r="1140" spans="1:16" x14ac:dyDescent="0.25">
      <c r="A1140" s="26">
        <v>45857</v>
      </c>
      <c r="B1140" s="10" t="s">
        <v>155</v>
      </c>
      <c r="C1140" s="10">
        <v>242</v>
      </c>
      <c r="D1140" s="10">
        <v>1</v>
      </c>
      <c r="E1140" s="8" t="str">
        <f>IFERROR(VLOOKUP(Table4[[#This Row],[From Location Code]],Table5[#All],3,0),"")</f>
        <v>Munger</v>
      </c>
      <c r="F1140" s="8" t="str">
        <f>IFERROR(VLOOKUP(Table4[[#This Row],[From Location Code]],Table5[#All],2,0),"")</f>
        <v>Main Godown</v>
      </c>
      <c r="G1140" s="10">
        <v>10100009</v>
      </c>
      <c r="H1140" s="8" t="str">
        <f>IFERROR(VLOOKUP(Table4[[#This Row],[To BMC/MPG Code]],Table5[#All],3,0),"")</f>
        <v>Gomukh Kanhaiyachak Pachhim</v>
      </c>
      <c r="I1140" s="8" t="str">
        <f>IFERROR(VLOOKUP(Table4[[#This Row],[To BMC/MPG Code]],Table5[#All],2,0),"")</f>
        <v>MPG</v>
      </c>
      <c r="J1140" s="10" t="s">
        <v>68</v>
      </c>
      <c r="K1140" s="8" t="str">
        <f>IFERROR(VLOOKUP(Table4[[#This Row],[Item Name]],Table2[[Item Name]:[UoM]],2,0),"")</f>
        <v>Nos</v>
      </c>
      <c r="L1140" s="10">
        <v>50</v>
      </c>
      <c r="M1140" s="18">
        <f>IFERROR(VLOOKUP(Table4[[#This Row],[Item Name]],Table2[[#All],[Item Name]:[Open Rate]],8,0),"")</f>
        <v>5.13</v>
      </c>
      <c r="N1140" s="18">
        <f>IFERROR(+Table4[[#This Row],[Qty Issued]]*Table4[[#This Row],[Rate]],"")</f>
        <v>256.5</v>
      </c>
      <c r="O1140" s="10" t="s">
        <v>152</v>
      </c>
      <c r="P1140" s="13" t="s">
        <v>154</v>
      </c>
    </row>
    <row r="1141" spans="1:16" x14ac:dyDescent="0.25">
      <c r="A1141" s="26">
        <v>45857</v>
      </c>
      <c r="B1141" s="10" t="s">
        <v>155</v>
      </c>
      <c r="C1141" s="10">
        <v>242</v>
      </c>
      <c r="D1141" s="10">
        <v>1</v>
      </c>
      <c r="E1141" s="8" t="str">
        <f>IFERROR(VLOOKUP(Table4[[#This Row],[From Location Code]],Table5[#All],3,0),"")</f>
        <v>Munger</v>
      </c>
      <c r="F1141" s="8" t="str">
        <f>IFERROR(VLOOKUP(Table4[[#This Row],[From Location Code]],Table5[#All],2,0),"")</f>
        <v>Main Godown</v>
      </c>
      <c r="G1141" s="10">
        <v>10100019</v>
      </c>
      <c r="H1141" s="8" t="str">
        <f>IFERROR(VLOOKUP(Table4[[#This Row],[To BMC/MPG Code]],Table5[#All],3,0),"")</f>
        <v xml:space="preserve">Gomukh Badi Lagar                                                                                   </v>
      </c>
      <c r="I1141" s="8" t="str">
        <f>IFERROR(VLOOKUP(Table4[[#This Row],[To BMC/MPG Code]],Table5[#All],2,0),"")</f>
        <v>MPG</v>
      </c>
      <c r="J1141" s="10" t="s">
        <v>68</v>
      </c>
      <c r="K1141" s="8" t="str">
        <f>IFERROR(VLOOKUP(Table4[[#This Row],[Item Name]],Table2[[Item Name]:[UoM]],2,0),"")</f>
        <v>Nos</v>
      </c>
      <c r="L1141" s="10">
        <v>10</v>
      </c>
      <c r="M1141" s="18">
        <f>IFERROR(VLOOKUP(Table4[[#This Row],[Item Name]],Table2[[#All],[Item Name]:[Open Rate]],8,0),"")</f>
        <v>5.13</v>
      </c>
      <c r="N1141" s="18">
        <f>IFERROR(+Table4[[#This Row],[Qty Issued]]*Table4[[#This Row],[Rate]],"")</f>
        <v>51.3</v>
      </c>
      <c r="O1141" s="10" t="s">
        <v>152</v>
      </c>
      <c r="P1141" s="13" t="s">
        <v>154</v>
      </c>
    </row>
    <row r="1142" spans="1:16" x14ac:dyDescent="0.25">
      <c r="A1142" s="26">
        <v>45857</v>
      </c>
      <c r="B1142" s="10" t="s">
        <v>155</v>
      </c>
      <c r="C1142" s="10">
        <v>242</v>
      </c>
      <c r="D1142" s="10">
        <v>1</v>
      </c>
      <c r="E1142" s="8" t="str">
        <f>IFERROR(VLOOKUP(Table4[[#This Row],[From Location Code]],Table5[#All],3,0),"")</f>
        <v>Munger</v>
      </c>
      <c r="F1142" s="8" t="str">
        <f>IFERROR(VLOOKUP(Table4[[#This Row],[From Location Code]],Table5[#All],2,0),"")</f>
        <v>Main Godown</v>
      </c>
      <c r="G1142" s="10">
        <v>10070013</v>
      </c>
      <c r="H1142" s="8" t="str">
        <f>IFERROR(VLOOKUP(Table4[[#This Row],[To BMC/MPG Code]],Table5[#All],3,0),"")</f>
        <v xml:space="preserve">Gomukh Fatepur                                                                                      </v>
      </c>
      <c r="I1142" s="8" t="str">
        <f>IFERROR(VLOOKUP(Table4[[#This Row],[To BMC/MPG Code]],Table5[#All],2,0),"")</f>
        <v>MPG</v>
      </c>
      <c r="J1142" s="10" t="s">
        <v>68</v>
      </c>
      <c r="K1142" s="8" t="str">
        <f>IFERROR(VLOOKUP(Table4[[#This Row],[Item Name]],Table2[[Item Name]:[UoM]],2,0),"")</f>
        <v>Nos</v>
      </c>
      <c r="L1142" s="10">
        <v>20</v>
      </c>
      <c r="M1142" s="18">
        <f>IFERROR(VLOOKUP(Table4[[#This Row],[Item Name]],Table2[[#All],[Item Name]:[Open Rate]],8,0),"")</f>
        <v>5.13</v>
      </c>
      <c r="N1142" s="18">
        <f>IFERROR(+Table4[[#This Row],[Qty Issued]]*Table4[[#This Row],[Rate]],"")</f>
        <v>102.6</v>
      </c>
      <c r="O1142" s="10" t="s">
        <v>152</v>
      </c>
      <c r="P1142" s="13" t="s">
        <v>154</v>
      </c>
    </row>
    <row r="1143" spans="1:16" x14ac:dyDescent="0.25">
      <c r="A1143" s="26">
        <v>45857</v>
      </c>
      <c r="B1143" s="10" t="s">
        <v>155</v>
      </c>
      <c r="C1143" s="10">
        <v>242</v>
      </c>
      <c r="D1143" s="10">
        <v>1</v>
      </c>
      <c r="E1143" s="8" t="str">
        <f>IFERROR(VLOOKUP(Table4[[#This Row],[From Location Code]],Table5[#All],3,0),"")</f>
        <v>Munger</v>
      </c>
      <c r="F1143" s="8" t="str">
        <f>IFERROR(VLOOKUP(Table4[[#This Row],[From Location Code]],Table5[#All],2,0),"")</f>
        <v>Main Godown</v>
      </c>
      <c r="G1143" s="10">
        <v>10100049</v>
      </c>
      <c r="H1143" s="8" t="str">
        <f>IFERROR(VLOOKUP(Table4[[#This Row],[To BMC/MPG Code]],Table5[#All],3,0),"")</f>
        <v>Gomukh Govind Pur</v>
      </c>
      <c r="I1143" s="8" t="str">
        <f>IFERROR(VLOOKUP(Table4[[#This Row],[To BMC/MPG Code]],Table5[#All],2,0),"")</f>
        <v>MPG</v>
      </c>
      <c r="J1143" s="10" t="s">
        <v>68</v>
      </c>
      <c r="K1143" s="8" t="str">
        <f>IFERROR(VLOOKUP(Table4[[#This Row],[Item Name]],Table2[[Item Name]:[UoM]],2,0),"")</f>
        <v>Nos</v>
      </c>
      <c r="L1143" s="10">
        <v>20</v>
      </c>
      <c r="M1143" s="18">
        <f>IFERROR(VLOOKUP(Table4[[#This Row],[Item Name]],Table2[[#All],[Item Name]:[Open Rate]],8,0),"")</f>
        <v>5.13</v>
      </c>
      <c r="N1143" s="18">
        <f>IFERROR(+Table4[[#This Row],[Qty Issued]]*Table4[[#This Row],[Rate]],"")</f>
        <v>102.6</v>
      </c>
      <c r="O1143" s="10" t="s">
        <v>152</v>
      </c>
      <c r="P1143" s="13" t="s">
        <v>154</v>
      </c>
    </row>
    <row r="1144" spans="1:16" x14ac:dyDescent="0.25">
      <c r="A1144" s="26">
        <v>45857</v>
      </c>
      <c r="B1144" s="10" t="s">
        <v>155</v>
      </c>
      <c r="C1144" s="10">
        <v>242</v>
      </c>
      <c r="D1144" s="10">
        <v>1</v>
      </c>
      <c r="E1144" s="8" t="str">
        <f>IFERROR(VLOOKUP(Table4[[#This Row],[From Location Code]],Table5[#All],3,0),"")</f>
        <v>Munger</v>
      </c>
      <c r="F1144" s="8" t="str">
        <f>IFERROR(VLOOKUP(Table4[[#This Row],[From Location Code]],Table5[#All],2,0),"")</f>
        <v>Main Godown</v>
      </c>
      <c r="G1144" s="10">
        <v>10480014</v>
      </c>
      <c r="H1144" s="8" t="str">
        <f>IFERROR(VLOOKUP(Table4[[#This Row],[To BMC/MPG Code]],Table5[#All],3,0),"")</f>
        <v>Gomukh Amghatta Shreepur</v>
      </c>
      <c r="I1144" s="8" t="str">
        <f>IFERROR(VLOOKUP(Table4[[#This Row],[To BMC/MPG Code]],Table5[#All],2,0),"")</f>
        <v>MPG</v>
      </c>
      <c r="J1144" s="10" t="s">
        <v>68</v>
      </c>
      <c r="K1144" s="8" t="str">
        <f>IFERROR(VLOOKUP(Table4[[#This Row],[Item Name]],Table2[[Item Name]:[UoM]],2,0),"")</f>
        <v>Nos</v>
      </c>
      <c r="L1144" s="10">
        <v>20</v>
      </c>
      <c r="M1144" s="18">
        <f>IFERROR(VLOOKUP(Table4[[#This Row],[Item Name]],Table2[[#All],[Item Name]:[Open Rate]],8,0),"")</f>
        <v>5.13</v>
      </c>
      <c r="N1144" s="18">
        <f>IFERROR(+Table4[[#This Row],[Qty Issued]]*Table4[[#This Row],[Rate]],"")</f>
        <v>102.6</v>
      </c>
      <c r="O1144" s="10" t="s">
        <v>152</v>
      </c>
      <c r="P1144" s="13" t="s">
        <v>154</v>
      </c>
    </row>
    <row r="1145" spans="1:16" x14ac:dyDescent="0.25">
      <c r="A1145" s="26">
        <v>45857</v>
      </c>
      <c r="B1145" s="10" t="s">
        <v>155</v>
      </c>
      <c r="C1145" s="10">
        <v>242</v>
      </c>
      <c r="D1145" s="10">
        <v>1</v>
      </c>
      <c r="E1145" s="8" t="str">
        <f>IFERROR(VLOOKUP(Table4[[#This Row],[From Location Code]],Table5[#All],3,0),"")</f>
        <v>Munger</v>
      </c>
      <c r="F1145" s="8" t="str">
        <f>IFERROR(VLOOKUP(Table4[[#This Row],[From Location Code]],Table5[#All],2,0),"")</f>
        <v>Main Godown</v>
      </c>
      <c r="G1145" s="10">
        <v>10480012</v>
      </c>
      <c r="H1145" s="8" t="str">
        <f>IFERROR(VLOOKUP(Table4[[#This Row],[To BMC/MPG Code]],Table5[#All],3,0),"")</f>
        <v>Gomukh Krishna Dairy Tulsipur</v>
      </c>
      <c r="I1145" s="8" t="str">
        <f>IFERROR(VLOOKUP(Table4[[#This Row],[To BMC/MPG Code]],Table5[#All],2,0),"")</f>
        <v>MPG</v>
      </c>
      <c r="J1145" s="10" t="s">
        <v>68</v>
      </c>
      <c r="K1145" s="8" t="str">
        <f>IFERROR(VLOOKUP(Table4[[#This Row],[Item Name]],Table2[[Item Name]:[UoM]],2,0),"")</f>
        <v>Nos</v>
      </c>
      <c r="L1145" s="10">
        <v>20</v>
      </c>
      <c r="M1145" s="18">
        <f>IFERROR(VLOOKUP(Table4[[#This Row],[Item Name]],Table2[[#All],[Item Name]:[Open Rate]],8,0),"")</f>
        <v>5.13</v>
      </c>
      <c r="N1145" s="18">
        <f>IFERROR(+Table4[[#This Row],[Qty Issued]]*Table4[[#This Row],[Rate]],"")</f>
        <v>102.6</v>
      </c>
      <c r="O1145" s="10" t="s">
        <v>152</v>
      </c>
      <c r="P1145" s="13" t="s">
        <v>154</v>
      </c>
    </row>
    <row r="1146" spans="1:16" x14ac:dyDescent="0.25">
      <c r="A1146" s="26">
        <v>45857</v>
      </c>
      <c r="B1146" s="10" t="s">
        <v>155</v>
      </c>
      <c r="C1146" s="10">
        <v>242</v>
      </c>
      <c r="D1146" s="10">
        <v>1</v>
      </c>
      <c r="E1146" s="8" t="str">
        <f>IFERROR(VLOOKUP(Table4[[#This Row],[From Location Code]],Table5[#All],3,0),"")</f>
        <v>Munger</v>
      </c>
      <c r="F1146" s="8" t="str">
        <f>IFERROR(VLOOKUP(Table4[[#This Row],[From Location Code]],Table5[#All],2,0),"")</f>
        <v>Main Godown</v>
      </c>
      <c r="G1146" s="10">
        <v>10480023</v>
      </c>
      <c r="H1146" s="8" t="str">
        <f>IFERROR(VLOOKUP(Table4[[#This Row],[To BMC/MPG Code]],Table5[#All],3,0),"")</f>
        <v>Gomukh Shreepur Madhay</v>
      </c>
      <c r="I1146" s="8" t="str">
        <f>IFERROR(VLOOKUP(Table4[[#This Row],[To BMC/MPG Code]],Table5[#All],2,0),"")</f>
        <v>MPG</v>
      </c>
      <c r="J1146" s="10" t="s">
        <v>68</v>
      </c>
      <c r="K1146" s="8" t="str">
        <f>IFERROR(VLOOKUP(Table4[[#This Row],[Item Name]],Table2[[Item Name]:[UoM]],2,0),"")</f>
        <v>Nos</v>
      </c>
      <c r="L1146" s="10">
        <v>20</v>
      </c>
      <c r="M1146" s="18">
        <f>IFERROR(VLOOKUP(Table4[[#This Row],[Item Name]],Table2[[#All],[Item Name]:[Open Rate]],8,0),"")</f>
        <v>5.13</v>
      </c>
      <c r="N1146" s="18">
        <f>IFERROR(+Table4[[#This Row],[Qty Issued]]*Table4[[#This Row],[Rate]],"")</f>
        <v>102.6</v>
      </c>
      <c r="O1146" s="10" t="s">
        <v>152</v>
      </c>
      <c r="P1146" s="13" t="s">
        <v>154</v>
      </c>
    </row>
    <row r="1147" spans="1:16" x14ac:dyDescent="0.25">
      <c r="A1147" s="26">
        <v>45857</v>
      </c>
      <c r="B1147" s="10" t="s">
        <v>155</v>
      </c>
      <c r="C1147" s="10">
        <v>242</v>
      </c>
      <c r="D1147" s="10">
        <v>1</v>
      </c>
      <c r="E1147" s="8" t="str">
        <f>IFERROR(VLOOKUP(Table4[[#This Row],[From Location Code]],Table5[#All],3,0),"")</f>
        <v>Munger</v>
      </c>
      <c r="F1147" s="8" t="str">
        <f>IFERROR(VLOOKUP(Table4[[#This Row],[From Location Code]],Table5[#All],2,0),"")</f>
        <v>Main Godown</v>
      </c>
      <c r="G1147" s="10">
        <v>10480005</v>
      </c>
      <c r="H1147" s="8" t="str">
        <f>IFERROR(VLOOKUP(Table4[[#This Row],[To BMC/MPG Code]],Table5[#All],3,0),"")</f>
        <v>Gomukh Vijay Lalganj</v>
      </c>
      <c r="I1147" s="8" t="str">
        <f>IFERROR(VLOOKUP(Table4[[#This Row],[To BMC/MPG Code]],Table5[#All],2,0),"")</f>
        <v>MPG</v>
      </c>
      <c r="J1147" s="10" t="s">
        <v>68</v>
      </c>
      <c r="K1147" s="8" t="str">
        <f>IFERROR(VLOOKUP(Table4[[#This Row],[Item Name]],Table2[[Item Name]:[UoM]],2,0),"")</f>
        <v>Nos</v>
      </c>
      <c r="L1147" s="10">
        <v>20</v>
      </c>
      <c r="M1147" s="18">
        <f>IFERROR(VLOOKUP(Table4[[#This Row],[Item Name]],Table2[[#All],[Item Name]:[Open Rate]],8,0),"")</f>
        <v>5.13</v>
      </c>
      <c r="N1147" s="18">
        <f>IFERROR(+Table4[[#This Row],[Qty Issued]]*Table4[[#This Row],[Rate]],"")</f>
        <v>102.6</v>
      </c>
      <c r="O1147" s="10" t="s">
        <v>152</v>
      </c>
      <c r="P1147" s="13" t="s">
        <v>154</v>
      </c>
    </row>
    <row r="1148" spans="1:16" x14ac:dyDescent="0.25">
      <c r="A1148" s="26">
        <v>45857</v>
      </c>
      <c r="B1148" s="10" t="s">
        <v>155</v>
      </c>
      <c r="C1148" s="10">
        <v>242</v>
      </c>
      <c r="D1148" s="10">
        <v>1</v>
      </c>
      <c r="E1148" s="8" t="str">
        <f>IFERROR(VLOOKUP(Table4[[#This Row],[From Location Code]],Table5[#All],3,0),"")</f>
        <v>Munger</v>
      </c>
      <c r="F1148" s="8" t="str">
        <f>IFERROR(VLOOKUP(Table4[[#This Row],[From Location Code]],Table5[#All],2,0),"")</f>
        <v>Main Godown</v>
      </c>
      <c r="G1148" s="10">
        <v>10070048</v>
      </c>
      <c r="H1148" s="8" t="str">
        <f>IFERROR(VLOOKUP(Table4[[#This Row],[To BMC/MPG Code]],Table5[#All],3,0),"")</f>
        <v>Gomukh Jhangara B</v>
      </c>
      <c r="I1148" s="8" t="str">
        <f>IFERROR(VLOOKUP(Table4[[#This Row],[To BMC/MPG Code]],Table5[#All],2,0),"")</f>
        <v>MPG</v>
      </c>
      <c r="J1148" s="10" t="s">
        <v>133</v>
      </c>
      <c r="K1148" s="8" t="str">
        <f>IFERROR(VLOOKUP(Table4[[#This Row],[Item Name]],Table2[[Item Name]:[UoM]],2,0),"")</f>
        <v>Nos</v>
      </c>
      <c r="L1148" s="10">
        <v>5</v>
      </c>
      <c r="M1148" s="18">
        <f>IFERROR(VLOOKUP(Table4[[#This Row],[Item Name]],Table2[[#All],[Item Name]:[Open Rate]],8,0),"")</f>
        <v>9.15</v>
      </c>
      <c r="N1148" s="18">
        <f>IFERROR(+Table4[[#This Row],[Qty Issued]]*Table4[[#This Row],[Rate]],"")</f>
        <v>45.75</v>
      </c>
      <c r="O1148" s="10" t="s">
        <v>152</v>
      </c>
      <c r="P1148" s="13" t="s">
        <v>154</v>
      </c>
    </row>
    <row r="1149" spans="1:16" x14ac:dyDescent="0.25">
      <c r="A1149" s="26">
        <v>45857</v>
      </c>
      <c r="B1149" s="10" t="s">
        <v>155</v>
      </c>
      <c r="C1149" s="10">
        <v>242</v>
      </c>
      <c r="D1149" s="10">
        <v>1</v>
      </c>
      <c r="E1149" s="8" t="str">
        <f>IFERROR(VLOOKUP(Table4[[#This Row],[From Location Code]],Table5[#All],3,0),"")</f>
        <v>Munger</v>
      </c>
      <c r="F1149" s="8" t="str">
        <f>IFERROR(VLOOKUP(Table4[[#This Row],[From Location Code]],Table5[#All],2,0),"")</f>
        <v>Main Godown</v>
      </c>
      <c r="G1149" s="10">
        <v>10100021</v>
      </c>
      <c r="H1149" s="8" t="str">
        <f>IFERROR(VLOOKUP(Table4[[#This Row],[To BMC/MPG Code]],Table5[#All],3,0),"")</f>
        <v xml:space="preserve">Gomukh Bandahera                                                                                    </v>
      </c>
      <c r="I1149" s="8" t="str">
        <f>IFERROR(VLOOKUP(Table4[[#This Row],[To BMC/MPG Code]],Table5[#All],2,0),"")</f>
        <v>MPG</v>
      </c>
      <c r="J1149" s="10" t="s">
        <v>133</v>
      </c>
      <c r="K1149" s="8" t="str">
        <f>IFERROR(VLOOKUP(Table4[[#This Row],[Item Name]],Table2[[Item Name]:[UoM]],2,0),"")</f>
        <v>Nos</v>
      </c>
      <c r="L1149" s="10">
        <v>5</v>
      </c>
      <c r="M1149" s="18">
        <f>IFERROR(VLOOKUP(Table4[[#This Row],[Item Name]],Table2[[#All],[Item Name]:[Open Rate]],8,0),"")</f>
        <v>9.15</v>
      </c>
      <c r="N1149" s="18">
        <f>IFERROR(+Table4[[#This Row],[Qty Issued]]*Table4[[#This Row],[Rate]],"")</f>
        <v>45.75</v>
      </c>
      <c r="O1149" s="10" t="s">
        <v>152</v>
      </c>
      <c r="P1149" s="13" t="s">
        <v>154</v>
      </c>
    </row>
    <row r="1150" spans="1:16" x14ac:dyDescent="0.25">
      <c r="A1150" s="26">
        <v>45857</v>
      </c>
      <c r="B1150" s="10" t="s">
        <v>155</v>
      </c>
      <c r="C1150" s="10">
        <v>242</v>
      </c>
      <c r="D1150" s="10">
        <v>1</v>
      </c>
      <c r="E1150" s="8" t="str">
        <f>IFERROR(VLOOKUP(Table4[[#This Row],[From Location Code]],Table5[#All],3,0),"")</f>
        <v>Munger</v>
      </c>
      <c r="F1150" s="8" t="str">
        <f>IFERROR(VLOOKUP(Table4[[#This Row],[From Location Code]],Table5[#All],2,0),"")</f>
        <v>Main Godown</v>
      </c>
      <c r="G1150" s="10">
        <v>10100051</v>
      </c>
      <c r="H1150" s="8" t="str">
        <f>IFERROR(VLOOKUP(Table4[[#This Row],[To BMC/MPG Code]],Table5[#All],3,0),"")</f>
        <v>Gomukh Sondiha</v>
      </c>
      <c r="I1150" s="8" t="str">
        <f>IFERROR(VLOOKUP(Table4[[#This Row],[To BMC/MPG Code]],Table5[#All],2,0),"")</f>
        <v>MPG</v>
      </c>
      <c r="J1150" s="10" t="s">
        <v>133</v>
      </c>
      <c r="K1150" s="8" t="str">
        <f>IFERROR(VLOOKUP(Table4[[#This Row],[Item Name]],Table2[[Item Name]:[UoM]],2,0),"")</f>
        <v>Nos</v>
      </c>
      <c r="L1150" s="10">
        <v>2</v>
      </c>
      <c r="M1150" s="18">
        <f>IFERROR(VLOOKUP(Table4[[#This Row],[Item Name]],Table2[[#All],[Item Name]:[Open Rate]],8,0),"")</f>
        <v>9.15</v>
      </c>
      <c r="N1150" s="18">
        <f>IFERROR(+Table4[[#This Row],[Qty Issued]]*Table4[[#This Row],[Rate]],"")</f>
        <v>18.3</v>
      </c>
      <c r="O1150" s="10" t="s">
        <v>152</v>
      </c>
      <c r="P1150" s="13" t="s">
        <v>154</v>
      </c>
    </row>
    <row r="1151" spans="1:16" x14ac:dyDescent="0.25">
      <c r="A1151" s="26">
        <v>45857</v>
      </c>
      <c r="B1151" s="10" t="s">
        <v>155</v>
      </c>
      <c r="C1151" s="10">
        <v>242</v>
      </c>
      <c r="D1151" s="10">
        <v>1</v>
      </c>
      <c r="E1151" s="8" t="str">
        <f>IFERROR(VLOOKUP(Table4[[#This Row],[From Location Code]],Table5[#All],3,0),"")</f>
        <v>Munger</v>
      </c>
      <c r="F1151" s="8" t="str">
        <f>IFERROR(VLOOKUP(Table4[[#This Row],[From Location Code]],Table5[#All],2,0),"")</f>
        <v>Main Godown</v>
      </c>
      <c r="G1151" s="10">
        <v>10100045</v>
      </c>
      <c r="H1151" s="8" t="str">
        <f>IFERROR(VLOOKUP(Table4[[#This Row],[To BMC/MPG Code]],Table5[#All],3,0),"")</f>
        <v>Gomukh Krochaka Dudhela</v>
      </c>
      <c r="I1151" s="8" t="str">
        <f>IFERROR(VLOOKUP(Table4[[#This Row],[To BMC/MPG Code]],Table5[#All],2,0),"")</f>
        <v>MPG</v>
      </c>
      <c r="J1151" s="10" t="s">
        <v>133</v>
      </c>
      <c r="K1151" s="8" t="str">
        <f>IFERROR(VLOOKUP(Table4[[#This Row],[Item Name]],Table2[[Item Name]:[UoM]],2,0),"")</f>
        <v>Nos</v>
      </c>
      <c r="L1151" s="10">
        <v>2</v>
      </c>
      <c r="M1151" s="18">
        <f>IFERROR(VLOOKUP(Table4[[#This Row],[Item Name]],Table2[[#All],[Item Name]:[Open Rate]],8,0),"")</f>
        <v>9.15</v>
      </c>
      <c r="N1151" s="18">
        <f>IFERROR(+Table4[[#This Row],[Qty Issued]]*Table4[[#This Row],[Rate]],"")</f>
        <v>18.3</v>
      </c>
      <c r="O1151" s="10" t="s">
        <v>152</v>
      </c>
      <c r="P1151" s="13" t="s">
        <v>154</v>
      </c>
    </row>
    <row r="1152" spans="1:16" x14ac:dyDescent="0.25">
      <c r="A1152" s="26">
        <v>45857</v>
      </c>
      <c r="B1152" s="10" t="s">
        <v>155</v>
      </c>
      <c r="C1152" s="10">
        <v>242</v>
      </c>
      <c r="D1152" s="10">
        <v>1</v>
      </c>
      <c r="E1152" s="8" t="str">
        <f>IFERROR(VLOOKUP(Table4[[#This Row],[From Location Code]],Table5[#All],3,0),"")</f>
        <v>Munger</v>
      </c>
      <c r="F1152" s="8" t="str">
        <f>IFERROR(VLOOKUP(Table4[[#This Row],[From Location Code]],Table5[#All],2,0),"")</f>
        <v>Main Godown</v>
      </c>
      <c r="G1152" s="10">
        <v>10070049</v>
      </c>
      <c r="H1152" s="8" t="str">
        <f>IFERROR(VLOOKUP(Table4[[#This Row],[To BMC/MPG Code]],Table5[#All],3,0),"")</f>
        <v>Gomukh Sondiha Uttri</v>
      </c>
      <c r="I1152" s="8" t="str">
        <f>IFERROR(VLOOKUP(Table4[[#This Row],[To BMC/MPG Code]],Table5[#All],2,0),"")</f>
        <v>MPG</v>
      </c>
      <c r="J1152" s="10" t="s">
        <v>133</v>
      </c>
      <c r="K1152" s="8" t="str">
        <f>IFERROR(VLOOKUP(Table4[[#This Row],[Item Name]],Table2[[Item Name]:[UoM]],2,0),"")</f>
        <v>Nos</v>
      </c>
      <c r="L1152" s="10">
        <v>5</v>
      </c>
      <c r="M1152" s="18">
        <f>IFERROR(VLOOKUP(Table4[[#This Row],[Item Name]],Table2[[#All],[Item Name]:[Open Rate]],8,0),"")</f>
        <v>9.15</v>
      </c>
      <c r="N1152" s="18">
        <f>IFERROR(+Table4[[#This Row],[Qty Issued]]*Table4[[#This Row],[Rate]],"")</f>
        <v>45.75</v>
      </c>
      <c r="O1152" s="10" t="s">
        <v>152</v>
      </c>
      <c r="P1152" s="13" t="s">
        <v>154</v>
      </c>
    </row>
    <row r="1153" spans="1:16" x14ac:dyDescent="0.25">
      <c r="A1153" s="26">
        <v>45857</v>
      </c>
      <c r="B1153" s="10" t="s">
        <v>155</v>
      </c>
      <c r="C1153" s="10">
        <v>242</v>
      </c>
      <c r="D1153" s="10">
        <v>1</v>
      </c>
      <c r="E1153" s="8" t="str">
        <f>IFERROR(VLOOKUP(Table4[[#This Row],[From Location Code]],Table5[#All],3,0),"")</f>
        <v>Munger</v>
      </c>
      <c r="F1153" s="8" t="str">
        <f>IFERROR(VLOOKUP(Table4[[#This Row],[From Location Code]],Table5[#All],2,0),"")</f>
        <v>Main Godown</v>
      </c>
      <c r="G1153" s="10">
        <v>10100054</v>
      </c>
      <c r="H1153" s="8" t="str">
        <f>IFERROR(VLOOKUP(Table4[[#This Row],[To BMC/MPG Code]],Table5[#All],3,0),"")</f>
        <v>Gomukh Thebhay B</v>
      </c>
      <c r="I1153" s="8" t="str">
        <f>IFERROR(VLOOKUP(Table4[[#This Row],[To BMC/MPG Code]],Table5[#All],2,0),"")</f>
        <v>MPG</v>
      </c>
      <c r="J1153" s="10" t="s">
        <v>133</v>
      </c>
      <c r="K1153" s="8" t="str">
        <f>IFERROR(VLOOKUP(Table4[[#This Row],[Item Name]],Table2[[Item Name]:[UoM]],2,0),"")</f>
        <v>Nos</v>
      </c>
      <c r="L1153" s="10">
        <v>5</v>
      </c>
      <c r="M1153" s="18">
        <f>IFERROR(VLOOKUP(Table4[[#This Row],[Item Name]],Table2[[#All],[Item Name]:[Open Rate]],8,0),"")</f>
        <v>9.15</v>
      </c>
      <c r="N1153" s="18">
        <f>IFERROR(+Table4[[#This Row],[Qty Issued]]*Table4[[#This Row],[Rate]],"")</f>
        <v>45.75</v>
      </c>
      <c r="O1153" s="10" t="s">
        <v>152</v>
      </c>
      <c r="P1153" s="13" t="s">
        <v>154</v>
      </c>
    </row>
    <row r="1154" spans="1:16" x14ac:dyDescent="0.25">
      <c r="A1154" s="26">
        <v>45857</v>
      </c>
      <c r="B1154" s="10" t="s">
        <v>155</v>
      </c>
      <c r="C1154" s="10">
        <v>242</v>
      </c>
      <c r="D1154" s="10">
        <v>1</v>
      </c>
      <c r="E1154" s="8" t="str">
        <f>IFERROR(VLOOKUP(Table4[[#This Row],[From Location Code]],Table5[#All],3,0),"")</f>
        <v>Munger</v>
      </c>
      <c r="F1154" s="8" t="str">
        <f>IFERROR(VLOOKUP(Table4[[#This Row],[From Location Code]],Table5[#All],2,0),"")</f>
        <v>Main Godown</v>
      </c>
      <c r="G1154" s="10">
        <v>10100057</v>
      </c>
      <c r="H1154" s="8" t="str">
        <f>IFERROR(VLOOKUP(Table4[[#This Row],[To BMC/MPG Code]],Table5[#All],3,0),"")</f>
        <v xml:space="preserve">Gomukh Bishouni Purbi </v>
      </c>
      <c r="I1154" s="8" t="str">
        <f>IFERROR(VLOOKUP(Table4[[#This Row],[To BMC/MPG Code]],Table5[#All],2,0),"")</f>
        <v>MPG</v>
      </c>
      <c r="J1154" s="10" t="s">
        <v>133</v>
      </c>
      <c r="K1154" s="8" t="str">
        <f>IFERROR(VLOOKUP(Table4[[#This Row],[Item Name]],Table2[[Item Name]:[UoM]],2,0),"")</f>
        <v>Nos</v>
      </c>
      <c r="L1154" s="10">
        <v>2</v>
      </c>
      <c r="M1154" s="18">
        <f>IFERROR(VLOOKUP(Table4[[#This Row],[Item Name]],Table2[[#All],[Item Name]:[Open Rate]],8,0),"")</f>
        <v>9.15</v>
      </c>
      <c r="N1154" s="18">
        <f>IFERROR(+Table4[[#This Row],[Qty Issued]]*Table4[[#This Row],[Rate]],"")</f>
        <v>18.3</v>
      </c>
      <c r="O1154" s="10" t="s">
        <v>152</v>
      </c>
      <c r="P1154" s="13" t="s">
        <v>154</v>
      </c>
    </row>
    <row r="1155" spans="1:16" x14ac:dyDescent="0.25">
      <c r="A1155" s="26">
        <v>45857</v>
      </c>
      <c r="B1155" s="10" t="s">
        <v>155</v>
      </c>
      <c r="C1155" s="10">
        <v>242</v>
      </c>
      <c r="D1155" s="10">
        <v>1</v>
      </c>
      <c r="E1155" s="8" t="str">
        <f>IFERROR(VLOOKUP(Table4[[#This Row],[From Location Code]],Table5[#All],3,0),"")</f>
        <v>Munger</v>
      </c>
      <c r="F1155" s="8" t="str">
        <f>IFERROR(VLOOKUP(Table4[[#This Row],[From Location Code]],Table5[#All],2,0),"")</f>
        <v>Main Godown</v>
      </c>
      <c r="G1155" s="10">
        <v>10070042</v>
      </c>
      <c r="H1155" s="8" t="str">
        <f>IFERROR(VLOOKUP(Table4[[#This Row],[To BMC/MPG Code]],Table5[#All],3,0),"")</f>
        <v>Gomukh Sapha</v>
      </c>
      <c r="I1155" s="8" t="str">
        <f>IFERROR(VLOOKUP(Table4[[#This Row],[To BMC/MPG Code]],Table5[#All],2,0),"")</f>
        <v>MPG</v>
      </c>
      <c r="J1155" s="10" t="s">
        <v>133</v>
      </c>
      <c r="K1155" s="8" t="str">
        <f>IFERROR(VLOOKUP(Table4[[#This Row],[Item Name]],Table2[[Item Name]:[UoM]],2,0),"")</f>
        <v>Nos</v>
      </c>
      <c r="L1155" s="10">
        <v>5</v>
      </c>
      <c r="M1155" s="18">
        <f>IFERROR(VLOOKUP(Table4[[#This Row],[Item Name]],Table2[[#All],[Item Name]:[Open Rate]],8,0),"")</f>
        <v>9.15</v>
      </c>
      <c r="N1155" s="18">
        <f>IFERROR(+Table4[[#This Row],[Qty Issued]]*Table4[[#This Row],[Rate]],"")</f>
        <v>45.75</v>
      </c>
      <c r="O1155" s="10" t="s">
        <v>152</v>
      </c>
      <c r="P1155" s="13" t="s">
        <v>154</v>
      </c>
    </row>
    <row r="1156" spans="1:16" x14ac:dyDescent="0.25">
      <c r="A1156" s="26">
        <v>45857</v>
      </c>
      <c r="B1156" s="10" t="s">
        <v>155</v>
      </c>
      <c r="C1156" s="10">
        <v>242</v>
      </c>
      <c r="D1156" s="10">
        <v>1</v>
      </c>
      <c r="E1156" s="8" t="str">
        <f>IFERROR(VLOOKUP(Table4[[#This Row],[From Location Code]],Table5[#All],3,0),"")</f>
        <v>Munger</v>
      </c>
      <c r="F1156" s="8" t="str">
        <f>IFERROR(VLOOKUP(Table4[[#This Row],[From Location Code]],Table5[#All],2,0),"")</f>
        <v>Main Godown</v>
      </c>
      <c r="G1156" s="10">
        <v>10070031</v>
      </c>
      <c r="H1156" s="8" t="str">
        <f>IFERROR(VLOOKUP(Table4[[#This Row],[To BMC/MPG Code]],Table5[#All],3,0),"")</f>
        <v>Gomukh Bari Maliya(Indirect)</v>
      </c>
      <c r="I1156" s="8" t="str">
        <f>IFERROR(VLOOKUP(Table4[[#This Row],[To BMC/MPG Code]],Table5[#All],2,0),"")</f>
        <v>MPG</v>
      </c>
      <c r="J1156" s="10" t="s">
        <v>133</v>
      </c>
      <c r="K1156" s="8" t="str">
        <f>IFERROR(VLOOKUP(Table4[[#This Row],[Item Name]],Table2[[Item Name]:[UoM]],2,0),"")</f>
        <v>Nos</v>
      </c>
      <c r="L1156" s="10">
        <v>2</v>
      </c>
      <c r="M1156" s="18">
        <f>IFERROR(VLOOKUP(Table4[[#This Row],[Item Name]],Table2[[#All],[Item Name]:[Open Rate]],8,0),"")</f>
        <v>9.15</v>
      </c>
      <c r="N1156" s="18">
        <f>IFERROR(+Table4[[#This Row],[Qty Issued]]*Table4[[#This Row],[Rate]],"")</f>
        <v>18.3</v>
      </c>
      <c r="O1156" s="10" t="s">
        <v>152</v>
      </c>
      <c r="P1156" s="13" t="s">
        <v>154</v>
      </c>
    </row>
    <row r="1157" spans="1:16" x14ac:dyDescent="0.25">
      <c r="A1157" s="26">
        <v>45857</v>
      </c>
      <c r="B1157" s="10" t="s">
        <v>155</v>
      </c>
      <c r="C1157" s="10">
        <v>242</v>
      </c>
      <c r="D1157" s="10">
        <v>1</v>
      </c>
      <c r="E1157" s="8" t="str">
        <f>IFERROR(VLOOKUP(Table4[[#This Row],[From Location Code]],Table5[#All],3,0),"")</f>
        <v>Munger</v>
      </c>
      <c r="F1157" s="8" t="str">
        <f>IFERROR(VLOOKUP(Table4[[#This Row],[From Location Code]],Table5[#All],2,0),"")</f>
        <v>Main Godown</v>
      </c>
      <c r="G1157" s="10">
        <v>10070016</v>
      </c>
      <c r="H1157" s="8" t="str">
        <f>IFERROR(VLOOKUP(Table4[[#This Row],[To BMC/MPG Code]],Table5[#All],3,0),"")</f>
        <v>Gomukh Gauchhari</v>
      </c>
      <c r="I1157" s="8" t="str">
        <f>IFERROR(VLOOKUP(Table4[[#This Row],[To BMC/MPG Code]],Table5[#All],2,0),"")</f>
        <v>MPG</v>
      </c>
      <c r="J1157" s="10" t="s">
        <v>133</v>
      </c>
      <c r="K1157" s="8" t="str">
        <f>IFERROR(VLOOKUP(Table4[[#This Row],[Item Name]],Table2[[Item Name]:[UoM]],2,0),"")</f>
        <v>Nos</v>
      </c>
      <c r="L1157" s="10">
        <v>5</v>
      </c>
      <c r="M1157" s="18">
        <f>IFERROR(VLOOKUP(Table4[[#This Row],[Item Name]],Table2[[#All],[Item Name]:[Open Rate]],8,0),"")</f>
        <v>9.15</v>
      </c>
      <c r="N1157" s="18">
        <f>IFERROR(+Table4[[#This Row],[Qty Issued]]*Table4[[#This Row],[Rate]],"")</f>
        <v>45.75</v>
      </c>
      <c r="O1157" s="10" t="s">
        <v>152</v>
      </c>
      <c r="P1157" s="13" t="s">
        <v>154</v>
      </c>
    </row>
    <row r="1158" spans="1:16" x14ac:dyDescent="0.25">
      <c r="A1158" s="26">
        <v>45857</v>
      </c>
      <c r="B1158" s="10" t="s">
        <v>155</v>
      </c>
      <c r="C1158" s="10">
        <v>242</v>
      </c>
      <c r="D1158" s="10">
        <v>1</v>
      </c>
      <c r="E1158" s="8" t="str">
        <f>IFERROR(VLOOKUP(Table4[[#This Row],[From Location Code]],Table5[#All],3,0),"")</f>
        <v>Munger</v>
      </c>
      <c r="F1158" s="8" t="str">
        <f>IFERROR(VLOOKUP(Table4[[#This Row],[From Location Code]],Table5[#All],2,0),"")</f>
        <v>Main Godown</v>
      </c>
      <c r="G1158" s="10">
        <v>10070045</v>
      </c>
      <c r="H1158" s="8" t="str">
        <f>IFERROR(VLOOKUP(Table4[[#This Row],[To BMC/MPG Code]],Table5[#All],3,0),"")</f>
        <v>Gomukh Gauchhari</v>
      </c>
      <c r="I1158" s="8" t="str">
        <f>IFERROR(VLOOKUP(Table4[[#This Row],[To BMC/MPG Code]],Table5[#All],2,0),"")</f>
        <v>MPG</v>
      </c>
      <c r="J1158" s="10" t="s">
        <v>133</v>
      </c>
      <c r="K1158" s="8" t="str">
        <f>IFERROR(VLOOKUP(Table4[[#This Row],[Item Name]],Table2[[Item Name]:[UoM]],2,0),"")</f>
        <v>Nos</v>
      </c>
      <c r="L1158" s="10">
        <v>5</v>
      </c>
      <c r="M1158" s="18">
        <f>IFERROR(VLOOKUP(Table4[[#This Row],[Item Name]],Table2[[#All],[Item Name]:[Open Rate]],8,0),"")</f>
        <v>9.15</v>
      </c>
      <c r="N1158" s="18">
        <f>IFERROR(+Table4[[#This Row],[Qty Issued]]*Table4[[#This Row],[Rate]],"")</f>
        <v>45.75</v>
      </c>
      <c r="O1158" s="10" t="s">
        <v>152</v>
      </c>
      <c r="P1158" s="13" t="s">
        <v>154</v>
      </c>
    </row>
    <row r="1159" spans="1:16" x14ac:dyDescent="0.25">
      <c r="A1159" s="26">
        <v>45857</v>
      </c>
      <c r="B1159" s="10" t="s">
        <v>155</v>
      </c>
      <c r="C1159" s="10">
        <v>242</v>
      </c>
      <c r="D1159" s="10">
        <v>1</v>
      </c>
      <c r="E1159" s="8" t="str">
        <f>IFERROR(VLOOKUP(Table4[[#This Row],[From Location Code]],Table5[#All],3,0),"")</f>
        <v>Munger</v>
      </c>
      <c r="F1159" s="8" t="str">
        <f>IFERROR(VLOOKUP(Table4[[#This Row],[From Location Code]],Table5[#All],2,0),"")</f>
        <v>Main Godown</v>
      </c>
      <c r="G1159" s="10">
        <v>10100035</v>
      </c>
      <c r="H1159" s="8" t="str">
        <f>IFERROR(VLOOKUP(Table4[[#This Row],[To BMC/MPG Code]],Table5[#All],3,0),"")</f>
        <v>Gomukh Fudkichak</v>
      </c>
      <c r="I1159" s="8" t="str">
        <f>IFERROR(VLOOKUP(Table4[[#This Row],[To BMC/MPG Code]],Table5[#All],2,0),"")</f>
        <v>MPG</v>
      </c>
      <c r="J1159" s="10" t="s">
        <v>133</v>
      </c>
      <c r="K1159" s="8" t="str">
        <f>IFERROR(VLOOKUP(Table4[[#This Row],[Item Name]],Table2[[Item Name]:[UoM]],2,0),"")</f>
        <v>Nos</v>
      </c>
      <c r="L1159" s="10">
        <v>5</v>
      </c>
      <c r="M1159" s="18">
        <f>IFERROR(VLOOKUP(Table4[[#This Row],[Item Name]],Table2[[#All],[Item Name]:[Open Rate]],8,0),"")</f>
        <v>9.15</v>
      </c>
      <c r="N1159" s="18">
        <f>IFERROR(+Table4[[#This Row],[Qty Issued]]*Table4[[#This Row],[Rate]],"")</f>
        <v>45.75</v>
      </c>
      <c r="O1159" s="10" t="s">
        <v>152</v>
      </c>
      <c r="P1159" s="13" t="s">
        <v>154</v>
      </c>
    </row>
    <row r="1160" spans="1:16" x14ac:dyDescent="0.25">
      <c r="A1160" s="26">
        <v>45857</v>
      </c>
      <c r="B1160" s="10" t="s">
        <v>155</v>
      </c>
      <c r="C1160" s="10">
        <v>242</v>
      </c>
      <c r="D1160" s="10">
        <v>1</v>
      </c>
      <c r="E1160" s="8" t="str">
        <f>IFERROR(VLOOKUP(Table4[[#This Row],[From Location Code]],Table5[#All],3,0),"")</f>
        <v>Munger</v>
      </c>
      <c r="F1160" s="8" t="str">
        <f>IFERROR(VLOOKUP(Table4[[#This Row],[From Location Code]],Table5[#All],2,0),"")</f>
        <v>Main Godown</v>
      </c>
      <c r="G1160" s="10">
        <v>10100060</v>
      </c>
      <c r="H1160" s="8" t="str">
        <f>IFERROR(VLOOKUP(Table4[[#This Row],[To BMC/MPG Code]],Table5[#All],3,0),"")</f>
        <v>Gomukh Baisa</v>
      </c>
      <c r="I1160" s="8" t="str">
        <f>IFERROR(VLOOKUP(Table4[[#This Row],[To BMC/MPG Code]],Table5[#All],2,0),"")</f>
        <v>MPG</v>
      </c>
      <c r="J1160" s="10" t="s">
        <v>133</v>
      </c>
      <c r="K1160" s="8" t="str">
        <f>IFERROR(VLOOKUP(Table4[[#This Row],[Item Name]],Table2[[Item Name]:[UoM]],2,0),"")</f>
        <v>Nos</v>
      </c>
      <c r="L1160" s="10">
        <v>5</v>
      </c>
      <c r="M1160" s="18">
        <f>IFERROR(VLOOKUP(Table4[[#This Row],[Item Name]],Table2[[#All],[Item Name]:[Open Rate]],8,0),"")</f>
        <v>9.15</v>
      </c>
      <c r="N1160" s="18">
        <f>IFERROR(+Table4[[#This Row],[Qty Issued]]*Table4[[#This Row],[Rate]],"")</f>
        <v>45.75</v>
      </c>
      <c r="O1160" s="10" t="s">
        <v>152</v>
      </c>
      <c r="P1160" s="13" t="s">
        <v>154</v>
      </c>
    </row>
    <row r="1161" spans="1:16" x14ac:dyDescent="0.25">
      <c r="A1161" s="26">
        <v>45857</v>
      </c>
      <c r="B1161" s="10" t="s">
        <v>155</v>
      </c>
      <c r="C1161" s="10">
        <v>242</v>
      </c>
      <c r="D1161" s="10">
        <v>1</v>
      </c>
      <c r="E1161" s="8" t="str">
        <f>IFERROR(VLOOKUP(Table4[[#This Row],[From Location Code]],Table5[#All],3,0),"")</f>
        <v>Munger</v>
      </c>
      <c r="F1161" s="8" t="str">
        <f>IFERROR(VLOOKUP(Table4[[#This Row],[From Location Code]],Table5[#All],2,0),"")</f>
        <v>Main Godown</v>
      </c>
      <c r="G1161" s="10">
        <v>10070033</v>
      </c>
      <c r="H1161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61" s="8" t="str">
        <f>IFERROR(VLOOKUP(Table4[[#This Row],[To BMC/MPG Code]],Table5[#All],2,0),"")</f>
        <v>MPG</v>
      </c>
      <c r="J1161" s="10" t="s">
        <v>133</v>
      </c>
      <c r="K1161" s="8" t="str">
        <f>IFERROR(VLOOKUP(Table4[[#This Row],[Item Name]],Table2[[Item Name]:[UoM]],2,0),"")</f>
        <v>Nos</v>
      </c>
      <c r="L1161" s="10">
        <v>2</v>
      </c>
      <c r="M1161" s="18">
        <f>IFERROR(VLOOKUP(Table4[[#This Row],[Item Name]],Table2[[#All],[Item Name]:[Open Rate]],8,0),"")</f>
        <v>9.15</v>
      </c>
      <c r="N1161" s="18">
        <f>IFERROR(+Table4[[#This Row],[Qty Issued]]*Table4[[#This Row],[Rate]],"")</f>
        <v>18.3</v>
      </c>
      <c r="O1161" s="10" t="s">
        <v>152</v>
      </c>
      <c r="P1161" s="13" t="s">
        <v>154</v>
      </c>
    </row>
    <row r="1162" spans="1:16" x14ac:dyDescent="0.25">
      <c r="A1162" s="26">
        <v>45857</v>
      </c>
      <c r="B1162" s="10" t="s">
        <v>155</v>
      </c>
      <c r="C1162" s="10">
        <v>242</v>
      </c>
      <c r="D1162" s="10">
        <v>1</v>
      </c>
      <c r="E1162" s="8" t="str">
        <f>IFERROR(VLOOKUP(Table4[[#This Row],[From Location Code]],Table5[#All],3,0),"")</f>
        <v>Munger</v>
      </c>
      <c r="F1162" s="8" t="str">
        <f>IFERROR(VLOOKUP(Table4[[#This Row],[From Location Code]],Table5[#All],2,0),"")</f>
        <v>Main Godown</v>
      </c>
      <c r="G1162" s="10">
        <v>10100003</v>
      </c>
      <c r="H1162" s="8" t="str">
        <f>IFERROR(VLOOKUP(Table4[[#This Row],[To BMC/MPG Code]],Table5[#All],3,0),"")</f>
        <v>Gomukh Madhawpur</v>
      </c>
      <c r="I1162" s="8" t="str">
        <f>IFERROR(VLOOKUP(Table4[[#This Row],[To BMC/MPG Code]],Table5[#All],2,0),"")</f>
        <v>MPG</v>
      </c>
      <c r="J1162" s="10" t="s">
        <v>133</v>
      </c>
      <c r="K1162" s="8" t="str">
        <f>IFERROR(VLOOKUP(Table4[[#This Row],[Item Name]],Table2[[Item Name]:[UoM]],2,0),"")</f>
        <v>Nos</v>
      </c>
      <c r="L1162" s="10">
        <v>5</v>
      </c>
      <c r="M1162" s="18">
        <f>IFERROR(VLOOKUP(Table4[[#This Row],[Item Name]],Table2[[#All],[Item Name]:[Open Rate]],8,0),"")</f>
        <v>9.15</v>
      </c>
      <c r="N1162" s="18">
        <f>IFERROR(+Table4[[#This Row],[Qty Issued]]*Table4[[#This Row],[Rate]],"")</f>
        <v>45.75</v>
      </c>
      <c r="O1162" s="10" t="s">
        <v>152</v>
      </c>
      <c r="P1162" s="13" t="s">
        <v>154</v>
      </c>
    </row>
    <row r="1163" spans="1:16" x14ac:dyDescent="0.25">
      <c r="A1163" s="26">
        <v>45857</v>
      </c>
      <c r="B1163" s="10" t="s">
        <v>155</v>
      </c>
      <c r="C1163" s="10">
        <v>242</v>
      </c>
      <c r="D1163" s="10">
        <v>1</v>
      </c>
      <c r="E1163" s="8" t="str">
        <f>IFERROR(VLOOKUP(Table4[[#This Row],[From Location Code]],Table5[#All],3,0),"")</f>
        <v>Munger</v>
      </c>
      <c r="F1163" s="8" t="str">
        <f>IFERROR(VLOOKUP(Table4[[#This Row],[From Location Code]],Table5[#All],2,0),"")</f>
        <v>Main Godown</v>
      </c>
      <c r="G1163" s="10">
        <v>10100001</v>
      </c>
      <c r="H1163" s="8" t="str">
        <f>IFERROR(VLOOKUP(Table4[[#This Row],[To BMC/MPG Code]],Table5[#All],3,0),"")</f>
        <v>Vishan Pur</v>
      </c>
      <c r="I1163" s="8" t="str">
        <f>IFERROR(VLOOKUP(Table4[[#This Row],[To BMC/MPG Code]],Table5[#All],2,0),"")</f>
        <v>MPG</v>
      </c>
      <c r="J1163" s="10" t="s">
        <v>133</v>
      </c>
      <c r="K1163" s="8" t="str">
        <f>IFERROR(VLOOKUP(Table4[[#This Row],[Item Name]],Table2[[Item Name]:[UoM]],2,0),"")</f>
        <v>Nos</v>
      </c>
      <c r="L1163" s="10">
        <v>5</v>
      </c>
      <c r="M1163" s="18">
        <f>IFERROR(VLOOKUP(Table4[[#This Row],[Item Name]],Table2[[#All],[Item Name]:[Open Rate]],8,0),"")</f>
        <v>9.15</v>
      </c>
      <c r="N1163" s="18">
        <f>IFERROR(+Table4[[#This Row],[Qty Issued]]*Table4[[#This Row],[Rate]],"")</f>
        <v>45.75</v>
      </c>
      <c r="O1163" s="10" t="s">
        <v>152</v>
      </c>
      <c r="P1163" s="13" t="s">
        <v>154</v>
      </c>
    </row>
    <row r="1164" spans="1:16" x14ac:dyDescent="0.25">
      <c r="A1164" s="26">
        <v>45857</v>
      </c>
      <c r="B1164" s="10" t="s">
        <v>155</v>
      </c>
      <c r="C1164" s="10">
        <v>242</v>
      </c>
      <c r="D1164" s="10">
        <v>1</v>
      </c>
      <c r="E1164" s="8" t="str">
        <f>IFERROR(VLOOKUP(Table4[[#This Row],[From Location Code]],Table5[#All],3,0),"")</f>
        <v>Munger</v>
      </c>
      <c r="F1164" s="8" t="str">
        <f>IFERROR(VLOOKUP(Table4[[#This Row],[From Location Code]],Table5[#All],2,0),"")</f>
        <v>Main Godown</v>
      </c>
      <c r="G1164" s="10">
        <v>10100015</v>
      </c>
      <c r="H1164" s="8" t="str">
        <f>IFERROR(VLOOKUP(Table4[[#This Row],[To BMC/MPG Code]],Table5[#All],3,0),"")</f>
        <v>Gomukh Dumariya Bujurg</v>
      </c>
      <c r="I1164" s="8" t="str">
        <f>IFERROR(VLOOKUP(Table4[[#This Row],[To BMC/MPG Code]],Table5[#All],2,0),"")</f>
        <v>MPG</v>
      </c>
      <c r="J1164" s="10" t="s">
        <v>133</v>
      </c>
      <c r="K1164" s="8" t="str">
        <f>IFERROR(VLOOKUP(Table4[[#This Row],[Item Name]],Table2[[Item Name]:[UoM]],2,0),"")</f>
        <v>Nos</v>
      </c>
      <c r="L1164" s="10">
        <v>5</v>
      </c>
      <c r="M1164" s="18">
        <f>IFERROR(VLOOKUP(Table4[[#This Row],[Item Name]],Table2[[#All],[Item Name]:[Open Rate]],8,0),"")</f>
        <v>9.15</v>
      </c>
      <c r="N1164" s="18">
        <f>IFERROR(+Table4[[#This Row],[Qty Issued]]*Table4[[#This Row],[Rate]],"")</f>
        <v>45.75</v>
      </c>
      <c r="O1164" s="10" t="s">
        <v>152</v>
      </c>
      <c r="P1164" s="13" t="s">
        <v>154</v>
      </c>
    </row>
    <row r="1165" spans="1:16" x14ac:dyDescent="0.25">
      <c r="A1165" s="26">
        <v>45857</v>
      </c>
      <c r="B1165" s="10" t="s">
        <v>155</v>
      </c>
      <c r="C1165" s="10">
        <v>242</v>
      </c>
      <c r="D1165" s="10">
        <v>1</v>
      </c>
      <c r="E1165" s="8" t="str">
        <f>IFERROR(VLOOKUP(Table4[[#This Row],[From Location Code]],Table5[#All],3,0),"")</f>
        <v>Munger</v>
      </c>
      <c r="F1165" s="8" t="str">
        <f>IFERROR(VLOOKUP(Table4[[#This Row],[From Location Code]],Table5[#All],2,0),"")</f>
        <v>Main Godown</v>
      </c>
      <c r="G1165" s="10">
        <v>10100016</v>
      </c>
      <c r="H1165" s="8" t="str">
        <f>IFERROR(VLOOKUP(Table4[[#This Row],[To BMC/MPG Code]],Table5[#All],3,0),"")</f>
        <v>Gomukh Dumariya Bujurg Madhay</v>
      </c>
      <c r="I1165" s="8" t="str">
        <f>IFERROR(VLOOKUP(Table4[[#This Row],[To BMC/MPG Code]],Table5[#All],2,0),"")</f>
        <v>MPG</v>
      </c>
      <c r="J1165" s="10" t="s">
        <v>133</v>
      </c>
      <c r="K1165" s="8" t="str">
        <f>IFERROR(VLOOKUP(Table4[[#This Row],[Item Name]],Table2[[Item Name]:[UoM]],2,0),"")</f>
        <v>Nos</v>
      </c>
      <c r="L1165" s="10">
        <v>2</v>
      </c>
      <c r="M1165" s="18">
        <f>IFERROR(VLOOKUP(Table4[[#This Row],[Item Name]],Table2[[#All],[Item Name]:[Open Rate]],8,0),"")</f>
        <v>9.15</v>
      </c>
      <c r="N1165" s="18">
        <f>IFERROR(+Table4[[#This Row],[Qty Issued]]*Table4[[#This Row],[Rate]],"")</f>
        <v>18.3</v>
      </c>
      <c r="O1165" s="10" t="s">
        <v>152</v>
      </c>
      <c r="P1165" s="13" t="s">
        <v>154</v>
      </c>
    </row>
    <row r="1166" spans="1:16" x14ac:dyDescent="0.25">
      <c r="A1166" s="26">
        <v>45857</v>
      </c>
      <c r="B1166" s="10" t="s">
        <v>155</v>
      </c>
      <c r="C1166" s="10">
        <v>242</v>
      </c>
      <c r="D1166" s="10">
        <v>1</v>
      </c>
      <c r="E1166" s="8" t="str">
        <f>IFERROR(VLOOKUP(Table4[[#This Row],[From Location Code]],Table5[#All],3,0),"")</f>
        <v>Munger</v>
      </c>
      <c r="F1166" s="8" t="str">
        <f>IFERROR(VLOOKUP(Table4[[#This Row],[From Location Code]],Table5[#All],2,0),"")</f>
        <v>Main Godown</v>
      </c>
      <c r="G1166" s="10">
        <v>10100009</v>
      </c>
      <c r="H1166" s="8" t="str">
        <f>IFERROR(VLOOKUP(Table4[[#This Row],[To BMC/MPG Code]],Table5[#All],3,0),"")</f>
        <v>Gomukh Kanhaiyachak Pachhim</v>
      </c>
      <c r="I1166" s="8" t="str">
        <f>IFERROR(VLOOKUP(Table4[[#This Row],[To BMC/MPG Code]],Table5[#All],2,0),"")</f>
        <v>MPG</v>
      </c>
      <c r="J1166" s="10" t="s">
        <v>133</v>
      </c>
      <c r="K1166" s="8" t="str">
        <f>IFERROR(VLOOKUP(Table4[[#This Row],[Item Name]],Table2[[Item Name]:[UoM]],2,0),"")</f>
        <v>Nos</v>
      </c>
      <c r="L1166" s="10">
        <v>5</v>
      </c>
      <c r="M1166" s="18">
        <f>IFERROR(VLOOKUP(Table4[[#This Row],[Item Name]],Table2[[#All],[Item Name]:[Open Rate]],8,0),"")</f>
        <v>9.15</v>
      </c>
      <c r="N1166" s="18">
        <f>IFERROR(+Table4[[#This Row],[Qty Issued]]*Table4[[#This Row],[Rate]],"")</f>
        <v>45.75</v>
      </c>
      <c r="O1166" s="10" t="s">
        <v>152</v>
      </c>
      <c r="P1166" s="13" t="s">
        <v>154</v>
      </c>
    </row>
    <row r="1167" spans="1:16" x14ac:dyDescent="0.25">
      <c r="A1167" s="26">
        <v>45857</v>
      </c>
      <c r="B1167" s="10" t="s">
        <v>155</v>
      </c>
      <c r="C1167" s="10">
        <v>242</v>
      </c>
      <c r="D1167" s="10">
        <v>1</v>
      </c>
      <c r="E1167" s="8" t="str">
        <f>IFERROR(VLOOKUP(Table4[[#This Row],[From Location Code]],Table5[#All],3,0),"")</f>
        <v>Munger</v>
      </c>
      <c r="F1167" s="8" t="str">
        <f>IFERROR(VLOOKUP(Table4[[#This Row],[From Location Code]],Table5[#All],2,0),"")</f>
        <v>Main Godown</v>
      </c>
      <c r="G1167" s="10">
        <v>10100019</v>
      </c>
      <c r="H1167" s="8" t="str">
        <f>IFERROR(VLOOKUP(Table4[[#This Row],[To BMC/MPG Code]],Table5[#All],3,0),"")</f>
        <v xml:space="preserve">Gomukh Badi Lagar                                                                                   </v>
      </c>
      <c r="I1167" s="8" t="str">
        <f>IFERROR(VLOOKUP(Table4[[#This Row],[To BMC/MPG Code]],Table5[#All],2,0),"")</f>
        <v>MPG</v>
      </c>
      <c r="J1167" s="10" t="s">
        <v>133</v>
      </c>
      <c r="K1167" s="8" t="str">
        <f>IFERROR(VLOOKUP(Table4[[#This Row],[Item Name]],Table2[[Item Name]:[UoM]],2,0),"")</f>
        <v>Nos</v>
      </c>
      <c r="L1167" s="10">
        <v>2</v>
      </c>
      <c r="M1167" s="18">
        <f>IFERROR(VLOOKUP(Table4[[#This Row],[Item Name]],Table2[[#All],[Item Name]:[Open Rate]],8,0),"")</f>
        <v>9.15</v>
      </c>
      <c r="N1167" s="18">
        <f>IFERROR(+Table4[[#This Row],[Qty Issued]]*Table4[[#This Row],[Rate]],"")</f>
        <v>18.3</v>
      </c>
      <c r="O1167" s="10" t="s">
        <v>152</v>
      </c>
      <c r="P1167" s="13" t="s">
        <v>154</v>
      </c>
    </row>
    <row r="1168" spans="1:16" x14ac:dyDescent="0.25">
      <c r="A1168" s="26">
        <v>45857</v>
      </c>
      <c r="B1168" s="10" t="s">
        <v>155</v>
      </c>
      <c r="C1168" s="10">
        <v>242</v>
      </c>
      <c r="D1168" s="10">
        <v>1</v>
      </c>
      <c r="E1168" s="8" t="str">
        <f>IFERROR(VLOOKUP(Table4[[#This Row],[From Location Code]],Table5[#All],3,0),"")</f>
        <v>Munger</v>
      </c>
      <c r="F1168" s="8" t="str">
        <f>IFERROR(VLOOKUP(Table4[[#This Row],[From Location Code]],Table5[#All],2,0),"")</f>
        <v>Main Godown</v>
      </c>
      <c r="G1168" s="10">
        <v>10070013</v>
      </c>
      <c r="H1168" s="8" t="str">
        <f>IFERROR(VLOOKUP(Table4[[#This Row],[To BMC/MPG Code]],Table5[#All],3,0),"")</f>
        <v xml:space="preserve">Gomukh Fatepur                                                                                      </v>
      </c>
      <c r="I1168" s="8" t="str">
        <f>IFERROR(VLOOKUP(Table4[[#This Row],[To BMC/MPG Code]],Table5[#All],2,0),"")</f>
        <v>MPG</v>
      </c>
      <c r="J1168" s="10" t="s">
        <v>133</v>
      </c>
      <c r="K1168" s="8" t="str">
        <f>IFERROR(VLOOKUP(Table4[[#This Row],[Item Name]],Table2[[Item Name]:[UoM]],2,0),"")</f>
        <v>Nos</v>
      </c>
      <c r="L1168" s="10">
        <v>2</v>
      </c>
      <c r="M1168" s="18">
        <f>IFERROR(VLOOKUP(Table4[[#This Row],[Item Name]],Table2[[#All],[Item Name]:[Open Rate]],8,0),"")</f>
        <v>9.15</v>
      </c>
      <c r="N1168" s="18">
        <f>IFERROR(+Table4[[#This Row],[Qty Issued]]*Table4[[#This Row],[Rate]],"")</f>
        <v>18.3</v>
      </c>
      <c r="O1168" s="10" t="s">
        <v>152</v>
      </c>
      <c r="P1168" s="13" t="s">
        <v>154</v>
      </c>
    </row>
    <row r="1169" spans="1:16" x14ac:dyDescent="0.25">
      <c r="A1169" s="26">
        <v>45857</v>
      </c>
      <c r="B1169" s="10" t="s">
        <v>155</v>
      </c>
      <c r="C1169" s="10">
        <v>242</v>
      </c>
      <c r="D1169" s="10">
        <v>1</v>
      </c>
      <c r="E1169" s="8" t="str">
        <f>IFERROR(VLOOKUP(Table4[[#This Row],[From Location Code]],Table5[#All],3,0),"")</f>
        <v>Munger</v>
      </c>
      <c r="F1169" s="8" t="str">
        <f>IFERROR(VLOOKUP(Table4[[#This Row],[From Location Code]],Table5[#All],2,0),"")</f>
        <v>Main Godown</v>
      </c>
      <c r="G1169" s="10">
        <v>10100049</v>
      </c>
      <c r="H1169" s="8" t="str">
        <f>IFERROR(VLOOKUP(Table4[[#This Row],[To BMC/MPG Code]],Table5[#All],3,0),"")</f>
        <v>Gomukh Govind Pur</v>
      </c>
      <c r="I1169" s="8" t="str">
        <f>IFERROR(VLOOKUP(Table4[[#This Row],[To BMC/MPG Code]],Table5[#All],2,0),"")</f>
        <v>MPG</v>
      </c>
      <c r="J1169" s="10" t="s">
        <v>133</v>
      </c>
      <c r="K1169" s="8" t="str">
        <f>IFERROR(VLOOKUP(Table4[[#This Row],[Item Name]],Table2[[Item Name]:[UoM]],2,0),"")</f>
        <v>Nos</v>
      </c>
      <c r="L1169" s="10">
        <v>5</v>
      </c>
      <c r="M1169" s="18">
        <f>IFERROR(VLOOKUP(Table4[[#This Row],[Item Name]],Table2[[#All],[Item Name]:[Open Rate]],8,0),"")</f>
        <v>9.15</v>
      </c>
      <c r="N1169" s="18">
        <f>IFERROR(+Table4[[#This Row],[Qty Issued]]*Table4[[#This Row],[Rate]],"")</f>
        <v>45.75</v>
      </c>
      <c r="O1169" s="10" t="s">
        <v>152</v>
      </c>
      <c r="P1169" s="13" t="s">
        <v>154</v>
      </c>
    </row>
    <row r="1170" spans="1:16" x14ac:dyDescent="0.25">
      <c r="A1170" s="26">
        <v>45857</v>
      </c>
      <c r="B1170" s="10" t="s">
        <v>155</v>
      </c>
      <c r="C1170" s="10">
        <v>242</v>
      </c>
      <c r="D1170" s="10">
        <v>1</v>
      </c>
      <c r="E1170" s="8" t="str">
        <f>IFERROR(VLOOKUP(Table4[[#This Row],[From Location Code]],Table5[#All],3,0),"")</f>
        <v>Munger</v>
      </c>
      <c r="F1170" s="8" t="str">
        <f>IFERROR(VLOOKUP(Table4[[#This Row],[From Location Code]],Table5[#All],2,0),"")</f>
        <v>Main Godown</v>
      </c>
      <c r="G1170" s="10">
        <v>10480014</v>
      </c>
      <c r="H1170" s="8" t="str">
        <f>IFERROR(VLOOKUP(Table4[[#This Row],[To BMC/MPG Code]],Table5[#All],3,0),"")</f>
        <v>Gomukh Amghatta Shreepur</v>
      </c>
      <c r="I1170" s="8" t="str">
        <f>IFERROR(VLOOKUP(Table4[[#This Row],[To BMC/MPG Code]],Table5[#All],2,0),"")</f>
        <v>MPG</v>
      </c>
      <c r="J1170" s="10" t="s">
        <v>133</v>
      </c>
      <c r="K1170" s="8" t="str">
        <f>IFERROR(VLOOKUP(Table4[[#This Row],[Item Name]],Table2[[Item Name]:[UoM]],2,0),"")</f>
        <v>Nos</v>
      </c>
      <c r="L1170" s="10">
        <v>2</v>
      </c>
      <c r="M1170" s="18">
        <f>IFERROR(VLOOKUP(Table4[[#This Row],[Item Name]],Table2[[#All],[Item Name]:[Open Rate]],8,0),"")</f>
        <v>9.15</v>
      </c>
      <c r="N1170" s="18">
        <f>IFERROR(+Table4[[#This Row],[Qty Issued]]*Table4[[#This Row],[Rate]],"")</f>
        <v>18.3</v>
      </c>
      <c r="O1170" s="10" t="s">
        <v>152</v>
      </c>
      <c r="P1170" s="13" t="s">
        <v>154</v>
      </c>
    </row>
    <row r="1171" spans="1:16" x14ac:dyDescent="0.25">
      <c r="A1171" s="26">
        <v>45857</v>
      </c>
      <c r="B1171" s="10" t="s">
        <v>155</v>
      </c>
      <c r="C1171" s="10">
        <v>242</v>
      </c>
      <c r="D1171" s="10">
        <v>1</v>
      </c>
      <c r="E1171" s="8" t="str">
        <f>IFERROR(VLOOKUP(Table4[[#This Row],[From Location Code]],Table5[#All],3,0),"")</f>
        <v>Munger</v>
      </c>
      <c r="F1171" s="8" t="str">
        <f>IFERROR(VLOOKUP(Table4[[#This Row],[From Location Code]],Table5[#All],2,0),"")</f>
        <v>Main Godown</v>
      </c>
      <c r="G1171" s="10">
        <v>10480012</v>
      </c>
      <c r="H1171" s="8" t="str">
        <f>IFERROR(VLOOKUP(Table4[[#This Row],[To BMC/MPG Code]],Table5[#All],3,0),"")</f>
        <v>Gomukh Krishna Dairy Tulsipur</v>
      </c>
      <c r="I1171" s="8" t="str">
        <f>IFERROR(VLOOKUP(Table4[[#This Row],[To BMC/MPG Code]],Table5[#All],2,0),"")</f>
        <v>MPG</v>
      </c>
      <c r="J1171" s="10" t="s">
        <v>133</v>
      </c>
      <c r="K1171" s="8" t="str">
        <f>IFERROR(VLOOKUP(Table4[[#This Row],[Item Name]],Table2[[Item Name]:[UoM]],2,0),"")</f>
        <v>Nos</v>
      </c>
      <c r="L1171" s="10">
        <v>2</v>
      </c>
      <c r="M1171" s="18">
        <f>IFERROR(VLOOKUP(Table4[[#This Row],[Item Name]],Table2[[#All],[Item Name]:[Open Rate]],8,0),"")</f>
        <v>9.15</v>
      </c>
      <c r="N1171" s="18">
        <f>IFERROR(+Table4[[#This Row],[Qty Issued]]*Table4[[#This Row],[Rate]],"")</f>
        <v>18.3</v>
      </c>
      <c r="O1171" s="10" t="s">
        <v>152</v>
      </c>
      <c r="P1171" s="13" t="s">
        <v>154</v>
      </c>
    </row>
    <row r="1172" spans="1:16" x14ac:dyDescent="0.25">
      <c r="A1172" s="26">
        <v>45857</v>
      </c>
      <c r="B1172" s="10" t="s">
        <v>155</v>
      </c>
      <c r="C1172" s="10">
        <v>242</v>
      </c>
      <c r="D1172" s="10">
        <v>1</v>
      </c>
      <c r="E1172" s="8" t="str">
        <f>IFERROR(VLOOKUP(Table4[[#This Row],[From Location Code]],Table5[#All],3,0),"")</f>
        <v>Munger</v>
      </c>
      <c r="F1172" s="8" t="str">
        <f>IFERROR(VLOOKUP(Table4[[#This Row],[From Location Code]],Table5[#All],2,0),"")</f>
        <v>Main Godown</v>
      </c>
      <c r="G1172" s="10">
        <v>10480023</v>
      </c>
      <c r="H1172" s="8" t="str">
        <f>IFERROR(VLOOKUP(Table4[[#This Row],[To BMC/MPG Code]],Table5[#All],3,0),"")</f>
        <v>Gomukh Shreepur Madhay</v>
      </c>
      <c r="I1172" s="8" t="str">
        <f>IFERROR(VLOOKUP(Table4[[#This Row],[To BMC/MPG Code]],Table5[#All],2,0),"")</f>
        <v>MPG</v>
      </c>
      <c r="J1172" s="10" t="s">
        <v>133</v>
      </c>
      <c r="K1172" s="8" t="str">
        <f>IFERROR(VLOOKUP(Table4[[#This Row],[Item Name]],Table2[[Item Name]:[UoM]],2,0),"")</f>
        <v>Nos</v>
      </c>
      <c r="L1172" s="10">
        <v>2</v>
      </c>
      <c r="M1172" s="18">
        <f>IFERROR(VLOOKUP(Table4[[#This Row],[Item Name]],Table2[[#All],[Item Name]:[Open Rate]],8,0),"")</f>
        <v>9.15</v>
      </c>
      <c r="N1172" s="18">
        <f>IFERROR(+Table4[[#This Row],[Qty Issued]]*Table4[[#This Row],[Rate]],"")</f>
        <v>18.3</v>
      </c>
      <c r="O1172" s="10" t="s">
        <v>152</v>
      </c>
      <c r="P1172" s="13" t="s">
        <v>154</v>
      </c>
    </row>
    <row r="1173" spans="1:16" x14ac:dyDescent="0.25">
      <c r="A1173" s="26">
        <v>45857</v>
      </c>
      <c r="B1173" s="10" t="s">
        <v>155</v>
      </c>
      <c r="C1173" s="10">
        <v>242</v>
      </c>
      <c r="D1173" s="10">
        <v>1</v>
      </c>
      <c r="E1173" s="8" t="str">
        <f>IFERROR(VLOOKUP(Table4[[#This Row],[From Location Code]],Table5[#All],3,0),"")</f>
        <v>Munger</v>
      </c>
      <c r="F1173" s="8" t="str">
        <f>IFERROR(VLOOKUP(Table4[[#This Row],[From Location Code]],Table5[#All],2,0),"")</f>
        <v>Main Godown</v>
      </c>
      <c r="G1173" s="10">
        <v>10480005</v>
      </c>
      <c r="H1173" s="8" t="str">
        <f>IFERROR(VLOOKUP(Table4[[#This Row],[To BMC/MPG Code]],Table5[#All],3,0),"")</f>
        <v>Gomukh Vijay Lalganj</v>
      </c>
      <c r="I1173" s="8" t="str">
        <f>IFERROR(VLOOKUP(Table4[[#This Row],[To BMC/MPG Code]],Table5[#All],2,0),"")</f>
        <v>MPG</v>
      </c>
      <c r="J1173" s="10" t="s">
        <v>133</v>
      </c>
      <c r="K1173" s="8" t="str">
        <f>IFERROR(VLOOKUP(Table4[[#This Row],[Item Name]],Table2[[Item Name]:[UoM]],2,0),"")</f>
        <v>Nos</v>
      </c>
      <c r="L1173" s="10">
        <v>2</v>
      </c>
      <c r="M1173" s="18">
        <f>IFERROR(VLOOKUP(Table4[[#This Row],[Item Name]],Table2[[#All],[Item Name]:[Open Rate]],8,0),"")</f>
        <v>9.15</v>
      </c>
      <c r="N1173" s="18">
        <f>IFERROR(+Table4[[#This Row],[Qty Issued]]*Table4[[#This Row],[Rate]],"")</f>
        <v>18.3</v>
      </c>
      <c r="O1173" s="10" t="s">
        <v>152</v>
      </c>
      <c r="P1173" s="13" t="s">
        <v>154</v>
      </c>
    </row>
    <row r="1174" spans="1:16" x14ac:dyDescent="0.25">
      <c r="A1174" s="26">
        <v>45857</v>
      </c>
      <c r="B1174" s="10" t="s">
        <v>155</v>
      </c>
      <c r="C1174" s="10">
        <v>242</v>
      </c>
      <c r="D1174" s="10">
        <v>1</v>
      </c>
      <c r="E1174" s="8" t="str">
        <f>IFERROR(VLOOKUP(Table4[[#This Row],[From Location Code]],Table5[#All],3,0),"")</f>
        <v>Munger</v>
      </c>
      <c r="F1174" s="8" t="str">
        <f>IFERROR(VLOOKUP(Table4[[#This Row],[From Location Code]],Table5[#All],2,0),"")</f>
        <v>Main Godown</v>
      </c>
      <c r="G1174" s="10">
        <v>10070002</v>
      </c>
      <c r="H1174" s="8" t="str">
        <f>IFERROR(VLOOKUP(Table4[[#This Row],[To BMC/MPG Code]],Table5[#All],3,0),"")</f>
        <v>Gomukh ID Araria</v>
      </c>
      <c r="I1174" s="8" t="str">
        <f>IFERROR(VLOOKUP(Table4[[#This Row],[To BMC/MPG Code]],Table5[#All],2,0),"")</f>
        <v>MPG</v>
      </c>
      <c r="J1174" s="10" t="s">
        <v>133</v>
      </c>
      <c r="K1174" s="8" t="str">
        <f>IFERROR(VLOOKUP(Table4[[#This Row],[Item Name]],Table2[[Item Name]:[UoM]],2,0),"")</f>
        <v>Nos</v>
      </c>
      <c r="L1174" s="10">
        <v>2</v>
      </c>
      <c r="M1174" s="18">
        <f>IFERROR(VLOOKUP(Table4[[#This Row],[Item Name]],Table2[[#All],[Item Name]:[Open Rate]],8,0),"")</f>
        <v>9.15</v>
      </c>
      <c r="N1174" s="18">
        <f>IFERROR(+Table4[[#This Row],[Qty Issued]]*Table4[[#This Row],[Rate]],"")</f>
        <v>18.3</v>
      </c>
      <c r="O1174" s="10" t="s">
        <v>152</v>
      </c>
      <c r="P1174" s="13" t="s">
        <v>154</v>
      </c>
    </row>
    <row r="1175" spans="1:16" x14ac:dyDescent="0.25">
      <c r="A1175" s="26">
        <v>45857</v>
      </c>
      <c r="B1175" s="10" t="s">
        <v>155</v>
      </c>
      <c r="C1175" s="10">
        <v>242</v>
      </c>
      <c r="D1175" s="10">
        <v>1</v>
      </c>
      <c r="E1175" s="8" t="str">
        <f>IFERROR(VLOOKUP(Table4[[#This Row],[From Location Code]],Table5[#All],3,0),"")</f>
        <v>Munger</v>
      </c>
      <c r="F1175" s="8" t="str">
        <f>IFERROR(VLOOKUP(Table4[[#This Row],[From Location Code]],Table5[#All],2,0),"")</f>
        <v>Main Godown</v>
      </c>
      <c r="G1175" s="10">
        <v>10560001</v>
      </c>
      <c r="H1175" s="8" t="str">
        <f>IFERROR(VLOOKUP(Table4[[#This Row],[To BMC/MPG Code]],Table5[#All],3,0),"")</f>
        <v>Gomukh Chautham(Mithun kumar VLC)</v>
      </c>
      <c r="I1175" s="8" t="str">
        <f>IFERROR(VLOOKUP(Table4[[#This Row],[To BMC/MPG Code]],Table5[#All],2,0),"")</f>
        <v>RMC</v>
      </c>
      <c r="J1175" s="10" t="s">
        <v>133</v>
      </c>
      <c r="K1175" s="8" t="str">
        <f>IFERROR(VLOOKUP(Table4[[#This Row],[Item Name]],Table2[[Item Name]:[UoM]],2,0),"")</f>
        <v>Nos</v>
      </c>
      <c r="L1175" s="10">
        <v>10</v>
      </c>
      <c r="M1175" s="18">
        <f>IFERROR(VLOOKUP(Table4[[#This Row],[Item Name]],Table2[[#All],[Item Name]:[Open Rate]],8,0),"")</f>
        <v>9.15</v>
      </c>
      <c r="N1175" s="18">
        <f>IFERROR(+Table4[[#This Row],[Qty Issued]]*Table4[[#This Row],[Rate]],"")</f>
        <v>91.5</v>
      </c>
      <c r="O1175" s="10" t="s">
        <v>152</v>
      </c>
      <c r="P1175" s="13" t="s">
        <v>154</v>
      </c>
    </row>
    <row r="1176" spans="1:16" x14ac:dyDescent="0.25">
      <c r="A1176" s="26">
        <v>45857</v>
      </c>
      <c r="B1176" s="10" t="s">
        <v>155</v>
      </c>
      <c r="C1176" s="10">
        <v>242</v>
      </c>
      <c r="D1176" s="10">
        <v>1</v>
      </c>
      <c r="E1176" s="8" t="str">
        <f>IFERROR(VLOOKUP(Table4[[#This Row],[From Location Code]],Table5[#All],3,0),"")</f>
        <v>Munger</v>
      </c>
      <c r="F1176" s="8" t="str">
        <f>IFERROR(VLOOKUP(Table4[[#This Row],[From Location Code]],Table5[#All],2,0),"")</f>
        <v>Main Godown</v>
      </c>
      <c r="G1176" s="10">
        <v>10070048</v>
      </c>
      <c r="H1176" s="8" t="str">
        <f>IFERROR(VLOOKUP(Table4[[#This Row],[To BMC/MPG Code]],Table5[#All],3,0),"")</f>
        <v>Gomukh Jhangara B</v>
      </c>
      <c r="I1176" s="8" t="str">
        <f>IFERROR(VLOOKUP(Table4[[#This Row],[To BMC/MPG Code]],Table5[#All],2,0),"")</f>
        <v>MPG</v>
      </c>
      <c r="J1176" s="10" t="s">
        <v>64</v>
      </c>
      <c r="K1176" s="8" t="str">
        <f>IFERROR(VLOOKUP(Table4[[#This Row],[Item Name]],Table2[[Item Name]:[UoM]],2,0),"")</f>
        <v>Nos</v>
      </c>
      <c r="L1176" s="10">
        <v>1</v>
      </c>
      <c r="M1176" s="18">
        <f>IFERROR(VLOOKUP(Table4[[#This Row],[Item Name]],Table2[[#All],[Item Name]:[Open Rate]],8,0),"")</f>
        <v>348.52</v>
      </c>
      <c r="N1176" s="18">
        <f>IFERROR(+Table4[[#This Row],[Qty Issued]]*Table4[[#This Row],[Rate]],"")</f>
        <v>348.52</v>
      </c>
      <c r="O1176" s="10" t="s">
        <v>152</v>
      </c>
      <c r="P1176" s="13" t="s">
        <v>154</v>
      </c>
    </row>
    <row r="1177" spans="1:16" x14ac:dyDescent="0.25">
      <c r="A1177" s="26">
        <v>45857</v>
      </c>
      <c r="B1177" s="10" t="s">
        <v>155</v>
      </c>
      <c r="C1177" s="10">
        <v>242</v>
      </c>
      <c r="D1177" s="10">
        <v>1</v>
      </c>
      <c r="E1177" s="8" t="str">
        <f>IFERROR(VLOOKUP(Table4[[#This Row],[From Location Code]],Table5[#All],3,0),"")</f>
        <v>Munger</v>
      </c>
      <c r="F1177" s="8" t="str">
        <f>IFERROR(VLOOKUP(Table4[[#This Row],[From Location Code]],Table5[#All],2,0),"")</f>
        <v>Main Godown</v>
      </c>
      <c r="G1177" s="10">
        <v>10100021</v>
      </c>
      <c r="H1177" s="8" t="str">
        <f>IFERROR(VLOOKUP(Table4[[#This Row],[To BMC/MPG Code]],Table5[#All],3,0),"")</f>
        <v xml:space="preserve">Gomukh Bandahera                                                                                    </v>
      </c>
      <c r="I1177" s="8" t="str">
        <f>IFERROR(VLOOKUP(Table4[[#This Row],[To BMC/MPG Code]],Table5[#All],2,0),"")</f>
        <v>MPG</v>
      </c>
      <c r="J1177" s="10" t="s">
        <v>64</v>
      </c>
      <c r="K1177" s="8" t="str">
        <f>IFERROR(VLOOKUP(Table4[[#This Row],[Item Name]],Table2[[Item Name]:[UoM]],2,0),"")</f>
        <v>Nos</v>
      </c>
      <c r="L1177" s="10">
        <v>1</v>
      </c>
      <c r="M1177" s="18">
        <f>IFERROR(VLOOKUP(Table4[[#This Row],[Item Name]],Table2[[#All],[Item Name]:[Open Rate]],8,0),"")</f>
        <v>348.52</v>
      </c>
      <c r="N1177" s="18">
        <f>IFERROR(+Table4[[#This Row],[Qty Issued]]*Table4[[#This Row],[Rate]],"")</f>
        <v>348.52</v>
      </c>
      <c r="O1177" s="10" t="s">
        <v>152</v>
      </c>
      <c r="P1177" s="13" t="s">
        <v>154</v>
      </c>
    </row>
    <row r="1178" spans="1:16" x14ac:dyDescent="0.25">
      <c r="A1178" s="26">
        <v>45857</v>
      </c>
      <c r="B1178" s="10" t="s">
        <v>155</v>
      </c>
      <c r="C1178" s="10">
        <v>242</v>
      </c>
      <c r="D1178" s="10">
        <v>1</v>
      </c>
      <c r="E1178" s="8" t="str">
        <f>IFERROR(VLOOKUP(Table4[[#This Row],[From Location Code]],Table5[#All],3,0),"")</f>
        <v>Munger</v>
      </c>
      <c r="F1178" s="8" t="str">
        <f>IFERROR(VLOOKUP(Table4[[#This Row],[From Location Code]],Table5[#All],2,0),"")</f>
        <v>Main Godown</v>
      </c>
      <c r="G1178" s="10">
        <v>10100051</v>
      </c>
      <c r="H1178" s="8" t="str">
        <f>IFERROR(VLOOKUP(Table4[[#This Row],[To BMC/MPG Code]],Table5[#All],3,0),"")</f>
        <v>Gomukh Sondiha</v>
      </c>
      <c r="I1178" s="8" t="str">
        <f>IFERROR(VLOOKUP(Table4[[#This Row],[To BMC/MPG Code]],Table5[#All],2,0),"")</f>
        <v>MPG</v>
      </c>
      <c r="J1178" s="10" t="s">
        <v>64</v>
      </c>
      <c r="K1178" s="8" t="str">
        <f>IFERROR(VLOOKUP(Table4[[#This Row],[Item Name]],Table2[[Item Name]:[UoM]],2,0),"")</f>
        <v>Nos</v>
      </c>
      <c r="L1178" s="10">
        <v>1</v>
      </c>
      <c r="M1178" s="18">
        <f>IFERROR(VLOOKUP(Table4[[#This Row],[Item Name]],Table2[[#All],[Item Name]:[Open Rate]],8,0),"")</f>
        <v>348.52</v>
      </c>
      <c r="N1178" s="18">
        <f>IFERROR(+Table4[[#This Row],[Qty Issued]]*Table4[[#This Row],[Rate]],"")</f>
        <v>348.52</v>
      </c>
      <c r="O1178" s="10" t="s">
        <v>152</v>
      </c>
      <c r="P1178" s="13" t="s">
        <v>154</v>
      </c>
    </row>
    <row r="1179" spans="1:16" x14ac:dyDescent="0.25">
      <c r="A1179" s="26">
        <v>45857</v>
      </c>
      <c r="B1179" s="10" t="s">
        <v>155</v>
      </c>
      <c r="C1179" s="10">
        <v>242</v>
      </c>
      <c r="D1179" s="10">
        <v>1</v>
      </c>
      <c r="E1179" s="8" t="str">
        <f>IFERROR(VLOOKUP(Table4[[#This Row],[From Location Code]],Table5[#All],3,0),"")</f>
        <v>Munger</v>
      </c>
      <c r="F1179" s="8" t="str">
        <f>IFERROR(VLOOKUP(Table4[[#This Row],[From Location Code]],Table5[#All],2,0),"")</f>
        <v>Main Godown</v>
      </c>
      <c r="G1179" s="10">
        <v>10100045</v>
      </c>
      <c r="H1179" s="8" t="str">
        <f>IFERROR(VLOOKUP(Table4[[#This Row],[To BMC/MPG Code]],Table5[#All],3,0),"")</f>
        <v>Gomukh Krochaka Dudhela</v>
      </c>
      <c r="I1179" s="8" t="str">
        <f>IFERROR(VLOOKUP(Table4[[#This Row],[To BMC/MPG Code]],Table5[#All],2,0),"")</f>
        <v>MPG</v>
      </c>
      <c r="J1179" s="10" t="s">
        <v>64</v>
      </c>
      <c r="K1179" s="8" t="str">
        <f>IFERROR(VLOOKUP(Table4[[#This Row],[Item Name]],Table2[[Item Name]:[UoM]],2,0),"")</f>
        <v>Nos</v>
      </c>
      <c r="L1179" s="10">
        <v>1</v>
      </c>
      <c r="M1179" s="18">
        <f>IFERROR(VLOOKUP(Table4[[#This Row],[Item Name]],Table2[[#All],[Item Name]:[Open Rate]],8,0),"")</f>
        <v>348.52</v>
      </c>
      <c r="N1179" s="18">
        <f>IFERROR(+Table4[[#This Row],[Qty Issued]]*Table4[[#This Row],[Rate]],"")</f>
        <v>348.52</v>
      </c>
      <c r="O1179" s="10" t="s">
        <v>152</v>
      </c>
      <c r="P1179" s="13" t="s">
        <v>154</v>
      </c>
    </row>
    <row r="1180" spans="1:16" x14ac:dyDescent="0.25">
      <c r="A1180" s="26">
        <v>45857</v>
      </c>
      <c r="B1180" s="10" t="s">
        <v>155</v>
      </c>
      <c r="C1180" s="10">
        <v>242</v>
      </c>
      <c r="D1180" s="10">
        <v>1</v>
      </c>
      <c r="E1180" s="8" t="str">
        <f>IFERROR(VLOOKUP(Table4[[#This Row],[From Location Code]],Table5[#All],3,0),"")</f>
        <v>Munger</v>
      </c>
      <c r="F1180" s="8" t="str">
        <f>IFERROR(VLOOKUP(Table4[[#This Row],[From Location Code]],Table5[#All],2,0),"")</f>
        <v>Main Godown</v>
      </c>
      <c r="G1180" s="10">
        <v>10070049</v>
      </c>
      <c r="H1180" s="8" t="str">
        <f>IFERROR(VLOOKUP(Table4[[#This Row],[To BMC/MPG Code]],Table5[#All],3,0),"")</f>
        <v>Gomukh Sondiha Uttri</v>
      </c>
      <c r="I1180" s="8" t="str">
        <f>IFERROR(VLOOKUP(Table4[[#This Row],[To BMC/MPG Code]],Table5[#All],2,0),"")</f>
        <v>MPG</v>
      </c>
      <c r="J1180" s="10" t="s">
        <v>64</v>
      </c>
      <c r="K1180" s="8" t="str">
        <f>IFERROR(VLOOKUP(Table4[[#This Row],[Item Name]],Table2[[Item Name]:[UoM]],2,0),"")</f>
        <v>Nos</v>
      </c>
      <c r="L1180" s="10">
        <v>1</v>
      </c>
      <c r="M1180" s="18">
        <f>IFERROR(VLOOKUP(Table4[[#This Row],[Item Name]],Table2[[#All],[Item Name]:[Open Rate]],8,0),"")</f>
        <v>348.52</v>
      </c>
      <c r="N1180" s="18">
        <f>IFERROR(+Table4[[#This Row],[Qty Issued]]*Table4[[#This Row],[Rate]],"")</f>
        <v>348.52</v>
      </c>
      <c r="O1180" s="10" t="s">
        <v>152</v>
      </c>
      <c r="P1180" s="13" t="s">
        <v>154</v>
      </c>
    </row>
    <row r="1181" spans="1:16" x14ac:dyDescent="0.25">
      <c r="A1181" s="26">
        <v>45857</v>
      </c>
      <c r="B1181" s="10" t="s">
        <v>155</v>
      </c>
      <c r="C1181" s="10">
        <v>242</v>
      </c>
      <c r="D1181" s="10">
        <v>1</v>
      </c>
      <c r="E1181" s="8" t="str">
        <f>IFERROR(VLOOKUP(Table4[[#This Row],[From Location Code]],Table5[#All],3,0),"")</f>
        <v>Munger</v>
      </c>
      <c r="F1181" s="8" t="str">
        <f>IFERROR(VLOOKUP(Table4[[#This Row],[From Location Code]],Table5[#All],2,0),"")</f>
        <v>Main Godown</v>
      </c>
      <c r="G1181" s="10">
        <v>10100054</v>
      </c>
      <c r="H1181" s="8" t="str">
        <f>IFERROR(VLOOKUP(Table4[[#This Row],[To BMC/MPG Code]],Table5[#All],3,0),"")</f>
        <v>Gomukh Thebhay B</v>
      </c>
      <c r="I1181" s="8" t="str">
        <f>IFERROR(VLOOKUP(Table4[[#This Row],[To BMC/MPG Code]],Table5[#All],2,0),"")</f>
        <v>MPG</v>
      </c>
      <c r="J1181" s="10" t="s">
        <v>64</v>
      </c>
      <c r="K1181" s="8" t="str">
        <f>IFERROR(VLOOKUP(Table4[[#This Row],[Item Name]],Table2[[Item Name]:[UoM]],2,0),"")</f>
        <v>Nos</v>
      </c>
      <c r="L1181" s="10">
        <v>1</v>
      </c>
      <c r="M1181" s="18">
        <f>IFERROR(VLOOKUP(Table4[[#This Row],[Item Name]],Table2[[#All],[Item Name]:[Open Rate]],8,0),"")</f>
        <v>348.52</v>
      </c>
      <c r="N1181" s="18">
        <f>IFERROR(+Table4[[#This Row],[Qty Issued]]*Table4[[#This Row],[Rate]],"")</f>
        <v>348.52</v>
      </c>
      <c r="O1181" s="10" t="s">
        <v>152</v>
      </c>
      <c r="P1181" s="13" t="s">
        <v>154</v>
      </c>
    </row>
    <row r="1182" spans="1:16" x14ac:dyDescent="0.25">
      <c r="A1182" s="26">
        <v>45857</v>
      </c>
      <c r="B1182" s="10" t="s">
        <v>155</v>
      </c>
      <c r="C1182" s="10">
        <v>242</v>
      </c>
      <c r="D1182" s="10">
        <v>1</v>
      </c>
      <c r="E1182" s="8" t="str">
        <f>IFERROR(VLOOKUP(Table4[[#This Row],[From Location Code]],Table5[#All],3,0),"")</f>
        <v>Munger</v>
      </c>
      <c r="F1182" s="8" t="str">
        <f>IFERROR(VLOOKUP(Table4[[#This Row],[From Location Code]],Table5[#All],2,0),"")</f>
        <v>Main Godown</v>
      </c>
      <c r="G1182" s="10">
        <v>10100057</v>
      </c>
      <c r="H1182" s="8" t="str">
        <f>IFERROR(VLOOKUP(Table4[[#This Row],[To BMC/MPG Code]],Table5[#All],3,0),"")</f>
        <v xml:space="preserve">Gomukh Bishouni Purbi </v>
      </c>
      <c r="I1182" s="8" t="str">
        <f>IFERROR(VLOOKUP(Table4[[#This Row],[To BMC/MPG Code]],Table5[#All],2,0),"")</f>
        <v>MPG</v>
      </c>
      <c r="J1182" s="10" t="s">
        <v>64</v>
      </c>
      <c r="K1182" s="8" t="str">
        <f>IFERROR(VLOOKUP(Table4[[#This Row],[Item Name]],Table2[[Item Name]:[UoM]],2,0),"")</f>
        <v>Nos</v>
      </c>
      <c r="L1182" s="10">
        <v>1</v>
      </c>
      <c r="M1182" s="18">
        <f>IFERROR(VLOOKUP(Table4[[#This Row],[Item Name]],Table2[[#All],[Item Name]:[Open Rate]],8,0),"")</f>
        <v>348.52</v>
      </c>
      <c r="N1182" s="18">
        <f>IFERROR(+Table4[[#This Row],[Qty Issued]]*Table4[[#This Row],[Rate]],"")</f>
        <v>348.52</v>
      </c>
      <c r="O1182" s="10" t="s">
        <v>152</v>
      </c>
      <c r="P1182" s="13" t="s">
        <v>154</v>
      </c>
    </row>
    <row r="1183" spans="1:16" x14ac:dyDescent="0.25">
      <c r="A1183" s="26">
        <v>45857</v>
      </c>
      <c r="B1183" s="10" t="s">
        <v>155</v>
      </c>
      <c r="C1183" s="10">
        <v>242</v>
      </c>
      <c r="D1183" s="10">
        <v>1</v>
      </c>
      <c r="E1183" s="8" t="str">
        <f>IFERROR(VLOOKUP(Table4[[#This Row],[From Location Code]],Table5[#All],3,0),"")</f>
        <v>Munger</v>
      </c>
      <c r="F1183" s="8" t="str">
        <f>IFERROR(VLOOKUP(Table4[[#This Row],[From Location Code]],Table5[#All],2,0),"")</f>
        <v>Main Godown</v>
      </c>
      <c r="G1183" s="10">
        <v>10070042</v>
      </c>
      <c r="H1183" s="8" t="str">
        <f>IFERROR(VLOOKUP(Table4[[#This Row],[To BMC/MPG Code]],Table5[#All],3,0),"")</f>
        <v>Gomukh Sapha</v>
      </c>
      <c r="I1183" s="8" t="str">
        <f>IFERROR(VLOOKUP(Table4[[#This Row],[To BMC/MPG Code]],Table5[#All],2,0),"")</f>
        <v>MPG</v>
      </c>
      <c r="J1183" s="10" t="s">
        <v>64</v>
      </c>
      <c r="K1183" s="8" t="str">
        <f>IFERROR(VLOOKUP(Table4[[#This Row],[Item Name]],Table2[[Item Name]:[UoM]],2,0),"")</f>
        <v>Nos</v>
      </c>
      <c r="L1183" s="10">
        <v>1</v>
      </c>
      <c r="M1183" s="18">
        <f>IFERROR(VLOOKUP(Table4[[#This Row],[Item Name]],Table2[[#All],[Item Name]:[Open Rate]],8,0),"")</f>
        <v>348.52</v>
      </c>
      <c r="N1183" s="18">
        <f>IFERROR(+Table4[[#This Row],[Qty Issued]]*Table4[[#This Row],[Rate]],"")</f>
        <v>348.52</v>
      </c>
      <c r="O1183" s="10" t="s">
        <v>152</v>
      </c>
      <c r="P1183" s="13" t="s">
        <v>154</v>
      </c>
    </row>
    <row r="1184" spans="1:16" x14ac:dyDescent="0.25">
      <c r="A1184" s="26">
        <v>45857</v>
      </c>
      <c r="B1184" s="10" t="s">
        <v>155</v>
      </c>
      <c r="C1184" s="10">
        <v>242</v>
      </c>
      <c r="D1184" s="10">
        <v>1</v>
      </c>
      <c r="E1184" s="8" t="str">
        <f>IFERROR(VLOOKUP(Table4[[#This Row],[From Location Code]],Table5[#All],3,0),"")</f>
        <v>Munger</v>
      </c>
      <c r="F1184" s="8" t="str">
        <f>IFERROR(VLOOKUP(Table4[[#This Row],[From Location Code]],Table5[#All],2,0),"")</f>
        <v>Main Godown</v>
      </c>
      <c r="G1184" s="10">
        <v>10070031</v>
      </c>
      <c r="H1184" s="8" t="str">
        <f>IFERROR(VLOOKUP(Table4[[#This Row],[To BMC/MPG Code]],Table5[#All],3,0),"")</f>
        <v>Gomukh Bari Maliya(Indirect)</v>
      </c>
      <c r="I1184" s="8" t="str">
        <f>IFERROR(VLOOKUP(Table4[[#This Row],[To BMC/MPG Code]],Table5[#All],2,0),"")</f>
        <v>MPG</v>
      </c>
      <c r="J1184" s="10" t="s">
        <v>64</v>
      </c>
      <c r="K1184" s="8" t="str">
        <f>IFERROR(VLOOKUP(Table4[[#This Row],[Item Name]],Table2[[Item Name]:[UoM]],2,0),"")</f>
        <v>Nos</v>
      </c>
      <c r="L1184" s="10">
        <v>1</v>
      </c>
      <c r="M1184" s="18">
        <f>IFERROR(VLOOKUP(Table4[[#This Row],[Item Name]],Table2[[#All],[Item Name]:[Open Rate]],8,0),"")</f>
        <v>348.52</v>
      </c>
      <c r="N1184" s="18">
        <f>IFERROR(+Table4[[#This Row],[Qty Issued]]*Table4[[#This Row],[Rate]],"")</f>
        <v>348.52</v>
      </c>
      <c r="O1184" s="10" t="s">
        <v>152</v>
      </c>
      <c r="P1184" s="13" t="s">
        <v>154</v>
      </c>
    </row>
    <row r="1185" spans="1:16" x14ac:dyDescent="0.25">
      <c r="A1185" s="26">
        <v>45857</v>
      </c>
      <c r="B1185" s="10" t="s">
        <v>155</v>
      </c>
      <c r="C1185" s="10">
        <v>242</v>
      </c>
      <c r="D1185" s="10">
        <v>1</v>
      </c>
      <c r="E1185" s="8" t="str">
        <f>IFERROR(VLOOKUP(Table4[[#This Row],[From Location Code]],Table5[#All],3,0),"")</f>
        <v>Munger</v>
      </c>
      <c r="F1185" s="8" t="str">
        <f>IFERROR(VLOOKUP(Table4[[#This Row],[From Location Code]],Table5[#All],2,0),"")</f>
        <v>Main Godown</v>
      </c>
      <c r="G1185" s="10">
        <v>10070016</v>
      </c>
      <c r="H1185" s="8" t="str">
        <f>IFERROR(VLOOKUP(Table4[[#This Row],[To BMC/MPG Code]],Table5[#All],3,0),"")</f>
        <v>Gomukh Gauchhari</v>
      </c>
      <c r="I1185" s="8" t="str">
        <f>IFERROR(VLOOKUP(Table4[[#This Row],[To BMC/MPG Code]],Table5[#All],2,0),"")</f>
        <v>MPG</v>
      </c>
      <c r="J1185" s="10" t="s">
        <v>64</v>
      </c>
      <c r="K1185" s="8" t="str">
        <f>IFERROR(VLOOKUP(Table4[[#This Row],[Item Name]],Table2[[Item Name]:[UoM]],2,0),"")</f>
        <v>Nos</v>
      </c>
      <c r="L1185" s="10">
        <v>1</v>
      </c>
      <c r="M1185" s="18">
        <f>IFERROR(VLOOKUP(Table4[[#This Row],[Item Name]],Table2[[#All],[Item Name]:[Open Rate]],8,0),"")</f>
        <v>348.52</v>
      </c>
      <c r="N1185" s="18">
        <f>IFERROR(+Table4[[#This Row],[Qty Issued]]*Table4[[#This Row],[Rate]],"")</f>
        <v>348.52</v>
      </c>
      <c r="O1185" s="10" t="s">
        <v>152</v>
      </c>
      <c r="P1185" s="13" t="s">
        <v>154</v>
      </c>
    </row>
    <row r="1186" spans="1:16" x14ac:dyDescent="0.25">
      <c r="A1186" s="26">
        <v>45857</v>
      </c>
      <c r="B1186" s="10" t="s">
        <v>155</v>
      </c>
      <c r="C1186" s="10">
        <v>242</v>
      </c>
      <c r="D1186" s="10">
        <v>1</v>
      </c>
      <c r="E1186" s="8" t="str">
        <f>IFERROR(VLOOKUP(Table4[[#This Row],[From Location Code]],Table5[#All],3,0),"")</f>
        <v>Munger</v>
      </c>
      <c r="F1186" s="8" t="str">
        <f>IFERROR(VLOOKUP(Table4[[#This Row],[From Location Code]],Table5[#All],2,0),"")</f>
        <v>Main Godown</v>
      </c>
      <c r="G1186" s="10">
        <v>10070045</v>
      </c>
      <c r="H1186" s="8" t="str">
        <f>IFERROR(VLOOKUP(Table4[[#This Row],[To BMC/MPG Code]],Table5[#All],3,0),"")</f>
        <v>Gomukh Gauchhari</v>
      </c>
      <c r="I1186" s="8" t="str">
        <f>IFERROR(VLOOKUP(Table4[[#This Row],[To BMC/MPG Code]],Table5[#All],2,0),"")</f>
        <v>MPG</v>
      </c>
      <c r="J1186" s="10" t="s">
        <v>64</v>
      </c>
      <c r="K1186" s="8" t="str">
        <f>IFERROR(VLOOKUP(Table4[[#This Row],[Item Name]],Table2[[Item Name]:[UoM]],2,0),"")</f>
        <v>Nos</v>
      </c>
      <c r="L1186" s="10">
        <v>1</v>
      </c>
      <c r="M1186" s="18">
        <f>IFERROR(VLOOKUP(Table4[[#This Row],[Item Name]],Table2[[#All],[Item Name]:[Open Rate]],8,0),"")</f>
        <v>348.52</v>
      </c>
      <c r="N1186" s="18">
        <f>IFERROR(+Table4[[#This Row],[Qty Issued]]*Table4[[#This Row],[Rate]],"")</f>
        <v>348.52</v>
      </c>
      <c r="O1186" s="10" t="s">
        <v>152</v>
      </c>
      <c r="P1186" s="13" t="s">
        <v>154</v>
      </c>
    </row>
    <row r="1187" spans="1:16" x14ac:dyDescent="0.25">
      <c r="A1187" s="26">
        <v>45857</v>
      </c>
      <c r="B1187" s="10" t="s">
        <v>155</v>
      </c>
      <c r="C1187" s="10">
        <v>242</v>
      </c>
      <c r="D1187" s="10">
        <v>1</v>
      </c>
      <c r="E1187" s="8" t="str">
        <f>IFERROR(VLOOKUP(Table4[[#This Row],[From Location Code]],Table5[#All],3,0),"")</f>
        <v>Munger</v>
      </c>
      <c r="F1187" s="8" t="str">
        <f>IFERROR(VLOOKUP(Table4[[#This Row],[From Location Code]],Table5[#All],2,0),"")</f>
        <v>Main Godown</v>
      </c>
      <c r="G1187" s="10">
        <v>10100035</v>
      </c>
      <c r="H1187" s="8" t="str">
        <f>IFERROR(VLOOKUP(Table4[[#This Row],[To BMC/MPG Code]],Table5[#All],3,0),"")</f>
        <v>Gomukh Fudkichak</v>
      </c>
      <c r="I1187" s="8" t="str">
        <f>IFERROR(VLOOKUP(Table4[[#This Row],[To BMC/MPG Code]],Table5[#All],2,0),"")</f>
        <v>MPG</v>
      </c>
      <c r="J1187" s="10" t="s">
        <v>64</v>
      </c>
      <c r="K1187" s="8" t="str">
        <f>IFERROR(VLOOKUP(Table4[[#This Row],[Item Name]],Table2[[Item Name]:[UoM]],2,0),"")</f>
        <v>Nos</v>
      </c>
      <c r="L1187" s="10">
        <v>1</v>
      </c>
      <c r="M1187" s="18">
        <f>IFERROR(VLOOKUP(Table4[[#This Row],[Item Name]],Table2[[#All],[Item Name]:[Open Rate]],8,0),"")</f>
        <v>348.52</v>
      </c>
      <c r="N1187" s="18">
        <f>IFERROR(+Table4[[#This Row],[Qty Issued]]*Table4[[#This Row],[Rate]],"")</f>
        <v>348.52</v>
      </c>
      <c r="O1187" s="10" t="s">
        <v>152</v>
      </c>
      <c r="P1187" s="13" t="s">
        <v>154</v>
      </c>
    </row>
    <row r="1188" spans="1:16" x14ac:dyDescent="0.25">
      <c r="A1188" s="26">
        <v>45857</v>
      </c>
      <c r="B1188" s="10" t="s">
        <v>155</v>
      </c>
      <c r="C1188" s="10">
        <v>242</v>
      </c>
      <c r="D1188" s="10">
        <v>1</v>
      </c>
      <c r="E1188" s="8" t="str">
        <f>IFERROR(VLOOKUP(Table4[[#This Row],[From Location Code]],Table5[#All],3,0),"")</f>
        <v>Munger</v>
      </c>
      <c r="F1188" s="8" t="str">
        <f>IFERROR(VLOOKUP(Table4[[#This Row],[From Location Code]],Table5[#All],2,0),"")</f>
        <v>Main Godown</v>
      </c>
      <c r="G1188" s="10">
        <v>10100060</v>
      </c>
      <c r="H1188" s="8" t="str">
        <f>IFERROR(VLOOKUP(Table4[[#This Row],[To BMC/MPG Code]],Table5[#All],3,0),"")</f>
        <v>Gomukh Baisa</v>
      </c>
      <c r="I1188" s="8" t="str">
        <f>IFERROR(VLOOKUP(Table4[[#This Row],[To BMC/MPG Code]],Table5[#All],2,0),"")</f>
        <v>MPG</v>
      </c>
      <c r="J1188" s="10" t="s">
        <v>64</v>
      </c>
      <c r="K1188" s="8" t="str">
        <f>IFERROR(VLOOKUP(Table4[[#This Row],[Item Name]],Table2[[Item Name]:[UoM]],2,0),"")</f>
        <v>Nos</v>
      </c>
      <c r="L1188" s="10">
        <v>1</v>
      </c>
      <c r="M1188" s="18">
        <f>IFERROR(VLOOKUP(Table4[[#This Row],[Item Name]],Table2[[#All],[Item Name]:[Open Rate]],8,0),"")</f>
        <v>348.52</v>
      </c>
      <c r="N1188" s="18">
        <f>IFERROR(+Table4[[#This Row],[Qty Issued]]*Table4[[#This Row],[Rate]],"")</f>
        <v>348.52</v>
      </c>
      <c r="O1188" s="10" t="s">
        <v>152</v>
      </c>
      <c r="P1188" s="13" t="s">
        <v>154</v>
      </c>
    </row>
    <row r="1189" spans="1:16" x14ac:dyDescent="0.25">
      <c r="A1189" s="26">
        <v>45857</v>
      </c>
      <c r="B1189" s="10" t="s">
        <v>155</v>
      </c>
      <c r="C1189" s="10">
        <v>242</v>
      </c>
      <c r="D1189" s="10">
        <v>1</v>
      </c>
      <c r="E1189" s="8" t="str">
        <f>IFERROR(VLOOKUP(Table4[[#This Row],[From Location Code]],Table5[#All],3,0),"")</f>
        <v>Munger</v>
      </c>
      <c r="F1189" s="8" t="str">
        <f>IFERROR(VLOOKUP(Table4[[#This Row],[From Location Code]],Table5[#All],2,0),"")</f>
        <v>Main Godown</v>
      </c>
      <c r="G1189" s="10">
        <v>10070033</v>
      </c>
      <c r="H1189" s="8" t="str">
        <f>IFERROR(VLOOKUP(Table4[[#This Row],[To BMC/MPG Code]],Table5[#All],3,0),"")</f>
        <v>Gomukh Kabela                                                                                       </v>
      </c>
      <c r="I1189" s="8" t="str">
        <f>IFERROR(VLOOKUP(Table4[[#This Row],[To BMC/MPG Code]],Table5[#All],2,0),"")</f>
        <v>MPG</v>
      </c>
      <c r="J1189" s="10" t="s">
        <v>64</v>
      </c>
      <c r="K1189" s="8" t="str">
        <f>IFERROR(VLOOKUP(Table4[[#This Row],[Item Name]],Table2[[Item Name]:[UoM]],2,0),"")</f>
        <v>Nos</v>
      </c>
      <c r="L1189" s="10">
        <v>1</v>
      </c>
      <c r="M1189" s="18">
        <f>IFERROR(VLOOKUP(Table4[[#This Row],[Item Name]],Table2[[#All],[Item Name]:[Open Rate]],8,0),"")</f>
        <v>348.52</v>
      </c>
      <c r="N1189" s="18">
        <f>IFERROR(+Table4[[#This Row],[Qty Issued]]*Table4[[#This Row],[Rate]],"")</f>
        <v>348.52</v>
      </c>
      <c r="O1189" s="10" t="s">
        <v>152</v>
      </c>
      <c r="P1189" s="13" t="s">
        <v>154</v>
      </c>
    </row>
    <row r="1190" spans="1:16" x14ac:dyDescent="0.25">
      <c r="A1190" s="26">
        <v>45857</v>
      </c>
      <c r="B1190" s="10" t="s">
        <v>155</v>
      </c>
      <c r="C1190" s="10">
        <v>242</v>
      </c>
      <c r="D1190" s="10">
        <v>1</v>
      </c>
      <c r="E1190" s="8" t="str">
        <f>IFERROR(VLOOKUP(Table4[[#This Row],[From Location Code]],Table5[#All],3,0),"")</f>
        <v>Munger</v>
      </c>
      <c r="F1190" s="8" t="str">
        <f>IFERROR(VLOOKUP(Table4[[#This Row],[From Location Code]],Table5[#All],2,0),"")</f>
        <v>Main Godown</v>
      </c>
      <c r="G1190" s="10">
        <v>10100003</v>
      </c>
      <c r="H1190" s="8" t="str">
        <f>IFERROR(VLOOKUP(Table4[[#This Row],[To BMC/MPG Code]],Table5[#All],3,0),"")</f>
        <v>Gomukh Madhawpur</v>
      </c>
      <c r="I1190" s="8" t="str">
        <f>IFERROR(VLOOKUP(Table4[[#This Row],[To BMC/MPG Code]],Table5[#All],2,0),"")</f>
        <v>MPG</v>
      </c>
      <c r="J1190" s="10" t="s">
        <v>64</v>
      </c>
      <c r="K1190" s="8" t="str">
        <f>IFERROR(VLOOKUP(Table4[[#This Row],[Item Name]],Table2[[Item Name]:[UoM]],2,0),"")</f>
        <v>Nos</v>
      </c>
      <c r="L1190" s="10">
        <v>1</v>
      </c>
      <c r="M1190" s="18">
        <f>IFERROR(VLOOKUP(Table4[[#This Row],[Item Name]],Table2[[#All],[Item Name]:[Open Rate]],8,0),"")</f>
        <v>348.52</v>
      </c>
      <c r="N1190" s="18">
        <f>IFERROR(+Table4[[#This Row],[Qty Issued]]*Table4[[#This Row],[Rate]],"")</f>
        <v>348.52</v>
      </c>
      <c r="O1190" s="10" t="s">
        <v>152</v>
      </c>
      <c r="P1190" s="13" t="s">
        <v>154</v>
      </c>
    </row>
    <row r="1191" spans="1:16" x14ac:dyDescent="0.25">
      <c r="A1191" s="26">
        <v>45857</v>
      </c>
      <c r="B1191" s="10" t="s">
        <v>155</v>
      </c>
      <c r="C1191" s="10">
        <v>242</v>
      </c>
      <c r="D1191" s="10">
        <v>1</v>
      </c>
      <c r="E1191" s="8" t="str">
        <f>IFERROR(VLOOKUP(Table4[[#This Row],[From Location Code]],Table5[#All],3,0),"")</f>
        <v>Munger</v>
      </c>
      <c r="F1191" s="8" t="str">
        <f>IFERROR(VLOOKUP(Table4[[#This Row],[From Location Code]],Table5[#All],2,0),"")</f>
        <v>Main Godown</v>
      </c>
      <c r="G1191" s="10">
        <v>10100001</v>
      </c>
      <c r="H1191" s="8" t="str">
        <f>IFERROR(VLOOKUP(Table4[[#This Row],[To BMC/MPG Code]],Table5[#All],3,0),"")</f>
        <v>Vishan Pur</v>
      </c>
      <c r="I1191" s="8" t="str">
        <f>IFERROR(VLOOKUP(Table4[[#This Row],[To BMC/MPG Code]],Table5[#All],2,0),"")</f>
        <v>MPG</v>
      </c>
      <c r="J1191" s="10" t="s">
        <v>64</v>
      </c>
      <c r="K1191" s="8" t="str">
        <f>IFERROR(VLOOKUP(Table4[[#This Row],[Item Name]],Table2[[Item Name]:[UoM]],2,0),"")</f>
        <v>Nos</v>
      </c>
      <c r="L1191" s="10">
        <v>1</v>
      </c>
      <c r="M1191" s="18">
        <f>IFERROR(VLOOKUP(Table4[[#This Row],[Item Name]],Table2[[#All],[Item Name]:[Open Rate]],8,0),"")</f>
        <v>348.52</v>
      </c>
      <c r="N1191" s="18">
        <f>IFERROR(+Table4[[#This Row],[Qty Issued]]*Table4[[#This Row],[Rate]],"")</f>
        <v>348.52</v>
      </c>
      <c r="O1191" s="10" t="s">
        <v>152</v>
      </c>
      <c r="P1191" s="13" t="s">
        <v>154</v>
      </c>
    </row>
    <row r="1192" spans="1:16" x14ac:dyDescent="0.25">
      <c r="A1192" s="26">
        <v>45857</v>
      </c>
      <c r="B1192" s="10" t="s">
        <v>155</v>
      </c>
      <c r="C1192" s="10">
        <v>242</v>
      </c>
      <c r="D1192" s="10">
        <v>1</v>
      </c>
      <c r="E1192" s="8" t="str">
        <f>IFERROR(VLOOKUP(Table4[[#This Row],[From Location Code]],Table5[#All],3,0),"")</f>
        <v>Munger</v>
      </c>
      <c r="F1192" s="8" t="str">
        <f>IFERROR(VLOOKUP(Table4[[#This Row],[From Location Code]],Table5[#All],2,0),"")</f>
        <v>Main Godown</v>
      </c>
      <c r="G1192" s="10">
        <v>10100015</v>
      </c>
      <c r="H1192" s="8" t="str">
        <f>IFERROR(VLOOKUP(Table4[[#This Row],[To BMC/MPG Code]],Table5[#All],3,0),"")</f>
        <v>Gomukh Dumariya Bujurg</v>
      </c>
      <c r="I1192" s="8" t="str">
        <f>IFERROR(VLOOKUP(Table4[[#This Row],[To BMC/MPG Code]],Table5[#All],2,0),"")</f>
        <v>MPG</v>
      </c>
      <c r="J1192" s="10" t="s">
        <v>64</v>
      </c>
      <c r="K1192" s="8" t="str">
        <f>IFERROR(VLOOKUP(Table4[[#This Row],[Item Name]],Table2[[Item Name]:[UoM]],2,0),"")</f>
        <v>Nos</v>
      </c>
      <c r="L1192" s="10">
        <v>1</v>
      </c>
      <c r="M1192" s="18">
        <f>IFERROR(VLOOKUP(Table4[[#This Row],[Item Name]],Table2[[#All],[Item Name]:[Open Rate]],8,0),"")</f>
        <v>348.52</v>
      </c>
      <c r="N1192" s="18">
        <f>IFERROR(+Table4[[#This Row],[Qty Issued]]*Table4[[#This Row],[Rate]],"")</f>
        <v>348.52</v>
      </c>
      <c r="O1192" s="10" t="s">
        <v>152</v>
      </c>
      <c r="P1192" s="13" t="s">
        <v>154</v>
      </c>
    </row>
    <row r="1193" spans="1:16" x14ac:dyDescent="0.25">
      <c r="A1193" s="26">
        <v>45857</v>
      </c>
      <c r="B1193" s="10" t="s">
        <v>155</v>
      </c>
      <c r="C1193" s="10">
        <v>242</v>
      </c>
      <c r="D1193" s="10">
        <v>1</v>
      </c>
      <c r="E1193" s="8" t="str">
        <f>IFERROR(VLOOKUP(Table4[[#This Row],[From Location Code]],Table5[#All],3,0),"")</f>
        <v>Munger</v>
      </c>
      <c r="F1193" s="8" t="str">
        <f>IFERROR(VLOOKUP(Table4[[#This Row],[From Location Code]],Table5[#All],2,0),"")</f>
        <v>Main Godown</v>
      </c>
      <c r="G1193" s="10">
        <v>10100016</v>
      </c>
      <c r="H1193" s="8" t="str">
        <f>IFERROR(VLOOKUP(Table4[[#This Row],[To BMC/MPG Code]],Table5[#All],3,0),"")</f>
        <v>Gomukh Dumariya Bujurg Madhay</v>
      </c>
      <c r="I1193" s="8" t="str">
        <f>IFERROR(VLOOKUP(Table4[[#This Row],[To BMC/MPG Code]],Table5[#All],2,0),"")</f>
        <v>MPG</v>
      </c>
      <c r="J1193" s="10" t="s">
        <v>64</v>
      </c>
      <c r="K1193" s="8" t="str">
        <f>IFERROR(VLOOKUP(Table4[[#This Row],[Item Name]],Table2[[Item Name]:[UoM]],2,0),"")</f>
        <v>Nos</v>
      </c>
      <c r="L1193" s="10">
        <v>1</v>
      </c>
      <c r="M1193" s="18">
        <f>IFERROR(VLOOKUP(Table4[[#This Row],[Item Name]],Table2[[#All],[Item Name]:[Open Rate]],8,0),"")</f>
        <v>348.52</v>
      </c>
      <c r="N1193" s="18">
        <f>IFERROR(+Table4[[#This Row],[Qty Issued]]*Table4[[#This Row],[Rate]],"")</f>
        <v>348.52</v>
      </c>
      <c r="O1193" s="10" t="s">
        <v>152</v>
      </c>
      <c r="P1193" s="13" t="s">
        <v>154</v>
      </c>
    </row>
    <row r="1194" spans="1:16" x14ac:dyDescent="0.25">
      <c r="A1194" s="26">
        <v>45857</v>
      </c>
      <c r="B1194" s="10" t="s">
        <v>155</v>
      </c>
      <c r="C1194" s="10">
        <v>242</v>
      </c>
      <c r="D1194" s="10">
        <v>1</v>
      </c>
      <c r="E1194" s="8" t="str">
        <f>IFERROR(VLOOKUP(Table4[[#This Row],[From Location Code]],Table5[#All],3,0),"")</f>
        <v>Munger</v>
      </c>
      <c r="F1194" s="8" t="str">
        <f>IFERROR(VLOOKUP(Table4[[#This Row],[From Location Code]],Table5[#All],2,0),"")</f>
        <v>Main Godown</v>
      </c>
      <c r="G1194" s="10">
        <v>10100009</v>
      </c>
      <c r="H1194" s="8" t="str">
        <f>IFERROR(VLOOKUP(Table4[[#This Row],[To BMC/MPG Code]],Table5[#All],3,0),"")</f>
        <v>Gomukh Kanhaiyachak Pachhim</v>
      </c>
      <c r="I1194" s="8" t="str">
        <f>IFERROR(VLOOKUP(Table4[[#This Row],[To BMC/MPG Code]],Table5[#All],2,0),"")</f>
        <v>MPG</v>
      </c>
      <c r="J1194" s="10" t="s">
        <v>64</v>
      </c>
      <c r="K1194" s="8" t="str">
        <f>IFERROR(VLOOKUP(Table4[[#This Row],[Item Name]],Table2[[Item Name]:[UoM]],2,0),"")</f>
        <v>Nos</v>
      </c>
      <c r="L1194" s="10">
        <v>1</v>
      </c>
      <c r="M1194" s="18">
        <f>IFERROR(VLOOKUP(Table4[[#This Row],[Item Name]],Table2[[#All],[Item Name]:[Open Rate]],8,0),"")</f>
        <v>348.52</v>
      </c>
      <c r="N1194" s="18">
        <f>IFERROR(+Table4[[#This Row],[Qty Issued]]*Table4[[#This Row],[Rate]],"")</f>
        <v>348.52</v>
      </c>
      <c r="O1194" s="10" t="s">
        <v>152</v>
      </c>
      <c r="P1194" s="13" t="s">
        <v>154</v>
      </c>
    </row>
    <row r="1195" spans="1:16" x14ac:dyDescent="0.25">
      <c r="A1195" s="26">
        <v>45857</v>
      </c>
      <c r="B1195" s="10" t="s">
        <v>155</v>
      </c>
      <c r="C1195" s="10">
        <v>242</v>
      </c>
      <c r="D1195" s="10">
        <v>1</v>
      </c>
      <c r="E1195" s="8" t="str">
        <f>IFERROR(VLOOKUP(Table4[[#This Row],[From Location Code]],Table5[#All],3,0),"")</f>
        <v>Munger</v>
      </c>
      <c r="F1195" s="8" t="str">
        <f>IFERROR(VLOOKUP(Table4[[#This Row],[From Location Code]],Table5[#All],2,0),"")</f>
        <v>Main Godown</v>
      </c>
      <c r="G1195" s="10">
        <v>10100019</v>
      </c>
      <c r="H1195" s="8" t="str">
        <f>IFERROR(VLOOKUP(Table4[[#This Row],[To BMC/MPG Code]],Table5[#All],3,0),"")</f>
        <v xml:space="preserve">Gomukh Badi Lagar                                                                                   </v>
      </c>
      <c r="I1195" s="8" t="str">
        <f>IFERROR(VLOOKUP(Table4[[#This Row],[To BMC/MPG Code]],Table5[#All],2,0),"")</f>
        <v>MPG</v>
      </c>
      <c r="J1195" s="10" t="s">
        <v>64</v>
      </c>
      <c r="K1195" s="8" t="str">
        <f>IFERROR(VLOOKUP(Table4[[#This Row],[Item Name]],Table2[[Item Name]:[UoM]],2,0),"")</f>
        <v>Nos</v>
      </c>
      <c r="L1195" s="10">
        <v>1</v>
      </c>
      <c r="M1195" s="18">
        <f>IFERROR(VLOOKUP(Table4[[#This Row],[Item Name]],Table2[[#All],[Item Name]:[Open Rate]],8,0),"")</f>
        <v>348.52</v>
      </c>
      <c r="N1195" s="18">
        <f>IFERROR(+Table4[[#This Row],[Qty Issued]]*Table4[[#This Row],[Rate]],"")</f>
        <v>348.52</v>
      </c>
      <c r="O1195" s="10" t="s">
        <v>152</v>
      </c>
      <c r="P1195" s="13" t="s">
        <v>154</v>
      </c>
    </row>
    <row r="1196" spans="1:16" x14ac:dyDescent="0.25">
      <c r="A1196" s="26">
        <v>45857</v>
      </c>
      <c r="B1196" s="10" t="s">
        <v>155</v>
      </c>
      <c r="C1196" s="10">
        <v>242</v>
      </c>
      <c r="D1196" s="10">
        <v>1</v>
      </c>
      <c r="E1196" s="8" t="str">
        <f>IFERROR(VLOOKUP(Table4[[#This Row],[From Location Code]],Table5[#All],3,0),"")</f>
        <v>Munger</v>
      </c>
      <c r="F1196" s="8" t="str">
        <f>IFERROR(VLOOKUP(Table4[[#This Row],[From Location Code]],Table5[#All],2,0),"")</f>
        <v>Main Godown</v>
      </c>
      <c r="G1196" s="10">
        <v>10070013</v>
      </c>
      <c r="H1196" s="8" t="str">
        <f>IFERROR(VLOOKUP(Table4[[#This Row],[To BMC/MPG Code]],Table5[#All],3,0),"")</f>
        <v xml:space="preserve">Gomukh Fatepur                                                                                      </v>
      </c>
      <c r="I1196" s="8" t="str">
        <f>IFERROR(VLOOKUP(Table4[[#This Row],[To BMC/MPG Code]],Table5[#All],2,0),"")</f>
        <v>MPG</v>
      </c>
      <c r="J1196" s="10" t="s">
        <v>64</v>
      </c>
      <c r="K1196" s="8" t="str">
        <f>IFERROR(VLOOKUP(Table4[[#This Row],[Item Name]],Table2[[Item Name]:[UoM]],2,0),"")</f>
        <v>Nos</v>
      </c>
      <c r="L1196" s="10">
        <v>1</v>
      </c>
      <c r="M1196" s="18">
        <f>IFERROR(VLOOKUP(Table4[[#This Row],[Item Name]],Table2[[#All],[Item Name]:[Open Rate]],8,0),"")</f>
        <v>348.52</v>
      </c>
      <c r="N1196" s="18">
        <f>IFERROR(+Table4[[#This Row],[Qty Issued]]*Table4[[#This Row],[Rate]],"")</f>
        <v>348.52</v>
      </c>
      <c r="O1196" s="10" t="s">
        <v>152</v>
      </c>
      <c r="P1196" s="13" t="s">
        <v>154</v>
      </c>
    </row>
    <row r="1197" spans="1:16" x14ac:dyDescent="0.25">
      <c r="A1197" s="26">
        <v>45857</v>
      </c>
      <c r="B1197" s="10" t="s">
        <v>155</v>
      </c>
      <c r="C1197" s="10">
        <v>242</v>
      </c>
      <c r="D1197" s="10">
        <v>1</v>
      </c>
      <c r="E1197" s="8" t="str">
        <f>IFERROR(VLOOKUP(Table4[[#This Row],[From Location Code]],Table5[#All],3,0),"")</f>
        <v>Munger</v>
      </c>
      <c r="F1197" s="8" t="str">
        <f>IFERROR(VLOOKUP(Table4[[#This Row],[From Location Code]],Table5[#All],2,0),"")</f>
        <v>Main Godown</v>
      </c>
      <c r="G1197" s="10">
        <v>10100049</v>
      </c>
      <c r="H1197" s="8" t="str">
        <f>IFERROR(VLOOKUP(Table4[[#This Row],[To BMC/MPG Code]],Table5[#All],3,0),"")</f>
        <v>Gomukh Govind Pur</v>
      </c>
      <c r="I1197" s="8" t="str">
        <f>IFERROR(VLOOKUP(Table4[[#This Row],[To BMC/MPG Code]],Table5[#All],2,0),"")</f>
        <v>MPG</v>
      </c>
      <c r="J1197" s="10" t="s">
        <v>64</v>
      </c>
      <c r="K1197" s="8" t="str">
        <f>IFERROR(VLOOKUP(Table4[[#This Row],[Item Name]],Table2[[Item Name]:[UoM]],2,0),"")</f>
        <v>Nos</v>
      </c>
      <c r="L1197" s="10">
        <v>1</v>
      </c>
      <c r="M1197" s="18">
        <f>IFERROR(VLOOKUP(Table4[[#This Row],[Item Name]],Table2[[#All],[Item Name]:[Open Rate]],8,0),"")</f>
        <v>348.52</v>
      </c>
      <c r="N1197" s="18">
        <f>IFERROR(+Table4[[#This Row],[Qty Issued]]*Table4[[#This Row],[Rate]],"")</f>
        <v>348.52</v>
      </c>
      <c r="O1197" s="10" t="s">
        <v>152</v>
      </c>
      <c r="P1197" s="13" t="s">
        <v>154</v>
      </c>
    </row>
    <row r="1198" spans="1:16" x14ac:dyDescent="0.25">
      <c r="A1198" s="26">
        <v>45857</v>
      </c>
      <c r="B1198" s="10" t="s">
        <v>155</v>
      </c>
      <c r="C1198" s="10">
        <v>242</v>
      </c>
      <c r="D1198" s="10">
        <v>1</v>
      </c>
      <c r="E1198" s="8" t="str">
        <f>IFERROR(VLOOKUP(Table4[[#This Row],[From Location Code]],Table5[#All],3,0),"")</f>
        <v>Munger</v>
      </c>
      <c r="F1198" s="8" t="str">
        <f>IFERROR(VLOOKUP(Table4[[#This Row],[From Location Code]],Table5[#All],2,0),"")</f>
        <v>Main Godown</v>
      </c>
      <c r="G1198" s="10">
        <v>10480014</v>
      </c>
      <c r="H1198" s="8" t="str">
        <f>IFERROR(VLOOKUP(Table4[[#This Row],[To BMC/MPG Code]],Table5[#All],3,0),"")</f>
        <v>Gomukh Amghatta Shreepur</v>
      </c>
      <c r="I1198" s="8" t="str">
        <f>IFERROR(VLOOKUP(Table4[[#This Row],[To BMC/MPG Code]],Table5[#All],2,0),"")</f>
        <v>MPG</v>
      </c>
      <c r="J1198" s="10" t="s">
        <v>64</v>
      </c>
      <c r="K1198" s="8" t="str">
        <f>IFERROR(VLOOKUP(Table4[[#This Row],[Item Name]],Table2[[Item Name]:[UoM]],2,0),"")</f>
        <v>Nos</v>
      </c>
      <c r="L1198" s="10">
        <v>1</v>
      </c>
      <c r="M1198" s="18">
        <f>IFERROR(VLOOKUP(Table4[[#This Row],[Item Name]],Table2[[#All],[Item Name]:[Open Rate]],8,0),"")</f>
        <v>348.52</v>
      </c>
      <c r="N1198" s="18">
        <f>IFERROR(+Table4[[#This Row],[Qty Issued]]*Table4[[#This Row],[Rate]],"")</f>
        <v>348.52</v>
      </c>
      <c r="O1198" s="10" t="s">
        <v>152</v>
      </c>
      <c r="P1198" s="13" t="s">
        <v>154</v>
      </c>
    </row>
    <row r="1199" spans="1:16" x14ac:dyDescent="0.25">
      <c r="A1199" s="26">
        <v>45857</v>
      </c>
      <c r="B1199" s="10" t="s">
        <v>155</v>
      </c>
      <c r="C1199" s="10">
        <v>242</v>
      </c>
      <c r="D1199" s="10">
        <v>1</v>
      </c>
      <c r="E1199" s="8" t="str">
        <f>IFERROR(VLOOKUP(Table4[[#This Row],[From Location Code]],Table5[#All],3,0),"")</f>
        <v>Munger</v>
      </c>
      <c r="F1199" s="8" t="str">
        <f>IFERROR(VLOOKUP(Table4[[#This Row],[From Location Code]],Table5[#All],2,0),"")</f>
        <v>Main Godown</v>
      </c>
      <c r="G1199" s="10">
        <v>10480012</v>
      </c>
      <c r="H1199" s="8" t="str">
        <f>IFERROR(VLOOKUP(Table4[[#This Row],[To BMC/MPG Code]],Table5[#All],3,0),"")</f>
        <v>Gomukh Krishna Dairy Tulsipur</v>
      </c>
      <c r="I1199" s="8" t="str">
        <f>IFERROR(VLOOKUP(Table4[[#This Row],[To BMC/MPG Code]],Table5[#All],2,0),"")</f>
        <v>MPG</v>
      </c>
      <c r="J1199" s="10" t="s">
        <v>64</v>
      </c>
      <c r="K1199" s="8" t="str">
        <f>IFERROR(VLOOKUP(Table4[[#This Row],[Item Name]],Table2[[Item Name]:[UoM]],2,0),"")</f>
        <v>Nos</v>
      </c>
      <c r="L1199" s="10">
        <v>1</v>
      </c>
      <c r="M1199" s="18">
        <f>IFERROR(VLOOKUP(Table4[[#This Row],[Item Name]],Table2[[#All],[Item Name]:[Open Rate]],8,0),"")</f>
        <v>348.52</v>
      </c>
      <c r="N1199" s="18">
        <f>IFERROR(+Table4[[#This Row],[Qty Issued]]*Table4[[#This Row],[Rate]],"")</f>
        <v>348.52</v>
      </c>
      <c r="O1199" s="10" t="s">
        <v>152</v>
      </c>
      <c r="P1199" s="13" t="s">
        <v>154</v>
      </c>
    </row>
    <row r="1200" spans="1:16" x14ac:dyDescent="0.25">
      <c r="A1200" s="26">
        <v>45857</v>
      </c>
      <c r="B1200" s="10" t="s">
        <v>155</v>
      </c>
      <c r="C1200" s="10">
        <v>242</v>
      </c>
      <c r="D1200" s="10">
        <v>1</v>
      </c>
      <c r="E1200" s="8" t="str">
        <f>IFERROR(VLOOKUP(Table4[[#This Row],[From Location Code]],Table5[#All],3,0),"")</f>
        <v>Munger</v>
      </c>
      <c r="F1200" s="8" t="str">
        <f>IFERROR(VLOOKUP(Table4[[#This Row],[From Location Code]],Table5[#All],2,0),"")</f>
        <v>Main Godown</v>
      </c>
      <c r="G1200" s="10">
        <v>10480023</v>
      </c>
      <c r="H1200" s="8" t="str">
        <f>IFERROR(VLOOKUP(Table4[[#This Row],[To BMC/MPG Code]],Table5[#All],3,0),"")</f>
        <v>Gomukh Shreepur Madhay</v>
      </c>
      <c r="I1200" s="8" t="str">
        <f>IFERROR(VLOOKUP(Table4[[#This Row],[To BMC/MPG Code]],Table5[#All],2,0),"")</f>
        <v>MPG</v>
      </c>
      <c r="J1200" s="10" t="s">
        <v>64</v>
      </c>
      <c r="K1200" s="8" t="str">
        <f>IFERROR(VLOOKUP(Table4[[#This Row],[Item Name]],Table2[[Item Name]:[UoM]],2,0),"")</f>
        <v>Nos</v>
      </c>
      <c r="L1200" s="10">
        <v>1</v>
      </c>
      <c r="M1200" s="18">
        <f>IFERROR(VLOOKUP(Table4[[#This Row],[Item Name]],Table2[[#All],[Item Name]:[Open Rate]],8,0),"")</f>
        <v>348.52</v>
      </c>
      <c r="N1200" s="18">
        <f>IFERROR(+Table4[[#This Row],[Qty Issued]]*Table4[[#This Row],[Rate]],"")</f>
        <v>348.52</v>
      </c>
      <c r="O1200" s="10" t="s">
        <v>152</v>
      </c>
      <c r="P1200" s="13" t="s">
        <v>154</v>
      </c>
    </row>
    <row r="1201" spans="1:16" x14ac:dyDescent="0.25">
      <c r="A1201" s="26">
        <v>45857</v>
      </c>
      <c r="B1201" s="10" t="s">
        <v>155</v>
      </c>
      <c r="C1201" s="10">
        <v>242</v>
      </c>
      <c r="D1201" s="10">
        <v>1</v>
      </c>
      <c r="E1201" s="8" t="str">
        <f>IFERROR(VLOOKUP(Table4[[#This Row],[From Location Code]],Table5[#All],3,0),"")</f>
        <v>Munger</v>
      </c>
      <c r="F1201" s="8" t="str">
        <f>IFERROR(VLOOKUP(Table4[[#This Row],[From Location Code]],Table5[#All],2,0),"")</f>
        <v>Main Godown</v>
      </c>
      <c r="G1201" s="10">
        <v>10480005</v>
      </c>
      <c r="H1201" s="8" t="str">
        <f>IFERROR(VLOOKUP(Table4[[#This Row],[To BMC/MPG Code]],Table5[#All],3,0),"")</f>
        <v>Gomukh Vijay Lalganj</v>
      </c>
      <c r="I1201" s="8" t="str">
        <f>IFERROR(VLOOKUP(Table4[[#This Row],[To BMC/MPG Code]],Table5[#All],2,0),"")</f>
        <v>MPG</v>
      </c>
      <c r="J1201" s="10" t="s">
        <v>64</v>
      </c>
      <c r="K1201" s="8" t="str">
        <f>IFERROR(VLOOKUP(Table4[[#This Row],[Item Name]],Table2[[Item Name]:[UoM]],2,0),"")</f>
        <v>Nos</v>
      </c>
      <c r="L1201" s="10">
        <v>1</v>
      </c>
      <c r="M1201" s="18">
        <f>IFERROR(VLOOKUP(Table4[[#This Row],[Item Name]],Table2[[#All],[Item Name]:[Open Rate]],8,0),"")</f>
        <v>348.52</v>
      </c>
      <c r="N1201" s="18">
        <f>IFERROR(+Table4[[#This Row],[Qty Issued]]*Table4[[#This Row],[Rate]],"")</f>
        <v>348.52</v>
      </c>
      <c r="O1201" s="10" t="s">
        <v>152</v>
      </c>
      <c r="P1201" s="13" t="s">
        <v>154</v>
      </c>
    </row>
    <row r="1202" spans="1:16" x14ac:dyDescent="0.25">
      <c r="A1202" s="26">
        <v>45857</v>
      </c>
      <c r="B1202" s="10" t="s">
        <v>155</v>
      </c>
      <c r="C1202" s="10">
        <v>242</v>
      </c>
      <c r="D1202" s="10">
        <v>1</v>
      </c>
      <c r="E1202" s="8" t="str">
        <f>IFERROR(VLOOKUP(Table4[[#This Row],[From Location Code]],Table5[#All],3,0),"")</f>
        <v>Munger</v>
      </c>
      <c r="F1202" s="8" t="str">
        <f>IFERROR(VLOOKUP(Table4[[#This Row],[From Location Code]],Table5[#All],2,0),"")</f>
        <v>Main Godown</v>
      </c>
      <c r="G1202" s="10">
        <v>10070002</v>
      </c>
      <c r="H1202" s="8" t="str">
        <f>IFERROR(VLOOKUP(Table4[[#This Row],[To BMC/MPG Code]],Table5[#All],3,0),"")</f>
        <v>Gomukh ID Araria</v>
      </c>
      <c r="I1202" s="8" t="str">
        <f>IFERROR(VLOOKUP(Table4[[#This Row],[To BMC/MPG Code]],Table5[#All],2,0),"")</f>
        <v>MPG</v>
      </c>
      <c r="J1202" s="10" t="s">
        <v>64</v>
      </c>
      <c r="K1202" s="8" t="str">
        <f>IFERROR(VLOOKUP(Table4[[#This Row],[Item Name]],Table2[[Item Name]:[UoM]],2,0),"")</f>
        <v>Nos</v>
      </c>
      <c r="L1202" s="10">
        <v>1</v>
      </c>
      <c r="M1202" s="18">
        <f>IFERROR(VLOOKUP(Table4[[#This Row],[Item Name]],Table2[[#All],[Item Name]:[Open Rate]],8,0),"")</f>
        <v>348.52</v>
      </c>
      <c r="N1202" s="18">
        <f>IFERROR(+Table4[[#This Row],[Qty Issued]]*Table4[[#This Row],[Rate]],"")</f>
        <v>348.52</v>
      </c>
      <c r="O1202" s="10" t="s">
        <v>152</v>
      </c>
      <c r="P1202" s="13" t="s">
        <v>154</v>
      </c>
    </row>
    <row r="1203" spans="1:16" x14ac:dyDescent="0.25">
      <c r="A1203" s="26">
        <v>45857</v>
      </c>
      <c r="B1203" s="10" t="s">
        <v>155</v>
      </c>
      <c r="C1203" s="10">
        <v>242</v>
      </c>
      <c r="D1203" s="10">
        <v>1</v>
      </c>
      <c r="E1203" s="8" t="str">
        <f>IFERROR(VLOOKUP(Table4[[#This Row],[From Location Code]],Table5[#All],3,0),"")</f>
        <v>Munger</v>
      </c>
      <c r="F1203" s="8" t="str">
        <f>IFERROR(VLOOKUP(Table4[[#This Row],[From Location Code]],Table5[#All],2,0),"")</f>
        <v>Main Godown</v>
      </c>
      <c r="G1203" s="10">
        <v>10560001</v>
      </c>
      <c r="H1203" s="8" t="str">
        <f>IFERROR(VLOOKUP(Table4[[#This Row],[To BMC/MPG Code]],Table5[#All],3,0),"")</f>
        <v>Gomukh Chautham(Mithun kumar VLC)</v>
      </c>
      <c r="I1203" s="8" t="str">
        <f>IFERROR(VLOOKUP(Table4[[#This Row],[To BMC/MPG Code]],Table5[#All],2,0),"")</f>
        <v>RMC</v>
      </c>
      <c r="J1203" s="10" t="s">
        <v>64</v>
      </c>
      <c r="K1203" s="8" t="str">
        <f>IFERROR(VLOOKUP(Table4[[#This Row],[Item Name]],Table2[[Item Name]:[UoM]],2,0),"")</f>
        <v>Nos</v>
      </c>
      <c r="L1203" s="10">
        <v>1</v>
      </c>
      <c r="M1203" s="18">
        <f>IFERROR(VLOOKUP(Table4[[#This Row],[Item Name]],Table2[[#All],[Item Name]:[Open Rate]],8,0),"")</f>
        <v>348.52</v>
      </c>
      <c r="N1203" s="18">
        <f>IFERROR(+Table4[[#This Row],[Qty Issued]]*Table4[[#This Row],[Rate]],"")</f>
        <v>348.52</v>
      </c>
      <c r="O1203" s="10" t="s">
        <v>152</v>
      </c>
      <c r="P1203" s="13" t="s">
        <v>154</v>
      </c>
    </row>
    <row r="1204" spans="1:16" x14ac:dyDescent="0.25">
      <c r="A1204" s="26">
        <v>45857</v>
      </c>
      <c r="B1204" s="10" t="s">
        <v>155</v>
      </c>
      <c r="C1204" s="10">
        <v>243</v>
      </c>
      <c r="D1204" s="10">
        <v>1</v>
      </c>
      <c r="E1204" s="8" t="str">
        <f>IFERROR(VLOOKUP(Table4[[#This Row],[From Location Code]],Table5[#All],3,0),"")</f>
        <v>Munger</v>
      </c>
      <c r="F1204" s="8" t="str">
        <f>IFERROR(VLOOKUP(Table4[[#This Row],[From Location Code]],Table5[#All],2,0),"")</f>
        <v>Main Godown</v>
      </c>
      <c r="G1204" s="10">
        <v>1011</v>
      </c>
      <c r="H1204" s="8" t="str">
        <f>IFERROR(VLOOKUP(Table4[[#This Row],[To BMC/MPG Code]],Table5[#All],3,0),"")</f>
        <v>Sahibpur Kamal</v>
      </c>
      <c r="I1204" s="8" t="str">
        <f>IFERROR(VLOOKUP(Table4[[#This Row],[To BMC/MPG Code]],Table5[#All],2,0),"")</f>
        <v>BMC</v>
      </c>
      <c r="J1204" s="10" t="s">
        <v>119</v>
      </c>
      <c r="K1204" s="8" t="str">
        <f>IFERROR(VLOOKUP(Table4[[#This Row],[Item Name]],Table2[[Item Name]:[UoM]],2,0),"")</f>
        <v>Nos</v>
      </c>
      <c r="L1204" s="10">
        <v>5</v>
      </c>
      <c r="M1204" s="18">
        <f>IFERROR(VLOOKUP(Table4[[#This Row],[Item Name]],Table2[[#All],[Item Name]:[Open Rate]],8,0),"")</f>
        <v>135.69999999999999</v>
      </c>
      <c r="N1204" s="18">
        <f>IFERROR(+Table4[[#This Row],[Qty Issued]]*Table4[[#This Row],[Rate]],"")</f>
        <v>678.5</v>
      </c>
      <c r="O1204" s="10" t="s">
        <v>153</v>
      </c>
      <c r="P1204" s="13" t="s">
        <v>38</v>
      </c>
    </row>
    <row r="1205" spans="1:16" x14ac:dyDescent="0.25">
      <c r="A1205" s="26">
        <v>45857</v>
      </c>
      <c r="B1205" s="10" t="s">
        <v>155</v>
      </c>
      <c r="C1205" s="10">
        <v>243</v>
      </c>
      <c r="D1205" s="10">
        <v>1</v>
      </c>
      <c r="E1205" s="8" t="str">
        <f>IFERROR(VLOOKUP(Table4[[#This Row],[From Location Code]],Table5[#All],3,0),"")</f>
        <v>Munger</v>
      </c>
      <c r="F1205" s="8" t="str">
        <f>IFERROR(VLOOKUP(Table4[[#This Row],[From Location Code]],Table5[#All],2,0),"")</f>
        <v>Main Godown</v>
      </c>
      <c r="G1205" s="10">
        <v>1011</v>
      </c>
      <c r="H1205" s="8" t="str">
        <f>IFERROR(VLOOKUP(Table4[[#This Row],[To BMC/MPG Code]],Table5[#All],3,0),"")</f>
        <v>Sahibpur Kamal</v>
      </c>
      <c r="I1205" s="8" t="str">
        <f>IFERROR(VLOOKUP(Table4[[#This Row],[To BMC/MPG Code]],Table5[#All],2,0),"")</f>
        <v>BMC</v>
      </c>
      <c r="J1205" s="10" t="s">
        <v>92</v>
      </c>
      <c r="K1205" s="8" t="str">
        <f>IFERROR(VLOOKUP(Table4[[#This Row],[Item Name]],Table2[[Item Name]:[UoM]],2,0),"")</f>
        <v>Nos</v>
      </c>
      <c r="L1205" s="10">
        <v>3</v>
      </c>
      <c r="M1205" s="18">
        <f>IFERROR(VLOOKUP(Table4[[#This Row],[Item Name]],Table2[[#All],[Item Name]:[Open Rate]],8,0),"")</f>
        <v>94.4</v>
      </c>
      <c r="N1205" s="18">
        <f>IFERROR(+Table4[[#This Row],[Qty Issued]]*Table4[[#This Row],[Rate]],"")</f>
        <v>283.20000000000005</v>
      </c>
      <c r="O1205" s="10" t="s">
        <v>153</v>
      </c>
      <c r="P1205" s="13" t="s">
        <v>38</v>
      </c>
    </row>
    <row r="1206" spans="1:16" x14ac:dyDescent="0.25">
      <c r="A1206" s="26">
        <v>45857</v>
      </c>
      <c r="B1206" s="10" t="s">
        <v>155</v>
      </c>
      <c r="C1206" s="10">
        <v>243</v>
      </c>
      <c r="D1206" s="10">
        <v>1</v>
      </c>
      <c r="E1206" s="8" t="str">
        <f>IFERROR(VLOOKUP(Table4[[#This Row],[From Location Code]],Table5[#All],3,0),"")</f>
        <v>Munger</v>
      </c>
      <c r="F1206" s="8" t="str">
        <f>IFERROR(VLOOKUP(Table4[[#This Row],[From Location Code]],Table5[#All],2,0),"")</f>
        <v>Main Godown</v>
      </c>
      <c r="G1206" s="10">
        <v>1011</v>
      </c>
      <c r="H1206" s="8" t="str">
        <f>IFERROR(VLOOKUP(Table4[[#This Row],[To BMC/MPG Code]],Table5[#All],3,0),"")</f>
        <v>Sahibpur Kamal</v>
      </c>
      <c r="I1206" s="8" t="str">
        <f>IFERROR(VLOOKUP(Table4[[#This Row],[To BMC/MPG Code]],Table5[#All],2,0),"")</f>
        <v>BMC</v>
      </c>
      <c r="J1206" s="10" t="s">
        <v>127</v>
      </c>
      <c r="K1206" s="8" t="str">
        <f>IFERROR(VLOOKUP(Table4[[#This Row],[Item Name]],Table2[[Item Name]:[UoM]],2,0),"")</f>
        <v>Nos</v>
      </c>
      <c r="L1206" s="10">
        <v>100</v>
      </c>
      <c r="M1206" s="18">
        <f>IFERROR(VLOOKUP(Table4[[#This Row],[Item Name]],Table2[[#All],[Item Name]:[Open Rate]],8,0),"")</f>
        <v>12.71</v>
      </c>
      <c r="N1206" s="18">
        <f>IFERROR(+Table4[[#This Row],[Qty Issued]]*Table4[[#This Row],[Rate]],"")</f>
        <v>1271</v>
      </c>
      <c r="O1206" s="10" t="s">
        <v>153</v>
      </c>
      <c r="P1206" s="13" t="s">
        <v>38</v>
      </c>
    </row>
    <row r="1207" spans="1:16" x14ac:dyDescent="0.25">
      <c r="A1207" s="26">
        <v>45857</v>
      </c>
      <c r="B1207" s="10" t="s">
        <v>155</v>
      </c>
      <c r="C1207" s="10">
        <v>243</v>
      </c>
      <c r="D1207" s="10">
        <v>1</v>
      </c>
      <c r="E1207" s="8" t="str">
        <f>IFERROR(VLOOKUP(Table4[[#This Row],[From Location Code]],Table5[#All],3,0),"")</f>
        <v>Munger</v>
      </c>
      <c r="F1207" s="8" t="str">
        <f>IFERROR(VLOOKUP(Table4[[#This Row],[From Location Code]],Table5[#All],2,0),"")</f>
        <v>Main Godown</v>
      </c>
      <c r="G1207" s="10">
        <v>1011</v>
      </c>
      <c r="H1207" s="8" t="str">
        <f>IFERROR(VLOOKUP(Table4[[#This Row],[To BMC/MPG Code]],Table5[#All],3,0),"")</f>
        <v>Sahibpur Kamal</v>
      </c>
      <c r="I1207" s="8" t="str">
        <f>IFERROR(VLOOKUP(Table4[[#This Row],[To BMC/MPG Code]],Table5[#All],2,0),"")</f>
        <v>BMC</v>
      </c>
      <c r="J1207" s="9" t="s">
        <v>103</v>
      </c>
      <c r="K1207" s="8" t="str">
        <f>IFERROR(VLOOKUP(Table4[[#This Row],[Item Name]],Table2[[Item Name]:[UoM]],2,0),"")</f>
        <v>Nos</v>
      </c>
      <c r="L1207" s="10">
        <v>2</v>
      </c>
      <c r="M1207" s="18">
        <f>IFERROR(VLOOKUP(Table4[[#This Row],[Item Name]],Table2[[#All],[Item Name]:[Open Rate]],8,0),"")</f>
        <v>0.9</v>
      </c>
      <c r="N1207" s="18">
        <f>IFERROR(+Table4[[#This Row],[Qty Issued]]*Table4[[#This Row],[Rate]],"")</f>
        <v>1.8</v>
      </c>
      <c r="O1207" s="10" t="s">
        <v>153</v>
      </c>
      <c r="P1207" s="13" t="s">
        <v>38</v>
      </c>
    </row>
    <row r="1208" spans="1:16" x14ac:dyDescent="0.25">
      <c r="A1208" s="26">
        <v>45857</v>
      </c>
      <c r="B1208" s="10" t="s">
        <v>155</v>
      </c>
      <c r="C1208" s="10">
        <v>243</v>
      </c>
      <c r="D1208" s="10">
        <v>1</v>
      </c>
      <c r="E1208" s="8" t="str">
        <f>IFERROR(VLOOKUP(Table4[[#This Row],[From Location Code]],Table5[#All],3,0),"")</f>
        <v>Munger</v>
      </c>
      <c r="F1208" s="8" t="str">
        <f>IFERROR(VLOOKUP(Table4[[#This Row],[From Location Code]],Table5[#All],2,0),"")</f>
        <v>Main Godown</v>
      </c>
      <c r="G1208" s="10">
        <v>1011</v>
      </c>
      <c r="H1208" s="8" t="str">
        <f>IFERROR(VLOOKUP(Table4[[#This Row],[To BMC/MPG Code]],Table5[#All],3,0),"")</f>
        <v>Sahibpur Kamal</v>
      </c>
      <c r="I1208" s="8" t="str">
        <f>IFERROR(VLOOKUP(Table4[[#This Row],[To BMC/MPG Code]],Table5[#All],2,0),"")</f>
        <v>BMC</v>
      </c>
      <c r="J1208" s="9" t="s">
        <v>55</v>
      </c>
      <c r="K1208" s="8" t="str">
        <f>IFERROR(VLOOKUP(Table4[[#This Row],[Item Name]],Table2[[Item Name]:[UoM]],2,0),"")</f>
        <v>Nos</v>
      </c>
      <c r="L1208" s="10">
        <v>1</v>
      </c>
      <c r="M1208" s="18">
        <f>IFERROR(VLOOKUP(Table4[[#This Row],[Item Name]],Table2[[#All],[Item Name]:[Open Rate]],8,0),"")</f>
        <v>0.79</v>
      </c>
      <c r="N1208" s="18">
        <f>IFERROR(+Table4[[#This Row],[Qty Issued]]*Table4[[#This Row],[Rate]],"")</f>
        <v>0.79</v>
      </c>
      <c r="O1208" s="10" t="s">
        <v>153</v>
      </c>
      <c r="P1208" s="13" t="s">
        <v>38</v>
      </c>
    </row>
    <row r="1209" spans="1:16" x14ac:dyDescent="0.25">
      <c r="A1209" s="26">
        <v>45857</v>
      </c>
      <c r="B1209" s="10" t="s">
        <v>155</v>
      </c>
      <c r="C1209" s="10">
        <v>243</v>
      </c>
      <c r="D1209" s="10">
        <v>1</v>
      </c>
      <c r="E1209" s="8" t="str">
        <f>IFERROR(VLOOKUP(Table4[[#This Row],[From Location Code]],Table5[#All],3,0),"")</f>
        <v>Munger</v>
      </c>
      <c r="F1209" s="8" t="str">
        <f>IFERROR(VLOOKUP(Table4[[#This Row],[From Location Code]],Table5[#All],2,0),"")</f>
        <v>Main Godown</v>
      </c>
      <c r="G1209" s="10">
        <v>1011</v>
      </c>
      <c r="H1209" s="8" t="str">
        <f>IFERROR(VLOOKUP(Table4[[#This Row],[To BMC/MPG Code]],Table5[#All],3,0),"")</f>
        <v>Sahibpur Kamal</v>
      </c>
      <c r="I1209" s="8" t="str">
        <f>IFERROR(VLOOKUP(Table4[[#This Row],[To BMC/MPG Code]],Table5[#All],2,0),"")</f>
        <v>BMC</v>
      </c>
      <c r="J1209" s="9" t="s">
        <v>117</v>
      </c>
      <c r="K1209" s="8" t="str">
        <f>IFERROR(VLOOKUP(Table4[[#This Row],[Item Name]],Table2[[Item Name]:[UoM]],2,0),"")</f>
        <v>Nos</v>
      </c>
      <c r="L1209" s="10">
        <v>1</v>
      </c>
      <c r="M1209" s="18">
        <f>IFERROR(VLOOKUP(Table4[[#This Row],[Item Name]],Table2[[#All],[Item Name]:[Open Rate]],8,0),"")</f>
        <v>1.68</v>
      </c>
      <c r="N1209" s="18">
        <f>IFERROR(+Table4[[#This Row],[Qty Issued]]*Table4[[#This Row],[Rate]],"")</f>
        <v>1.68</v>
      </c>
      <c r="O1209" s="10" t="s">
        <v>153</v>
      </c>
      <c r="P1209" s="13" t="s">
        <v>38</v>
      </c>
    </row>
    <row r="1210" spans="1:16" x14ac:dyDescent="0.25">
      <c r="A1210" s="26">
        <v>45859</v>
      </c>
      <c r="B1210" s="10" t="s">
        <v>155</v>
      </c>
      <c r="C1210" s="10">
        <v>245</v>
      </c>
      <c r="D1210" s="10">
        <v>1</v>
      </c>
      <c r="E1210" s="8" t="str">
        <f>IFERROR(VLOOKUP(Table4[[#This Row],[From Location Code]],Table5[#All],3,0),"")</f>
        <v>Munger</v>
      </c>
      <c r="F1210" s="8" t="str">
        <f>IFERROR(VLOOKUP(Table4[[#This Row],[From Location Code]],Table5[#All],2,0),"")</f>
        <v>Main Godown</v>
      </c>
      <c r="G1210" s="10">
        <v>1054</v>
      </c>
      <c r="H1210" s="8" t="str">
        <f>IFERROR(VLOOKUP(Table4[[#This Row],[To BMC/MPG Code]],Table5[#All],3,0),"")</f>
        <v>Alauli</v>
      </c>
      <c r="I1210" s="8" t="str">
        <f>IFERROR(VLOOKUP(Table4[[#This Row],[To BMC/MPG Code]],Table5[#All],2,0),"")</f>
        <v>BMC</v>
      </c>
      <c r="J1210" s="9" t="s">
        <v>130</v>
      </c>
      <c r="K1210" s="8" t="str">
        <f>IFERROR(VLOOKUP(Table4[[#This Row],[Item Name]],Table2[[Item Name]:[UoM]],2,0),"")</f>
        <v>Nos</v>
      </c>
      <c r="L1210" s="10">
        <v>10</v>
      </c>
      <c r="M1210" s="18">
        <f>IFERROR(VLOOKUP(Table4[[#This Row],[Item Name]],Table2[[#All],[Item Name]:[Open Rate]],8,0),"")</f>
        <v>2.96</v>
      </c>
      <c r="N1210" s="18">
        <f>IFERROR(+Table4[[#This Row],[Qty Issued]]*Table4[[#This Row],[Rate]],"")</f>
        <v>29.6</v>
      </c>
      <c r="O1210" s="10" t="s">
        <v>153</v>
      </c>
      <c r="P1210" s="13" t="s">
        <v>38</v>
      </c>
    </row>
    <row r="1211" spans="1:16" x14ac:dyDescent="0.25">
      <c r="A1211" s="26">
        <v>45859</v>
      </c>
      <c r="B1211" s="10" t="s">
        <v>155</v>
      </c>
      <c r="C1211" s="10">
        <v>245</v>
      </c>
      <c r="D1211" s="10">
        <v>1</v>
      </c>
      <c r="E1211" s="8" t="str">
        <f>IFERROR(VLOOKUP(Table4[[#This Row],[From Location Code]],Table5[#All],3,0),"")</f>
        <v>Munger</v>
      </c>
      <c r="F1211" s="8" t="str">
        <f>IFERROR(VLOOKUP(Table4[[#This Row],[From Location Code]],Table5[#All],2,0),"")</f>
        <v>Main Godown</v>
      </c>
      <c r="G1211" s="10">
        <v>1054</v>
      </c>
      <c r="H1211" s="8" t="str">
        <f>IFERROR(VLOOKUP(Table4[[#This Row],[To BMC/MPG Code]],Table5[#All],3,0),"")</f>
        <v>Alauli</v>
      </c>
      <c r="I1211" s="8" t="str">
        <f>IFERROR(VLOOKUP(Table4[[#This Row],[To BMC/MPG Code]],Table5[#All],2,0),"")</f>
        <v>BMC</v>
      </c>
      <c r="J1211" s="9" t="s">
        <v>104</v>
      </c>
      <c r="K1211" s="8" t="str">
        <f>IFERROR(VLOOKUP(Table4[[#This Row],[Item Name]],Table2[[Item Name]:[UoM]],2,0),"")</f>
        <v>Nos</v>
      </c>
      <c r="L1211" s="10">
        <v>5</v>
      </c>
      <c r="M1211" s="18">
        <f>IFERROR(VLOOKUP(Table4[[#This Row],[Item Name]],Table2[[#All],[Item Name]:[Open Rate]],8,0),"")</f>
        <v>23.46</v>
      </c>
      <c r="N1211" s="18">
        <f>IFERROR(+Table4[[#This Row],[Qty Issued]]*Table4[[#This Row],[Rate]],"")</f>
        <v>117.30000000000001</v>
      </c>
      <c r="O1211" s="10" t="s">
        <v>153</v>
      </c>
      <c r="P1211" s="13" t="s">
        <v>38</v>
      </c>
    </row>
    <row r="1212" spans="1:16" x14ac:dyDescent="0.25">
      <c r="A1212" s="26">
        <v>45859</v>
      </c>
      <c r="B1212" s="10" t="s">
        <v>155</v>
      </c>
      <c r="C1212" s="10">
        <v>245</v>
      </c>
      <c r="D1212" s="10">
        <v>1</v>
      </c>
      <c r="E1212" s="8" t="str">
        <f>IFERROR(VLOOKUP(Table4[[#This Row],[From Location Code]],Table5[#All],3,0),"")</f>
        <v>Munger</v>
      </c>
      <c r="F1212" s="8" t="str">
        <f>IFERROR(VLOOKUP(Table4[[#This Row],[From Location Code]],Table5[#All],2,0),"")</f>
        <v>Main Godown</v>
      </c>
      <c r="G1212" s="10">
        <v>1054</v>
      </c>
      <c r="H1212" s="8" t="str">
        <f>IFERROR(VLOOKUP(Table4[[#This Row],[To BMC/MPG Code]],Table5[#All],3,0),"")</f>
        <v>Alauli</v>
      </c>
      <c r="I1212" s="8" t="str">
        <f>IFERROR(VLOOKUP(Table4[[#This Row],[To BMC/MPG Code]],Table5[#All],2,0),"")</f>
        <v>BMC</v>
      </c>
      <c r="J1212" s="9" t="s">
        <v>105</v>
      </c>
      <c r="K1212" s="8" t="str">
        <f>IFERROR(VLOOKUP(Table4[[#This Row],[Item Name]],Table2[[Item Name]:[UoM]],2,0),"")</f>
        <v>Nos</v>
      </c>
      <c r="L1212" s="10">
        <v>2</v>
      </c>
      <c r="M1212" s="18">
        <f>IFERROR(VLOOKUP(Table4[[#This Row],[Item Name]],Table2[[#All],[Item Name]:[Open Rate]],8,0),"")</f>
        <v>22.42</v>
      </c>
      <c r="N1212" s="18">
        <f>IFERROR(+Table4[[#This Row],[Qty Issued]]*Table4[[#This Row],[Rate]],"")</f>
        <v>44.84</v>
      </c>
      <c r="O1212" s="10" t="s">
        <v>153</v>
      </c>
      <c r="P1212" s="13" t="s">
        <v>38</v>
      </c>
    </row>
    <row r="1213" spans="1:16" x14ac:dyDescent="0.25">
      <c r="A1213" s="26">
        <v>45859</v>
      </c>
      <c r="B1213" s="10" t="s">
        <v>155</v>
      </c>
      <c r="C1213" s="10">
        <v>245</v>
      </c>
      <c r="D1213" s="10">
        <v>1</v>
      </c>
      <c r="E1213" s="8" t="str">
        <f>IFERROR(VLOOKUP(Table4[[#This Row],[From Location Code]],Table5[#All],3,0),"")</f>
        <v>Munger</v>
      </c>
      <c r="F1213" s="8" t="str">
        <f>IFERROR(VLOOKUP(Table4[[#This Row],[From Location Code]],Table5[#All],2,0),"")</f>
        <v>Main Godown</v>
      </c>
      <c r="G1213" s="10">
        <v>1054</v>
      </c>
      <c r="H1213" s="8" t="str">
        <f>IFERROR(VLOOKUP(Table4[[#This Row],[To BMC/MPG Code]],Table5[#All],3,0),"")</f>
        <v>Alauli</v>
      </c>
      <c r="I1213" s="8" t="str">
        <f>IFERROR(VLOOKUP(Table4[[#This Row],[To BMC/MPG Code]],Table5[#All],2,0),"")</f>
        <v>BMC</v>
      </c>
      <c r="J1213" s="10" t="s">
        <v>119</v>
      </c>
      <c r="K1213" s="8" t="str">
        <f>IFERROR(VLOOKUP(Table4[[#This Row],[Item Name]],Table2[[Item Name]:[UoM]],2,0),"")</f>
        <v>Nos</v>
      </c>
      <c r="L1213" s="10">
        <v>5</v>
      </c>
      <c r="M1213" s="18">
        <f>IFERROR(VLOOKUP(Table4[[#This Row],[Item Name]],Table2[[#All],[Item Name]:[Open Rate]],8,0),"")</f>
        <v>135.69999999999999</v>
      </c>
      <c r="N1213" s="18">
        <f>IFERROR(+Table4[[#This Row],[Qty Issued]]*Table4[[#This Row],[Rate]],"")</f>
        <v>678.5</v>
      </c>
      <c r="O1213" s="10" t="s">
        <v>153</v>
      </c>
      <c r="P1213" s="13" t="s">
        <v>38</v>
      </c>
    </row>
    <row r="1214" spans="1:16" x14ac:dyDescent="0.25">
      <c r="A1214" s="26">
        <v>45859</v>
      </c>
      <c r="B1214" s="10" t="s">
        <v>155</v>
      </c>
      <c r="C1214" s="10">
        <v>245</v>
      </c>
      <c r="D1214" s="10">
        <v>1</v>
      </c>
      <c r="E1214" s="8" t="str">
        <f>IFERROR(VLOOKUP(Table4[[#This Row],[From Location Code]],Table5[#All],3,0),"")</f>
        <v>Munger</v>
      </c>
      <c r="F1214" s="8" t="str">
        <f>IFERROR(VLOOKUP(Table4[[#This Row],[From Location Code]],Table5[#All],2,0),"")</f>
        <v>Main Godown</v>
      </c>
      <c r="G1214" s="10">
        <v>1054</v>
      </c>
      <c r="H1214" s="8" t="str">
        <f>IFERROR(VLOOKUP(Table4[[#This Row],[To BMC/MPG Code]],Table5[#All],3,0),"")</f>
        <v>Alauli</v>
      </c>
      <c r="I1214" s="8" t="str">
        <f>IFERROR(VLOOKUP(Table4[[#This Row],[To BMC/MPG Code]],Table5[#All],2,0),"")</f>
        <v>BMC</v>
      </c>
      <c r="J1214" s="9" t="s">
        <v>103</v>
      </c>
      <c r="K1214" s="8" t="str">
        <f>IFERROR(VLOOKUP(Table4[[#This Row],[Item Name]],Table2[[Item Name]:[UoM]],2,0),"")</f>
        <v>Nos</v>
      </c>
      <c r="L1214" s="10">
        <v>2</v>
      </c>
      <c r="M1214" s="18">
        <f>IFERROR(VLOOKUP(Table4[[#This Row],[Item Name]],Table2[[#All],[Item Name]:[Open Rate]],8,0),"")</f>
        <v>0.9</v>
      </c>
      <c r="N1214" s="18">
        <f>IFERROR(+Table4[[#This Row],[Qty Issued]]*Table4[[#This Row],[Rate]],"")</f>
        <v>1.8</v>
      </c>
      <c r="O1214" s="10" t="s">
        <v>153</v>
      </c>
      <c r="P1214" s="13" t="s">
        <v>38</v>
      </c>
    </row>
    <row r="1215" spans="1:16" x14ac:dyDescent="0.25">
      <c r="A1215" s="26">
        <v>45859</v>
      </c>
      <c r="B1215" s="10" t="s">
        <v>155</v>
      </c>
      <c r="C1215" s="10">
        <v>245</v>
      </c>
      <c r="D1215" s="10">
        <v>1</v>
      </c>
      <c r="E1215" s="8" t="str">
        <f>IFERROR(VLOOKUP(Table4[[#This Row],[From Location Code]],Table5[#All],3,0),"")</f>
        <v>Munger</v>
      </c>
      <c r="F1215" s="8" t="str">
        <f>IFERROR(VLOOKUP(Table4[[#This Row],[From Location Code]],Table5[#All],2,0),"")</f>
        <v>Main Godown</v>
      </c>
      <c r="G1215" s="10">
        <v>1054</v>
      </c>
      <c r="H1215" s="8" t="str">
        <f>IFERROR(VLOOKUP(Table4[[#This Row],[To BMC/MPG Code]],Table5[#All],3,0),"")</f>
        <v>Alauli</v>
      </c>
      <c r="I1215" s="8" t="str">
        <f>IFERROR(VLOOKUP(Table4[[#This Row],[To BMC/MPG Code]],Table5[#All],2,0),"")</f>
        <v>BMC</v>
      </c>
      <c r="J1215" s="9" t="s">
        <v>55</v>
      </c>
      <c r="K1215" s="8" t="str">
        <f>IFERROR(VLOOKUP(Table4[[#This Row],[Item Name]],Table2[[Item Name]:[UoM]],2,0),"")</f>
        <v>Nos</v>
      </c>
      <c r="L1215" s="10">
        <v>1</v>
      </c>
      <c r="M1215" s="18">
        <f>IFERROR(VLOOKUP(Table4[[#This Row],[Item Name]],Table2[[#All],[Item Name]:[Open Rate]],8,0),"")</f>
        <v>0.79</v>
      </c>
      <c r="N1215" s="18">
        <f>IFERROR(+Table4[[#This Row],[Qty Issued]]*Table4[[#This Row],[Rate]],"")</f>
        <v>0.79</v>
      </c>
      <c r="O1215" s="10" t="s">
        <v>153</v>
      </c>
      <c r="P1215" s="13" t="s">
        <v>38</v>
      </c>
    </row>
    <row r="1216" spans="1:16" x14ac:dyDescent="0.25">
      <c r="A1216" s="26">
        <v>45859</v>
      </c>
      <c r="B1216" s="10" t="s">
        <v>155</v>
      </c>
      <c r="C1216" s="10">
        <v>245</v>
      </c>
      <c r="D1216" s="10">
        <v>1</v>
      </c>
      <c r="E1216" s="8" t="str">
        <f>IFERROR(VLOOKUP(Table4[[#This Row],[From Location Code]],Table5[#All],3,0),"")</f>
        <v>Munger</v>
      </c>
      <c r="F1216" s="8" t="str">
        <f>IFERROR(VLOOKUP(Table4[[#This Row],[From Location Code]],Table5[#All],2,0),"")</f>
        <v>Main Godown</v>
      </c>
      <c r="G1216" s="10">
        <v>1054</v>
      </c>
      <c r="H1216" s="8" t="str">
        <f>IFERROR(VLOOKUP(Table4[[#This Row],[To BMC/MPG Code]],Table5[#All],3,0),"")</f>
        <v>Alauli</v>
      </c>
      <c r="I1216" s="8" t="str">
        <f>IFERROR(VLOOKUP(Table4[[#This Row],[To BMC/MPG Code]],Table5[#All],2,0),"")</f>
        <v>BMC</v>
      </c>
      <c r="J1216" s="9" t="s">
        <v>117</v>
      </c>
      <c r="K1216" s="8" t="str">
        <f>IFERROR(VLOOKUP(Table4[[#This Row],[Item Name]],Table2[[Item Name]:[UoM]],2,0),"")</f>
        <v>Nos</v>
      </c>
      <c r="L1216" s="10">
        <v>1</v>
      </c>
      <c r="M1216" s="18">
        <f>IFERROR(VLOOKUP(Table4[[#This Row],[Item Name]],Table2[[#All],[Item Name]:[Open Rate]],8,0),"")</f>
        <v>1.68</v>
      </c>
      <c r="N1216" s="18">
        <f>IFERROR(+Table4[[#This Row],[Qty Issued]]*Table4[[#This Row],[Rate]],"")</f>
        <v>1.68</v>
      </c>
      <c r="O1216" s="10" t="s">
        <v>153</v>
      </c>
      <c r="P1216" s="13" t="s">
        <v>38</v>
      </c>
    </row>
    <row r="1217" spans="1:16" x14ac:dyDescent="0.25">
      <c r="A1217" s="26">
        <v>45859</v>
      </c>
      <c r="B1217" s="10" t="s">
        <v>155</v>
      </c>
      <c r="C1217" s="10">
        <v>245</v>
      </c>
      <c r="D1217" s="10">
        <v>1</v>
      </c>
      <c r="E1217" s="8" t="str">
        <f>IFERROR(VLOOKUP(Table4[[#This Row],[From Location Code]],Table5[#All],3,0),"")</f>
        <v>Munger</v>
      </c>
      <c r="F1217" s="8" t="str">
        <f>IFERROR(VLOOKUP(Table4[[#This Row],[From Location Code]],Table5[#All],2,0),"")</f>
        <v>Main Godown</v>
      </c>
      <c r="G1217" s="10">
        <v>1054</v>
      </c>
      <c r="H1217" s="8" t="str">
        <f>IFERROR(VLOOKUP(Table4[[#This Row],[To BMC/MPG Code]],Table5[#All],3,0),"")</f>
        <v>Alauli</v>
      </c>
      <c r="I1217" s="8" t="str">
        <f>IFERROR(VLOOKUP(Table4[[#This Row],[To BMC/MPG Code]],Table5[#All],2,0),"")</f>
        <v>BMC</v>
      </c>
      <c r="J1217" s="10" t="s">
        <v>92</v>
      </c>
      <c r="K1217" s="8" t="str">
        <f>IFERROR(VLOOKUP(Table4[[#This Row],[Item Name]],Table2[[Item Name]:[UoM]],2,0),"")</f>
        <v>Nos</v>
      </c>
      <c r="L1217" s="10">
        <v>2</v>
      </c>
      <c r="M1217" s="18">
        <f>IFERROR(VLOOKUP(Table4[[#This Row],[Item Name]],Table2[[#All],[Item Name]:[Open Rate]],8,0),"")</f>
        <v>94.4</v>
      </c>
      <c r="N1217" s="18">
        <f>IFERROR(+Table4[[#This Row],[Qty Issued]]*Table4[[#This Row],[Rate]],"")</f>
        <v>188.8</v>
      </c>
      <c r="O1217" s="10" t="s">
        <v>153</v>
      </c>
      <c r="P1217" s="13" t="s">
        <v>38</v>
      </c>
    </row>
    <row r="1218" spans="1:16" x14ac:dyDescent="0.25">
      <c r="A1218" s="26">
        <v>45859</v>
      </c>
      <c r="B1218" s="10" t="s">
        <v>155</v>
      </c>
      <c r="C1218" s="10">
        <v>245</v>
      </c>
      <c r="D1218" s="10">
        <v>1</v>
      </c>
      <c r="E1218" s="8" t="str">
        <f>IFERROR(VLOOKUP(Table4[[#This Row],[From Location Code]],Table5[#All],3,0),"")</f>
        <v>Munger</v>
      </c>
      <c r="F1218" s="8" t="str">
        <f>IFERROR(VLOOKUP(Table4[[#This Row],[From Location Code]],Table5[#All],2,0),"")</f>
        <v>Main Godown</v>
      </c>
      <c r="G1218" s="10">
        <v>10540008</v>
      </c>
      <c r="H1218" s="8" t="str">
        <f>IFERROR(VLOOKUP(Table4[[#This Row],[To BMC/MPG Code]],Table5[#All],3,0),"")</f>
        <v>GOMUKH PARRI</v>
      </c>
      <c r="I1218" s="8" t="str">
        <f>IFERROR(VLOOKUP(Table4[[#This Row],[To BMC/MPG Code]],Table5[#All],2,0),"")</f>
        <v>MPG</v>
      </c>
      <c r="J1218" s="10" t="s">
        <v>68</v>
      </c>
      <c r="K1218" s="8" t="str">
        <f>IFERROR(VLOOKUP(Table4[[#This Row],[Item Name]],Table2[[Item Name]:[UoM]],2,0),"")</f>
        <v>Nos</v>
      </c>
      <c r="L1218" s="10">
        <v>20</v>
      </c>
      <c r="M1218" s="18">
        <f>IFERROR(VLOOKUP(Table4[[#This Row],[Item Name]],Table2[[#All],[Item Name]:[Open Rate]],8,0),"")</f>
        <v>5.13</v>
      </c>
      <c r="N1218" s="18">
        <f>IFERROR(+Table4[[#This Row],[Qty Issued]]*Table4[[#This Row],[Rate]],"")</f>
        <v>102.6</v>
      </c>
      <c r="O1218" s="10" t="s">
        <v>153</v>
      </c>
      <c r="P1218" s="13" t="s">
        <v>38</v>
      </c>
    </row>
    <row r="1219" spans="1:16" x14ac:dyDescent="0.25">
      <c r="A1219" s="26">
        <v>45859</v>
      </c>
      <c r="B1219" s="10" t="s">
        <v>155</v>
      </c>
      <c r="C1219" s="10">
        <v>247</v>
      </c>
      <c r="D1219" s="10">
        <v>1</v>
      </c>
      <c r="E1219" s="8" t="str">
        <f>IFERROR(VLOOKUP(Table4[[#This Row],[From Location Code]],Table5[#All],3,0),"")</f>
        <v>Munger</v>
      </c>
      <c r="F1219" s="8" t="str">
        <f>IFERROR(VLOOKUP(Table4[[#This Row],[From Location Code]],Table5[#All],2,0),"")</f>
        <v>Main Godown</v>
      </c>
      <c r="G1219" s="10">
        <v>10110159</v>
      </c>
      <c r="H1219" s="8" t="str">
        <f>IFERROR(VLOOKUP(Table4[[#This Row],[To BMC/MPG Code]],Table5[#All],3,0),"")</f>
        <v>GOMUKH MOHABA</v>
      </c>
      <c r="I1219" s="8" t="str">
        <f>IFERROR(VLOOKUP(Table4[[#This Row],[To BMC/MPG Code]],Table5[#All],2,0),"")</f>
        <v>MPG</v>
      </c>
      <c r="J1219" s="10" t="s">
        <v>94</v>
      </c>
      <c r="K1219" s="8" t="str">
        <f>IFERROR(VLOOKUP(Table4[[#This Row],[Item Name]],Table2[[Item Name]:[UoM]],2,0),"")</f>
        <v>Nos</v>
      </c>
      <c r="L1219" s="10">
        <v>1</v>
      </c>
      <c r="M1219" s="18">
        <f>IFERROR(VLOOKUP(Table4[[#This Row],[Item Name]],Table2[[#All],[Item Name]:[Open Rate]],8,0),"")</f>
        <v>22.99</v>
      </c>
      <c r="N1219" s="18">
        <f>IFERROR(+Table4[[#This Row],[Qty Issued]]*Table4[[#This Row],[Rate]],"")</f>
        <v>22.99</v>
      </c>
      <c r="O1219" s="10" t="s">
        <v>153</v>
      </c>
      <c r="P1219" s="13" t="s">
        <v>38</v>
      </c>
    </row>
    <row r="1220" spans="1:16" x14ac:dyDescent="0.25">
      <c r="A1220" s="26">
        <v>45859</v>
      </c>
      <c r="B1220" s="10" t="s">
        <v>155</v>
      </c>
      <c r="C1220" s="10">
        <v>247</v>
      </c>
      <c r="D1220" s="10">
        <v>1</v>
      </c>
      <c r="E1220" s="8" t="str">
        <f>IFERROR(VLOOKUP(Table4[[#This Row],[From Location Code]],Table5[#All],3,0),"")</f>
        <v>Munger</v>
      </c>
      <c r="F1220" s="8" t="str">
        <f>IFERROR(VLOOKUP(Table4[[#This Row],[From Location Code]],Table5[#All],2,0),"")</f>
        <v>Main Godown</v>
      </c>
      <c r="G1220" s="10">
        <v>10110158</v>
      </c>
      <c r="H1220" s="8" t="str">
        <f>IFERROR(VLOOKUP(Table4[[#This Row],[To BMC/MPG Code]],Table5[#All],3,0),"")</f>
        <v>GOMUKH CHOWKI 2</v>
      </c>
      <c r="I1220" s="8" t="str">
        <f>IFERROR(VLOOKUP(Table4[[#This Row],[To BMC/MPG Code]],Table5[#All],2,0),"")</f>
        <v>MPG</v>
      </c>
      <c r="J1220" s="10" t="s">
        <v>94</v>
      </c>
      <c r="K1220" s="8" t="str">
        <f>IFERROR(VLOOKUP(Table4[[#This Row],[Item Name]],Table2[[Item Name]:[UoM]],2,0),"")</f>
        <v>Nos</v>
      </c>
      <c r="L1220" s="10">
        <v>1</v>
      </c>
      <c r="M1220" s="18">
        <f>IFERROR(VLOOKUP(Table4[[#This Row],[Item Name]],Table2[[#All],[Item Name]:[Open Rate]],8,0),"")</f>
        <v>22.99</v>
      </c>
      <c r="N1220" s="18">
        <f>IFERROR(+Table4[[#This Row],[Qty Issued]]*Table4[[#This Row],[Rate]],"")</f>
        <v>22.99</v>
      </c>
      <c r="O1220" s="10" t="s">
        <v>153</v>
      </c>
      <c r="P1220" s="13" t="s">
        <v>38</v>
      </c>
    </row>
    <row r="1221" spans="1:16" x14ac:dyDescent="0.25">
      <c r="A1221" s="26">
        <v>45859</v>
      </c>
      <c r="B1221" s="10" t="s">
        <v>155</v>
      </c>
      <c r="C1221" s="10">
        <v>247</v>
      </c>
      <c r="D1221" s="10">
        <v>1</v>
      </c>
      <c r="E1221" s="8" t="str">
        <f>IFERROR(VLOOKUP(Table4[[#This Row],[From Location Code]],Table5[#All],3,0),"")</f>
        <v>Munger</v>
      </c>
      <c r="F1221" s="8" t="str">
        <f>IFERROR(VLOOKUP(Table4[[#This Row],[From Location Code]],Table5[#All],2,0),"")</f>
        <v>Main Godown</v>
      </c>
      <c r="G1221" s="10">
        <v>10110135</v>
      </c>
      <c r="H1221" s="8" t="str">
        <f>IFERROR(VLOOKUP(Table4[[#This Row],[To BMC/MPG Code]],Table5[#All],3,0),"")</f>
        <v>GOMUKH BISHANPUR 2</v>
      </c>
      <c r="I1221" s="8" t="str">
        <f>IFERROR(VLOOKUP(Table4[[#This Row],[To BMC/MPG Code]],Table5[#All],2,0),"")</f>
        <v>MPG</v>
      </c>
      <c r="J1221" s="10" t="s">
        <v>94</v>
      </c>
      <c r="K1221" s="8" t="str">
        <f>IFERROR(VLOOKUP(Table4[[#This Row],[Item Name]],Table2[[Item Name]:[UoM]],2,0),"")</f>
        <v>Nos</v>
      </c>
      <c r="L1221" s="10">
        <v>1</v>
      </c>
      <c r="M1221" s="18">
        <f>IFERROR(VLOOKUP(Table4[[#This Row],[Item Name]],Table2[[#All],[Item Name]:[Open Rate]],8,0),"")</f>
        <v>22.99</v>
      </c>
      <c r="N1221" s="18">
        <f>IFERROR(+Table4[[#This Row],[Qty Issued]]*Table4[[#This Row],[Rate]],"")</f>
        <v>22.99</v>
      </c>
      <c r="O1221" s="10" t="s">
        <v>152</v>
      </c>
      <c r="P1221" s="13" t="s">
        <v>154</v>
      </c>
    </row>
    <row r="1222" spans="1:16" x14ac:dyDescent="0.25">
      <c r="A1222" s="26">
        <v>45859</v>
      </c>
      <c r="B1222" s="10" t="s">
        <v>155</v>
      </c>
      <c r="C1222" s="10">
        <v>247</v>
      </c>
      <c r="D1222" s="10">
        <v>1</v>
      </c>
      <c r="E1222" s="8" t="str">
        <f>IFERROR(VLOOKUP(Table4[[#This Row],[From Location Code]],Table5[#All],3,0),"")</f>
        <v>Munger</v>
      </c>
      <c r="F1222" s="8" t="str">
        <f>IFERROR(VLOOKUP(Table4[[#This Row],[From Location Code]],Table5[#All],2,0),"")</f>
        <v>Main Godown</v>
      </c>
      <c r="G1222" s="10">
        <v>10110120</v>
      </c>
      <c r="H1222" s="8" t="str">
        <f>IFERROR(VLOOKUP(Table4[[#This Row],[To BMC/MPG Code]],Table5[#All],3,0),"")</f>
        <v>GOMUKH SANTOSHPUL</v>
      </c>
      <c r="I1222" s="8" t="str">
        <f>IFERROR(VLOOKUP(Table4[[#This Row],[To BMC/MPG Code]],Table5[#All],2,0),"")</f>
        <v>MPG</v>
      </c>
      <c r="J1222" s="10" t="s">
        <v>94</v>
      </c>
      <c r="K1222" s="8" t="str">
        <f>IFERROR(VLOOKUP(Table4[[#This Row],[Item Name]],Table2[[Item Name]:[UoM]],2,0),"")</f>
        <v>Nos</v>
      </c>
      <c r="L1222" s="10">
        <v>1</v>
      </c>
      <c r="M1222" s="18">
        <f>IFERROR(VLOOKUP(Table4[[#This Row],[Item Name]],Table2[[#All],[Item Name]:[Open Rate]],8,0),"")</f>
        <v>22.99</v>
      </c>
      <c r="N1222" s="18">
        <f>IFERROR(+Table4[[#This Row],[Qty Issued]]*Table4[[#This Row],[Rate]],"")</f>
        <v>22.99</v>
      </c>
      <c r="O1222" s="10" t="s">
        <v>153</v>
      </c>
      <c r="P1222" s="13" t="s">
        <v>38</v>
      </c>
    </row>
    <row r="1223" spans="1:16" x14ac:dyDescent="0.25">
      <c r="A1223" s="26">
        <v>45859</v>
      </c>
      <c r="B1223" s="10" t="s">
        <v>155</v>
      </c>
      <c r="C1223" s="10">
        <v>247</v>
      </c>
      <c r="D1223" s="10">
        <v>1</v>
      </c>
      <c r="E1223" s="8" t="str">
        <f>IFERROR(VLOOKUP(Table4[[#This Row],[From Location Code]],Table5[#All],3,0),"")</f>
        <v>Munger</v>
      </c>
      <c r="F1223" s="8" t="str">
        <f>IFERROR(VLOOKUP(Table4[[#This Row],[From Location Code]],Table5[#All],2,0),"")</f>
        <v>Main Godown</v>
      </c>
      <c r="G1223" s="10">
        <v>10540009</v>
      </c>
      <c r="H1223" s="8" t="str">
        <f>IFERROR(VLOOKUP(Table4[[#This Row],[To BMC/MPG Code]],Table5[#All],3,0),"")</f>
        <v>GOMUKH BHIKHARI GHAT</v>
      </c>
      <c r="I1223" s="8" t="str">
        <f>IFERROR(VLOOKUP(Table4[[#This Row],[To BMC/MPG Code]],Table5[#All],2,0),"")</f>
        <v>MPG</v>
      </c>
      <c r="J1223" s="10" t="s">
        <v>94</v>
      </c>
      <c r="K1223" s="8" t="str">
        <f>IFERROR(VLOOKUP(Table4[[#This Row],[Item Name]],Table2[[Item Name]:[UoM]],2,0),"")</f>
        <v>Nos</v>
      </c>
      <c r="L1223" s="10">
        <v>1</v>
      </c>
      <c r="M1223" s="18">
        <f>IFERROR(VLOOKUP(Table4[[#This Row],[Item Name]],Table2[[#All],[Item Name]:[Open Rate]],8,0),"")</f>
        <v>22.99</v>
      </c>
      <c r="N1223" s="18">
        <f>IFERROR(+Table4[[#This Row],[Qty Issued]]*Table4[[#This Row],[Rate]],"")</f>
        <v>22.99</v>
      </c>
      <c r="O1223" s="10" t="s">
        <v>153</v>
      </c>
      <c r="P1223" s="13" t="s">
        <v>38</v>
      </c>
    </row>
    <row r="1224" spans="1:16" x14ac:dyDescent="0.25">
      <c r="A1224" s="26">
        <v>45859</v>
      </c>
      <c r="B1224" s="10" t="s">
        <v>155</v>
      </c>
      <c r="C1224" s="10">
        <v>247</v>
      </c>
      <c r="D1224" s="10">
        <v>1</v>
      </c>
      <c r="E1224" s="8" t="str">
        <f>IFERROR(VLOOKUP(Table4[[#This Row],[From Location Code]],Table5[#All],3,0),"")</f>
        <v>Munger</v>
      </c>
      <c r="F1224" s="8" t="str">
        <f>IFERROR(VLOOKUP(Table4[[#This Row],[From Location Code]],Table5[#All],2,0),"")</f>
        <v>Main Godown</v>
      </c>
      <c r="G1224" s="10">
        <v>10540008</v>
      </c>
      <c r="H1224" s="8" t="str">
        <f>IFERROR(VLOOKUP(Table4[[#This Row],[To BMC/MPG Code]],Table5[#All],3,0),"")</f>
        <v>GOMUKH PARRI</v>
      </c>
      <c r="I1224" s="8" t="str">
        <f>IFERROR(VLOOKUP(Table4[[#This Row],[To BMC/MPG Code]],Table5[#All],2,0),"")</f>
        <v>MPG</v>
      </c>
      <c r="J1224" s="10" t="s">
        <v>94</v>
      </c>
      <c r="K1224" s="8" t="str">
        <f>IFERROR(VLOOKUP(Table4[[#This Row],[Item Name]],Table2[[Item Name]:[UoM]],2,0),"")</f>
        <v>Nos</v>
      </c>
      <c r="L1224" s="10">
        <v>1</v>
      </c>
      <c r="M1224" s="18">
        <f>IFERROR(VLOOKUP(Table4[[#This Row],[Item Name]],Table2[[#All],[Item Name]:[Open Rate]],8,0),"")</f>
        <v>22.99</v>
      </c>
      <c r="N1224" s="18">
        <f>IFERROR(+Table4[[#This Row],[Qty Issued]]*Table4[[#This Row],[Rate]],"")</f>
        <v>22.99</v>
      </c>
      <c r="O1224" s="10" t="s">
        <v>153</v>
      </c>
      <c r="P1224" s="13" t="s">
        <v>38</v>
      </c>
    </row>
    <row r="1225" spans="1:16" x14ac:dyDescent="0.25">
      <c r="A1225" s="26">
        <v>45859</v>
      </c>
      <c r="B1225" s="10" t="s">
        <v>155</v>
      </c>
      <c r="C1225" s="10">
        <v>247</v>
      </c>
      <c r="D1225" s="10">
        <v>1</v>
      </c>
      <c r="E1225" s="8" t="str">
        <f>IFERROR(VLOOKUP(Table4[[#This Row],[From Location Code]],Table5[#All],3,0),"")</f>
        <v>Munger</v>
      </c>
      <c r="F1225" s="8" t="str">
        <f>IFERROR(VLOOKUP(Table4[[#This Row],[From Location Code]],Table5[#All],2,0),"")</f>
        <v>Main Godown</v>
      </c>
      <c r="G1225" s="10">
        <v>10110127</v>
      </c>
      <c r="H1225" s="8" t="str">
        <f>IFERROR(VLOOKUP(Table4[[#This Row],[To BMC/MPG Code]],Table5[#All],3,0),"")</f>
        <v>GOMUKH SANJHOTI</v>
      </c>
      <c r="I1225" s="8" t="str">
        <f>IFERROR(VLOOKUP(Table4[[#This Row],[To BMC/MPG Code]],Table5[#All],2,0),"")</f>
        <v>MPG</v>
      </c>
      <c r="J1225" s="10" t="s">
        <v>94</v>
      </c>
      <c r="K1225" s="8" t="str">
        <f>IFERROR(VLOOKUP(Table4[[#This Row],[Item Name]],Table2[[Item Name]:[UoM]],2,0),"")</f>
        <v>Nos</v>
      </c>
      <c r="L1225" s="10">
        <v>1</v>
      </c>
      <c r="M1225" s="18">
        <f>IFERROR(VLOOKUP(Table4[[#This Row],[Item Name]],Table2[[#All],[Item Name]:[Open Rate]],8,0),"")</f>
        <v>22.99</v>
      </c>
      <c r="N1225" s="18">
        <f>IFERROR(+Table4[[#This Row],[Qty Issued]]*Table4[[#This Row],[Rate]],"")</f>
        <v>22.99</v>
      </c>
      <c r="O1225" s="10" t="s">
        <v>153</v>
      </c>
      <c r="P1225" s="13" t="s">
        <v>38</v>
      </c>
    </row>
    <row r="1226" spans="1:16" x14ac:dyDescent="0.25">
      <c r="A1226" s="26">
        <v>45859</v>
      </c>
      <c r="B1226" s="10" t="s">
        <v>155</v>
      </c>
      <c r="C1226" s="10">
        <v>247</v>
      </c>
      <c r="D1226" s="10">
        <v>1</v>
      </c>
      <c r="E1226" s="8" t="str">
        <f>IFERROR(VLOOKUP(Table4[[#This Row],[From Location Code]],Table5[#All],3,0),"")</f>
        <v>Munger</v>
      </c>
      <c r="F1226" s="8" t="str">
        <f>IFERROR(VLOOKUP(Table4[[#This Row],[From Location Code]],Table5[#All],2,0),"")</f>
        <v>Main Godown</v>
      </c>
      <c r="G1226" s="10">
        <v>10110129</v>
      </c>
      <c r="H1226" s="8" t="str">
        <f>IFERROR(VLOOKUP(Table4[[#This Row],[To BMC/MPG Code]],Table5[#All],3,0),"")</f>
        <v>GOMUKH D SANJHAUTI</v>
      </c>
      <c r="I1226" s="8" t="str">
        <f>IFERROR(VLOOKUP(Table4[[#This Row],[To BMC/MPG Code]],Table5[#All],2,0),"")</f>
        <v>MPG</v>
      </c>
      <c r="J1226" s="10" t="s">
        <v>94</v>
      </c>
      <c r="K1226" s="8" t="str">
        <f>IFERROR(VLOOKUP(Table4[[#This Row],[Item Name]],Table2[[Item Name]:[UoM]],2,0),"")</f>
        <v>Nos</v>
      </c>
      <c r="L1226" s="10">
        <v>1</v>
      </c>
      <c r="M1226" s="18">
        <f>IFERROR(VLOOKUP(Table4[[#This Row],[Item Name]],Table2[[#All],[Item Name]:[Open Rate]],8,0),"")</f>
        <v>22.99</v>
      </c>
      <c r="N1226" s="18">
        <f>IFERROR(+Table4[[#This Row],[Qty Issued]]*Table4[[#This Row],[Rate]],"")</f>
        <v>22.99</v>
      </c>
      <c r="O1226" s="10" t="s">
        <v>153</v>
      </c>
      <c r="P1226" s="13" t="s">
        <v>38</v>
      </c>
    </row>
    <row r="1227" spans="1:16" x14ac:dyDescent="0.25">
      <c r="A1227" s="26">
        <v>45859</v>
      </c>
      <c r="B1227" s="10" t="s">
        <v>155</v>
      </c>
      <c r="C1227" s="10">
        <v>247</v>
      </c>
      <c r="D1227" s="10">
        <v>1</v>
      </c>
      <c r="E1227" s="8" t="str">
        <f>IFERROR(VLOOKUP(Table4[[#This Row],[From Location Code]],Table5[#All],3,0),"")</f>
        <v>Munger</v>
      </c>
      <c r="F1227" s="8" t="str">
        <f>IFERROR(VLOOKUP(Table4[[#This Row],[From Location Code]],Table5[#All],2,0),"")</f>
        <v>Main Godown</v>
      </c>
      <c r="G1227" s="10">
        <v>10540007</v>
      </c>
      <c r="H1227" s="8" t="str">
        <f>IFERROR(VLOOKUP(Table4[[#This Row],[To BMC/MPG Code]],Table5[#All],3,0),"")</f>
        <v>GOMUKH GORIYAMI</v>
      </c>
      <c r="I1227" s="8" t="str">
        <f>IFERROR(VLOOKUP(Table4[[#This Row],[To BMC/MPG Code]],Table5[#All],2,0),"")</f>
        <v>MPG</v>
      </c>
      <c r="J1227" s="10" t="s">
        <v>94</v>
      </c>
      <c r="K1227" s="8" t="str">
        <f>IFERROR(VLOOKUP(Table4[[#This Row],[Item Name]],Table2[[Item Name]:[UoM]],2,0),"")</f>
        <v>Nos</v>
      </c>
      <c r="L1227" s="10">
        <v>1</v>
      </c>
      <c r="M1227" s="18">
        <f>IFERROR(VLOOKUP(Table4[[#This Row],[Item Name]],Table2[[#All],[Item Name]:[Open Rate]],8,0),"")</f>
        <v>22.99</v>
      </c>
      <c r="N1227" s="18">
        <f>IFERROR(+Table4[[#This Row],[Qty Issued]]*Table4[[#This Row],[Rate]],"")</f>
        <v>22.99</v>
      </c>
      <c r="O1227" s="10" t="s">
        <v>152</v>
      </c>
      <c r="P1227" s="13" t="s">
        <v>154</v>
      </c>
    </row>
    <row r="1228" spans="1:16" x14ac:dyDescent="0.25">
      <c r="A1228" s="26">
        <v>45859</v>
      </c>
      <c r="B1228" s="10" t="s">
        <v>155</v>
      </c>
      <c r="C1228" s="10">
        <v>247</v>
      </c>
      <c r="D1228" s="10">
        <v>1</v>
      </c>
      <c r="E1228" s="8" t="str">
        <f>IFERROR(VLOOKUP(Table4[[#This Row],[From Location Code]],Table5[#All],3,0),"")</f>
        <v>Munger</v>
      </c>
      <c r="F1228" s="8" t="str">
        <f>IFERROR(VLOOKUP(Table4[[#This Row],[From Location Code]],Table5[#All],2,0),"")</f>
        <v>Main Godown</v>
      </c>
      <c r="G1228" s="10">
        <v>10110159</v>
      </c>
      <c r="H1228" s="8" t="str">
        <f>IFERROR(VLOOKUP(Table4[[#This Row],[To BMC/MPG Code]],Table5[#All],3,0),"")</f>
        <v>GOMUKH MOHABA</v>
      </c>
      <c r="I1228" s="8" t="str">
        <f>IFERROR(VLOOKUP(Table4[[#This Row],[To BMC/MPG Code]],Table5[#All],2,0),"")</f>
        <v>MPG</v>
      </c>
      <c r="J1228" s="10" t="s">
        <v>108</v>
      </c>
      <c r="K1228" s="8" t="str">
        <f>IFERROR(VLOOKUP(Table4[[#This Row],[Item Name]],Table2[[Item Name]:[UoM]],2,0),"")</f>
        <v>Nos</v>
      </c>
      <c r="L1228" s="10">
        <v>1</v>
      </c>
      <c r="M1228" s="18">
        <f>IFERROR(VLOOKUP(Table4[[#This Row],[Item Name]],Table2[[#All],[Item Name]:[Open Rate]],8,0),"")</f>
        <v>29.5</v>
      </c>
      <c r="N1228" s="18">
        <f>IFERROR(+Table4[[#This Row],[Qty Issued]]*Table4[[#This Row],[Rate]],"")</f>
        <v>29.5</v>
      </c>
      <c r="O1228" s="10" t="s">
        <v>153</v>
      </c>
      <c r="P1228" s="13" t="s">
        <v>38</v>
      </c>
    </row>
    <row r="1229" spans="1:16" x14ac:dyDescent="0.25">
      <c r="A1229" s="26">
        <v>45859</v>
      </c>
      <c r="B1229" s="10" t="s">
        <v>155</v>
      </c>
      <c r="C1229" s="10">
        <v>247</v>
      </c>
      <c r="D1229" s="10">
        <v>1</v>
      </c>
      <c r="E1229" s="8" t="str">
        <f>IFERROR(VLOOKUP(Table4[[#This Row],[From Location Code]],Table5[#All],3,0),"")</f>
        <v>Munger</v>
      </c>
      <c r="F1229" s="8" t="str">
        <f>IFERROR(VLOOKUP(Table4[[#This Row],[From Location Code]],Table5[#All],2,0),"")</f>
        <v>Main Godown</v>
      </c>
      <c r="G1229" s="10">
        <v>10110158</v>
      </c>
      <c r="H1229" s="8" t="str">
        <f>IFERROR(VLOOKUP(Table4[[#This Row],[To BMC/MPG Code]],Table5[#All],3,0),"")</f>
        <v>GOMUKH CHOWKI 2</v>
      </c>
      <c r="I1229" s="8" t="str">
        <f>IFERROR(VLOOKUP(Table4[[#This Row],[To BMC/MPG Code]],Table5[#All],2,0),"")</f>
        <v>MPG</v>
      </c>
      <c r="J1229" s="10" t="s">
        <v>108</v>
      </c>
      <c r="K1229" s="8" t="str">
        <f>IFERROR(VLOOKUP(Table4[[#This Row],[Item Name]],Table2[[Item Name]:[UoM]],2,0),"")</f>
        <v>Nos</v>
      </c>
      <c r="L1229" s="10">
        <v>1</v>
      </c>
      <c r="M1229" s="18">
        <f>IFERROR(VLOOKUP(Table4[[#This Row],[Item Name]],Table2[[#All],[Item Name]:[Open Rate]],8,0),"")</f>
        <v>29.5</v>
      </c>
      <c r="N1229" s="18">
        <f>IFERROR(+Table4[[#This Row],[Qty Issued]]*Table4[[#This Row],[Rate]],"")</f>
        <v>29.5</v>
      </c>
      <c r="O1229" s="10" t="s">
        <v>153</v>
      </c>
      <c r="P1229" s="13" t="s">
        <v>38</v>
      </c>
    </row>
    <row r="1230" spans="1:16" x14ac:dyDescent="0.25">
      <c r="A1230" s="26">
        <v>45859</v>
      </c>
      <c r="B1230" s="10" t="s">
        <v>155</v>
      </c>
      <c r="C1230" s="10">
        <v>247</v>
      </c>
      <c r="D1230" s="10">
        <v>1</v>
      </c>
      <c r="E1230" s="8" t="str">
        <f>IFERROR(VLOOKUP(Table4[[#This Row],[From Location Code]],Table5[#All],3,0),"")</f>
        <v>Munger</v>
      </c>
      <c r="F1230" s="8" t="str">
        <f>IFERROR(VLOOKUP(Table4[[#This Row],[From Location Code]],Table5[#All],2,0),"")</f>
        <v>Main Godown</v>
      </c>
      <c r="G1230" s="10">
        <v>10110116</v>
      </c>
      <c r="H1230" s="8" t="str">
        <f>IFERROR(VLOOKUP(Table4[[#This Row],[To BMC/MPG Code]],Table5[#All],3,0),"")</f>
        <v>GOMUKH CHANDPURA</v>
      </c>
      <c r="I1230" s="8" t="str">
        <f>IFERROR(VLOOKUP(Table4[[#This Row],[To BMC/MPG Code]],Table5[#All],2,0),"")</f>
        <v>MPG</v>
      </c>
      <c r="J1230" s="10" t="s">
        <v>108</v>
      </c>
      <c r="K1230" s="8" t="str">
        <f>IFERROR(VLOOKUP(Table4[[#This Row],[Item Name]],Table2[[Item Name]:[UoM]],2,0),"")</f>
        <v>Nos</v>
      </c>
      <c r="L1230" s="10">
        <v>1</v>
      </c>
      <c r="M1230" s="18">
        <f>IFERROR(VLOOKUP(Table4[[#This Row],[Item Name]],Table2[[#All],[Item Name]:[Open Rate]],8,0),"")</f>
        <v>29.5</v>
      </c>
      <c r="N1230" s="18">
        <f>IFERROR(+Table4[[#This Row],[Qty Issued]]*Table4[[#This Row],[Rate]],"")</f>
        <v>29.5</v>
      </c>
      <c r="O1230" s="10" t="s">
        <v>152</v>
      </c>
      <c r="P1230" s="13" t="s">
        <v>154</v>
      </c>
    </row>
    <row r="1231" spans="1:16" x14ac:dyDescent="0.25">
      <c r="A1231" s="26">
        <v>45859</v>
      </c>
      <c r="B1231" s="10" t="s">
        <v>155</v>
      </c>
      <c r="C1231" s="10">
        <v>247</v>
      </c>
      <c r="D1231" s="10">
        <v>1</v>
      </c>
      <c r="E1231" s="8" t="str">
        <f>IFERROR(VLOOKUP(Table4[[#This Row],[From Location Code]],Table5[#All],3,0),"")</f>
        <v>Munger</v>
      </c>
      <c r="F1231" s="8" t="str">
        <f>IFERROR(VLOOKUP(Table4[[#This Row],[From Location Code]],Table5[#All],2,0),"")</f>
        <v>Main Godown</v>
      </c>
      <c r="G1231" s="10">
        <v>10110132</v>
      </c>
      <c r="H1231" s="8" t="str">
        <f>IFERROR(VLOOKUP(Table4[[#This Row],[To BMC/MPG Code]],Table5[#All],3,0),"")</f>
        <v>GOMUKH DHUSMURI BISHANPUR</v>
      </c>
      <c r="I1231" s="8" t="str">
        <f>IFERROR(VLOOKUP(Table4[[#This Row],[To BMC/MPG Code]],Table5[#All],2,0),"")</f>
        <v>MPG</v>
      </c>
      <c r="J1231" s="10" t="s">
        <v>108</v>
      </c>
      <c r="K1231" s="8" t="str">
        <f>IFERROR(VLOOKUP(Table4[[#This Row],[Item Name]],Table2[[Item Name]:[UoM]],2,0),"")</f>
        <v>Nos</v>
      </c>
      <c r="L1231" s="10">
        <v>1</v>
      </c>
      <c r="M1231" s="18">
        <f>IFERROR(VLOOKUP(Table4[[#This Row],[Item Name]],Table2[[#All],[Item Name]:[Open Rate]],8,0),"")</f>
        <v>29.5</v>
      </c>
      <c r="N1231" s="18">
        <f>IFERROR(+Table4[[#This Row],[Qty Issued]]*Table4[[#This Row],[Rate]],"")</f>
        <v>29.5</v>
      </c>
      <c r="O1231" s="10" t="s">
        <v>152</v>
      </c>
      <c r="P1231" s="13" t="s">
        <v>154</v>
      </c>
    </row>
    <row r="1232" spans="1:16" x14ac:dyDescent="0.25">
      <c r="A1232" s="26">
        <v>45859</v>
      </c>
      <c r="B1232" s="10" t="s">
        <v>155</v>
      </c>
      <c r="C1232" s="10">
        <v>247</v>
      </c>
      <c r="D1232" s="10">
        <v>1</v>
      </c>
      <c r="E1232" s="8" t="str">
        <f>IFERROR(VLOOKUP(Table4[[#This Row],[From Location Code]],Table5[#All],3,0),"")</f>
        <v>Munger</v>
      </c>
      <c r="F1232" s="8" t="str">
        <f>IFERROR(VLOOKUP(Table4[[#This Row],[From Location Code]],Table5[#All],2,0),"")</f>
        <v>Main Godown</v>
      </c>
      <c r="G1232" s="10">
        <v>10110135</v>
      </c>
      <c r="H1232" s="8" t="str">
        <f>IFERROR(VLOOKUP(Table4[[#This Row],[To BMC/MPG Code]],Table5[#All],3,0),"")</f>
        <v>GOMUKH BISHANPUR 2</v>
      </c>
      <c r="I1232" s="8" t="str">
        <f>IFERROR(VLOOKUP(Table4[[#This Row],[To BMC/MPG Code]],Table5[#All],2,0),"")</f>
        <v>MPG</v>
      </c>
      <c r="J1232" s="10" t="s">
        <v>108</v>
      </c>
      <c r="K1232" s="8" t="str">
        <f>IFERROR(VLOOKUP(Table4[[#This Row],[Item Name]],Table2[[Item Name]:[UoM]],2,0),"")</f>
        <v>Nos</v>
      </c>
      <c r="L1232" s="10">
        <v>1</v>
      </c>
      <c r="M1232" s="18">
        <f>IFERROR(VLOOKUP(Table4[[#This Row],[Item Name]],Table2[[#All],[Item Name]:[Open Rate]],8,0),"")</f>
        <v>29.5</v>
      </c>
      <c r="N1232" s="18">
        <f>IFERROR(+Table4[[#This Row],[Qty Issued]]*Table4[[#This Row],[Rate]],"")</f>
        <v>29.5</v>
      </c>
      <c r="O1232" s="10" t="s">
        <v>152</v>
      </c>
      <c r="P1232" s="13" t="s">
        <v>154</v>
      </c>
    </row>
    <row r="1233" spans="1:16" x14ac:dyDescent="0.25">
      <c r="A1233" s="26">
        <v>45859</v>
      </c>
      <c r="B1233" s="10" t="s">
        <v>155</v>
      </c>
      <c r="C1233" s="10">
        <v>247</v>
      </c>
      <c r="D1233" s="10">
        <v>1</v>
      </c>
      <c r="E1233" s="8" t="str">
        <f>IFERROR(VLOOKUP(Table4[[#This Row],[From Location Code]],Table5[#All],3,0),"")</f>
        <v>Munger</v>
      </c>
      <c r="F1233" s="8" t="str">
        <f>IFERROR(VLOOKUP(Table4[[#This Row],[From Location Code]],Table5[#All],2,0),"")</f>
        <v>Main Godown</v>
      </c>
      <c r="G1233" s="10">
        <v>10110109</v>
      </c>
      <c r="H1233" s="8" t="str">
        <f>IFERROR(VLOOKUP(Table4[[#This Row],[To BMC/MPG Code]],Table5[#All],3,0),"")</f>
        <v>GOMUKH MORKAHI</v>
      </c>
      <c r="I1233" s="8" t="str">
        <f>IFERROR(VLOOKUP(Table4[[#This Row],[To BMC/MPG Code]],Table5[#All],2,0),"")</f>
        <v>MPG</v>
      </c>
      <c r="J1233" s="10" t="s">
        <v>108</v>
      </c>
      <c r="K1233" s="8" t="str">
        <f>IFERROR(VLOOKUP(Table4[[#This Row],[Item Name]],Table2[[Item Name]:[UoM]],2,0),"")</f>
        <v>Nos</v>
      </c>
      <c r="L1233" s="10">
        <v>1</v>
      </c>
      <c r="M1233" s="18">
        <f>IFERROR(VLOOKUP(Table4[[#This Row],[Item Name]],Table2[[#All],[Item Name]:[Open Rate]],8,0),"")</f>
        <v>29.5</v>
      </c>
      <c r="N1233" s="18">
        <f>IFERROR(+Table4[[#This Row],[Qty Issued]]*Table4[[#This Row],[Rate]],"")</f>
        <v>29.5</v>
      </c>
      <c r="O1233" s="10" t="s">
        <v>152</v>
      </c>
      <c r="P1233" s="13" t="s">
        <v>154</v>
      </c>
    </row>
    <row r="1234" spans="1:16" x14ac:dyDescent="0.25">
      <c r="A1234" s="26">
        <v>45859</v>
      </c>
      <c r="B1234" s="10" t="s">
        <v>155</v>
      </c>
      <c r="C1234" s="10">
        <v>247</v>
      </c>
      <c r="D1234" s="10">
        <v>1</v>
      </c>
      <c r="E1234" s="8" t="str">
        <f>IFERROR(VLOOKUP(Table4[[#This Row],[From Location Code]],Table5[#All],3,0),"")</f>
        <v>Munger</v>
      </c>
      <c r="F1234" s="8" t="str">
        <f>IFERROR(VLOOKUP(Table4[[#This Row],[From Location Code]],Table5[#All],2,0),"")</f>
        <v>Main Godown</v>
      </c>
      <c r="G1234" s="10">
        <v>10110120</v>
      </c>
      <c r="H1234" s="8" t="str">
        <f>IFERROR(VLOOKUP(Table4[[#This Row],[To BMC/MPG Code]],Table5[#All],3,0),"")</f>
        <v>GOMUKH SANTOSHPUL</v>
      </c>
      <c r="I1234" s="8" t="str">
        <f>IFERROR(VLOOKUP(Table4[[#This Row],[To BMC/MPG Code]],Table5[#All],2,0),"")</f>
        <v>MPG</v>
      </c>
      <c r="J1234" s="10" t="s">
        <v>108</v>
      </c>
      <c r="K1234" s="8" t="str">
        <f>IFERROR(VLOOKUP(Table4[[#This Row],[Item Name]],Table2[[Item Name]:[UoM]],2,0),"")</f>
        <v>Nos</v>
      </c>
      <c r="L1234" s="10">
        <v>1</v>
      </c>
      <c r="M1234" s="18">
        <f>IFERROR(VLOOKUP(Table4[[#This Row],[Item Name]],Table2[[#All],[Item Name]:[Open Rate]],8,0),"")</f>
        <v>29.5</v>
      </c>
      <c r="N1234" s="18">
        <f>IFERROR(+Table4[[#This Row],[Qty Issued]]*Table4[[#This Row],[Rate]],"")</f>
        <v>29.5</v>
      </c>
      <c r="O1234" s="10" t="s">
        <v>153</v>
      </c>
      <c r="P1234" s="13" t="s">
        <v>38</v>
      </c>
    </row>
    <row r="1235" spans="1:16" x14ac:dyDescent="0.25">
      <c r="A1235" s="26">
        <v>45859</v>
      </c>
      <c r="B1235" s="10" t="s">
        <v>155</v>
      </c>
      <c r="C1235" s="10">
        <v>247</v>
      </c>
      <c r="D1235" s="10">
        <v>1</v>
      </c>
      <c r="E1235" s="8" t="str">
        <f>IFERROR(VLOOKUP(Table4[[#This Row],[From Location Code]],Table5[#All],3,0),"")</f>
        <v>Munger</v>
      </c>
      <c r="F1235" s="8" t="str">
        <f>IFERROR(VLOOKUP(Table4[[#This Row],[From Location Code]],Table5[#All],2,0),"")</f>
        <v>Main Godown</v>
      </c>
      <c r="G1235" s="10">
        <v>10540009</v>
      </c>
      <c r="H1235" s="8" t="str">
        <f>IFERROR(VLOOKUP(Table4[[#This Row],[To BMC/MPG Code]],Table5[#All],3,0),"")</f>
        <v>GOMUKH BHIKHARI GHAT</v>
      </c>
      <c r="I1235" s="8" t="str">
        <f>IFERROR(VLOOKUP(Table4[[#This Row],[To BMC/MPG Code]],Table5[#All],2,0),"")</f>
        <v>MPG</v>
      </c>
      <c r="J1235" s="10" t="s">
        <v>108</v>
      </c>
      <c r="K1235" s="8" t="str">
        <f>IFERROR(VLOOKUP(Table4[[#This Row],[Item Name]],Table2[[Item Name]:[UoM]],2,0),"")</f>
        <v>Nos</v>
      </c>
      <c r="L1235" s="10">
        <v>1</v>
      </c>
      <c r="M1235" s="18">
        <f>IFERROR(VLOOKUP(Table4[[#This Row],[Item Name]],Table2[[#All],[Item Name]:[Open Rate]],8,0),"")</f>
        <v>29.5</v>
      </c>
      <c r="N1235" s="18">
        <f>IFERROR(+Table4[[#This Row],[Qty Issued]]*Table4[[#This Row],[Rate]],"")</f>
        <v>29.5</v>
      </c>
      <c r="O1235" s="10" t="s">
        <v>153</v>
      </c>
      <c r="P1235" s="13" t="s">
        <v>38</v>
      </c>
    </row>
    <row r="1236" spans="1:16" x14ac:dyDescent="0.25">
      <c r="A1236" s="26">
        <v>45859</v>
      </c>
      <c r="B1236" s="10" t="s">
        <v>155</v>
      </c>
      <c r="C1236" s="10">
        <v>247</v>
      </c>
      <c r="D1236" s="10">
        <v>1</v>
      </c>
      <c r="E1236" s="8" t="str">
        <f>IFERROR(VLOOKUP(Table4[[#This Row],[From Location Code]],Table5[#All],3,0),"")</f>
        <v>Munger</v>
      </c>
      <c r="F1236" s="8" t="str">
        <f>IFERROR(VLOOKUP(Table4[[#This Row],[From Location Code]],Table5[#All],2,0),"")</f>
        <v>Main Godown</v>
      </c>
      <c r="G1236" s="10">
        <v>10540008</v>
      </c>
      <c r="H1236" s="8" t="str">
        <f>IFERROR(VLOOKUP(Table4[[#This Row],[To BMC/MPG Code]],Table5[#All],3,0),"")</f>
        <v>GOMUKH PARRI</v>
      </c>
      <c r="I1236" s="8" t="str">
        <f>IFERROR(VLOOKUP(Table4[[#This Row],[To BMC/MPG Code]],Table5[#All],2,0),"")</f>
        <v>MPG</v>
      </c>
      <c r="J1236" s="10" t="s">
        <v>108</v>
      </c>
      <c r="K1236" s="8" t="str">
        <f>IFERROR(VLOOKUP(Table4[[#This Row],[Item Name]],Table2[[Item Name]:[UoM]],2,0),"")</f>
        <v>Nos</v>
      </c>
      <c r="L1236" s="10">
        <v>1</v>
      </c>
      <c r="M1236" s="18">
        <f>IFERROR(VLOOKUP(Table4[[#This Row],[Item Name]],Table2[[#All],[Item Name]:[Open Rate]],8,0),"")</f>
        <v>29.5</v>
      </c>
      <c r="N1236" s="18">
        <f>IFERROR(+Table4[[#This Row],[Qty Issued]]*Table4[[#This Row],[Rate]],"")</f>
        <v>29.5</v>
      </c>
      <c r="O1236" s="10" t="s">
        <v>153</v>
      </c>
      <c r="P1236" s="13" t="s">
        <v>38</v>
      </c>
    </row>
    <row r="1237" spans="1:16" x14ac:dyDescent="0.25">
      <c r="A1237" s="26">
        <v>45859</v>
      </c>
      <c r="B1237" s="10" t="s">
        <v>155</v>
      </c>
      <c r="C1237" s="10">
        <v>247</v>
      </c>
      <c r="D1237" s="10">
        <v>1</v>
      </c>
      <c r="E1237" s="8" t="str">
        <f>IFERROR(VLOOKUP(Table4[[#This Row],[From Location Code]],Table5[#All],3,0),"")</f>
        <v>Munger</v>
      </c>
      <c r="F1237" s="8" t="str">
        <f>IFERROR(VLOOKUP(Table4[[#This Row],[From Location Code]],Table5[#All],2,0),"")</f>
        <v>Main Godown</v>
      </c>
      <c r="G1237" s="10">
        <v>10110133</v>
      </c>
      <c r="H1237" s="8" t="str">
        <f>IFERROR(VLOOKUP(Table4[[#This Row],[To BMC/MPG Code]],Table5[#All],3,0),"")</f>
        <v>GOMUKH ANANDPUR PARAS</v>
      </c>
      <c r="I1237" s="8" t="str">
        <f>IFERROR(VLOOKUP(Table4[[#This Row],[To BMC/MPG Code]],Table5[#All],2,0),"")</f>
        <v>MPG</v>
      </c>
      <c r="J1237" s="10" t="s">
        <v>108</v>
      </c>
      <c r="K1237" s="8" t="str">
        <f>IFERROR(VLOOKUP(Table4[[#This Row],[Item Name]],Table2[[Item Name]:[UoM]],2,0),"")</f>
        <v>Nos</v>
      </c>
      <c r="L1237" s="10">
        <v>1</v>
      </c>
      <c r="M1237" s="18">
        <f>IFERROR(VLOOKUP(Table4[[#This Row],[Item Name]],Table2[[#All],[Item Name]:[Open Rate]],8,0),"")</f>
        <v>29.5</v>
      </c>
      <c r="N1237" s="18">
        <f>IFERROR(+Table4[[#This Row],[Qty Issued]]*Table4[[#This Row],[Rate]],"")</f>
        <v>29.5</v>
      </c>
      <c r="O1237" s="10" t="s">
        <v>152</v>
      </c>
      <c r="P1237" s="13" t="s">
        <v>154</v>
      </c>
    </row>
    <row r="1238" spans="1:16" x14ac:dyDescent="0.25">
      <c r="A1238" s="26">
        <v>45859</v>
      </c>
      <c r="B1238" s="10" t="s">
        <v>155</v>
      </c>
      <c r="C1238" s="10">
        <v>247</v>
      </c>
      <c r="D1238" s="10">
        <v>1</v>
      </c>
      <c r="E1238" s="8" t="str">
        <f>IFERROR(VLOOKUP(Table4[[#This Row],[From Location Code]],Table5[#All],3,0),"")</f>
        <v>Munger</v>
      </c>
      <c r="F1238" s="8" t="str">
        <f>IFERROR(VLOOKUP(Table4[[#This Row],[From Location Code]],Table5[#All],2,0),"")</f>
        <v>Main Godown</v>
      </c>
      <c r="G1238" s="10">
        <v>10540003</v>
      </c>
      <c r="H1238" s="8" t="str">
        <f>IFERROR(VLOOKUP(Table4[[#This Row],[To BMC/MPG Code]],Table5[#All],3,0),"")</f>
        <v>GOMUKH ANANDPUR PARAS 2</v>
      </c>
      <c r="I1238" s="8" t="str">
        <f>IFERROR(VLOOKUP(Table4[[#This Row],[To BMC/MPG Code]],Table5[#All],2,0),"")</f>
        <v>MPG</v>
      </c>
      <c r="J1238" s="10" t="s">
        <v>108</v>
      </c>
      <c r="K1238" s="8" t="str">
        <f>IFERROR(VLOOKUP(Table4[[#This Row],[Item Name]],Table2[[Item Name]:[UoM]],2,0),"")</f>
        <v>Nos</v>
      </c>
      <c r="L1238" s="10">
        <v>1</v>
      </c>
      <c r="M1238" s="18">
        <f>IFERROR(VLOOKUP(Table4[[#This Row],[Item Name]],Table2[[#All],[Item Name]:[Open Rate]],8,0),"")</f>
        <v>29.5</v>
      </c>
      <c r="N1238" s="18">
        <f>IFERROR(+Table4[[#This Row],[Qty Issued]]*Table4[[#This Row],[Rate]],"")</f>
        <v>29.5</v>
      </c>
      <c r="O1238" s="10" t="s">
        <v>152</v>
      </c>
      <c r="P1238" s="13" t="s">
        <v>154</v>
      </c>
    </row>
    <row r="1239" spans="1:16" x14ac:dyDescent="0.25">
      <c r="A1239" s="26">
        <v>45859</v>
      </c>
      <c r="B1239" s="10" t="s">
        <v>155</v>
      </c>
      <c r="C1239" s="10">
        <v>247</v>
      </c>
      <c r="D1239" s="10">
        <v>1</v>
      </c>
      <c r="E1239" s="8" t="str">
        <f>IFERROR(VLOOKUP(Table4[[#This Row],[From Location Code]],Table5[#All],3,0),"")</f>
        <v>Munger</v>
      </c>
      <c r="F1239" s="8" t="str">
        <f>IFERROR(VLOOKUP(Table4[[#This Row],[From Location Code]],Table5[#All],2,0),"")</f>
        <v>Main Godown</v>
      </c>
      <c r="G1239" s="10">
        <v>10110140</v>
      </c>
      <c r="H1239" s="8" t="str">
        <f>IFERROR(VLOOKUP(Table4[[#This Row],[To BMC/MPG Code]],Table5[#All],3,0),"")</f>
        <v>GOMUKH GHAMARIYA</v>
      </c>
      <c r="I1239" s="8" t="str">
        <f>IFERROR(VLOOKUP(Table4[[#This Row],[To BMC/MPG Code]],Table5[#All],2,0),"")</f>
        <v>MPG</v>
      </c>
      <c r="J1239" s="10" t="s">
        <v>108</v>
      </c>
      <c r="K1239" s="8" t="str">
        <f>IFERROR(VLOOKUP(Table4[[#This Row],[Item Name]],Table2[[Item Name]:[UoM]],2,0),"")</f>
        <v>Nos</v>
      </c>
      <c r="L1239" s="10">
        <v>1</v>
      </c>
      <c r="M1239" s="18">
        <f>IFERROR(VLOOKUP(Table4[[#This Row],[Item Name]],Table2[[#All],[Item Name]:[Open Rate]],8,0),"")</f>
        <v>29.5</v>
      </c>
      <c r="N1239" s="18">
        <f>IFERROR(+Table4[[#This Row],[Qty Issued]]*Table4[[#This Row],[Rate]],"")</f>
        <v>29.5</v>
      </c>
      <c r="O1239" s="10" t="s">
        <v>152</v>
      </c>
      <c r="P1239" s="13" t="s">
        <v>154</v>
      </c>
    </row>
    <row r="1240" spans="1:16" x14ac:dyDescent="0.25">
      <c r="A1240" s="26">
        <v>45859</v>
      </c>
      <c r="B1240" s="10" t="s">
        <v>155</v>
      </c>
      <c r="C1240" s="10">
        <v>247</v>
      </c>
      <c r="D1240" s="10">
        <v>1</v>
      </c>
      <c r="E1240" s="8" t="str">
        <f>IFERROR(VLOOKUP(Table4[[#This Row],[From Location Code]],Table5[#All],3,0),"")</f>
        <v>Munger</v>
      </c>
      <c r="F1240" s="8" t="str">
        <f>IFERROR(VLOOKUP(Table4[[#This Row],[From Location Code]],Table5[#All],2,0),"")</f>
        <v>Main Godown</v>
      </c>
      <c r="G1240" s="10">
        <v>10110127</v>
      </c>
      <c r="H1240" s="8" t="str">
        <f>IFERROR(VLOOKUP(Table4[[#This Row],[To BMC/MPG Code]],Table5[#All],3,0),"")</f>
        <v>GOMUKH SANJHOTI</v>
      </c>
      <c r="I1240" s="8" t="str">
        <f>IFERROR(VLOOKUP(Table4[[#This Row],[To BMC/MPG Code]],Table5[#All],2,0),"")</f>
        <v>MPG</v>
      </c>
      <c r="J1240" s="10" t="s">
        <v>108</v>
      </c>
      <c r="K1240" s="8" t="str">
        <f>IFERROR(VLOOKUP(Table4[[#This Row],[Item Name]],Table2[[Item Name]:[UoM]],2,0),"")</f>
        <v>Nos</v>
      </c>
      <c r="L1240" s="10">
        <v>1</v>
      </c>
      <c r="M1240" s="18">
        <f>IFERROR(VLOOKUP(Table4[[#This Row],[Item Name]],Table2[[#All],[Item Name]:[Open Rate]],8,0),"")</f>
        <v>29.5</v>
      </c>
      <c r="N1240" s="18">
        <f>IFERROR(+Table4[[#This Row],[Qty Issued]]*Table4[[#This Row],[Rate]],"")</f>
        <v>29.5</v>
      </c>
      <c r="O1240" s="10" t="s">
        <v>153</v>
      </c>
      <c r="P1240" s="13" t="s">
        <v>38</v>
      </c>
    </row>
    <row r="1241" spans="1:16" x14ac:dyDescent="0.25">
      <c r="A1241" s="26">
        <v>45859</v>
      </c>
      <c r="B1241" s="10" t="s">
        <v>155</v>
      </c>
      <c r="C1241" s="10">
        <v>247</v>
      </c>
      <c r="D1241" s="10">
        <v>1</v>
      </c>
      <c r="E1241" s="8" t="str">
        <f>IFERROR(VLOOKUP(Table4[[#This Row],[From Location Code]],Table5[#All],3,0),"")</f>
        <v>Munger</v>
      </c>
      <c r="F1241" s="8" t="str">
        <f>IFERROR(VLOOKUP(Table4[[#This Row],[From Location Code]],Table5[#All],2,0),"")</f>
        <v>Main Godown</v>
      </c>
      <c r="G1241" s="10">
        <v>10110129</v>
      </c>
      <c r="H1241" s="8" t="str">
        <f>IFERROR(VLOOKUP(Table4[[#This Row],[To BMC/MPG Code]],Table5[#All],3,0),"")</f>
        <v>GOMUKH D SANJHAUTI</v>
      </c>
      <c r="I1241" s="8" t="str">
        <f>IFERROR(VLOOKUP(Table4[[#This Row],[To BMC/MPG Code]],Table5[#All],2,0),"")</f>
        <v>MPG</v>
      </c>
      <c r="J1241" s="10" t="s">
        <v>108</v>
      </c>
      <c r="K1241" s="8" t="str">
        <f>IFERROR(VLOOKUP(Table4[[#This Row],[Item Name]],Table2[[Item Name]:[UoM]],2,0),"")</f>
        <v>Nos</v>
      </c>
      <c r="L1241" s="10">
        <v>1</v>
      </c>
      <c r="M1241" s="18">
        <f>IFERROR(VLOOKUP(Table4[[#This Row],[Item Name]],Table2[[#All],[Item Name]:[Open Rate]],8,0),"")</f>
        <v>29.5</v>
      </c>
      <c r="N1241" s="18">
        <f>IFERROR(+Table4[[#This Row],[Qty Issued]]*Table4[[#This Row],[Rate]],"")</f>
        <v>29.5</v>
      </c>
      <c r="O1241" s="10" t="s">
        <v>153</v>
      </c>
      <c r="P1241" s="13" t="s">
        <v>38</v>
      </c>
    </row>
    <row r="1242" spans="1:16" x14ac:dyDescent="0.25">
      <c r="A1242" s="26">
        <v>45859</v>
      </c>
      <c r="B1242" s="10" t="s">
        <v>155</v>
      </c>
      <c r="C1242" s="10">
        <v>247</v>
      </c>
      <c r="D1242" s="10">
        <v>1</v>
      </c>
      <c r="E1242" s="8" t="str">
        <f>IFERROR(VLOOKUP(Table4[[#This Row],[From Location Code]],Table5[#All],3,0),"")</f>
        <v>Munger</v>
      </c>
      <c r="F1242" s="8" t="str">
        <f>IFERROR(VLOOKUP(Table4[[#This Row],[From Location Code]],Table5[#All],2,0),"")</f>
        <v>Main Godown</v>
      </c>
      <c r="G1242" s="10">
        <v>10540007</v>
      </c>
      <c r="H1242" s="8" t="str">
        <f>IFERROR(VLOOKUP(Table4[[#This Row],[To BMC/MPG Code]],Table5[#All],3,0),"")</f>
        <v>GOMUKH GORIYAMI</v>
      </c>
      <c r="I1242" s="8" t="str">
        <f>IFERROR(VLOOKUP(Table4[[#This Row],[To BMC/MPG Code]],Table5[#All],2,0),"")</f>
        <v>MPG</v>
      </c>
      <c r="J1242" s="10" t="s">
        <v>108</v>
      </c>
      <c r="K1242" s="8" t="str">
        <f>IFERROR(VLOOKUP(Table4[[#This Row],[Item Name]],Table2[[Item Name]:[UoM]],2,0),"")</f>
        <v>Nos</v>
      </c>
      <c r="L1242" s="10">
        <v>1</v>
      </c>
      <c r="M1242" s="18">
        <f>IFERROR(VLOOKUP(Table4[[#This Row],[Item Name]],Table2[[#All],[Item Name]:[Open Rate]],8,0),"")</f>
        <v>29.5</v>
      </c>
      <c r="N1242" s="18">
        <f>IFERROR(+Table4[[#This Row],[Qty Issued]]*Table4[[#This Row],[Rate]],"")</f>
        <v>29.5</v>
      </c>
      <c r="O1242" s="10" t="s">
        <v>152</v>
      </c>
      <c r="P1242" s="13" t="s">
        <v>154</v>
      </c>
    </row>
    <row r="1243" spans="1:16" x14ac:dyDescent="0.25">
      <c r="A1243" s="26">
        <v>45859</v>
      </c>
      <c r="B1243" s="10" t="s">
        <v>155</v>
      </c>
      <c r="C1243" s="10">
        <v>247</v>
      </c>
      <c r="D1243" s="10">
        <v>1</v>
      </c>
      <c r="E1243" s="8" t="str">
        <f>IFERROR(VLOOKUP(Table4[[#This Row],[From Location Code]],Table5[#All],3,0),"")</f>
        <v>Munger</v>
      </c>
      <c r="F1243" s="8" t="str">
        <f>IFERROR(VLOOKUP(Table4[[#This Row],[From Location Code]],Table5[#All],2,0),"")</f>
        <v>Main Godown</v>
      </c>
      <c r="G1243" s="10">
        <v>10110159</v>
      </c>
      <c r="H1243" s="8" t="str">
        <f>IFERROR(VLOOKUP(Table4[[#This Row],[To BMC/MPG Code]],Table5[#All],3,0),"")</f>
        <v>GOMUKH MOHABA</v>
      </c>
      <c r="I1243" s="8" t="str">
        <f>IFERROR(VLOOKUP(Table4[[#This Row],[To BMC/MPG Code]],Table5[#All],2,0),"")</f>
        <v>MPG</v>
      </c>
      <c r="J1243" s="10" t="s">
        <v>70</v>
      </c>
      <c r="K1243" s="8" t="str">
        <f>IFERROR(VLOOKUP(Table4[[#This Row],[Item Name]],Table2[[Item Name]:[UoM]],2,0),"")</f>
        <v>Nos</v>
      </c>
      <c r="L1243" s="10">
        <v>1</v>
      </c>
      <c r="M1243" s="18">
        <f>IFERROR(VLOOKUP(Table4[[#This Row],[Item Name]],Table2[[#All],[Item Name]:[Open Rate]],8,0),"")</f>
        <v>348.52</v>
      </c>
      <c r="N1243" s="18">
        <f>IFERROR(+Table4[[#This Row],[Qty Issued]]*Table4[[#This Row],[Rate]],"")</f>
        <v>348.52</v>
      </c>
      <c r="O1243" s="10" t="s">
        <v>153</v>
      </c>
      <c r="P1243" s="13" t="s">
        <v>38</v>
      </c>
    </row>
    <row r="1244" spans="1:16" x14ac:dyDescent="0.25">
      <c r="A1244" s="26">
        <v>45859</v>
      </c>
      <c r="B1244" s="10" t="s">
        <v>155</v>
      </c>
      <c r="C1244" s="10">
        <v>247</v>
      </c>
      <c r="D1244" s="10">
        <v>1</v>
      </c>
      <c r="E1244" s="8" t="str">
        <f>IFERROR(VLOOKUP(Table4[[#This Row],[From Location Code]],Table5[#All],3,0),"")</f>
        <v>Munger</v>
      </c>
      <c r="F1244" s="8" t="str">
        <f>IFERROR(VLOOKUP(Table4[[#This Row],[From Location Code]],Table5[#All],2,0),"")</f>
        <v>Main Godown</v>
      </c>
      <c r="G1244" s="10">
        <v>10110158</v>
      </c>
      <c r="H1244" s="8" t="str">
        <f>IFERROR(VLOOKUP(Table4[[#This Row],[To BMC/MPG Code]],Table5[#All],3,0),"")</f>
        <v>GOMUKH CHOWKI 2</v>
      </c>
      <c r="I1244" s="8" t="str">
        <f>IFERROR(VLOOKUP(Table4[[#This Row],[To BMC/MPG Code]],Table5[#All],2,0),"")</f>
        <v>MPG</v>
      </c>
      <c r="J1244" s="10" t="s">
        <v>70</v>
      </c>
      <c r="K1244" s="8" t="str">
        <f>IFERROR(VLOOKUP(Table4[[#This Row],[Item Name]],Table2[[Item Name]:[UoM]],2,0),"")</f>
        <v>Nos</v>
      </c>
      <c r="L1244" s="10">
        <v>1</v>
      </c>
      <c r="M1244" s="18">
        <f>IFERROR(VLOOKUP(Table4[[#This Row],[Item Name]],Table2[[#All],[Item Name]:[Open Rate]],8,0),"")</f>
        <v>348.52</v>
      </c>
      <c r="N1244" s="18">
        <f>IFERROR(+Table4[[#This Row],[Qty Issued]]*Table4[[#This Row],[Rate]],"")</f>
        <v>348.52</v>
      </c>
      <c r="O1244" s="10" t="s">
        <v>153</v>
      </c>
      <c r="P1244" s="13" t="s">
        <v>38</v>
      </c>
    </row>
    <row r="1245" spans="1:16" x14ac:dyDescent="0.25">
      <c r="A1245" s="26">
        <v>45859</v>
      </c>
      <c r="B1245" s="10" t="s">
        <v>155</v>
      </c>
      <c r="C1245" s="10">
        <v>247</v>
      </c>
      <c r="D1245" s="10">
        <v>1</v>
      </c>
      <c r="E1245" s="8" t="str">
        <f>IFERROR(VLOOKUP(Table4[[#This Row],[From Location Code]],Table5[#All],3,0),"")</f>
        <v>Munger</v>
      </c>
      <c r="F1245" s="8" t="str">
        <f>IFERROR(VLOOKUP(Table4[[#This Row],[From Location Code]],Table5[#All],2,0),"")</f>
        <v>Main Godown</v>
      </c>
      <c r="G1245" s="10">
        <v>10110120</v>
      </c>
      <c r="H1245" s="8" t="str">
        <f>IFERROR(VLOOKUP(Table4[[#This Row],[To BMC/MPG Code]],Table5[#All],3,0),"")</f>
        <v>GOMUKH SANTOSHPUL</v>
      </c>
      <c r="I1245" s="8" t="str">
        <f>IFERROR(VLOOKUP(Table4[[#This Row],[To BMC/MPG Code]],Table5[#All],2,0),"")</f>
        <v>MPG</v>
      </c>
      <c r="J1245" s="10" t="s">
        <v>70</v>
      </c>
      <c r="K1245" s="8" t="str">
        <f>IFERROR(VLOOKUP(Table4[[#This Row],[Item Name]],Table2[[Item Name]:[UoM]],2,0),"")</f>
        <v>Nos</v>
      </c>
      <c r="L1245" s="10">
        <v>1</v>
      </c>
      <c r="M1245" s="18">
        <f>IFERROR(VLOOKUP(Table4[[#This Row],[Item Name]],Table2[[#All],[Item Name]:[Open Rate]],8,0),"")</f>
        <v>348.52</v>
      </c>
      <c r="N1245" s="18">
        <f>IFERROR(+Table4[[#This Row],[Qty Issued]]*Table4[[#This Row],[Rate]],"")</f>
        <v>348.52</v>
      </c>
      <c r="O1245" s="10" t="s">
        <v>153</v>
      </c>
      <c r="P1245" s="13" t="s">
        <v>38</v>
      </c>
    </row>
    <row r="1246" spans="1:16" x14ac:dyDescent="0.25">
      <c r="A1246" s="26">
        <v>45859</v>
      </c>
      <c r="B1246" s="10" t="s">
        <v>155</v>
      </c>
      <c r="C1246" s="10">
        <v>247</v>
      </c>
      <c r="D1246" s="10">
        <v>1</v>
      </c>
      <c r="E1246" s="8" t="str">
        <f>IFERROR(VLOOKUP(Table4[[#This Row],[From Location Code]],Table5[#All],3,0),"")</f>
        <v>Munger</v>
      </c>
      <c r="F1246" s="8" t="str">
        <f>IFERROR(VLOOKUP(Table4[[#This Row],[From Location Code]],Table5[#All],2,0),"")</f>
        <v>Main Godown</v>
      </c>
      <c r="G1246" s="10">
        <v>10110159</v>
      </c>
      <c r="H1246" s="8" t="str">
        <f>IFERROR(VLOOKUP(Table4[[#This Row],[To BMC/MPG Code]],Table5[#All],3,0),"")</f>
        <v>GOMUKH MOHABA</v>
      </c>
      <c r="I1246" s="8" t="str">
        <f>IFERROR(VLOOKUP(Table4[[#This Row],[To BMC/MPG Code]],Table5[#All],2,0),"")</f>
        <v>MPG</v>
      </c>
      <c r="J1246" s="10" t="s">
        <v>62</v>
      </c>
      <c r="K1246" s="8" t="str">
        <f>IFERROR(VLOOKUP(Table4[[#This Row],[Item Name]],Table2[[Item Name]:[UoM]],2,0),"")</f>
        <v>Nos</v>
      </c>
      <c r="L1246" s="10">
        <v>1</v>
      </c>
      <c r="M1246" s="18">
        <f>IFERROR(VLOOKUP(Table4[[#This Row],[Item Name]],Table2[[#All],[Item Name]:[Open Rate]],8,0),"")</f>
        <v>348.52</v>
      </c>
      <c r="N1246" s="18">
        <f>IFERROR(+Table4[[#This Row],[Qty Issued]]*Table4[[#This Row],[Rate]],"")</f>
        <v>348.52</v>
      </c>
      <c r="O1246" s="10" t="s">
        <v>153</v>
      </c>
      <c r="P1246" s="13" t="s">
        <v>38</v>
      </c>
    </row>
    <row r="1247" spans="1:16" x14ac:dyDescent="0.25">
      <c r="A1247" s="26">
        <v>45859</v>
      </c>
      <c r="B1247" s="10" t="s">
        <v>155</v>
      </c>
      <c r="C1247" s="10">
        <v>247</v>
      </c>
      <c r="D1247" s="10">
        <v>1</v>
      </c>
      <c r="E1247" s="8" t="str">
        <f>IFERROR(VLOOKUP(Table4[[#This Row],[From Location Code]],Table5[#All],3,0),"")</f>
        <v>Munger</v>
      </c>
      <c r="F1247" s="8" t="str">
        <f>IFERROR(VLOOKUP(Table4[[#This Row],[From Location Code]],Table5[#All],2,0),"")</f>
        <v>Main Godown</v>
      </c>
      <c r="G1247" s="10">
        <v>10110158</v>
      </c>
      <c r="H1247" s="8" t="str">
        <f>IFERROR(VLOOKUP(Table4[[#This Row],[To BMC/MPG Code]],Table5[#All],3,0),"")</f>
        <v>GOMUKH CHOWKI 2</v>
      </c>
      <c r="I1247" s="8" t="str">
        <f>IFERROR(VLOOKUP(Table4[[#This Row],[To BMC/MPG Code]],Table5[#All],2,0),"")</f>
        <v>MPG</v>
      </c>
      <c r="J1247" s="10" t="s">
        <v>62</v>
      </c>
      <c r="K1247" s="8" t="str">
        <f>IFERROR(VLOOKUP(Table4[[#This Row],[Item Name]],Table2[[Item Name]:[UoM]],2,0),"")</f>
        <v>Nos</v>
      </c>
      <c r="L1247" s="10">
        <v>1</v>
      </c>
      <c r="M1247" s="18">
        <f>IFERROR(VLOOKUP(Table4[[#This Row],[Item Name]],Table2[[#All],[Item Name]:[Open Rate]],8,0),"")</f>
        <v>348.52</v>
      </c>
      <c r="N1247" s="18">
        <f>IFERROR(+Table4[[#This Row],[Qty Issued]]*Table4[[#This Row],[Rate]],"")</f>
        <v>348.52</v>
      </c>
      <c r="O1247" s="10" t="s">
        <v>153</v>
      </c>
      <c r="P1247" s="13" t="s">
        <v>38</v>
      </c>
    </row>
    <row r="1248" spans="1:16" x14ac:dyDescent="0.25">
      <c r="A1248" s="26">
        <v>45859</v>
      </c>
      <c r="B1248" s="10" t="s">
        <v>155</v>
      </c>
      <c r="C1248" s="10">
        <v>247</v>
      </c>
      <c r="D1248" s="10">
        <v>1</v>
      </c>
      <c r="E1248" s="8" t="str">
        <f>IFERROR(VLOOKUP(Table4[[#This Row],[From Location Code]],Table5[#All],3,0),"")</f>
        <v>Munger</v>
      </c>
      <c r="F1248" s="8" t="str">
        <f>IFERROR(VLOOKUP(Table4[[#This Row],[From Location Code]],Table5[#All],2,0),"")</f>
        <v>Main Godown</v>
      </c>
      <c r="G1248" s="10">
        <v>10110120</v>
      </c>
      <c r="H1248" s="8" t="str">
        <f>IFERROR(VLOOKUP(Table4[[#This Row],[To BMC/MPG Code]],Table5[#All],3,0),"")</f>
        <v>GOMUKH SANTOSHPUL</v>
      </c>
      <c r="I1248" s="8" t="str">
        <f>IFERROR(VLOOKUP(Table4[[#This Row],[To BMC/MPG Code]],Table5[#All],2,0),"")</f>
        <v>MPG</v>
      </c>
      <c r="J1248" s="10" t="s">
        <v>62</v>
      </c>
      <c r="K1248" s="8" t="str">
        <f>IFERROR(VLOOKUP(Table4[[#This Row],[Item Name]],Table2[[Item Name]:[UoM]],2,0),"")</f>
        <v>Nos</v>
      </c>
      <c r="L1248" s="10">
        <v>1</v>
      </c>
      <c r="M1248" s="18">
        <f>IFERROR(VLOOKUP(Table4[[#This Row],[Item Name]],Table2[[#All],[Item Name]:[Open Rate]],8,0),"")</f>
        <v>348.52</v>
      </c>
      <c r="N1248" s="18">
        <f>IFERROR(+Table4[[#This Row],[Qty Issued]]*Table4[[#This Row],[Rate]],"")</f>
        <v>348.52</v>
      </c>
      <c r="O1248" s="10" t="s">
        <v>153</v>
      </c>
      <c r="P1248" s="13" t="s">
        <v>38</v>
      </c>
    </row>
    <row r="1249" spans="1:16" x14ac:dyDescent="0.25">
      <c r="A1249" s="26">
        <v>45859</v>
      </c>
      <c r="B1249" s="10" t="s">
        <v>155</v>
      </c>
      <c r="C1249" s="10">
        <v>247</v>
      </c>
      <c r="D1249" s="10">
        <v>1</v>
      </c>
      <c r="E1249" s="8" t="str">
        <f>IFERROR(VLOOKUP(Table4[[#This Row],[From Location Code]],Table5[#All],3,0),"")</f>
        <v>Munger</v>
      </c>
      <c r="F1249" s="8" t="str">
        <f>IFERROR(VLOOKUP(Table4[[#This Row],[From Location Code]],Table5[#All],2,0),"")</f>
        <v>Main Godown</v>
      </c>
      <c r="G1249" s="10">
        <v>10110159</v>
      </c>
      <c r="H1249" s="8" t="str">
        <f>IFERROR(VLOOKUP(Table4[[#This Row],[To BMC/MPG Code]],Table5[#All],3,0),"")</f>
        <v>GOMUKH MOHABA</v>
      </c>
      <c r="I1249" s="8" t="str">
        <f>IFERROR(VLOOKUP(Table4[[#This Row],[To BMC/MPG Code]],Table5[#All],2,0),"")</f>
        <v>MPG</v>
      </c>
      <c r="J1249" s="10" t="s">
        <v>68</v>
      </c>
      <c r="K1249" s="8" t="str">
        <f>IFERROR(VLOOKUP(Table4[[#This Row],[Item Name]],Table2[[Item Name]:[UoM]],2,0),"")</f>
        <v>Nos</v>
      </c>
      <c r="L1249" s="10">
        <v>15</v>
      </c>
      <c r="M1249" s="18">
        <f>IFERROR(VLOOKUP(Table4[[#This Row],[Item Name]],Table2[[#All],[Item Name]:[Open Rate]],8,0),"")</f>
        <v>5.13</v>
      </c>
      <c r="N1249" s="18">
        <f>IFERROR(+Table4[[#This Row],[Qty Issued]]*Table4[[#This Row],[Rate]],"")</f>
        <v>76.95</v>
      </c>
      <c r="O1249" s="10" t="s">
        <v>153</v>
      </c>
      <c r="P1249" s="13" t="s">
        <v>38</v>
      </c>
    </row>
    <row r="1250" spans="1:16" x14ac:dyDescent="0.25">
      <c r="A1250" s="26">
        <v>45859</v>
      </c>
      <c r="B1250" s="10" t="s">
        <v>155</v>
      </c>
      <c r="C1250" s="10">
        <v>247</v>
      </c>
      <c r="D1250" s="10">
        <v>1</v>
      </c>
      <c r="E1250" s="8" t="str">
        <f>IFERROR(VLOOKUP(Table4[[#This Row],[From Location Code]],Table5[#All],3,0),"")</f>
        <v>Munger</v>
      </c>
      <c r="F1250" s="8" t="str">
        <f>IFERROR(VLOOKUP(Table4[[#This Row],[From Location Code]],Table5[#All],2,0),"")</f>
        <v>Main Godown</v>
      </c>
      <c r="G1250" s="10">
        <v>10110158</v>
      </c>
      <c r="H1250" s="8" t="str">
        <f>IFERROR(VLOOKUP(Table4[[#This Row],[To BMC/MPG Code]],Table5[#All],3,0),"")</f>
        <v>GOMUKH CHOWKI 2</v>
      </c>
      <c r="I1250" s="8" t="str">
        <f>IFERROR(VLOOKUP(Table4[[#This Row],[To BMC/MPG Code]],Table5[#All],2,0),"")</f>
        <v>MPG</v>
      </c>
      <c r="J1250" s="10" t="s">
        <v>68</v>
      </c>
      <c r="K1250" s="8" t="str">
        <f>IFERROR(VLOOKUP(Table4[[#This Row],[Item Name]],Table2[[Item Name]:[UoM]],2,0),"")</f>
        <v>Nos</v>
      </c>
      <c r="L1250" s="10">
        <v>15</v>
      </c>
      <c r="M1250" s="18">
        <f>IFERROR(VLOOKUP(Table4[[#This Row],[Item Name]],Table2[[#All],[Item Name]:[Open Rate]],8,0),"")</f>
        <v>5.13</v>
      </c>
      <c r="N1250" s="18">
        <f>IFERROR(+Table4[[#This Row],[Qty Issued]]*Table4[[#This Row],[Rate]],"")</f>
        <v>76.95</v>
      </c>
      <c r="O1250" s="10" t="s">
        <v>153</v>
      </c>
      <c r="P1250" s="13" t="s">
        <v>38</v>
      </c>
    </row>
    <row r="1251" spans="1:16" x14ac:dyDescent="0.25">
      <c r="A1251" s="26">
        <v>45859</v>
      </c>
      <c r="B1251" s="10" t="s">
        <v>155</v>
      </c>
      <c r="C1251" s="10">
        <v>247</v>
      </c>
      <c r="D1251" s="10">
        <v>1</v>
      </c>
      <c r="E1251" s="8" t="str">
        <f>IFERROR(VLOOKUP(Table4[[#This Row],[From Location Code]],Table5[#All],3,0),"")</f>
        <v>Munger</v>
      </c>
      <c r="F1251" s="8" t="str">
        <f>IFERROR(VLOOKUP(Table4[[#This Row],[From Location Code]],Table5[#All],2,0),"")</f>
        <v>Main Godown</v>
      </c>
      <c r="G1251" s="10">
        <v>10110116</v>
      </c>
      <c r="H1251" s="8" t="str">
        <f>IFERROR(VLOOKUP(Table4[[#This Row],[To BMC/MPG Code]],Table5[#All],3,0),"")</f>
        <v>GOMUKH CHANDPURA</v>
      </c>
      <c r="I1251" s="8" t="str">
        <f>IFERROR(VLOOKUP(Table4[[#This Row],[To BMC/MPG Code]],Table5[#All],2,0),"")</f>
        <v>MPG</v>
      </c>
      <c r="J1251" s="10" t="s">
        <v>68</v>
      </c>
      <c r="K1251" s="8" t="str">
        <f>IFERROR(VLOOKUP(Table4[[#This Row],[Item Name]],Table2[[Item Name]:[UoM]],2,0),"")</f>
        <v>Nos</v>
      </c>
      <c r="L1251" s="10">
        <v>15</v>
      </c>
      <c r="M1251" s="18">
        <f>IFERROR(VLOOKUP(Table4[[#This Row],[Item Name]],Table2[[#All],[Item Name]:[Open Rate]],8,0),"")</f>
        <v>5.13</v>
      </c>
      <c r="N1251" s="18">
        <f>IFERROR(+Table4[[#This Row],[Qty Issued]]*Table4[[#This Row],[Rate]],"")</f>
        <v>76.95</v>
      </c>
      <c r="O1251" s="10" t="s">
        <v>152</v>
      </c>
      <c r="P1251" s="13" t="s">
        <v>154</v>
      </c>
    </row>
    <row r="1252" spans="1:16" x14ac:dyDescent="0.25">
      <c r="A1252" s="26">
        <v>45859</v>
      </c>
      <c r="B1252" s="10" t="s">
        <v>155</v>
      </c>
      <c r="C1252" s="10">
        <v>247</v>
      </c>
      <c r="D1252" s="10">
        <v>1</v>
      </c>
      <c r="E1252" s="8" t="str">
        <f>IFERROR(VLOOKUP(Table4[[#This Row],[From Location Code]],Table5[#All],3,0),"")</f>
        <v>Munger</v>
      </c>
      <c r="F1252" s="8" t="str">
        <f>IFERROR(VLOOKUP(Table4[[#This Row],[From Location Code]],Table5[#All],2,0),"")</f>
        <v>Main Godown</v>
      </c>
      <c r="G1252" s="10">
        <v>10110121</v>
      </c>
      <c r="H1252" s="8" t="str">
        <f>IFERROR(VLOOKUP(Table4[[#This Row],[To BMC/MPG Code]],Table5[#All],3,0),"")</f>
        <v>GOMUKH AHUNA</v>
      </c>
      <c r="I1252" s="8" t="str">
        <f>IFERROR(VLOOKUP(Table4[[#This Row],[To BMC/MPG Code]],Table5[#All],2,0),"")</f>
        <v>MPG</v>
      </c>
      <c r="J1252" s="10" t="s">
        <v>68</v>
      </c>
      <c r="K1252" s="8" t="str">
        <f>IFERROR(VLOOKUP(Table4[[#This Row],[Item Name]],Table2[[Item Name]:[UoM]],2,0),"")</f>
        <v>Nos</v>
      </c>
      <c r="L1252" s="10">
        <v>5</v>
      </c>
      <c r="M1252" s="18">
        <f>IFERROR(VLOOKUP(Table4[[#This Row],[Item Name]],Table2[[#All],[Item Name]:[Open Rate]],8,0),"")</f>
        <v>5.13</v>
      </c>
      <c r="N1252" s="18">
        <f>IFERROR(+Table4[[#This Row],[Qty Issued]]*Table4[[#This Row],[Rate]],"")</f>
        <v>25.65</v>
      </c>
      <c r="O1252" s="10" t="s">
        <v>152</v>
      </c>
      <c r="P1252" s="13" t="s">
        <v>154</v>
      </c>
    </row>
    <row r="1253" spans="1:16" x14ac:dyDescent="0.25">
      <c r="A1253" s="26">
        <v>45859</v>
      </c>
      <c r="B1253" s="10" t="s">
        <v>155</v>
      </c>
      <c r="C1253" s="10">
        <v>247</v>
      </c>
      <c r="D1253" s="10">
        <v>1</v>
      </c>
      <c r="E1253" s="8" t="str">
        <f>IFERROR(VLOOKUP(Table4[[#This Row],[From Location Code]],Table5[#All],3,0),"")</f>
        <v>Munger</v>
      </c>
      <c r="F1253" s="8" t="str">
        <f>IFERROR(VLOOKUP(Table4[[#This Row],[From Location Code]],Table5[#All],2,0),"")</f>
        <v>Main Godown</v>
      </c>
      <c r="G1253" s="10">
        <v>10110135</v>
      </c>
      <c r="H1253" s="8" t="str">
        <f>IFERROR(VLOOKUP(Table4[[#This Row],[To BMC/MPG Code]],Table5[#All],3,0),"")</f>
        <v>GOMUKH BISHANPUR 2</v>
      </c>
      <c r="I1253" s="8" t="str">
        <f>IFERROR(VLOOKUP(Table4[[#This Row],[To BMC/MPG Code]],Table5[#All],2,0),"")</f>
        <v>MPG</v>
      </c>
      <c r="J1253" s="10" t="s">
        <v>68</v>
      </c>
      <c r="K1253" s="8" t="str">
        <f>IFERROR(VLOOKUP(Table4[[#This Row],[Item Name]],Table2[[Item Name]:[UoM]],2,0),"")</f>
        <v>Nos</v>
      </c>
      <c r="L1253" s="10">
        <v>5</v>
      </c>
      <c r="M1253" s="18">
        <f>IFERROR(VLOOKUP(Table4[[#This Row],[Item Name]],Table2[[#All],[Item Name]:[Open Rate]],8,0),"")</f>
        <v>5.13</v>
      </c>
      <c r="N1253" s="18">
        <f>IFERROR(+Table4[[#This Row],[Qty Issued]]*Table4[[#This Row],[Rate]],"")</f>
        <v>25.65</v>
      </c>
      <c r="O1253" s="10" t="s">
        <v>152</v>
      </c>
      <c r="P1253" s="13" t="s">
        <v>154</v>
      </c>
    </row>
    <row r="1254" spans="1:16" x14ac:dyDescent="0.25">
      <c r="A1254" s="26">
        <v>45859</v>
      </c>
      <c r="B1254" s="10" t="s">
        <v>155</v>
      </c>
      <c r="C1254" s="10">
        <v>247</v>
      </c>
      <c r="D1254" s="10">
        <v>1</v>
      </c>
      <c r="E1254" s="8" t="str">
        <f>IFERROR(VLOOKUP(Table4[[#This Row],[From Location Code]],Table5[#All],3,0),"")</f>
        <v>Munger</v>
      </c>
      <c r="F1254" s="8" t="str">
        <f>IFERROR(VLOOKUP(Table4[[#This Row],[From Location Code]],Table5[#All],2,0),"")</f>
        <v>Main Godown</v>
      </c>
      <c r="G1254" s="10">
        <v>10110120</v>
      </c>
      <c r="H1254" s="8" t="str">
        <f>IFERROR(VLOOKUP(Table4[[#This Row],[To BMC/MPG Code]],Table5[#All],3,0),"")</f>
        <v>GOMUKH SANTOSHPUL</v>
      </c>
      <c r="I1254" s="8" t="str">
        <f>IFERROR(VLOOKUP(Table4[[#This Row],[To BMC/MPG Code]],Table5[#All],2,0),"")</f>
        <v>MPG</v>
      </c>
      <c r="J1254" s="10" t="s">
        <v>68</v>
      </c>
      <c r="K1254" s="8" t="str">
        <f>IFERROR(VLOOKUP(Table4[[#This Row],[Item Name]],Table2[[Item Name]:[UoM]],2,0),"")</f>
        <v>Nos</v>
      </c>
      <c r="L1254" s="10">
        <v>15</v>
      </c>
      <c r="M1254" s="18">
        <f>IFERROR(VLOOKUP(Table4[[#This Row],[Item Name]],Table2[[#All],[Item Name]:[Open Rate]],8,0),"")</f>
        <v>5.13</v>
      </c>
      <c r="N1254" s="18">
        <f>IFERROR(+Table4[[#This Row],[Qty Issued]]*Table4[[#This Row],[Rate]],"")</f>
        <v>76.95</v>
      </c>
      <c r="O1254" s="10" t="s">
        <v>153</v>
      </c>
      <c r="P1254" s="13" t="s">
        <v>38</v>
      </c>
    </row>
    <row r="1255" spans="1:16" x14ac:dyDescent="0.25">
      <c r="A1255" s="26">
        <v>45859</v>
      </c>
      <c r="B1255" s="10" t="s">
        <v>155</v>
      </c>
      <c r="C1255" s="10">
        <v>247</v>
      </c>
      <c r="D1255" s="10">
        <v>1</v>
      </c>
      <c r="E1255" s="8" t="str">
        <f>IFERROR(VLOOKUP(Table4[[#This Row],[From Location Code]],Table5[#All],3,0),"")</f>
        <v>Munger</v>
      </c>
      <c r="F1255" s="8" t="str">
        <f>IFERROR(VLOOKUP(Table4[[#This Row],[From Location Code]],Table5[#All],2,0),"")</f>
        <v>Main Godown</v>
      </c>
      <c r="G1255" s="10">
        <v>10110142</v>
      </c>
      <c r="H1255" s="8" t="str">
        <f>IFERROR(VLOOKUP(Table4[[#This Row],[To BMC/MPG Code]],Table5[#All],3,0),"")</f>
        <v>GOUKH SIRSIYA</v>
      </c>
      <c r="I1255" s="8" t="str">
        <f>IFERROR(VLOOKUP(Table4[[#This Row],[To BMC/MPG Code]],Table5[#All],2,0),"")</f>
        <v>MPG</v>
      </c>
      <c r="J1255" s="10" t="s">
        <v>68</v>
      </c>
      <c r="K1255" s="8" t="str">
        <f>IFERROR(VLOOKUP(Table4[[#This Row],[Item Name]],Table2[[Item Name]:[UoM]],2,0),"")</f>
        <v>Nos</v>
      </c>
      <c r="L1255" s="10">
        <v>15</v>
      </c>
      <c r="M1255" s="18">
        <f>IFERROR(VLOOKUP(Table4[[#This Row],[Item Name]],Table2[[#All],[Item Name]:[Open Rate]],8,0),"")</f>
        <v>5.13</v>
      </c>
      <c r="N1255" s="18">
        <f>IFERROR(+Table4[[#This Row],[Qty Issued]]*Table4[[#This Row],[Rate]],"")</f>
        <v>76.95</v>
      </c>
      <c r="O1255" s="10" t="s">
        <v>152</v>
      </c>
      <c r="P1255" s="13" t="s">
        <v>154</v>
      </c>
    </row>
    <row r="1256" spans="1:16" x14ac:dyDescent="0.25">
      <c r="A1256" s="26">
        <v>45859</v>
      </c>
      <c r="B1256" s="10" t="s">
        <v>155</v>
      </c>
      <c r="C1256" s="10">
        <v>247</v>
      </c>
      <c r="D1256" s="10">
        <v>1</v>
      </c>
      <c r="E1256" s="8" t="str">
        <f>IFERROR(VLOOKUP(Table4[[#This Row],[From Location Code]],Table5[#All],3,0),"")</f>
        <v>Munger</v>
      </c>
      <c r="F1256" s="8" t="str">
        <f>IFERROR(VLOOKUP(Table4[[#This Row],[From Location Code]],Table5[#All],2,0),"")</f>
        <v>Main Godown</v>
      </c>
      <c r="G1256" s="10">
        <v>10540009</v>
      </c>
      <c r="H1256" s="8" t="str">
        <f>IFERROR(VLOOKUP(Table4[[#This Row],[To BMC/MPG Code]],Table5[#All],3,0),"")</f>
        <v>GOMUKH BHIKHARI GHAT</v>
      </c>
      <c r="I1256" s="8" t="str">
        <f>IFERROR(VLOOKUP(Table4[[#This Row],[To BMC/MPG Code]],Table5[#All],2,0),"")</f>
        <v>MPG</v>
      </c>
      <c r="J1256" s="10" t="s">
        <v>68</v>
      </c>
      <c r="K1256" s="8" t="str">
        <f>IFERROR(VLOOKUP(Table4[[#This Row],[Item Name]],Table2[[Item Name]:[UoM]],2,0),"")</f>
        <v>Nos</v>
      </c>
      <c r="L1256" s="10">
        <v>30</v>
      </c>
      <c r="M1256" s="18">
        <f>IFERROR(VLOOKUP(Table4[[#This Row],[Item Name]],Table2[[#All],[Item Name]:[Open Rate]],8,0),"")</f>
        <v>5.13</v>
      </c>
      <c r="N1256" s="18">
        <f>IFERROR(+Table4[[#This Row],[Qty Issued]]*Table4[[#This Row],[Rate]],"")</f>
        <v>153.9</v>
      </c>
      <c r="O1256" s="10" t="s">
        <v>153</v>
      </c>
      <c r="P1256" s="13" t="s">
        <v>38</v>
      </c>
    </row>
    <row r="1257" spans="1:16" x14ac:dyDescent="0.25">
      <c r="A1257" s="26">
        <v>45859</v>
      </c>
      <c r="B1257" s="10" t="s">
        <v>155</v>
      </c>
      <c r="C1257" s="10">
        <v>247</v>
      </c>
      <c r="D1257" s="10">
        <v>1</v>
      </c>
      <c r="E1257" s="8" t="str">
        <f>IFERROR(VLOOKUP(Table4[[#This Row],[From Location Code]],Table5[#All],3,0),"")</f>
        <v>Munger</v>
      </c>
      <c r="F1257" s="8" t="str">
        <f>IFERROR(VLOOKUP(Table4[[#This Row],[From Location Code]],Table5[#All],2,0),"")</f>
        <v>Main Godown</v>
      </c>
      <c r="G1257" s="10">
        <v>10110133</v>
      </c>
      <c r="H1257" s="8" t="str">
        <f>IFERROR(VLOOKUP(Table4[[#This Row],[To BMC/MPG Code]],Table5[#All],3,0),"")</f>
        <v>GOMUKH ANANDPUR PARAS</v>
      </c>
      <c r="I1257" s="8" t="str">
        <f>IFERROR(VLOOKUP(Table4[[#This Row],[To BMC/MPG Code]],Table5[#All],2,0),"")</f>
        <v>MPG</v>
      </c>
      <c r="J1257" s="10" t="s">
        <v>68</v>
      </c>
      <c r="K1257" s="8" t="str">
        <f>IFERROR(VLOOKUP(Table4[[#This Row],[Item Name]],Table2[[Item Name]:[UoM]],2,0),"")</f>
        <v>Nos</v>
      </c>
      <c r="L1257" s="10">
        <v>10</v>
      </c>
      <c r="M1257" s="18">
        <f>IFERROR(VLOOKUP(Table4[[#This Row],[Item Name]],Table2[[#All],[Item Name]:[Open Rate]],8,0),"")</f>
        <v>5.13</v>
      </c>
      <c r="N1257" s="18">
        <f>IFERROR(+Table4[[#This Row],[Qty Issued]]*Table4[[#This Row],[Rate]],"")</f>
        <v>51.3</v>
      </c>
      <c r="O1257" s="10" t="s">
        <v>152</v>
      </c>
      <c r="P1257" s="13" t="s">
        <v>154</v>
      </c>
    </row>
    <row r="1258" spans="1:16" x14ac:dyDescent="0.25">
      <c r="A1258" s="26">
        <v>45859</v>
      </c>
      <c r="B1258" s="10" t="s">
        <v>155</v>
      </c>
      <c r="C1258" s="10">
        <v>247</v>
      </c>
      <c r="D1258" s="10">
        <v>1</v>
      </c>
      <c r="E1258" s="8" t="str">
        <f>IFERROR(VLOOKUP(Table4[[#This Row],[From Location Code]],Table5[#All],3,0),"")</f>
        <v>Munger</v>
      </c>
      <c r="F1258" s="8" t="str">
        <f>IFERROR(VLOOKUP(Table4[[#This Row],[From Location Code]],Table5[#All],2,0),"")</f>
        <v>Main Godown</v>
      </c>
      <c r="G1258" s="10">
        <v>10540003</v>
      </c>
      <c r="H1258" s="8" t="str">
        <f>IFERROR(VLOOKUP(Table4[[#This Row],[To BMC/MPG Code]],Table5[#All],3,0),"")</f>
        <v>GOMUKH ANANDPUR PARAS 2</v>
      </c>
      <c r="I1258" s="8" t="str">
        <f>IFERROR(VLOOKUP(Table4[[#This Row],[To BMC/MPG Code]],Table5[#All],2,0),"")</f>
        <v>MPG</v>
      </c>
      <c r="J1258" s="10" t="s">
        <v>68</v>
      </c>
      <c r="K1258" s="8" t="str">
        <f>IFERROR(VLOOKUP(Table4[[#This Row],[Item Name]],Table2[[Item Name]:[UoM]],2,0),"")</f>
        <v>Nos</v>
      </c>
      <c r="L1258" s="10">
        <v>10</v>
      </c>
      <c r="M1258" s="18">
        <f>IFERROR(VLOOKUP(Table4[[#This Row],[Item Name]],Table2[[#All],[Item Name]:[Open Rate]],8,0),"")</f>
        <v>5.13</v>
      </c>
      <c r="N1258" s="18">
        <f>IFERROR(+Table4[[#This Row],[Qty Issued]]*Table4[[#This Row],[Rate]],"")</f>
        <v>51.3</v>
      </c>
      <c r="O1258" s="10" t="s">
        <v>152</v>
      </c>
      <c r="P1258" s="13" t="s">
        <v>154</v>
      </c>
    </row>
    <row r="1259" spans="1:16" x14ac:dyDescent="0.25">
      <c r="A1259" s="26">
        <v>45859</v>
      </c>
      <c r="B1259" s="10" t="s">
        <v>155</v>
      </c>
      <c r="C1259" s="10">
        <v>247</v>
      </c>
      <c r="D1259" s="10">
        <v>1</v>
      </c>
      <c r="E1259" s="8" t="str">
        <f>IFERROR(VLOOKUP(Table4[[#This Row],[From Location Code]],Table5[#All],3,0),"")</f>
        <v>Munger</v>
      </c>
      <c r="F1259" s="8" t="str">
        <f>IFERROR(VLOOKUP(Table4[[#This Row],[From Location Code]],Table5[#All],2,0),"")</f>
        <v>Main Godown</v>
      </c>
      <c r="G1259" s="10">
        <v>10110140</v>
      </c>
      <c r="H1259" s="8" t="str">
        <f>IFERROR(VLOOKUP(Table4[[#This Row],[To BMC/MPG Code]],Table5[#All],3,0),"")</f>
        <v>GOMUKH GHAMARIYA</v>
      </c>
      <c r="I1259" s="8" t="str">
        <f>IFERROR(VLOOKUP(Table4[[#This Row],[To BMC/MPG Code]],Table5[#All],2,0),"")</f>
        <v>MPG</v>
      </c>
      <c r="J1259" s="10" t="s">
        <v>68</v>
      </c>
      <c r="K1259" s="8" t="str">
        <f>IFERROR(VLOOKUP(Table4[[#This Row],[Item Name]],Table2[[Item Name]:[UoM]],2,0),"")</f>
        <v>Nos</v>
      </c>
      <c r="L1259" s="10">
        <v>5</v>
      </c>
      <c r="M1259" s="18">
        <f>IFERROR(VLOOKUP(Table4[[#This Row],[Item Name]],Table2[[#All],[Item Name]:[Open Rate]],8,0),"")</f>
        <v>5.13</v>
      </c>
      <c r="N1259" s="18">
        <f>IFERROR(+Table4[[#This Row],[Qty Issued]]*Table4[[#This Row],[Rate]],"")</f>
        <v>25.65</v>
      </c>
      <c r="O1259" s="10" t="s">
        <v>152</v>
      </c>
      <c r="P1259" s="13" t="s">
        <v>154</v>
      </c>
    </row>
    <row r="1260" spans="1:16" x14ac:dyDescent="0.25">
      <c r="A1260" s="26">
        <v>45859</v>
      </c>
      <c r="B1260" s="10" t="s">
        <v>155</v>
      </c>
      <c r="C1260" s="10">
        <v>247</v>
      </c>
      <c r="D1260" s="10">
        <v>1</v>
      </c>
      <c r="E1260" s="8" t="str">
        <f>IFERROR(VLOOKUP(Table4[[#This Row],[From Location Code]],Table5[#All],3,0),"")</f>
        <v>Munger</v>
      </c>
      <c r="F1260" s="8" t="str">
        <f>IFERROR(VLOOKUP(Table4[[#This Row],[From Location Code]],Table5[#All],2,0),"")</f>
        <v>Main Godown</v>
      </c>
      <c r="G1260" s="10">
        <v>10540005</v>
      </c>
      <c r="H1260" s="8" t="str">
        <f>IFERROR(VLOOKUP(Table4[[#This Row],[To BMC/MPG Code]],Table5[#All],3,0),"")</f>
        <v>GOMUKH GADBANNI</v>
      </c>
      <c r="I1260" s="8" t="str">
        <f>IFERROR(VLOOKUP(Table4[[#This Row],[To BMC/MPG Code]],Table5[#All],2,0),"")</f>
        <v>MPG</v>
      </c>
      <c r="J1260" s="10" t="s">
        <v>68</v>
      </c>
      <c r="K1260" s="8" t="str">
        <f>IFERROR(VLOOKUP(Table4[[#This Row],[Item Name]],Table2[[Item Name]:[UoM]],2,0),"")</f>
        <v>Nos</v>
      </c>
      <c r="L1260" s="10">
        <v>10</v>
      </c>
      <c r="M1260" s="18">
        <f>IFERROR(VLOOKUP(Table4[[#This Row],[Item Name]],Table2[[#All],[Item Name]:[Open Rate]],8,0),"")</f>
        <v>5.13</v>
      </c>
      <c r="N1260" s="18">
        <f>IFERROR(+Table4[[#This Row],[Qty Issued]]*Table4[[#This Row],[Rate]],"")</f>
        <v>51.3</v>
      </c>
      <c r="O1260" s="10" t="s">
        <v>152</v>
      </c>
      <c r="P1260" s="13" t="s">
        <v>154</v>
      </c>
    </row>
    <row r="1261" spans="1:16" x14ac:dyDescent="0.25">
      <c r="A1261" s="26">
        <v>45859</v>
      </c>
      <c r="B1261" s="10" t="s">
        <v>155</v>
      </c>
      <c r="C1261" s="10">
        <v>247</v>
      </c>
      <c r="D1261" s="10">
        <v>1</v>
      </c>
      <c r="E1261" s="8" t="str">
        <f>IFERROR(VLOOKUP(Table4[[#This Row],[From Location Code]],Table5[#All],3,0),"")</f>
        <v>Munger</v>
      </c>
      <c r="F1261" s="8" t="str">
        <f>IFERROR(VLOOKUP(Table4[[#This Row],[From Location Code]],Table5[#All],2,0),"")</f>
        <v>Main Godown</v>
      </c>
      <c r="G1261" s="10">
        <v>10110141</v>
      </c>
      <c r="H1261" s="8" t="str">
        <f>IFERROR(VLOOKUP(Table4[[#This Row],[To BMC/MPG Code]],Table5[#All],3,0),"")</f>
        <v>GOMUKH MEGHAUMA</v>
      </c>
      <c r="I1261" s="8" t="str">
        <f>IFERROR(VLOOKUP(Table4[[#This Row],[To BMC/MPG Code]],Table5[#All],2,0),"")</f>
        <v>MPG</v>
      </c>
      <c r="J1261" s="10" t="s">
        <v>68</v>
      </c>
      <c r="K1261" s="8" t="str">
        <f>IFERROR(VLOOKUP(Table4[[#This Row],[Item Name]],Table2[[Item Name]:[UoM]],2,0),"")</f>
        <v>Nos</v>
      </c>
      <c r="L1261" s="10">
        <v>5</v>
      </c>
      <c r="M1261" s="18">
        <f>IFERROR(VLOOKUP(Table4[[#This Row],[Item Name]],Table2[[#All],[Item Name]:[Open Rate]],8,0),"")</f>
        <v>5.13</v>
      </c>
      <c r="N1261" s="18">
        <f>IFERROR(+Table4[[#This Row],[Qty Issued]]*Table4[[#This Row],[Rate]],"")</f>
        <v>25.65</v>
      </c>
      <c r="O1261" s="10" t="s">
        <v>152</v>
      </c>
      <c r="P1261" s="13" t="s">
        <v>154</v>
      </c>
    </row>
    <row r="1262" spans="1:16" x14ac:dyDescent="0.25">
      <c r="A1262" s="26">
        <v>45859</v>
      </c>
      <c r="B1262" s="10" t="s">
        <v>155</v>
      </c>
      <c r="C1262" s="10">
        <v>247</v>
      </c>
      <c r="D1262" s="10">
        <v>1</v>
      </c>
      <c r="E1262" s="8" t="str">
        <f>IFERROR(VLOOKUP(Table4[[#This Row],[From Location Code]],Table5[#All],3,0),"")</f>
        <v>Munger</v>
      </c>
      <c r="F1262" s="8" t="str">
        <f>IFERROR(VLOOKUP(Table4[[#This Row],[From Location Code]],Table5[#All],2,0),"")</f>
        <v>Main Godown</v>
      </c>
      <c r="G1262" s="10">
        <v>10110149</v>
      </c>
      <c r="H1262" s="8" t="str">
        <f>IFERROR(VLOOKUP(Table4[[#This Row],[To BMC/MPG Code]],Table5[#All],3,0),"")</f>
        <v>GOMUKH PHULTAURA</v>
      </c>
      <c r="I1262" s="8" t="str">
        <f>IFERROR(VLOOKUP(Table4[[#This Row],[To BMC/MPG Code]],Table5[#All],2,0),"")</f>
        <v>MPG</v>
      </c>
      <c r="J1262" s="10" t="s">
        <v>68</v>
      </c>
      <c r="K1262" s="8" t="str">
        <f>IFERROR(VLOOKUP(Table4[[#This Row],[Item Name]],Table2[[Item Name]:[UoM]],2,0),"")</f>
        <v>Nos</v>
      </c>
      <c r="L1262" s="10">
        <v>10</v>
      </c>
      <c r="M1262" s="18">
        <f>IFERROR(VLOOKUP(Table4[[#This Row],[Item Name]],Table2[[#All],[Item Name]:[Open Rate]],8,0),"")</f>
        <v>5.13</v>
      </c>
      <c r="N1262" s="18">
        <f>IFERROR(+Table4[[#This Row],[Qty Issued]]*Table4[[#This Row],[Rate]],"")</f>
        <v>51.3</v>
      </c>
      <c r="O1262" s="10" t="s">
        <v>152</v>
      </c>
      <c r="P1262" s="13" t="s">
        <v>154</v>
      </c>
    </row>
    <row r="1263" spans="1:16" x14ac:dyDescent="0.25">
      <c r="A1263" s="26">
        <v>45859</v>
      </c>
      <c r="B1263" s="10" t="s">
        <v>155</v>
      </c>
      <c r="C1263" s="10">
        <v>247</v>
      </c>
      <c r="D1263" s="10">
        <v>1</v>
      </c>
      <c r="E1263" s="8" t="str">
        <f>IFERROR(VLOOKUP(Table4[[#This Row],[From Location Code]],Table5[#All],3,0),"")</f>
        <v>Munger</v>
      </c>
      <c r="F1263" s="8" t="str">
        <f>IFERROR(VLOOKUP(Table4[[#This Row],[From Location Code]],Table5[#All],2,0),"")</f>
        <v>Main Godown</v>
      </c>
      <c r="G1263" s="10">
        <v>10110144</v>
      </c>
      <c r="H1263" s="8" t="str">
        <f>IFERROR(VLOOKUP(Table4[[#This Row],[To BMC/MPG Code]],Table5[#All],3,0),"")</f>
        <v>GOMUKH BEHORBA</v>
      </c>
      <c r="I1263" s="8" t="str">
        <f>IFERROR(VLOOKUP(Table4[[#This Row],[To BMC/MPG Code]],Table5[#All],2,0),"")</f>
        <v>MPG</v>
      </c>
      <c r="J1263" s="10" t="s">
        <v>68</v>
      </c>
      <c r="K1263" s="8" t="str">
        <f>IFERROR(VLOOKUP(Table4[[#This Row],[Item Name]],Table2[[Item Name]:[UoM]],2,0),"")</f>
        <v>Nos</v>
      </c>
      <c r="L1263" s="10">
        <v>10</v>
      </c>
      <c r="M1263" s="18">
        <f>IFERROR(VLOOKUP(Table4[[#This Row],[Item Name]],Table2[[#All],[Item Name]:[Open Rate]],8,0),"")</f>
        <v>5.13</v>
      </c>
      <c r="N1263" s="18">
        <f>IFERROR(+Table4[[#This Row],[Qty Issued]]*Table4[[#This Row],[Rate]],"")</f>
        <v>51.3</v>
      </c>
      <c r="O1263" s="10" t="s">
        <v>152</v>
      </c>
      <c r="P1263" s="13" t="s">
        <v>154</v>
      </c>
    </row>
    <row r="1264" spans="1:16" x14ac:dyDescent="0.25">
      <c r="A1264" s="26">
        <v>45859</v>
      </c>
      <c r="B1264" s="10" t="s">
        <v>155</v>
      </c>
      <c r="C1264" s="10">
        <v>247</v>
      </c>
      <c r="D1264" s="10">
        <v>1</v>
      </c>
      <c r="E1264" s="8" t="str">
        <f>IFERROR(VLOOKUP(Table4[[#This Row],[From Location Code]],Table5[#All],3,0),"")</f>
        <v>Munger</v>
      </c>
      <c r="F1264" s="8" t="str">
        <f>IFERROR(VLOOKUP(Table4[[#This Row],[From Location Code]],Table5[#All],2,0),"")</f>
        <v>Main Godown</v>
      </c>
      <c r="G1264" s="10">
        <v>10110148</v>
      </c>
      <c r="H1264" s="8" t="str">
        <f>IFERROR(VLOOKUP(Table4[[#This Row],[To BMC/MPG Code]],Table5[#All],3,0),"")</f>
        <v>GOMUKH SAHARBANNI</v>
      </c>
      <c r="I1264" s="8" t="str">
        <f>IFERROR(VLOOKUP(Table4[[#This Row],[To BMC/MPG Code]],Table5[#All],2,0),"")</f>
        <v>MPG</v>
      </c>
      <c r="J1264" s="10" t="s">
        <v>68</v>
      </c>
      <c r="K1264" s="8" t="str">
        <f>IFERROR(VLOOKUP(Table4[[#This Row],[Item Name]],Table2[[Item Name]:[UoM]],2,0),"")</f>
        <v>Nos</v>
      </c>
      <c r="L1264" s="10">
        <v>5</v>
      </c>
      <c r="M1264" s="18">
        <f>IFERROR(VLOOKUP(Table4[[#This Row],[Item Name]],Table2[[#All],[Item Name]:[Open Rate]],8,0),"")</f>
        <v>5.13</v>
      </c>
      <c r="N1264" s="18">
        <f>IFERROR(+Table4[[#This Row],[Qty Issued]]*Table4[[#This Row],[Rate]],"")</f>
        <v>25.65</v>
      </c>
      <c r="O1264" s="10" t="s">
        <v>152</v>
      </c>
      <c r="P1264" s="13" t="s">
        <v>154</v>
      </c>
    </row>
    <row r="1265" spans="1:16" x14ac:dyDescent="0.25">
      <c r="A1265" s="26">
        <v>45859</v>
      </c>
      <c r="B1265" s="10" t="s">
        <v>155</v>
      </c>
      <c r="C1265" s="10">
        <v>247</v>
      </c>
      <c r="D1265" s="10">
        <v>1</v>
      </c>
      <c r="E1265" s="8" t="str">
        <f>IFERROR(VLOOKUP(Table4[[#This Row],[From Location Code]],Table5[#All],3,0),"")</f>
        <v>Munger</v>
      </c>
      <c r="F1265" s="8" t="str">
        <f>IFERROR(VLOOKUP(Table4[[#This Row],[From Location Code]],Table5[#All],2,0),"")</f>
        <v>Main Godown</v>
      </c>
      <c r="G1265" s="10">
        <v>10110127</v>
      </c>
      <c r="H1265" s="8" t="str">
        <f>IFERROR(VLOOKUP(Table4[[#This Row],[To BMC/MPG Code]],Table5[#All],3,0),"")</f>
        <v>GOMUKH SANJHOTI</v>
      </c>
      <c r="I1265" s="8" t="str">
        <f>IFERROR(VLOOKUP(Table4[[#This Row],[To BMC/MPG Code]],Table5[#All],2,0),"")</f>
        <v>MPG</v>
      </c>
      <c r="J1265" s="10" t="s">
        <v>68</v>
      </c>
      <c r="K1265" s="8" t="str">
        <f>IFERROR(VLOOKUP(Table4[[#This Row],[Item Name]],Table2[[Item Name]:[UoM]],2,0),"")</f>
        <v>Nos</v>
      </c>
      <c r="L1265" s="10">
        <v>10</v>
      </c>
      <c r="M1265" s="18">
        <f>IFERROR(VLOOKUP(Table4[[#This Row],[Item Name]],Table2[[#All],[Item Name]:[Open Rate]],8,0),"")</f>
        <v>5.13</v>
      </c>
      <c r="N1265" s="18">
        <f>IFERROR(+Table4[[#This Row],[Qty Issued]]*Table4[[#This Row],[Rate]],"")</f>
        <v>51.3</v>
      </c>
      <c r="O1265" s="10" t="s">
        <v>153</v>
      </c>
      <c r="P1265" s="13" t="s">
        <v>38</v>
      </c>
    </row>
    <row r="1266" spans="1:16" x14ac:dyDescent="0.25">
      <c r="A1266" s="26">
        <v>45859</v>
      </c>
      <c r="B1266" s="10" t="s">
        <v>155</v>
      </c>
      <c r="C1266" s="10">
        <v>247</v>
      </c>
      <c r="D1266" s="10">
        <v>1</v>
      </c>
      <c r="E1266" s="8" t="str">
        <f>IFERROR(VLOOKUP(Table4[[#This Row],[From Location Code]],Table5[#All],3,0),"")</f>
        <v>Munger</v>
      </c>
      <c r="F1266" s="8" t="str">
        <f>IFERROR(VLOOKUP(Table4[[#This Row],[From Location Code]],Table5[#All],2,0),"")</f>
        <v>Main Godown</v>
      </c>
      <c r="G1266" s="10">
        <v>10110129</v>
      </c>
      <c r="H1266" s="8" t="str">
        <f>IFERROR(VLOOKUP(Table4[[#This Row],[To BMC/MPG Code]],Table5[#All],3,0),"")</f>
        <v>GOMUKH D SANJHAUTI</v>
      </c>
      <c r="I1266" s="8" t="str">
        <f>IFERROR(VLOOKUP(Table4[[#This Row],[To BMC/MPG Code]],Table5[#All],2,0),"")</f>
        <v>MPG</v>
      </c>
      <c r="J1266" s="10" t="s">
        <v>68</v>
      </c>
      <c r="K1266" s="8" t="str">
        <f>IFERROR(VLOOKUP(Table4[[#This Row],[Item Name]],Table2[[Item Name]:[UoM]],2,0),"")</f>
        <v>Nos</v>
      </c>
      <c r="L1266" s="10">
        <v>10</v>
      </c>
      <c r="M1266" s="18">
        <f>IFERROR(VLOOKUP(Table4[[#This Row],[Item Name]],Table2[[#All],[Item Name]:[Open Rate]],8,0),"")</f>
        <v>5.13</v>
      </c>
      <c r="N1266" s="18">
        <f>IFERROR(+Table4[[#This Row],[Qty Issued]]*Table4[[#This Row],[Rate]],"")</f>
        <v>51.3</v>
      </c>
      <c r="O1266" s="10" t="s">
        <v>153</v>
      </c>
      <c r="P1266" s="13" t="s">
        <v>38</v>
      </c>
    </row>
    <row r="1267" spans="1:16" x14ac:dyDescent="0.25">
      <c r="A1267" s="26">
        <v>45859</v>
      </c>
      <c r="B1267" s="10" t="s">
        <v>155</v>
      </c>
      <c r="C1267" s="10">
        <v>247</v>
      </c>
      <c r="D1267" s="10">
        <v>1</v>
      </c>
      <c r="E1267" s="8" t="str">
        <f>IFERROR(VLOOKUP(Table4[[#This Row],[From Location Code]],Table5[#All],3,0),"")</f>
        <v>Munger</v>
      </c>
      <c r="F1267" s="8" t="str">
        <f>IFERROR(VLOOKUP(Table4[[#This Row],[From Location Code]],Table5[#All],2,0),"")</f>
        <v>Main Godown</v>
      </c>
      <c r="G1267" s="10">
        <v>10540007</v>
      </c>
      <c r="H1267" s="8" t="str">
        <f>IFERROR(VLOOKUP(Table4[[#This Row],[To BMC/MPG Code]],Table5[#All],3,0),"")</f>
        <v>GOMUKH GORIYAMI</v>
      </c>
      <c r="I1267" s="8" t="str">
        <f>IFERROR(VLOOKUP(Table4[[#This Row],[To BMC/MPG Code]],Table5[#All],2,0),"")</f>
        <v>MPG</v>
      </c>
      <c r="J1267" s="10" t="s">
        <v>68</v>
      </c>
      <c r="K1267" s="8" t="str">
        <f>IFERROR(VLOOKUP(Table4[[#This Row],[Item Name]],Table2[[Item Name]:[UoM]],2,0),"")</f>
        <v>Nos</v>
      </c>
      <c r="L1267" s="10">
        <v>15</v>
      </c>
      <c r="M1267" s="18">
        <f>IFERROR(VLOOKUP(Table4[[#This Row],[Item Name]],Table2[[#All],[Item Name]:[Open Rate]],8,0),"")</f>
        <v>5.13</v>
      </c>
      <c r="N1267" s="18">
        <f>IFERROR(+Table4[[#This Row],[Qty Issued]]*Table4[[#This Row],[Rate]],"")</f>
        <v>76.95</v>
      </c>
      <c r="O1267" s="10" t="s">
        <v>153</v>
      </c>
      <c r="P1267" s="13" t="s">
        <v>38</v>
      </c>
    </row>
    <row r="1268" spans="1:16" x14ac:dyDescent="0.25">
      <c r="A1268" s="26">
        <v>45859</v>
      </c>
      <c r="B1268" s="10" t="s">
        <v>155</v>
      </c>
      <c r="C1268" s="10">
        <v>247</v>
      </c>
      <c r="D1268" s="10">
        <v>1</v>
      </c>
      <c r="E1268" s="8" t="str">
        <f>IFERROR(VLOOKUP(Table4[[#This Row],[From Location Code]],Table5[#All],3,0),"")</f>
        <v>Munger</v>
      </c>
      <c r="F1268" s="8" t="str">
        <f>IFERROR(VLOOKUP(Table4[[#This Row],[From Location Code]],Table5[#All],2,0),"")</f>
        <v>Main Godown</v>
      </c>
      <c r="G1268" s="10">
        <v>10110159</v>
      </c>
      <c r="H1268" s="8" t="str">
        <f>IFERROR(VLOOKUP(Table4[[#This Row],[To BMC/MPG Code]],Table5[#All],3,0),"")</f>
        <v>GOMUKH MOHABA</v>
      </c>
      <c r="I1268" s="8" t="str">
        <f>IFERROR(VLOOKUP(Table4[[#This Row],[To BMC/MPG Code]],Table5[#All],2,0),"")</f>
        <v>MPG</v>
      </c>
      <c r="J1268" s="10" t="s">
        <v>133</v>
      </c>
      <c r="K1268" s="8" t="str">
        <f>IFERROR(VLOOKUP(Table4[[#This Row],[Item Name]],Table2[[Item Name]:[UoM]],2,0),"")</f>
        <v>Nos</v>
      </c>
      <c r="L1268" s="10">
        <v>12</v>
      </c>
      <c r="M1268" s="18">
        <f>IFERROR(VLOOKUP(Table4[[#This Row],[Item Name]],Table2[[#All],[Item Name]:[Open Rate]],8,0),"")</f>
        <v>9.15</v>
      </c>
      <c r="N1268" s="18">
        <f>IFERROR(+Table4[[#This Row],[Qty Issued]]*Table4[[#This Row],[Rate]],"")</f>
        <v>109.80000000000001</v>
      </c>
      <c r="O1268" s="10" t="s">
        <v>153</v>
      </c>
      <c r="P1268" s="13" t="s">
        <v>38</v>
      </c>
    </row>
    <row r="1269" spans="1:16" x14ac:dyDescent="0.25">
      <c r="A1269" s="26">
        <v>45859</v>
      </c>
      <c r="B1269" s="10" t="s">
        <v>155</v>
      </c>
      <c r="C1269" s="10">
        <v>247</v>
      </c>
      <c r="D1269" s="10">
        <v>1</v>
      </c>
      <c r="E1269" s="8" t="str">
        <f>IFERROR(VLOOKUP(Table4[[#This Row],[From Location Code]],Table5[#All],3,0),"")</f>
        <v>Munger</v>
      </c>
      <c r="F1269" s="8" t="str">
        <f>IFERROR(VLOOKUP(Table4[[#This Row],[From Location Code]],Table5[#All],2,0),"")</f>
        <v>Main Godown</v>
      </c>
      <c r="G1269" s="10">
        <v>10110158</v>
      </c>
      <c r="H1269" s="8" t="str">
        <f>IFERROR(VLOOKUP(Table4[[#This Row],[To BMC/MPG Code]],Table5[#All],3,0),"")</f>
        <v>GOMUKH CHOWKI 2</v>
      </c>
      <c r="I1269" s="8" t="str">
        <f>IFERROR(VLOOKUP(Table4[[#This Row],[To BMC/MPG Code]],Table5[#All],2,0),"")</f>
        <v>MPG</v>
      </c>
      <c r="J1269" s="10" t="s">
        <v>133</v>
      </c>
      <c r="K1269" s="8" t="str">
        <f>IFERROR(VLOOKUP(Table4[[#This Row],[Item Name]],Table2[[Item Name]:[UoM]],2,0),"")</f>
        <v>Nos</v>
      </c>
      <c r="L1269" s="10">
        <v>12</v>
      </c>
      <c r="M1269" s="18">
        <f>IFERROR(VLOOKUP(Table4[[#This Row],[Item Name]],Table2[[#All],[Item Name]:[Open Rate]],8,0),"")</f>
        <v>9.15</v>
      </c>
      <c r="N1269" s="18">
        <f>IFERROR(+Table4[[#This Row],[Qty Issued]]*Table4[[#This Row],[Rate]],"")</f>
        <v>109.80000000000001</v>
      </c>
      <c r="O1269" s="10" t="s">
        <v>152</v>
      </c>
      <c r="P1269" s="13" t="s">
        <v>154</v>
      </c>
    </row>
    <row r="1270" spans="1:16" x14ac:dyDescent="0.25">
      <c r="A1270" s="26">
        <v>45859</v>
      </c>
      <c r="B1270" s="10" t="s">
        <v>155</v>
      </c>
      <c r="C1270" s="10">
        <v>247</v>
      </c>
      <c r="D1270" s="10">
        <v>1</v>
      </c>
      <c r="E1270" s="8" t="str">
        <f>IFERROR(VLOOKUP(Table4[[#This Row],[From Location Code]],Table5[#All],3,0),"")</f>
        <v>Munger</v>
      </c>
      <c r="F1270" s="8" t="str">
        <f>IFERROR(VLOOKUP(Table4[[#This Row],[From Location Code]],Table5[#All],2,0),"")</f>
        <v>Main Godown</v>
      </c>
      <c r="G1270" s="10">
        <v>10110121</v>
      </c>
      <c r="H1270" s="8" t="str">
        <f>IFERROR(VLOOKUP(Table4[[#This Row],[To BMC/MPG Code]],Table5[#All],3,0),"")</f>
        <v>GOMUKH AHUNA</v>
      </c>
      <c r="I1270" s="8" t="str">
        <f>IFERROR(VLOOKUP(Table4[[#This Row],[To BMC/MPG Code]],Table5[#All],2,0),"")</f>
        <v>MPG</v>
      </c>
      <c r="J1270" s="10" t="s">
        <v>133</v>
      </c>
      <c r="K1270" s="8" t="str">
        <f>IFERROR(VLOOKUP(Table4[[#This Row],[Item Name]],Table2[[Item Name]:[UoM]],2,0),"")</f>
        <v>Nos</v>
      </c>
      <c r="L1270" s="10">
        <v>12</v>
      </c>
      <c r="M1270" s="18">
        <f>IFERROR(VLOOKUP(Table4[[#This Row],[Item Name]],Table2[[#All],[Item Name]:[Open Rate]],8,0),"")</f>
        <v>9.15</v>
      </c>
      <c r="N1270" s="18">
        <f>IFERROR(+Table4[[#This Row],[Qty Issued]]*Table4[[#This Row],[Rate]],"")</f>
        <v>109.80000000000001</v>
      </c>
      <c r="O1270" s="10" t="s">
        <v>152</v>
      </c>
      <c r="P1270" s="13" t="s">
        <v>154</v>
      </c>
    </row>
    <row r="1271" spans="1:16" x14ac:dyDescent="0.25">
      <c r="A1271" s="26">
        <v>45859</v>
      </c>
      <c r="B1271" s="10" t="s">
        <v>155</v>
      </c>
      <c r="C1271" s="10">
        <v>247</v>
      </c>
      <c r="D1271" s="10">
        <v>1</v>
      </c>
      <c r="E1271" s="8" t="str">
        <f>IFERROR(VLOOKUP(Table4[[#This Row],[From Location Code]],Table5[#All],3,0),"")</f>
        <v>Munger</v>
      </c>
      <c r="F1271" s="8" t="str">
        <f>IFERROR(VLOOKUP(Table4[[#This Row],[From Location Code]],Table5[#All],2,0),"")</f>
        <v>Main Godown</v>
      </c>
      <c r="G1271" s="10">
        <v>10110135</v>
      </c>
      <c r="H1271" s="8" t="str">
        <f>IFERROR(VLOOKUP(Table4[[#This Row],[To BMC/MPG Code]],Table5[#All],3,0),"")</f>
        <v>GOMUKH BISHANPUR 2</v>
      </c>
      <c r="I1271" s="8" t="str">
        <f>IFERROR(VLOOKUP(Table4[[#This Row],[To BMC/MPG Code]],Table5[#All],2,0),"")</f>
        <v>MPG</v>
      </c>
      <c r="J1271" s="10" t="s">
        <v>133</v>
      </c>
      <c r="K1271" s="8" t="str">
        <f>IFERROR(VLOOKUP(Table4[[#This Row],[Item Name]],Table2[[Item Name]:[UoM]],2,0),"")</f>
        <v>Nos</v>
      </c>
      <c r="L1271" s="10">
        <v>12</v>
      </c>
      <c r="M1271" s="18">
        <f>IFERROR(VLOOKUP(Table4[[#This Row],[Item Name]],Table2[[#All],[Item Name]:[Open Rate]],8,0),"")</f>
        <v>9.15</v>
      </c>
      <c r="N1271" s="18">
        <f>IFERROR(+Table4[[#This Row],[Qty Issued]]*Table4[[#This Row],[Rate]],"")</f>
        <v>109.80000000000001</v>
      </c>
      <c r="O1271" s="10" t="s">
        <v>152</v>
      </c>
      <c r="P1271" s="13" t="s">
        <v>154</v>
      </c>
    </row>
    <row r="1272" spans="1:16" x14ac:dyDescent="0.25">
      <c r="A1272" s="26">
        <v>45859</v>
      </c>
      <c r="B1272" s="10" t="s">
        <v>155</v>
      </c>
      <c r="C1272" s="10">
        <v>247</v>
      </c>
      <c r="D1272" s="10">
        <v>1</v>
      </c>
      <c r="E1272" s="8" t="str">
        <f>IFERROR(VLOOKUP(Table4[[#This Row],[From Location Code]],Table5[#All],3,0),"")</f>
        <v>Munger</v>
      </c>
      <c r="F1272" s="8" t="str">
        <f>IFERROR(VLOOKUP(Table4[[#This Row],[From Location Code]],Table5[#All],2,0),"")</f>
        <v>Main Godown</v>
      </c>
      <c r="G1272" s="10">
        <v>10110097</v>
      </c>
      <c r="H1272" s="8" t="str">
        <f>IFERROR(VLOOKUP(Table4[[#This Row],[To BMC/MPG Code]],Table5[#All],3,0),"")</f>
        <v>GOMUKH BACHOTA</v>
      </c>
      <c r="I1272" s="8" t="str">
        <f>IFERROR(VLOOKUP(Table4[[#This Row],[To BMC/MPG Code]],Table5[#All],2,0),"")</f>
        <v>MPG</v>
      </c>
      <c r="J1272" s="10" t="s">
        <v>133</v>
      </c>
      <c r="K1272" s="8" t="str">
        <f>IFERROR(VLOOKUP(Table4[[#This Row],[Item Name]],Table2[[Item Name]:[UoM]],2,0),"")</f>
        <v>Nos</v>
      </c>
      <c r="L1272" s="10">
        <v>12</v>
      </c>
      <c r="M1272" s="18">
        <f>IFERROR(VLOOKUP(Table4[[#This Row],[Item Name]],Table2[[#All],[Item Name]:[Open Rate]],8,0),"")</f>
        <v>9.15</v>
      </c>
      <c r="N1272" s="18">
        <f>IFERROR(+Table4[[#This Row],[Qty Issued]]*Table4[[#This Row],[Rate]],"")</f>
        <v>109.80000000000001</v>
      </c>
      <c r="O1272" s="10" t="s">
        <v>152</v>
      </c>
      <c r="P1272" s="13" t="s">
        <v>154</v>
      </c>
    </row>
    <row r="1273" spans="1:16" x14ac:dyDescent="0.25">
      <c r="A1273" s="26">
        <v>45859</v>
      </c>
      <c r="B1273" s="10" t="s">
        <v>155</v>
      </c>
      <c r="C1273" s="10">
        <v>247</v>
      </c>
      <c r="D1273" s="10">
        <v>1</v>
      </c>
      <c r="E1273" s="8" t="str">
        <f>IFERROR(VLOOKUP(Table4[[#This Row],[From Location Code]],Table5[#All],3,0),"")</f>
        <v>Munger</v>
      </c>
      <c r="F1273" s="8" t="str">
        <f>IFERROR(VLOOKUP(Table4[[#This Row],[From Location Code]],Table5[#All],2,0),"")</f>
        <v>Main Godown</v>
      </c>
      <c r="G1273" s="10">
        <v>10110104</v>
      </c>
      <c r="H1273" s="8" t="str">
        <f>IFERROR(VLOOKUP(Table4[[#This Row],[To BMC/MPG Code]],Table5[#All],3,0),"")</f>
        <v>GOMUKH RON</v>
      </c>
      <c r="I1273" s="8" t="str">
        <f>IFERROR(VLOOKUP(Table4[[#This Row],[To BMC/MPG Code]],Table5[#All],2,0),"")</f>
        <v>MPG</v>
      </c>
      <c r="J1273" s="10" t="s">
        <v>133</v>
      </c>
      <c r="K1273" s="8" t="str">
        <f>IFERROR(VLOOKUP(Table4[[#This Row],[Item Name]],Table2[[Item Name]:[UoM]],2,0),"")</f>
        <v>Nos</v>
      </c>
      <c r="L1273" s="10">
        <v>24</v>
      </c>
      <c r="M1273" s="18">
        <f>IFERROR(VLOOKUP(Table4[[#This Row],[Item Name]],Table2[[#All],[Item Name]:[Open Rate]],8,0),"")</f>
        <v>9.15</v>
      </c>
      <c r="N1273" s="18">
        <f>IFERROR(+Table4[[#This Row],[Qty Issued]]*Table4[[#This Row],[Rate]],"")</f>
        <v>219.60000000000002</v>
      </c>
      <c r="O1273" s="10" t="s">
        <v>152</v>
      </c>
      <c r="P1273" s="13" t="s">
        <v>154</v>
      </c>
    </row>
    <row r="1274" spans="1:16" x14ac:dyDescent="0.25">
      <c r="A1274" s="26">
        <v>45859</v>
      </c>
      <c r="B1274" s="10" t="s">
        <v>155</v>
      </c>
      <c r="C1274" s="10">
        <v>247</v>
      </c>
      <c r="D1274" s="10">
        <v>1</v>
      </c>
      <c r="E1274" s="8" t="str">
        <f>IFERROR(VLOOKUP(Table4[[#This Row],[From Location Code]],Table5[#All],3,0),"")</f>
        <v>Munger</v>
      </c>
      <c r="F1274" s="8" t="str">
        <f>IFERROR(VLOOKUP(Table4[[#This Row],[From Location Code]],Table5[#All],2,0),"")</f>
        <v>Main Godown</v>
      </c>
      <c r="G1274" s="10">
        <v>10110109</v>
      </c>
      <c r="H1274" s="8" t="str">
        <f>IFERROR(VLOOKUP(Table4[[#This Row],[To BMC/MPG Code]],Table5[#All],3,0),"")</f>
        <v>GOMUKH MORKAHI</v>
      </c>
      <c r="I1274" s="8" t="str">
        <f>IFERROR(VLOOKUP(Table4[[#This Row],[To BMC/MPG Code]],Table5[#All],2,0),"")</f>
        <v>MPG</v>
      </c>
      <c r="J1274" s="10" t="s">
        <v>133</v>
      </c>
      <c r="K1274" s="8" t="str">
        <f>IFERROR(VLOOKUP(Table4[[#This Row],[Item Name]],Table2[[Item Name]:[UoM]],2,0),"")</f>
        <v>Nos</v>
      </c>
      <c r="L1274" s="10">
        <v>12</v>
      </c>
      <c r="M1274" s="18">
        <f>IFERROR(VLOOKUP(Table4[[#This Row],[Item Name]],Table2[[#All],[Item Name]:[Open Rate]],8,0),"")</f>
        <v>9.15</v>
      </c>
      <c r="N1274" s="18">
        <f>IFERROR(+Table4[[#This Row],[Qty Issued]]*Table4[[#This Row],[Rate]],"")</f>
        <v>109.80000000000001</v>
      </c>
      <c r="O1274" s="10" t="s">
        <v>152</v>
      </c>
      <c r="P1274" s="13" t="s">
        <v>154</v>
      </c>
    </row>
    <row r="1275" spans="1:16" x14ac:dyDescent="0.25">
      <c r="A1275" s="26">
        <v>45859</v>
      </c>
      <c r="B1275" s="10" t="s">
        <v>155</v>
      </c>
      <c r="C1275" s="10">
        <v>247</v>
      </c>
      <c r="D1275" s="10">
        <v>1</v>
      </c>
      <c r="E1275" s="8" t="str">
        <f>IFERROR(VLOOKUP(Table4[[#This Row],[From Location Code]],Table5[#All],3,0),"")</f>
        <v>Munger</v>
      </c>
      <c r="F1275" s="8" t="str">
        <f>IFERROR(VLOOKUP(Table4[[#This Row],[From Location Code]],Table5[#All],2,0),"")</f>
        <v>Main Godown</v>
      </c>
      <c r="G1275" s="10">
        <v>10110120</v>
      </c>
      <c r="H1275" s="8" t="str">
        <f>IFERROR(VLOOKUP(Table4[[#This Row],[To BMC/MPG Code]],Table5[#All],3,0),"")</f>
        <v>GOMUKH SANTOSHPUL</v>
      </c>
      <c r="I1275" s="8" t="str">
        <f>IFERROR(VLOOKUP(Table4[[#This Row],[To BMC/MPG Code]],Table5[#All],2,0),"")</f>
        <v>MPG</v>
      </c>
      <c r="J1275" s="10" t="s">
        <v>133</v>
      </c>
      <c r="K1275" s="8" t="str">
        <f>IFERROR(VLOOKUP(Table4[[#This Row],[Item Name]],Table2[[Item Name]:[UoM]],2,0),"")</f>
        <v>Nos</v>
      </c>
      <c r="L1275" s="10">
        <v>12</v>
      </c>
      <c r="M1275" s="18">
        <f>IFERROR(VLOOKUP(Table4[[#This Row],[Item Name]],Table2[[#All],[Item Name]:[Open Rate]],8,0),"")</f>
        <v>9.15</v>
      </c>
      <c r="N1275" s="18">
        <f>IFERROR(+Table4[[#This Row],[Qty Issued]]*Table4[[#This Row],[Rate]],"")</f>
        <v>109.80000000000001</v>
      </c>
      <c r="O1275" s="10" t="s">
        <v>153</v>
      </c>
      <c r="P1275" s="13" t="s">
        <v>38</v>
      </c>
    </row>
    <row r="1276" spans="1:16" x14ac:dyDescent="0.25">
      <c r="A1276" s="26">
        <v>45859</v>
      </c>
      <c r="B1276" s="10" t="s">
        <v>155</v>
      </c>
      <c r="C1276" s="10">
        <v>247</v>
      </c>
      <c r="D1276" s="10">
        <v>1</v>
      </c>
      <c r="E1276" s="8" t="str">
        <f>IFERROR(VLOOKUP(Table4[[#This Row],[From Location Code]],Table5[#All],3,0),"")</f>
        <v>Munger</v>
      </c>
      <c r="F1276" s="8" t="str">
        <f>IFERROR(VLOOKUP(Table4[[#This Row],[From Location Code]],Table5[#All],2,0),"")</f>
        <v>Main Godown</v>
      </c>
      <c r="G1276" s="10">
        <v>10110142</v>
      </c>
      <c r="H1276" s="8" t="str">
        <f>IFERROR(VLOOKUP(Table4[[#This Row],[To BMC/MPG Code]],Table5[#All],3,0),"")</f>
        <v>GOUKH SIRSIYA</v>
      </c>
      <c r="I1276" s="8" t="str">
        <f>IFERROR(VLOOKUP(Table4[[#This Row],[To BMC/MPG Code]],Table5[#All],2,0),"")</f>
        <v>MPG</v>
      </c>
      <c r="J1276" s="10" t="s">
        <v>133</v>
      </c>
      <c r="K1276" s="8" t="str">
        <f>IFERROR(VLOOKUP(Table4[[#This Row],[Item Name]],Table2[[Item Name]:[UoM]],2,0),"")</f>
        <v>Nos</v>
      </c>
      <c r="L1276" s="10">
        <v>12</v>
      </c>
      <c r="M1276" s="18">
        <f>IFERROR(VLOOKUP(Table4[[#This Row],[Item Name]],Table2[[#All],[Item Name]:[Open Rate]],8,0),"")</f>
        <v>9.15</v>
      </c>
      <c r="N1276" s="18">
        <f>IFERROR(+Table4[[#This Row],[Qty Issued]]*Table4[[#This Row],[Rate]],"")</f>
        <v>109.80000000000001</v>
      </c>
      <c r="O1276" s="10" t="s">
        <v>152</v>
      </c>
      <c r="P1276" s="13" t="s">
        <v>154</v>
      </c>
    </row>
    <row r="1277" spans="1:16" x14ac:dyDescent="0.25">
      <c r="A1277" s="26">
        <v>45859</v>
      </c>
      <c r="B1277" s="10" t="s">
        <v>155</v>
      </c>
      <c r="C1277" s="10">
        <v>247</v>
      </c>
      <c r="D1277" s="10">
        <v>1</v>
      </c>
      <c r="E1277" s="8" t="str">
        <f>IFERROR(VLOOKUP(Table4[[#This Row],[From Location Code]],Table5[#All],3,0),"")</f>
        <v>Munger</v>
      </c>
      <c r="F1277" s="8" t="str">
        <f>IFERROR(VLOOKUP(Table4[[#This Row],[From Location Code]],Table5[#All],2,0),"")</f>
        <v>Main Godown</v>
      </c>
      <c r="G1277" s="10">
        <v>10540009</v>
      </c>
      <c r="H1277" s="8" t="str">
        <f>IFERROR(VLOOKUP(Table4[[#This Row],[To BMC/MPG Code]],Table5[#All],3,0),"")</f>
        <v>GOMUKH BHIKHARI GHAT</v>
      </c>
      <c r="I1277" s="8" t="str">
        <f>IFERROR(VLOOKUP(Table4[[#This Row],[To BMC/MPG Code]],Table5[#All],2,0),"")</f>
        <v>MPG</v>
      </c>
      <c r="J1277" s="10" t="s">
        <v>133</v>
      </c>
      <c r="K1277" s="8" t="str">
        <f>IFERROR(VLOOKUP(Table4[[#This Row],[Item Name]],Table2[[Item Name]:[UoM]],2,0),"")</f>
        <v>Nos</v>
      </c>
      <c r="L1277" s="10">
        <v>12</v>
      </c>
      <c r="M1277" s="18">
        <f>IFERROR(VLOOKUP(Table4[[#This Row],[Item Name]],Table2[[#All],[Item Name]:[Open Rate]],8,0),"")</f>
        <v>9.15</v>
      </c>
      <c r="N1277" s="18">
        <f>IFERROR(+Table4[[#This Row],[Qty Issued]]*Table4[[#This Row],[Rate]],"")</f>
        <v>109.80000000000001</v>
      </c>
      <c r="O1277" s="10" t="s">
        <v>153</v>
      </c>
      <c r="P1277" s="13" t="s">
        <v>38</v>
      </c>
    </row>
    <row r="1278" spans="1:16" x14ac:dyDescent="0.25">
      <c r="A1278" s="26">
        <v>45859</v>
      </c>
      <c r="B1278" s="10" t="s">
        <v>155</v>
      </c>
      <c r="C1278" s="10">
        <v>247</v>
      </c>
      <c r="D1278" s="10">
        <v>1</v>
      </c>
      <c r="E1278" s="8" t="str">
        <f>IFERROR(VLOOKUP(Table4[[#This Row],[From Location Code]],Table5[#All],3,0),"")</f>
        <v>Munger</v>
      </c>
      <c r="F1278" s="8" t="str">
        <f>IFERROR(VLOOKUP(Table4[[#This Row],[From Location Code]],Table5[#All],2,0),"")</f>
        <v>Main Godown</v>
      </c>
      <c r="G1278" s="10">
        <v>10540008</v>
      </c>
      <c r="H1278" s="8" t="str">
        <f>IFERROR(VLOOKUP(Table4[[#This Row],[To BMC/MPG Code]],Table5[#All],3,0),"")</f>
        <v>GOMUKH PARRI</v>
      </c>
      <c r="I1278" s="8" t="str">
        <f>IFERROR(VLOOKUP(Table4[[#This Row],[To BMC/MPG Code]],Table5[#All],2,0),"")</f>
        <v>MPG</v>
      </c>
      <c r="J1278" s="10" t="s">
        <v>133</v>
      </c>
      <c r="K1278" s="8" t="str">
        <f>IFERROR(VLOOKUP(Table4[[#This Row],[Item Name]],Table2[[Item Name]:[UoM]],2,0),"")</f>
        <v>Nos</v>
      </c>
      <c r="L1278" s="10">
        <v>12</v>
      </c>
      <c r="M1278" s="18">
        <f>IFERROR(VLOOKUP(Table4[[#This Row],[Item Name]],Table2[[#All],[Item Name]:[Open Rate]],8,0),"")</f>
        <v>9.15</v>
      </c>
      <c r="N1278" s="18">
        <f>IFERROR(+Table4[[#This Row],[Qty Issued]]*Table4[[#This Row],[Rate]],"")</f>
        <v>109.80000000000001</v>
      </c>
      <c r="O1278" s="10" t="s">
        <v>153</v>
      </c>
      <c r="P1278" s="13" t="s">
        <v>38</v>
      </c>
    </row>
    <row r="1279" spans="1:16" x14ac:dyDescent="0.25">
      <c r="A1279" s="26">
        <v>45859</v>
      </c>
      <c r="B1279" s="10" t="s">
        <v>155</v>
      </c>
      <c r="C1279" s="10">
        <v>247</v>
      </c>
      <c r="D1279" s="10">
        <v>1</v>
      </c>
      <c r="E1279" s="8" t="str">
        <f>IFERROR(VLOOKUP(Table4[[#This Row],[From Location Code]],Table5[#All],3,0),"")</f>
        <v>Munger</v>
      </c>
      <c r="F1279" s="8" t="str">
        <f>IFERROR(VLOOKUP(Table4[[#This Row],[From Location Code]],Table5[#All],2,0),"")</f>
        <v>Main Godown</v>
      </c>
      <c r="G1279" s="10">
        <v>10110140</v>
      </c>
      <c r="H1279" s="8" t="str">
        <f>IFERROR(VLOOKUP(Table4[[#This Row],[To BMC/MPG Code]],Table5[#All],3,0),"")</f>
        <v>GOMUKH GHAMARIYA</v>
      </c>
      <c r="I1279" s="8" t="str">
        <f>IFERROR(VLOOKUP(Table4[[#This Row],[To BMC/MPG Code]],Table5[#All],2,0),"")</f>
        <v>MPG</v>
      </c>
      <c r="J1279" s="10" t="s">
        <v>133</v>
      </c>
      <c r="K1279" s="8" t="str">
        <f>IFERROR(VLOOKUP(Table4[[#This Row],[Item Name]],Table2[[Item Name]:[UoM]],2,0),"")</f>
        <v>Nos</v>
      </c>
      <c r="L1279" s="10">
        <v>12</v>
      </c>
      <c r="M1279" s="18">
        <f>IFERROR(VLOOKUP(Table4[[#This Row],[Item Name]],Table2[[#All],[Item Name]:[Open Rate]],8,0),"")</f>
        <v>9.15</v>
      </c>
      <c r="N1279" s="18">
        <f>IFERROR(+Table4[[#This Row],[Qty Issued]]*Table4[[#This Row],[Rate]],"")</f>
        <v>109.80000000000001</v>
      </c>
      <c r="O1279" s="10" t="s">
        <v>152</v>
      </c>
      <c r="P1279" s="13" t="s">
        <v>154</v>
      </c>
    </row>
    <row r="1280" spans="1:16" x14ac:dyDescent="0.25">
      <c r="A1280" s="26">
        <v>45859</v>
      </c>
      <c r="B1280" s="10" t="s">
        <v>155</v>
      </c>
      <c r="C1280" s="10">
        <v>247</v>
      </c>
      <c r="D1280" s="10">
        <v>1</v>
      </c>
      <c r="E1280" s="8" t="str">
        <f>IFERROR(VLOOKUP(Table4[[#This Row],[From Location Code]],Table5[#All],3,0),"")</f>
        <v>Munger</v>
      </c>
      <c r="F1280" s="8" t="str">
        <f>IFERROR(VLOOKUP(Table4[[#This Row],[From Location Code]],Table5[#All],2,0),"")</f>
        <v>Main Godown</v>
      </c>
      <c r="G1280" s="10">
        <v>10540005</v>
      </c>
      <c r="H1280" s="8" t="str">
        <f>IFERROR(VLOOKUP(Table4[[#This Row],[To BMC/MPG Code]],Table5[#All],3,0),"")</f>
        <v>GOMUKH GADBANNI</v>
      </c>
      <c r="I1280" s="8" t="str">
        <f>IFERROR(VLOOKUP(Table4[[#This Row],[To BMC/MPG Code]],Table5[#All],2,0),"")</f>
        <v>MPG</v>
      </c>
      <c r="J1280" s="10" t="s">
        <v>133</v>
      </c>
      <c r="K1280" s="8" t="str">
        <f>IFERROR(VLOOKUP(Table4[[#This Row],[Item Name]],Table2[[Item Name]:[UoM]],2,0),"")</f>
        <v>Nos</v>
      </c>
      <c r="L1280" s="10">
        <v>12</v>
      </c>
      <c r="M1280" s="18">
        <f>IFERROR(VLOOKUP(Table4[[#This Row],[Item Name]],Table2[[#All],[Item Name]:[Open Rate]],8,0),"")</f>
        <v>9.15</v>
      </c>
      <c r="N1280" s="18">
        <f>IFERROR(+Table4[[#This Row],[Qty Issued]]*Table4[[#This Row],[Rate]],"")</f>
        <v>109.80000000000001</v>
      </c>
      <c r="O1280" s="10" t="s">
        <v>152</v>
      </c>
      <c r="P1280" s="13" t="s">
        <v>154</v>
      </c>
    </row>
    <row r="1281" spans="1:16" x14ac:dyDescent="0.25">
      <c r="A1281" s="26">
        <v>45859</v>
      </c>
      <c r="B1281" s="10" t="s">
        <v>155</v>
      </c>
      <c r="C1281" s="10">
        <v>247</v>
      </c>
      <c r="D1281" s="10">
        <v>1</v>
      </c>
      <c r="E1281" s="8" t="str">
        <f>IFERROR(VLOOKUP(Table4[[#This Row],[From Location Code]],Table5[#All],3,0),"")</f>
        <v>Munger</v>
      </c>
      <c r="F1281" s="8" t="str">
        <f>IFERROR(VLOOKUP(Table4[[#This Row],[From Location Code]],Table5[#All],2,0),"")</f>
        <v>Main Godown</v>
      </c>
      <c r="G1281" s="10">
        <v>10110141</v>
      </c>
      <c r="H1281" s="8" t="str">
        <f>IFERROR(VLOOKUP(Table4[[#This Row],[To BMC/MPG Code]],Table5[#All],3,0),"")</f>
        <v>GOMUKH MEGHAUMA</v>
      </c>
      <c r="I1281" s="8" t="str">
        <f>IFERROR(VLOOKUP(Table4[[#This Row],[To BMC/MPG Code]],Table5[#All],2,0),"")</f>
        <v>MPG</v>
      </c>
      <c r="J1281" s="10" t="s">
        <v>133</v>
      </c>
      <c r="K1281" s="8" t="str">
        <f>IFERROR(VLOOKUP(Table4[[#This Row],[Item Name]],Table2[[Item Name]:[UoM]],2,0),"")</f>
        <v>Nos</v>
      </c>
      <c r="L1281" s="10">
        <v>12</v>
      </c>
      <c r="M1281" s="18">
        <f>IFERROR(VLOOKUP(Table4[[#This Row],[Item Name]],Table2[[#All],[Item Name]:[Open Rate]],8,0),"")</f>
        <v>9.15</v>
      </c>
      <c r="N1281" s="18">
        <f>IFERROR(+Table4[[#This Row],[Qty Issued]]*Table4[[#This Row],[Rate]],"")</f>
        <v>109.80000000000001</v>
      </c>
      <c r="O1281" s="10" t="s">
        <v>152</v>
      </c>
      <c r="P1281" s="13" t="s">
        <v>154</v>
      </c>
    </row>
    <row r="1282" spans="1:16" x14ac:dyDescent="0.25">
      <c r="A1282" s="26">
        <v>45859</v>
      </c>
      <c r="B1282" s="10" t="s">
        <v>155</v>
      </c>
      <c r="C1282" s="10">
        <v>247</v>
      </c>
      <c r="D1282" s="10">
        <v>1</v>
      </c>
      <c r="E1282" s="8" t="str">
        <f>IFERROR(VLOOKUP(Table4[[#This Row],[From Location Code]],Table5[#All],3,0),"")</f>
        <v>Munger</v>
      </c>
      <c r="F1282" s="8" t="str">
        <f>IFERROR(VLOOKUP(Table4[[#This Row],[From Location Code]],Table5[#All],2,0),"")</f>
        <v>Main Godown</v>
      </c>
      <c r="G1282" s="10">
        <v>10110149</v>
      </c>
      <c r="H1282" s="8" t="str">
        <f>IFERROR(VLOOKUP(Table4[[#This Row],[To BMC/MPG Code]],Table5[#All],3,0),"")</f>
        <v>GOMUKH PHULTAURA</v>
      </c>
      <c r="I1282" s="8" t="str">
        <f>IFERROR(VLOOKUP(Table4[[#This Row],[To BMC/MPG Code]],Table5[#All],2,0),"")</f>
        <v>MPG</v>
      </c>
      <c r="J1282" s="10" t="s">
        <v>133</v>
      </c>
      <c r="K1282" s="8" t="str">
        <f>IFERROR(VLOOKUP(Table4[[#This Row],[Item Name]],Table2[[Item Name]:[UoM]],2,0),"")</f>
        <v>Nos</v>
      </c>
      <c r="L1282" s="10">
        <v>6</v>
      </c>
      <c r="M1282" s="18">
        <f>IFERROR(VLOOKUP(Table4[[#This Row],[Item Name]],Table2[[#All],[Item Name]:[Open Rate]],8,0),"")</f>
        <v>9.15</v>
      </c>
      <c r="N1282" s="18">
        <f>IFERROR(+Table4[[#This Row],[Qty Issued]]*Table4[[#This Row],[Rate]],"")</f>
        <v>54.900000000000006</v>
      </c>
      <c r="O1282" s="10" t="s">
        <v>152</v>
      </c>
      <c r="P1282" s="13" t="s">
        <v>154</v>
      </c>
    </row>
    <row r="1283" spans="1:16" x14ac:dyDescent="0.25">
      <c r="A1283" s="26">
        <v>45859</v>
      </c>
      <c r="B1283" s="10" t="s">
        <v>155</v>
      </c>
      <c r="C1283" s="10">
        <v>247</v>
      </c>
      <c r="D1283" s="10">
        <v>1</v>
      </c>
      <c r="E1283" s="8" t="str">
        <f>IFERROR(VLOOKUP(Table4[[#This Row],[From Location Code]],Table5[#All],3,0),"")</f>
        <v>Munger</v>
      </c>
      <c r="F1283" s="8" t="str">
        <f>IFERROR(VLOOKUP(Table4[[#This Row],[From Location Code]],Table5[#All],2,0),"")</f>
        <v>Main Godown</v>
      </c>
      <c r="G1283" s="10">
        <v>10110148</v>
      </c>
      <c r="H1283" s="8" t="str">
        <f>IFERROR(VLOOKUP(Table4[[#This Row],[To BMC/MPG Code]],Table5[#All],3,0),"")</f>
        <v>GOMUKH SAHARBANNI</v>
      </c>
      <c r="I1283" s="8" t="str">
        <f>IFERROR(VLOOKUP(Table4[[#This Row],[To BMC/MPG Code]],Table5[#All],2,0),"")</f>
        <v>MPG</v>
      </c>
      <c r="J1283" s="10" t="s">
        <v>133</v>
      </c>
      <c r="K1283" s="8" t="str">
        <f>IFERROR(VLOOKUP(Table4[[#This Row],[Item Name]],Table2[[Item Name]:[UoM]],2,0),"")</f>
        <v>Nos</v>
      </c>
      <c r="L1283" s="10">
        <v>6</v>
      </c>
      <c r="M1283" s="18">
        <f>IFERROR(VLOOKUP(Table4[[#This Row],[Item Name]],Table2[[#All],[Item Name]:[Open Rate]],8,0),"")</f>
        <v>9.15</v>
      </c>
      <c r="N1283" s="18">
        <f>IFERROR(+Table4[[#This Row],[Qty Issued]]*Table4[[#This Row],[Rate]],"")</f>
        <v>54.900000000000006</v>
      </c>
      <c r="O1283" s="10" t="s">
        <v>152</v>
      </c>
      <c r="P1283" s="13" t="s">
        <v>154</v>
      </c>
    </row>
    <row r="1284" spans="1:16" x14ac:dyDescent="0.25">
      <c r="A1284" s="26">
        <v>45859</v>
      </c>
      <c r="B1284" s="10" t="s">
        <v>155</v>
      </c>
      <c r="C1284" s="10">
        <v>247</v>
      </c>
      <c r="D1284" s="10">
        <v>1</v>
      </c>
      <c r="E1284" s="8" t="str">
        <f>IFERROR(VLOOKUP(Table4[[#This Row],[From Location Code]],Table5[#All],3,0),"")</f>
        <v>Munger</v>
      </c>
      <c r="F1284" s="8" t="str">
        <f>IFERROR(VLOOKUP(Table4[[#This Row],[From Location Code]],Table5[#All],2,0),"")</f>
        <v>Main Godown</v>
      </c>
      <c r="G1284" s="10">
        <v>10110127</v>
      </c>
      <c r="H1284" s="8" t="str">
        <f>IFERROR(VLOOKUP(Table4[[#This Row],[To BMC/MPG Code]],Table5[#All],3,0),"")</f>
        <v>GOMUKH SANJHOTI</v>
      </c>
      <c r="I1284" s="8" t="str">
        <f>IFERROR(VLOOKUP(Table4[[#This Row],[To BMC/MPG Code]],Table5[#All],2,0),"")</f>
        <v>MPG</v>
      </c>
      <c r="J1284" s="10" t="s">
        <v>133</v>
      </c>
      <c r="K1284" s="8" t="str">
        <f>IFERROR(VLOOKUP(Table4[[#This Row],[Item Name]],Table2[[Item Name]:[UoM]],2,0),"")</f>
        <v>Nos</v>
      </c>
      <c r="L1284" s="10">
        <v>12</v>
      </c>
      <c r="M1284" s="18">
        <f>IFERROR(VLOOKUP(Table4[[#This Row],[Item Name]],Table2[[#All],[Item Name]:[Open Rate]],8,0),"")</f>
        <v>9.15</v>
      </c>
      <c r="N1284" s="18">
        <f>IFERROR(+Table4[[#This Row],[Qty Issued]]*Table4[[#This Row],[Rate]],"")</f>
        <v>109.80000000000001</v>
      </c>
      <c r="O1284" s="10" t="s">
        <v>153</v>
      </c>
      <c r="P1284" s="13" t="s">
        <v>38</v>
      </c>
    </row>
    <row r="1285" spans="1:16" x14ac:dyDescent="0.25">
      <c r="A1285" s="26">
        <v>45859</v>
      </c>
      <c r="B1285" s="10" t="s">
        <v>155</v>
      </c>
      <c r="C1285" s="10">
        <v>247</v>
      </c>
      <c r="D1285" s="10">
        <v>1</v>
      </c>
      <c r="E1285" s="8" t="str">
        <f>IFERROR(VLOOKUP(Table4[[#This Row],[From Location Code]],Table5[#All],3,0),"")</f>
        <v>Munger</v>
      </c>
      <c r="F1285" s="8" t="str">
        <f>IFERROR(VLOOKUP(Table4[[#This Row],[From Location Code]],Table5[#All],2,0),"")</f>
        <v>Main Godown</v>
      </c>
      <c r="G1285" s="10">
        <v>10110129</v>
      </c>
      <c r="H1285" s="8" t="str">
        <f>IFERROR(VLOOKUP(Table4[[#This Row],[To BMC/MPG Code]],Table5[#All],3,0),"")</f>
        <v>GOMUKH D SANJHAUTI</v>
      </c>
      <c r="I1285" s="8" t="str">
        <f>IFERROR(VLOOKUP(Table4[[#This Row],[To BMC/MPG Code]],Table5[#All],2,0),"")</f>
        <v>MPG</v>
      </c>
      <c r="J1285" s="10" t="s">
        <v>133</v>
      </c>
      <c r="K1285" s="8" t="str">
        <f>IFERROR(VLOOKUP(Table4[[#This Row],[Item Name]],Table2[[Item Name]:[UoM]],2,0),"")</f>
        <v>Nos</v>
      </c>
      <c r="L1285" s="10">
        <v>6</v>
      </c>
      <c r="M1285" s="18">
        <f>IFERROR(VLOOKUP(Table4[[#This Row],[Item Name]],Table2[[#All],[Item Name]:[Open Rate]],8,0),"")</f>
        <v>9.15</v>
      </c>
      <c r="N1285" s="18">
        <f>IFERROR(+Table4[[#This Row],[Qty Issued]]*Table4[[#This Row],[Rate]],"")</f>
        <v>54.900000000000006</v>
      </c>
      <c r="O1285" s="10" t="s">
        <v>153</v>
      </c>
      <c r="P1285" s="13" t="s">
        <v>38</v>
      </c>
    </row>
    <row r="1286" spans="1:16" x14ac:dyDescent="0.25">
      <c r="A1286" s="26">
        <v>45859</v>
      </c>
      <c r="B1286" s="10" t="s">
        <v>155</v>
      </c>
      <c r="C1286" s="10">
        <v>247</v>
      </c>
      <c r="D1286" s="10">
        <v>1</v>
      </c>
      <c r="E1286" s="7" t="str">
        <f>IFERROR(VLOOKUP(Table4[[#This Row],[From Location Code]],Table5[#All],3,0),"")</f>
        <v>Munger</v>
      </c>
      <c r="F1286" s="7" t="str">
        <f>IFERROR(VLOOKUP(Table4[[#This Row],[From Location Code]],Table5[#All],2,0),"")</f>
        <v>Main Godown</v>
      </c>
      <c r="G1286" s="10">
        <v>10540007</v>
      </c>
      <c r="H1286" s="7" t="str">
        <f>IFERROR(VLOOKUP(Table4[[#This Row],[To BMC/MPG Code]],Table5[#All],3,0),"")</f>
        <v>GOMUKH GORIYAMI</v>
      </c>
      <c r="I1286" s="7" t="str">
        <f>IFERROR(VLOOKUP(Table4[[#This Row],[To BMC/MPG Code]],Table5[#All],2,0),"")</f>
        <v>MPG</v>
      </c>
      <c r="J1286" s="10" t="s">
        <v>133</v>
      </c>
      <c r="K1286" s="7" t="str">
        <f>IFERROR(VLOOKUP(Table4[[#This Row],[Item Name]],Table2[[Item Name]:[UoM]],2,0),"")</f>
        <v>Nos</v>
      </c>
      <c r="L1286" s="10">
        <v>6</v>
      </c>
      <c r="M1286" s="17">
        <f>IFERROR(VLOOKUP(Table4[[#This Row],[Item Name]],Table2[[#All],[Item Name]:[Open Rate]],8,0),"")</f>
        <v>9.15</v>
      </c>
      <c r="N1286" s="17">
        <f>IFERROR(+Table4[[#This Row],[Qty Issued]]*Table4[[#This Row],[Rate]],"")</f>
        <v>54.900000000000006</v>
      </c>
      <c r="O1286" s="10" t="s">
        <v>152</v>
      </c>
      <c r="P1286" s="13" t="s">
        <v>154</v>
      </c>
    </row>
    <row r="1287" spans="1:16" x14ac:dyDescent="0.25">
      <c r="A1287" s="26">
        <v>45859</v>
      </c>
      <c r="B1287" s="10" t="s">
        <v>155</v>
      </c>
      <c r="C1287" s="10">
        <v>247</v>
      </c>
      <c r="D1287" s="10">
        <v>1</v>
      </c>
      <c r="E1287" s="8" t="str">
        <f>IFERROR(VLOOKUP(Table4[[#This Row],[From Location Code]],Table5[#All],3,0),"")</f>
        <v>Munger</v>
      </c>
      <c r="F1287" s="8" t="str">
        <f>IFERROR(VLOOKUP(Table4[[#This Row],[From Location Code]],Table5[#All],2,0),"")</f>
        <v>Main Godown</v>
      </c>
      <c r="G1287" s="10">
        <v>10110159</v>
      </c>
      <c r="H1287" s="8" t="str">
        <f>IFERROR(VLOOKUP(Table4[[#This Row],[To BMC/MPG Code]],Table5[#All],3,0),"")</f>
        <v>GOMUKH MOHABA</v>
      </c>
      <c r="I1287" s="8" t="str">
        <f>IFERROR(VLOOKUP(Table4[[#This Row],[To BMC/MPG Code]],Table5[#All],2,0),"")</f>
        <v>MPG</v>
      </c>
      <c r="J1287" s="9" t="s">
        <v>116</v>
      </c>
      <c r="K1287" s="8" t="str">
        <f>IFERROR(VLOOKUP(Table4[[#This Row],[Item Name]],Table2[[Item Name]:[UoM]],2,0),"")</f>
        <v>Nos</v>
      </c>
      <c r="L1287" s="10">
        <v>4</v>
      </c>
      <c r="M1287" s="18">
        <f>IFERROR(VLOOKUP(Table4[[#This Row],[Item Name]],Table2[[#All],[Item Name]:[Open Rate]],8,0),"")</f>
        <v>2.83</v>
      </c>
      <c r="N1287" s="18">
        <f>IFERROR(+Table4[[#This Row],[Qty Issued]]*Table4[[#This Row],[Rate]],"")</f>
        <v>11.32</v>
      </c>
      <c r="O1287" s="10" t="s">
        <v>153</v>
      </c>
      <c r="P1287" s="13" t="s">
        <v>38</v>
      </c>
    </row>
    <row r="1288" spans="1:16" x14ac:dyDescent="0.25">
      <c r="A1288" s="26">
        <v>45859</v>
      </c>
      <c r="B1288" s="10" t="s">
        <v>155</v>
      </c>
      <c r="C1288" s="10">
        <v>247</v>
      </c>
      <c r="D1288" s="10">
        <v>1</v>
      </c>
      <c r="E1288" s="8" t="str">
        <f>IFERROR(VLOOKUP(Table4[[#This Row],[From Location Code]],Table5[#All],3,0),"")</f>
        <v>Munger</v>
      </c>
      <c r="F1288" s="8" t="str">
        <f>IFERROR(VLOOKUP(Table4[[#This Row],[From Location Code]],Table5[#All],2,0),"")</f>
        <v>Main Godown</v>
      </c>
      <c r="G1288" s="10">
        <v>10110158</v>
      </c>
      <c r="H1288" s="8" t="str">
        <f>IFERROR(VLOOKUP(Table4[[#This Row],[To BMC/MPG Code]],Table5[#All],3,0),"")</f>
        <v>GOMUKH CHOWKI 2</v>
      </c>
      <c r="I1288" s="8" t="str">
        <f>IFERROR(VLOOKUP(Table4[[#This Row],[To BMC/MPG Code]],Table5[#All],2,0),"")</f>
        <v>MPG</v>
      </c>
      <c r="J1288" s="9" t="s">
        <v>116</v>
      </c>
      <c r="K1288" s="8" t="str">
        <f>IFERROR(VLOOKUP(Table4[[#This Row],[Item Name]],Table2[[Item Name]:[UoM]],2,0),"")</f>
        <v>Nos</v>
      </c>
      <c r="L1288" s="10">
        <v>4</v>
      </c>
      <c r="M1288" s="18">
        <f>IFERROR(VLOOKUP(Table4[[#This Row],[Item Name]],Table2[[#All],[Item Name]:[Open Rate]],8,0),"")</f>
        <v>2.83</v>
      </c>
      <c r="N1288" s="18">
        <f>IFERROR(+Table4[[#This Row],[Qty Issued]]*Table4[[#This Row],[Rate]],"")</f>
        <v>11.32</v>
      </c>
      <c r="O1288" s="10" t="s">
        <v>153</v>
      </c>
      <c r="P1288" s="13" t="s">
        <v>38</v>
      </c>
    </row>
    <row r="1289" spans="1:16" x14ac:dyDescent="0.25">
      <c r="A1289" s="26">
        <v>45859</v>
      </c>
      <c r="B1289" s="10" t="s">
        <v>155</v>
      </c>
      <c r="C1289" s="10">
        <v>247</v>
      </c>
      <c r="D1289" s="10">
        <v>1</v>
      </c>
      <c r="E1289" s="8" t="str">
        <f>IFERROR(VLOOKUP(Table4[[#This Row],[From Location Code]],Table5[#All],3,0),"")</f>
        <v>Munger</v>
      </c>
      <c r="F1289" s="8" t="str">
        <f>IFERROR(VLOOKUP(Table4[[#This Row],[From Location Code]],Table5[#All],2,0),"")</f>
        <v>Main Godown</v>
      </c>
      <c r="G1289" s="10">
        <v>10110132</v>
      </c>
      <c r="H1289" s="8" t="str">
        <f>IFERROR(VLOOKUP(Table4[[#This Row],[To BMC/MPG Code]],Table5[#All],3,0),"")</f>
        <v>GOMUKH DHUSMURI BISHANPUR</v>
      </c>
      <c r="I1289" s="8" t="str">
        <f>IFERROR(VLOOKUP(Table4[[#This Row],[To BMC/MPG Code]],Table5[#All],2,0),"")</f>
        <v>MPG</v>
      </c>
      <c r="J1289" s="9" t="s">
        <v>116</v>
      </c>
      <c r="K1289" s="8" t="str">
        <f>IFERROR(VLOOKUP(Table4[[#This Row],[Item Name]],Table2[[Item Name]:[UoM]],2,0),"")</f>
        <v>Nos</v>
      </c>
      <c r="L1289" s="10">
        <v>2</v>
      </c>
      <c r="M1289" s="18">
        <f>IFERROR(VLOOKUP(Table4[[#This Row],[Item Name]],Table2[[#All],[Item Name]:[Open Rate]],8,0),"")</f>
        <v>2.83</v>
      </c>
      <c r="N1289" s="18">
        <f>IFERROR(+Table4[[#This Row],[Qty Issued]]*Table4[[#This Row],[Rate]],"")</f>
        <v>5.66</v>
      </c>
      <c r="O1289" s="10" t="s">
        <v>152</v>
      </c>
      <c r="P1289" s="13" t="s">
        <v>154</v>
      </c>
    </row>
    <row r="1290" spans="1:16" x14ac:dyDescent="0.25">
      <c r="A1290" s="26">
        <v>45859</v>
      </c>
      <c r="B1290" s="10" t="s">
        <v>155</v>
      </c>
      <c r="C1290" s="10">
        <v>247</v>
      </c>
      <c r="D1290" s="10">
        <v>1</v>
      </c>
      <c r="E1290" s="8" t="str">
        <f>IFERROR(VLOOKUP(Table4[[#This Row],[From Location Code]],Table5[#All],3,0),"")</f>
        <v>Munger</v>
      </c>
      <c r="F1290" s="8" t="str">
        <f>IFERROR(VLOOKUP(Table4[[#This Row],[From Location Code]],Table5[#All],2,0),"")</f>
        <v>Main Godown</v>
      </c>
      <c r="G1290" s="10">
        <v>10110121</v>
      </c>
      <c r="H1290" s="8" t="str">
        <f>IFERROR(VLOOKUP(Table4[[#This Row],[To BMC/MPG Code]],Table5[#All],3,0),"")</f>
        <v>GOMUKH AHUNA</v>
      </c>
      <c r="I1290" s="8" t="str">
        <f>IFERROR(VLOOKUP(Table4[[#This Row],[To BMC/MPG Code]],Table5[#All],2,0),"")</f>
        <v>MPG</v>
      </c>
      <c r="J1290" s="9" t="s">
        <v>116</v>
      </c>
      <c r="K1290" s="8" t="str">
        <f>IFERROR(VLOOKUP(Table4[[#This Row],[Item Name]],Table2[[Item Name]:[UoM]],2,0),"")</f>
        <v>Nos</v>
      </c>
      <c r="L1290" s="10">
        <v>2</v>
      </c>
      <c r="M1290" s="18">
        <f>IFERROR(VLOOKUP(Table4[[#This Row],[Item Name]],Table2[[#All],[Item Name]:[Open Rate]],8,0),"")</f>
        <v>2.83</v>
      </c>
      <c r="N1290" s="18">
        <f>IFERROR(+Table4[[#This Row],[Qty Issued]]*Table4[[#This Row],[Rate]],"")</f>
        <v>5.66</v>
      </c>
      <c r="O1290" s="10" t="s">
        <v>152</v>
      </c>
      <c r="P1290" s="13" t="s">
        <v>154</v>
      </c>
    </row>
    <row r="1291" spans="1:16" x14ac:dyDescent="0.25">
      <c r="A1291" s="26">
        <v>45859</v>
      </c>
      <c r="B1291" s="10" t="s">
        <v>155</v>
      </c>
      <c r="C1291" s="10">
        <v>247</v>
      </c>
      <c r="D1291" s="10">
        <v>1</v>
      </c>
      <c r="E1291" s="8" t="str">
        <f>IFERROR(VLOOKUP(Table4[[#This Row],[From Location Code]],Table5[#All],3,0),"")</f>
        <v>Munger</v>
      </c>
      <c r="F1291" s="8" t="str">
        <f>IFERROR(VLOOKUP(Table4[[#This Row],[From Location Code]],Table5[#All],2,0),"")</f>
        <v>Main Godown</v>
      </c>
      <c r="G1291" s="10">
        <v>10110104</v>
      </c>
      <c r="H1291" s="8" t="str">
        <f>IFERROR(VLOOKUP(Table4[[#This Row],[To BMC/MPG Code]],Table5[#All],3,0),"")</f>
        <v>GOMUKH RON</v>
      </c>
      <c r="I1291" s="8" t="str">
        <f>IFERROR(VLOOKUP(Table4[[#This Row],[To BMC/MPG Code]],Table5[#All],2,0),"")</f>
        <v>MPG</v>
      </c>
      <c r="J1291" s="9" t="s">
        <v>116</v>
      </c>
      <c r="K1291" s="8" t="str">
        <f>IFERROR(VLOOKUP(Table4[[#This Row],[Item Name]],Table2[[Item Name]:[UoM]],2,0),"")</f>
        <v>Nos</v>
      </c>
      <c r="L1291" s="10">
        <v>20</v>
      </c>
      <c r="M1291" s="18">
        <f>IFERROR(VLOOKUP(Table4[[#This Row],[Item Name]],Table2[[#All],[Item Name]:[Open Rate]],8,0),"")</f>
        <v>2.83</v>
      </c>
      <c r="N1291" s="18">
        <f>IFERROR(+Table4[[#This Row],[Qty Issued]]*Table4[[#This Row],[Rate]],"")</f>
        <v>56.6</v>
      </c>
      <c r="O1291" s="10" t="s">
        <v>152</v>
      </c>
      <c r="P1291" s="13" t="s">
        <v>154</v>
      </c>
    </row>
    <row r="1292" spans="1:16" x14ac:dyDescent="0.25">
      <c r="A1292" s="26">
        <v>45859</v>
      </c>
      <c r="B1292" s="10" t="s">
        <v>155</v>
      </c>
      <c r="C1292" s="10">
        <v>247</v>
      </c>
      <c r="D1292" s="10">
        <v>1</v>
      </c>
      <c r="E1292" s="8" t="str">
        <f>IFERROR(VLOOKUP(Table4[[#This Row],[From Location Code]],Table5[#All],3,0),"")</f>
        <v>Munger</v>
      </c>
      <c r="F1292" s="8" t="str">
        <f>IFERROR(VLOOKUP(Table4[[#This Row],[From Location Code]],Table5[#All],2,0),"")</f>
        <v>Main Godown</v>
      </c>
      <c r="G1292" s="10">
        <v>10110120</v>
      </c>
      <c r="H1292" s="8" t="str">
        <f>IFERROR(VLOOKUP(Table4[[#This Row],[To BMC/MPG Code]],Table5[#All],3,0),"")</f>
        <v>GOMUKH SANTOSHPUL</v>
      </c>
      <c r="I1292" s="8" t="str">
        <f>IFERROR(VLOOKUP(Table4[[#This Row],[To BMC/MPG Code]],Table5[#All],2,0),"")</f>
        <v>MPG</v>
      </c>
      <c r="J1292" s="9" t="s">
        <v>116</v>
      </c>
      <c r="K1292" s="8" t="str">
        <f>IFERROR(VLOOKUP(Table4[[#This Row],[Item Name]],Table2[[Item Name]:[UoM]],2,0),"")</f>
        <v>Nos</v>
      </c>
      <c r="L1292" s="10">
        <v>2</v>
      </c>
      <c r="M1292" s="18">
        <f>IFERROR(VLOOKUP(Table4[[#This Row],[Item Name]],Table2[[#All],[Item Name]:[Open Rate]],8,0),"")</f>
        <v>2.83</v>
      </c>
      <c r="N1292" s="18">
        <f>IFERROR(+Table4[[#This Row],[Qty Issued]]*Table4[[#This Row],[Rate]],"")</f>
        <v>5.66</v>
      </c>
      <c r="O1292" s="10" t="s">
        <v>153</v>
      </c>
      <c r="P1292" s="13" t="s">
        <v>38</v>
      </c>
    </row>
    <row r="1293" spans="1:16" x14ac:dyDescent="0.25">
      <c r="A1293" s="26">
        <v>45859</v>
      </c>
      <c r="B1293" s="10" t="s">
        <v>155</v>
      </c>
      <c r="C1293" s="10">
        <v>247</v>
      </c>
      <c r="D1293" s="10">
        <v>1</v>
      </c>
      <c r="E1293" s="8" t="str">
        <f>IFERROR(VLOOKUP(Table4[[#This Row],[From Location Code]],Table5[#All],3,0),"")</f>
        <v>Munger</v>
      </c>
      <c r="F1293" s="8" t="str">
        <f>IFERROR(VLOOKUP(Table4[[#This Row],[From Location Code]],Table5[#All],2,0),"")</f>
        <v>Main Godown</v>
      </c>
      <c r="G1293" s="10">
        <v>10540009</v>
      </c>
      <c r="H1293" s="8" t="str">
        <f>IFERROR(VLOOKUP(Table4[[#This Row],[To BMC/MPG Code]],Table5[#All],3,0),"")</f>
        <v>GOMUKH BHIKHARI GHAT</v>
      </c>
      <c r="I1293" s="8" t="str">
        <f>IFERROR(VLOOKUP(Table4[[#This Row],[To BMC/MPG Code]],Table5[#All],2,0),"")</f>
        <v>MPG</v>
      </c>
      <c r="J1293" s="9" t="s">
        <v>116</v>
      </c>
      <c r="K1293" s="8" t="str">
        <f>IFERROR(VLOOKUP(Table4[[#This Row],[Item Name]],Table2[[Item Name]:[UoM]],2,0),"")</f>
        <v>Nos</v>
      </c>
      <c r="L1293" s="10">
        <v>10</v>
      </c>
      <c r="M1293" s="18">
        <f>IFERROR(VLOOKUP(Table4[[#This Row],[Item Name]],Table2[[#All],[Item Name]:[Open Rate]],8,0),"")</f>
        <v>2.83</v>
      </c>
      <c r="N1293" s="18">
        <f>IFERROR(+Table4[[#This Row],[Qty Issued]]*Table4[[#This Row],[Rate]],"")</f>
        <v>28.3</v>
      </c>
      <c r="O1293" s="10" t="s">
        <v>153</v>
      </c>
      <c r="P1293" s="13" t="s">
        <v>38</v>
      </c>
    </row>
    <row r="1294" spans="1:16" x14ac:dyDescent="0.25">
      <c r="A1294" s="26">
        <v>45859</v>
      </c>
      <c r="B1294" s="10" t="s">
        <v>155</v>
      </c>
      <c r="C1294" s="10">
        <v>247</v>
      </c>
      <c r="D1294" s="10">
        <v>1</v>
      </c>
      <c r="E1294" s="8" t="str">
        <f>IFERROR(VLOOKUP(Table4[[#This Row],[From Location Code]],Table5[#All],3,0),"")</f>
        <v>Munger</v>
      </c>
      <c r="F1294" s="8" t="str">
        <f>IFERROR(VLOOKUP(Table4[[#This Row],[From Location Code]],Table5[#All],2,0),"")</f>
        <v>Main Godown</v>
      </c>
      <c r="G1294" s="10">
        <v>10540008</v>
      </c>
      <c r="H1294" s="8" t="str">
        <f>IFERROR(VLOOKUP(Table4[[#This Row],[To BMC/MPG Code]],Table5[#All],3,0),"")</f>
        <v>GOMUKH PARRI</v>
      </c>
      <c r="I1294" s="8" t="str">
        <f>IFERROR(VLOOKUP(Table4[[#This Row],[To BMC/MPG Code]],Table5[#All],2,0),"")</f>
        <v>MPG</v>
      </c>
      <c r="J1294" s="9" t="s">
        <v>116</v>
      </c>
      <c r="K1294" s="8" t="str">
        <f>IFERROR(VLOOKUP(Table4[[#This Row],[Item Name]],Table2[[Item Name]:[UoM]],2,0),"")</f>
        <v>Nos</v>
      </c>
      <c r="L1294" s="10">
        <v>4</v>
      </c>
      <c r="M1294" s="18">
        <f>IFERROR(VLOOKUP(Table4[[#This Row],[Item Name]],Table2[[#All],[Item Name]:[Open Rate]],8,0),"")</f>
        <v>2.83</v>
      </c>
      <c r="N1294" s="18">
        <f>IFERROR(+Table4[[#This Row],[Qty Issued]]*Table4[[#This Row],[Rate]],"")</f>
        <v>11.32</v>
      </c>
      <c r="O1294" s="10" t="s">
        <v>153</v>
      </c>
      <c r="P1294" s="13" t="s">
        <v>38</v>
      </c>
    </row>
    <row r="1295" spans="1:16" x14ac:dyDescent="0.25">
      <c r="A1295" s="26">
        <v>45859</v>
      </c>
      <c r="B1295" s="10" t="s">
        <v>155</v>
      </c>
      <c r="C1295" s="10">
        <v>247</v>
      </c>
      <c r="D1295" s="10">
        <v>1</v>
      </c>
      <c r="E1295" s="8" t="str">
        <f>IFERROR(VLOOKUP(Table4[[#This Row],[From Location Code]],Table5[#All],3,0),"")</f>
        <v>Munger</v>
      </c>
      <c r="F1295" s="8" t="str">
        <f>IFERROR(VLOOKUP(Table4[[#This Row],[From Location Code]],Table5[#All],2,0),"")</f>
        <v>Main Godown</v>
      </c>
      <c r="G1295" s="10">
        <v>10110133</v>
      </c>
      <c r="H1295" s="8" t="str">
        <f>IFERROR(VLOOKUP(Table4[[#This Row],[To BMC/MPG Code]],Table5[#All],3,0),"")</f>
        <v>GOMUKH ANANDPUR PARAS</v>
      </c>
      <c r="I1295" s="8" t="str">
        <f>IFERROR(VLOOKUP(Table4[[#This Row],[To BMC/MPG Code]],Table5[#All],2,0),"")</f>
        <v>MPG</v>
      </c>
      <c r="J1295" s="9" t="s">
        <v>116</v>
      </c>
      <c r="K1295" s="8" t="str">
        <f>IFERROR(VLOOKUP(Table4[[#This Row],[Item Name]],Table2[[Item Name]:[UoM]],2,0),"")</f>
        <v>Nos</v>
      </c>
      <c r="L1295" s="10">
        <v>4</v>
      </c>
      <c r="M1295" s="18">
        <f>IFERROR(VLOOKUP(Table4[[#This Row],[Item Name]],Table2[[#All],[Item Name]:[Open Rate]],8,0),"")</f>
        <v>2.83</v>
      </c>
      <c r="N1295" s="18">
        <f>IFERROR(+Table4[[#This Row],[Qty Issued]]*Table4[[#This Row],[Rate]],"")</f>
        <v>11.32</v>
      </c>
      <c r="O1295" s="10" t="s">
        <v>152</v>
      </c>
      <c r="P1295" s="13" t="s">
        <v>154</v>
      </c>
    </row>
    <row r="1296" spans="1:16" x14ac:dyDescent="0.25">
      <c r="A1296" s="26">
        <v>45859</v>
      </c>
      <c r="B1296" s="10" t="s">
        <v>155</v>
      </c>
      <c r="C1296" s="10">
        <v>247</v>
      </c>
      <c r="D1296" s="10">
        <v>1</v>
      </c>
      <c r="E1296" s="8" t="str">
        <f>IFERROR(VLOOKUP(Table4[[#This Row],[From Location Code]],Table5[#All],3,0),"")</f>
        <v>Munger</v>
      </c>
      <c r="F1296" s="8" t="str">
        <f>IFERROR(VLOOKUP(Table4[[#This Row],[From Location Code]],Table5[#All],2,0),"")</f>
        <v>Main Godown</v>
      </c>
      <c r="G1296" s="10">
        <v>10540003</v>
      </c>
      <c r="H1296" s="8" t="str">
        <f>IFERROR(VLOOKUP(Table4[[#This Row],[To BMC/MPG Code]],Table5[#All],3,0),"")</f>
        <v>GOMUKH ANANDPUR PARAS 2</v>
      </c>
      <c r="I1296" s="8" t="str">
        <f>IFERROR(VLOOKUP(Table4[[#This Row],[To BMC/MPG Code]],Table5[#All],2,0),"")</f>
        <v>MPG</v>
      </c>
      <c r="J1296" s="9" t="s">
        <v>116</v>
      </c>
      <c r="K1296" s="8" t="str">
        <f>IFERROR(VLOOKUP(Table4[[#This Row],[Item Name]],Table2[[Item Name]:[UoM]],2,0),"")</f>
        <v>Nos</v>
      </c>
      <c r="L1296" s="10">
        <v>4</v>
      </c>
      <c r="M1296" s="18">
        <f>IFERROR(VLOOKUP(Table4[[#This Row],[Item Name]],Table2[[#All],[Item Name]:[Open Rate]],8,0),"")</f>
        <v>2.83</v>
      </c>
      <c r="N1296" s="18">
        <f>IFERROR(+Table4[[#This Row],[Qty Issued]]*Table4[[#This Row],[Rate]],"")</f>
        <v>11.32</v>
      </c>
      <c r="O1296" s="10" t="s">
        <v>152</v>
      </c>
      <c r="P1296" s="13" t="s">
        <v>154</v>
      </c>
    </row>
    <row r="1297" spans="1:16" x14ac:dyDescent="0.25">
      <c r="A1297" s="26">
        <v>45859</v>
      </c>
      <c r="B1297" s="10" t="s">
        <v>155</v>
      </c>
      <c r="C1297" s="10">
        <v>247</v>
      </c>
      <c r="D1297" s="10">
        <v>1</v>
      </c>
      <c r="E1297" s="8" t="str">
        <f>IFERROR(VLOOKUP(Table4[[#This Row],[From Location Code]],Table5[#All],3,0),"")</f>
        <v>Munger</v>
      </c>
      <c r="F1297" s="8" t="str">
        <f>IFERROR(VLOOKUP(Table4[[#This Row],[From Location Code]],Table5[#All],2,0),"")</f>
        <v>Main Godown</v>
      </c>
      <c r="G1297" s="10">
        <v>10110127</v>
      </c>
      <c r="H1297" s="8" t="str">
        <f>IFERROR(VLOOKUP(Table4[[#This Row],[To BMC/MPG Code]],Table5[#All],3,0),"")</f>
        <v>GOMUKH SANJHOTI</v>
      </c>
      <c r="I1297" s="8" t="str">
        <f>IFERROR(VLOOKUP(Table4[[#This Row],[To BMC/MPG Code]],Table5[#All],2,0),"")</f>
        <v>MPG</v>
      </c>
      <c r="J1297" s="9" t="s">
        <v>116</v>
      </c>
      <c r="K1297" s="8" t="str">
        <f>IFERROR(VLOOKUP(Table4[[#This Row],[Item Name]],Table2[[Item Name]:[UoM]],2,0),"")</f>
        <v>Nos</v>
      </c>
      <c r="L1297" s="10">
        <v>2</v>
      </c>
      <c r="M1297" s="18">
        <f>IFERROR(VLOOKUP(Table4[[#This Row],[Item Name]],Table2[[#All],[Item Name]:[Open Rate]],8,0),"")</f>
        <v>2.83</v>
      </c>
      <c r="N1297" s="18">
        <f>IFERROR(+Table4[[#This Row],[Qty Issued]]*Table4[[#This Row],[Rate]],"")</f>
        <v>5.66</v>
      </c>
      <c r="O1297" s="10" t="s">
        <v>153</v>
      </c>
      <c r="P1297" s="13" t="s">
        <v>38</v>
      </c>
    </row>
    <row r="1298" spans="1:16" x14ac:dyDescent="0.25">
      <c r="A1298" s="26">
        <v>45859</v>
      </c>
      <c r="B1298" s="10" t="s">
        <v>155</v>
      </c>
      <c r="C1298" s="10">
        <v>247</v>
      </c>
      <c r="D1298" s="10">
        <v>1</v>
      </c>
      <c r="E1298" s="8" t="str">
        <f>IFERROR(VLOOKUP(Table4[[#This Row],[From Location Code]],Table5[#All],3,0),"")</f>
        <v>Munger</v>
      </c>
      <c r="F1298" s="8" t="str">
        <f>IFERROR(VLOOKUP(Table4[[#This Row],[From Location Code]],Table5[#All],2,0),"")</f>
        <v>Main Godown</v>
      </c>
      <c r="G1298" s="10">
        <v>10110129</v>
      </c>
      <c r="H1298" s="8" t="str">
        <f>IFERROR(VLOOKUP(Table4[[#This Row],[To BMC/MPG Code]],Table5[#All],3,0),"")</f>
        <v>GOMUKH D SANJHAUTI</v>
      </c>
      <c r="I1298" s="8" t="str">
        <f>IFERROR(VLOOKUP(Table4[[#This Row],[To BMC/MPG Code]],Table5[#All],2,0),"")</f>
        <v>MPG</v>
      </c>
      <c r="J1298" s="9" t="s">
        <v>116</v>
      </c>
      <c r="K1298" s="8" t="str">
        <f>IFERROR(VLOOKUP(Table4[[#This Row],[Item Name]],Table2[[Item Name]:[UoM]],2,0),"")</f>
        <v>Nos</v>
      </c>
      <c r="L1298" s="10">
        <v>2</v>
      </c>
      <c r="M1298" s="18">
        <f>IFERROR(VLOOKUP(Table4[[#This Row],[Item Name]],Table2[[#All],[Item Name]:[Open Rate]],8,0),"")</f>
        <v>2.83</v>
      </c>
      <c r="N1298" s="18">
        <f>IFERROR(+Table4[[#This Row],[Qty Issued]]*Table4[[#This Row],[Rate]],"")</f>
        <v>5.66</v>
      </c>
      <c r="O1298" s="10" t="s">
        <v>153</v>
      </c>
      <c r="P1298" s="13" t="s">
        <v>38</v>
      </c>
    </row>
    <row r="1299" spans="1:16" x14ac:dyDescent="0.25">
      <c r="A1299" s="26">
        <v>45859</v>
      </c>
      <c r="B1299" s="10" t="s">
        <v>155</v>
      </c>
      <c r="C1299" s="10">
        <v>247</v>
      </c>
      <c r="D1299" s="10">
        <v>1</v>
      </c>
      <c r="E1299" s="8" t="str">
        <f>IFERROR(VLOOKUP(Table4[[#This Row],[From Location Code]],Table5[#All],3,0),"")</f>
        <v>Munger</v>
      </c>
      <c r="F1299" s="8" t="str">
        <f>IFERROR(VLOOKUP(Table4[[#This Row],[From Location Code]],Table5[#All],2,0),"")</f>
        <v>Main Godown</v>
      </c>
      <c r="G1299" s="10">
        <v>10540007</v>
      </c>
      <c r="H1299" s="8" t="str">
        <f>IFERROR(VLOOKUP(Table4[[#This Row],[To BMC/MPG Code]],Table5[#All],3,0),"")</f>
        <v>GOMUKH GORIYAMI</v>
      </c>
      <c r="I1299" s="8" t="str">
        <f>IFERROR(VLOOKUP(Table4[[#This Row],[To BMC/MPG Code]],Table5[#All],2,0),"")</f>
        <v>MPG</v>
      </c>
      <c r="J1299" s="9" t="s">
        <v>116</v>
      </c>
      <c r="K1299" s="8" t="str">
        <f>IFERROR(VLOOKUP(Table4[[#This Row],[Item Name]],Table2[[Item Name]:[UoM]],2,0),"")</f>
        <v>Nos</v>
      </c>
      <c r="L1299" s="10">
        <v>2</v>
      </c>
      <c r="M1299" s="18">
        <f>IFERROR(VLOOKUP(Table4[[#This Row],[Item Name]],Table2[[#All],[Item Name]:[Open Rate]],8,0),"")</f>
        <v>2.83</v>
      </c>
      <c r="N1299" s="18">
        <f>IFERROR(+Table4[[#This Row],[Qty Issued]]*Table4[[#This Row],[Rate]],"")</f>
        <v>5.66</v>
      </c>
      <c r="O1299" s="10" t="s">
        <v>152</v>
      </c>
      <c r="P1299" s="13" t="s">
        <v>154</v>
      </c>
    </row>
    <row r="1300" spans="1:16" x14ac:dyDescent="0.25">
      <c r="A1300" s="26">
        <v>45861</v>
      </c>
      <c r="B1300" s="10" t="s">
        <v>155</v>
      </c>
      <c r="C1300" s="10">
        <v>248</v>
      </c>
      <c r="D1300" s="10">
        <v>1</v>
      </c>
      <c r="E1300" s="8" t="str">
        <f>IFERROR(VLOOKUP(Table4[[#This Row],[From Location Code]],Table5[#All],3,0),"")</f>
        <v>Munger</v>
      </c>
      <c r="F1300" s="8" t="str">
        <f>IFERROR(VLOOKUP(Table4[[#This Row],[From Location Code]],Table5[#All],2,0),"")</f>
        <v>Main Godown</v>
      </c>
      <c r="G1300" s="10" t="s">
        <v>983</v>
      </c>
      <c r="H1300" s="8" t="str">
        <f>IFERROR(VLOOKUP(Table4[[#This Row],[To BMC/MPG Code]],Table5[#All],3,0),"")</f>
        <v>Daya_Lab</v>
      </c>
      <c r="I1300" s="8" t="str">
        <f>IFERROR(VLOOKUP(Table4[[#This Row],[To BMC/MPG Code]],Table5[#All],2,0),"")</f>
        <v>Lab</v>
      </c>
      <c r="J1300" s="10" t="s">
        <v>92</v>
      </c>
      <c r="K1300" s="8" t="str">
        <f>IFERROR(VLOOKUP(Table4[[#This Row],[Item Name]],Table2[[Item Name]:[UoM]],2,0),"")</f>
        <v>Nos</v>
      </c>
      <c r="L1300" s="10">
        <v>2</v>
      </c>
      <c r="M1300" s="18">
        <f>IFERROR(VLOOKUP(Table4[[#This Row],[Item Name]],Table2[[#All],[Item Name]:[Open Rate]],8,0),"")</f>
        <v>94.4</v>
      </c>
      <c r="N1300" s="18">
        <f>IFERROR(+Table4[[#This Row],[Qty Issued]]*Table4[[#This Row],[Rate]],"")</f>
        <v>188.8</v>
      </c>
      <c r="O1300" s="10" t="s">
        <v>153</v>
      </c>
      <c r="P1300" s="13" t="s">
        <v>38</v>
      </c>
    </row>
    <row r="1301" spans="1:16" x14ac:dyDescent="0.25">
      <c r="A1301" s="26">
        <v>45867</v>
      </c>
      <c r="B1301" s="10" t="s">
        <v>155</v>
      </c>
      <c r="C1301" s="10">
        <v>249</v>
      </c>
      <c r="D1301" s="10">
        <v>1</v>
      </c>
      <c r="E1301" s="8" t="str">
        <f>IFERROR(VLOOKUP(Table4[[#This Row],[From Location Code]],Table5[#All],3,0),"")</f>
        <v>Munger</v>
      </c>
      <c r="F1301" s="8" t="str">
        <f>IFERROR(VLOOKUP(Table4[[#This Row],[From Location Code]],Table5[#All],2,0),"")</f>
        <v>Main Godown</v>
      </c>
      <c r="G1301" s="10">
        <v>1004</v>
      </c>
      <c r="H1301" s="8" t="str">
        <f>IFERROR(VLOOKUP(Table4[[#This Row],[To BMC/MPG Code]],Table5[#All],3,0),"")</f>
        <v>Tofir</v>
      </c>
      <c r="I1301" s="8" t="str">
        <f>IFERROR(VLOOKUP(Table4[[#This Row],[To BMC/MPG Code]],Table5[#All],2,0),"")</f>
        <v>BMC</v>
      </c>
      <c r="J1301" s="9" t="s">
        <v>116</v>
      </c>
      <c r="K1301" s="8" t="str">
        <f>IFERROR(VLOOKUP(Table4[[#This Row],[Item Name]],Table2[[Item Name]:[UoM]],2,0),"")</f>
        <v>Nos</v>
      </c>
      <c r="L1301" s="10">
        <v>40</v>
      </c>
      <c r="M1301" s="18">
        <f>IFERROR(VLOOKUP(Table4[[#This Row],[Item Name]],Table2[[#All],[Item Name]:[Open Rate]],8,0),"")</f>
        <v>2.83</v>
      </c>
      <c r="N1301" s="18">
        <f>IFERROR(+Table4[[#This Row],[Qty Issued]]*Table4[[#This Row],[Rate]],"")</f>
        <v>113.2</v>
      </c>
      <c r="O1301" s="10" t="s">
        <v>152</v>
      </c>
      <c r="P1301" s="13" t="s">
        <v>154</v>
      </c>
    </row>
    <row r="1302" spans="1:16" x14ac:dyDescent="0.25">
      <c r="A1302" s="26">
        <v>45867</v>
      </c>
      <c r="B1302" s="10" t="s">
        <v>155</v>
      </c>
      <c r="C1302" s="10">
        <v>249</v>
      </c>
      <c r="D1302" s="10">
        <v>1</v>
      </c>
      <c r="E1302" s="8" t="str">
        <f>IFERROR(VLOOKUP(Table4[[#This Row],[From Location Code]],Table5[#All],3,0),"")</f>
        <v>Munger</v>
      </c>
      <c r="F1302" s="8" t="str">
        <f>IFERROR(VLOOKUP(Table4[[#This Row],[From Location Code]],Table5[#All],2,0),"")</f>
        <v>Main Godown</v>
      </c>
      <c r="G1302" s="10">
        <v>1004</v>
      </c>
      <c r="H1302" s="8" t="str">
        <f>IFERROR(VLOOKUP(Table4[[#This Row],[To BMC/MPG Code]],Table5[#All],3,0),"")</f>
        <v>Tofir</v>
      </c>
      <c r="I1302" s="8" t="str">
        <f>IFERROR(VLOOKUP(Table4[[#This Row],[To BMC/MPG Code]],Table5[#All],2,0),"")</f>
        <v>BMC</v>
      </c>
      <c r="J1302" s="10" t="s">
        <v>127</v>
      </c>
      <c r="K1302" s="8" t="str">
        <f>IFERROR(VLOOKUP(Table4[[#This Row],[Item Name]],Table2[[Item Name]:[UoM]],2,0),"")</f>
        <v>Nos</v>
      </c>
      <c r="L1302" s="10">
        <v>100</v>
      </c>
      <c r="M1302" s="18">
        <f>IFERROR(VLOOKUP(Table4[[#This Row],[Item Name]],Table2[[#All],[Item Name]:[Open Rate]],8,0),"")</f>
        <v>12.71</v>
      </c>
      <c r="N1302" s="18">
        <f>IFERROR(+Table4[[#This Row],[Qty Issued]]*Table4[[#This Row],[Rate]],"")</f>
        <v>1271</v>
      </c>
      <c r="O1302" s="10" t="s">
        <v>152</v>
      </c>
      <c r="P1302" s="13" t="s">
        <v>154</v>
      </c>
    </row>
    <row r="1303" spans="1:16" x14ac:dyDescent="0.25">
      <c r="A1303" s="26">
        <v>45867</v>
      </c>
      <c r="B1303" s="10" t="s">
        <v>155</v>
      </c>
      <c r="C1303" s="10">
        <v>249</v>
      </c>
      <c r="D1303" s="10">
        <v>1</v>
      </c>
      <c r="E1303" s="8" t="str">
        <f>IFERROR(VLOOKUP(Table4[[#This Row],[From Location Code]],Table5[#All],3,0),"")</f>
        <v>Munger</v>
      </c>
      <c r="F1303" s="8" t="str">
        <f>IFERROR(VLOOKUP(Table4[[#This Row],[From Location Code]],Table5[#All],2,0),"")</f>
        <v>Main Godown</v>
      </c>
      <c r="G1303" s="10">
        <v>1004</v>
      </c>
      <c r="H1303" s="8" t="str">
        <f>IFERROR(VLOOKUP(Table4[[#This Row],[To BMC/MPG Code]],Table5[#All],3,0),"")</f>
        <v>Tofir</v>
      </c>
      <c r="I1303" s="8" t="str">
        <f>IFERROR(VLOOKUP(Table4[[#This Row],[To BMC/MPG Code]],Table5[#All],2,0),"")</f>
        <v>BMC</v>
      </c>
      <c r="J1303" s="10" t="s">
        <v>92</v>
      </c>
      <c r="K1303" s="8" t="str">
        <f>IFERROR(VLOOKUP(Table4[[#This Row],[Item Name]],Table2[[Item Name]:[UoM]],2,0),"")</f>
        <v>Nos</v>
      </c>
      <c r="L1303" s="10">
        <v>5</v>
      </c>
      <c r="M1303" s="18">
        <f>IFERROR(VLOOKUP(Table4[[#This Row],[Item Name]],Table2[[#All],[Item Name]:[Open Rate]],8,0),"")</f>
        <v>94.4</v>
      </c>
      <c r="N1303" s="18">
        <f>IFERROR(+Table4[[#This Row],[Qty Issued]]*Table4[[#This Row],[Rate]],"")</f>
        <v>472</v>
      </c>
      <c r="O1303" s="10" t="s">
        <v>152</v>
      </c>
      <c r="P1303" s="13" t="s">
        <v>154</v>
      </c>
    </row>
    <row r="1304" spans="1:16" x14ac:dyDescent="0.25">
      <c r="A1304" s="26">
        <v>45867</v>
      </c>
      <c r="B1304" s="10" t="s">
        <v>155</v>
      </c>
      <c r="C1304" s="10">
        <v>249</v>
      </c>
      <c r="D1304" s="10">
        <v>1</v>
      </c>
      <c r="E1304" s="8" t="str">
        <f>IFERROR(VLOOKUP(Table4[[#This Row],[From Location Code]],Table5[#All],3,0),"")</f>
        <v>Munger</v>
      </c>
      <c r="F1304" s="8" t="str">
        <f>IFERROR(VLOOKUP(Table4[[#This Row],[From Location Code]],Table5[#All],2,0),"")</f>
        <v>Main Godown</v>
      </c>
      <c r="G1304" s="10">
        <v>1004</v>
      </c>
      <c r="H1304" s="8" t="str">
        <f>IFERROR(VLOOKUP(Table4[[#This Row],[To BMC/MPG Code]],Table5[#All],3,0),"")</f>
        <v>Tofir</v>
      </c>
      <c r="I1304" s="8" t="str">
        <f>IFERROR(VLOOKUP(Table4[[#This Row],[To BMC/MPG Code]],Table5[#All],2,0),"")</f>
        <v>BMC</v>
      </c>
      <c r="J1304" s="10" t="s">
        <v>68</v>
      </c>
      <c r="K1304" s="8" t="str">
        <f>IFERROR(VLOOKUP(Table4[[#This Row],[Item Name]],Table2[[Item Name]:[UoM]],2,0),"")</f>
        <v>Nos</v>
      </c>
      <c r="L1304" s="10">
        <v>7</v>
      </c>
      <c r="M1304" s="18">
        <f>IFERROR(VLOOKUP(Table4[[#This Row],[Item Name]],Table2[[#All],[Item Name]:[Open Rate]],8,0),"")</f>
        <v>5.13</v>
      </c>
      <c r="N1304" s="18">
        <f>IFERROR(+Table4[[#This Row],[Qty Issued]]*Table4[[#This Row],[Rate]],"")</f>
        <v>35.909999999999997</v>
      </c>
      <c r="O1304" s="10" t="s">
        <v>152</v>
      </c>
      <c r="P1304" s="13" t="s">
        <v>154</v>
      </c>
    </row>
    <row r="1305" spans="1:16" x14ac:dyDescent="0.25">
      <c r="A1305" s="26">
        <v>45867</v>
      </c>
      <c r="B1305" s="10" t="s">
        <v>155</v>
      </c>
      <c r="C1305" s="10">
        <v>250</v>
      </c>
      <c r="D1305" s="10">
        <v>1</v>
      </c>
      <c r="E1305" s="8" t="str">
        <f>IFERROR(VLOOKUP(Table4[[#This Row],[From Location Code]],Table5[#All],3,0),"")</f>
        <v>Munger</v>
      </c>
      <c r="F1305" s="8" t="str">
        <f>IFERROR(VLOOKUP(Table4[[#This Row],[From Location Code]],Table5[#All],2,0),"")</f>
        <v>Main Godown</v>
      </c>
      <c r="G1305" s="10">
        <v>1002</v>
      </c>
      <c r="H1305" s="8" t="str">
        <f>IFERROR(VLOOKUP(Table4[[#This Row],[To BMC/MPG Code]],Table5[#All],3,0),"")</f>
        <v>Laldiyara</v>
      </c>
      <c r="I1305" s="8" t="str">
        <f>IFERROR(VLOOKUP(Table4[[#This Row],[To BMC/MPG Code]],Table5[#All],2,0),"")</f>
        <v>BMC</v>
      </c>
      <c r="J1305" s="10" t="s">
        <v>127</v>
      </c>
      <c r="K1305" s="8" t="str">
        <f>IFERROR(VLOOKUP(Table4[[#This Row],[Item Name]],Table2[[Item Name]:[UoM]],2,0),"")</f>
        <v>Nos</v>
      </c>
      <c r="L1305" s="10">
        <v>800</v>
      </c>
      <c r="M1305" s="18">
        <f>IFERROR(VLOOKUP(Table4[[#This Row],[Item Name]],Table2[[#All],[Item Name]:[Open Rate]],8,0),"")</f>
        <v>12.71</v>
      </c>
      <c r="N1305" s="18">
        <f>IFERROR(+Table4[[#This Row],[Qty Issued]]*Table4[[#This Row],[Rate]],"")</f>
        <v>10168</v>
      </c>
      <c r="O1305" s="10" t="s">
        <v>152</v>
      </c>
      <c r="P1305" s="13" t="s">
        <v>154</v>
      </c>
    </row>
    <row r="1306" spans="1:16" x14ac:dyDescent="0.25">
      <c r="A1306" s="26">
        <v>45867</v>
      </c>
      <c r="B1306" s="10" t="s">
        <v>155</v>
      </c>
      <c r="C1306" s="10">
        <v>250</v>
      </c>
      <c r="D1306" s="10">
        <v>1</v>
      </c>
      <c r="E1306" s="8" t="str">
        <f>IFERROR(VLOOKUP(Table4[[#This Row],[From Location Code]],Table5[#All],3,0),"")</f>
        <v>Munger</v>
      </c>
      <c r="F1306" s="8" t="str">
        <f>IFERROR(VLOOKUP(Table4[[#This Row],[From Location Code]],Table5[#All],2,0),"")</f>
        <v>Main Godown</v>
      </c>
      <c r="G1306" s="10">
        <v>1002</v>
      </c>
      <c r="H1306" s="8" t="str">
        <f>IFERROR(VLOOKUP(Table4[[#This Row],[To BMC/MPG Code]],Table5[#All],3,0),"")</f>
        <v>Laldiyara</v>
      </c>
      <c r="I1306" s="8" t="str">
        <f>IFERROR(VLOOKUP(Table4[[#This Row],[To BMC/MPG Code]],Table5[#All],2,0),"")</f>
        <v>BMC</v>
      </c>
      <c r="J1306" s="10" t="s">
        <v>92</v>
      </c>
      <c r="K1306" s="8" t="str">
        <f>IFERROR(VLOOKUP(Table4[[#This Row],[Item Name]],Table2[[Item Name]:[UoM]],2,0),"")</f>
        <v>Nos</v>
      </c>
      <c r="L1306" s="10">
        <v>10</v>
      </c>
      <c r="M1306" s="18">
        <f>IFERROR(VLOOKUP(Table4[[#This Row],[Item Name]],Table2[[#All],[Item Name]:[Open Rate]],8,0),"")</f>
        <v>94.4</v>
      </c>
      <c r="N1306" s="18">
        <f>IFERROR(+Table4[[#This Row],[Qty Issued]]*Table4[[#This Row],[Rate]],"")</f>
        <v>944</v>
      </c>
      <c r="O1306" s="10" t="s">
        <v>152</v>
      </c>
      <c r="P1306" s="13" t="s">
        <v>154</v>
      </c>
    </row>
    <row r="1307" spans="1:16" x14ac:dyDescent="0.25">
      <c r="A1307" s="26">
        <v>45867</v>
      </c>
      <c r="B1307" s="10" t="s">
        <v>155</v>
      </c>
      <c r="C1307" s="10">
        <v>250</v>
      </c>
      <c r="D1307" s="10">
        <v>1</v>
      </c>
      <c r="E1307" s="8" t="str">
        <f>IFERROR(VLOOKUP(Table4[[#This Row],[From Location Code]],Table5[#All],3,0),"")</f>
        <v>Munger</v>
      </c>
      <c r="F1307" s="8" t="str">
        <f>IFERROR(VLOOKUP(Table4[[#This Row],[From Location Code]],Table5[#All],2,0),"")</f>
        <v>Main Godown</v>
      </c>
      <c r="G1307" s="10">
        <v>1002</v>
      </c>
      <c r="H1307" s="8" t="str">
        <f>IFERROR(VLOOKUP(Table4[[#This Row],[To BMC/MPG Code]],Table5[#All],3,0),"")</f>
        <v>Laldiyara</v>
      </c>
      <c r="I1307" s="8" t="str">
        <f>IFERROR(VLOOKUP(Table4[[#This Row],[To BMC/MPG Code]],Table5[#All],2,0),"")</f>
        <v>BMC</v>
      </c>
      <c r="J1307" s="9" t="s">
        <v>58</v>
      </c>
      <c r="K1307" s="8" t="str">
        <f>IFERROR(VLOOKUP(Table4[[#This Row],[Item Name]],Table2[[Item Name]:[UoM]],2,0),"")</f>
        <v>Nos</v>
      </c>
      <c r="L1307" s="10">
        <v>12</v>
      </c>
      <c r="M1307" s="18">
        <f>IFERROR(VLOOKUP(Table4[[#This Row],[Item Name]],Table2[[#All],[Item Name]:[Open Rate]],8,0),"")</f>
        <v>192.08</v>
      </c>
      <c r="N1307" s="18">
        <f>IFERROR(+Table4[[#This Row],[Qty Issued]]*Table4[[#This Row],[Rate]],"")</f>
        <v>2304.96</v>
      </c>
      <c r="O1307" s="10" t="s">
        <v>152</v>
      </c>
      <c r="P1307" s="13" t="s">
        <v>154</v>
      </c>
    </row>
    <row r="1308" spans="1:16" x14ac:dyDescent="0.25">
      <c r="A1308" s="26">
        <v>45867</v>
      </c>
      <c r="B1308" s="10" t="s">
        <v>155</v>
      </c>
      <c r="C1308" s="10">
        <v>250</v>
      </c>
      <c r="D1308" s="10">
        <v>1</v>
      </c>
      <c r="E1308" s="8" t="str">
        <f>IFERROR(VLOOKUP(Table4[[#This Row],[From Location Code]],Table5[#All],3,0),"")</f>
        <v>Munger</v>
      </c>
      <c r="F1308" s="8" t="str">
        <f>IFERROR(VLOOKUP(Table4[[#This Row],[From Location Code]],Table5[#All],2,0),"")</f>
        <v>Main Godown</v>
      </c>
      <c r="G1308" s="10">
        <v>1002</v>
      </c>
      <c r="H1308" s="8" t="str">
        <f>IFERROR(VLOOKUP(Table4[[#This Row],[To BMC/MPG Code]],Table5[#All],3,0),"")</f>
        <v>Laldiyara</v>
      </c>
      <c r="I1308" s="8" t="str">
        <f>IFERROR(VLOOKUP(Table4[[#This Row],[To BMC/MPG Code]],Table5[#All],2,0),"")</f>
        <v>BMC</v>
      </c>
      <c r="J1308" s="9" t="s">
        <v>60</v>
      </c>
      <c r="K1308" s="8" t="str">
        <f>IFERROR(VLOOKUP(Table4[[#This Row],[Item Name]],Table2[[Item Name]:[UoM]],2,0),"")</f>
        <v>Nos</v>
      </c>
      <c r="L1308" s="10">
        <v>12</v>
      </c>
      <c r="M1308" s="18">
        <f>IFERROR(VLOOKUP(Table4[[#This Row],[Item Name]],Table2[[#All],[Item Name]:[Open Rate]],8,0),"")</f>
        <v>266.56</v>
      </c>
      <c r="N1308" s="18">
        <f>IFERROR(+Table4[[#This Row],[Qty Issued]]*Table4[[#This Row],[Rate]],"")</f>
        <v>3198.7200000000003</v>
      </c>
      <c r="O1308" s="10" t="s">
        <v>152</v>
      </c>
      <c r="P1308" s="13" t="s">
        <v>154</v>
      </c>
    </row>
    <row r="1309" spans="1:16" x14ac:dyDescent="0.25">
      <c r="A1309" s="26">
        <v>45869</v>
      </c>
      <c r="B1309" s="10" t="s">
        <v>155</v>
      </c>
      <c r="C1309" s="10">
        <v>251</v>
      </c>
      <c r="D1309" s="10">
        <v>1</v>
      </c>
      <c r="E1309" s="8" t="str">
        <f>IFERROR(VLOOKUP(Table4[[#This Row],[From Location Code]],Table5[#All],3,0),"")</f>
        <v>Munger</v>
      </c>
      <c r="F1309" s="8" t="str">
        <f>IFERROR(VLOOKUP(Table4[[#This Row],[From Location Code]],Table5[#All],2,0),"")</f>
        <v>Main Godown</v>
      </c>
      <c r="G1309" s="10" t="s">
        <v>983</v>
      </c>
      <c r="H1309" s="8" t="str">
        <f>IFERROR(VLOOKUP(Table4[[#This Row],[To BMC/MPG Code]],Table5[#All],3,0),"")</f>
        <v>Daya_Lab</v>
      </c>
      <c r="I1309" s="8" t="str">
        <f>IFERROR(VLOOKUP(Table4[[#This Row],[To BMC/MPG Code]],Table5[#All],2,0),"")</f>
        <v>Lab</v>
      </c>
      <c r="J1309" s="10" t="s">
        <v>127</v>
      </c>
      <c r="K1309" s="8" t="str">
        <f>IFERROR(VLOOKUP(Table4[[#This Row],[Item Name]],Table2[[Item Name]:[UoM]],2,0),"")</f>
        <v>Nos</v>
      </c>
      <c r="L1309" s="10">
        <v>20</v>
      </c>
      <c r="M1309" s="18">
        <f>IFERROR(VLOOKUP(Table4[[#This Row],[Item Name]],Table2[[#All],[Item Name]:[Open Rate]],8,0),"")</f>
        <v>12.71</v>
      </c>
      <c r="N1309" s="18">
        <f>IFERROR(+Table4[[#This Row],[Qty Issued]]*Table4[[#This Row],[Rate]],"")</f>
        <v>254.20000000000002</v>
      </c>
      <c r="O1309" s="10" t="s">
        <v>153</v>
      </c>
      <c r="P1309" s="13" t="s">
        <v>38</v>
      </c>
    </row>
    <row r="1310" spans="1:16" x14ac:dyDescent="0.25">
      <c r="A1310" s="26">
        <v>45873</v>
      </c>
      <c r="B1310" s="10" t="s">
        <v>155</v>
      </c>
      <c r="C1310" s="10">
        <v>252</v>
      </c>
      <c r="D1310" s="10">
        <v>1</v>
      </c>
      <c r="E1310" s="8" t="str">
        <f>IFERROR(VLOOKUP(Table4[[#This Row],[From Location Code]],Table5[#All],3,0),"")</f>
        <v>Munger</v>
      </c>
      <c r="F1310" s="8" t="str">
        <f>IFERROR(VLOOKUP(Table4[[#This Row],[From Location Code]],Table5[#All],2,0),"")</f>
        <v>Main Godown</v>
      </c>
      <c r="G1310" s="10">
        <v>2</v>
      </c>
      <c r="H1310" s="8" t="str">
        <f>IFERROR(VLOOKUP(Table4[[#This Row],[To BMC/MPG Code]],Table5[#All],3,0),"")</f>
        <v>Nova Dairy</v>
      </c>
      <c r="I1310" s="8" t="str">
        <f>IFERROR(VLOOKUP(Table4[[#This Row],[To BMC/MPG Code]],Table5[#All],2,0),"")</f>
        <v>Vendor</v>
      </c>
      <c r="J1310" s="10" t="s">
        <v>127</v>
      </c>
      <c r="K1310" s="8" t="str">
        <f>IFERROR(VLOOKUP(Table4[[#This Row],[Item Name]],Table2[[Item Name]:[UoM]],2,0),"")</f>
        <v>Nos</v>
      </c>
      <c r="L1310" s="10">
        <v>400</v>
      </c>
      <c r="M1310" s="18">
        <f>IFERROR(VLOOKUP(Table4[[#This Row],[Item Name]],Table2[[#All],[Item Name]:[Open Rate]],8,0),"")</f>
        <v>12.71</v>
      </c>
      <c r="N1310" s="18">
        <f>IFERROR(+Table4[[#This Row],[Qty Issued]]*Table4[[#This Row],[Rate]],"")</f>
        <v>5084</v>
      </c>
      <c r="O1310" s="10" t="s">
        <v>152</v>
      </c>
      <c r="P1310" s="13" t="s">
        <v>154</v>
      </c>
    </row>
    <row r="1311" spans="1:16" x14ac:dyDescent="0.25">
      <c r="A1311" s="26">
        <v>45873</v>
      </c>
      <c r="B1311" s="10" t="s">
        <v>155</v>
      </c>
      <c r="C1311" s="10">
        <v>252</v>
      </c>
      <c r="D1311" s="10">
        <v>1</v>
      </c>
      <c r="E1311" s="8" t="str">
        <f>IFERROR(VLOOKUP(Table4[[#This Row],[From Location Code]],Table5[#All],3,0),"")</f>
        <v>Munger</v>
      </c>
      <c r="F1311" s="8" t="str">
        <f>IFERROR(VLOOKUP(Table4[[#This Row],[From Location Code]],Table5[#All],2,0),"")</f>
        <v>Main Godown</v>
      </c>
      <c r="G1311" s="10">
        <v>2</v>
      </c>
      <c r="H1311" s="8" t="str">
        <f>IFERROR(VLOOKUP(Table4[[#This Row],[To BMC/MPG Code]],Table5[#All],3,0),"")</f>
        <v>Nova Dairy</v>
      </c>
      <c r="I1311" s="8" t="str">
        <f>IFERROR(VLOOKUP(Table4[[#This Row],[To BMC/MPG Code]],Table5[#All],2,0),"")</f>
        <v>Vendor</v>
      </c>
      <c r="J1311" s="10" t="s">
        <v>92</v>
      </c>
      <c r="K1311" s="8" t="str">
        <f>IFERROR(VLOOKUP(Table4[[#This Row],[Item Name]],Table2[[Item Name]:[UoM]],2,0),"")</f>
        <v>Nos</v>
      </c>
      <c r="L1311" s="10">
        <v>15</v>
      </c>
      <c r="M1311" s="18">
        <f>IFERROR(VLOOKUP(Table4[[#This Row],[Item Name]],Table2[[#All],[Item Name]:[Open Rate]],8,0),"")</f>
        <v>94.4</v>
      </c>
      <c r="N1311" s="18">
        <f>IFERROR(+Table4[[#This Row],[Qty Issued]]*Table4[[#This Row],[Rate]],"")</f>
        <v>1416</v>
      </c>
      <c r="O1311" s="10" t="s">
        <v>152</v>
      </c>
      <c r="P1311" s="13" t="s">
        <v>154</v>
      </c>
    </row>
    <row r="1312" spans="1:16" x14ac:dyDescent="0.25">
      <c r="A1312" s="26">
        <v>45881</v>
      </c>
      <c r="B1312" s="10" t="s">
        <v>155</v>
      </c>
      <c r="C1312" s="10">
        <v>253</v>
      </c>
      <c r="D1312" s="10">
        <v>1</v>
      </c>
      <c r="E1312" s="8" t="str">
        <f>IFERROR(VLOOKUP(Table4[[#This Row],[From Location Code]],Table5[#All],3,0),"")</f>
        <v>Munger</v>
      </c>
      <c r="F1312" s="8" t="str">
        <f>IFERROR(VLOOKUP(Table4[[#This Row],[From Location Code]],Table5[#All],2,0),"")</f>
        <v>Main Godown</v>
      </c>
      <c r="G1312" s="10">
        <v>1011</v>
      </c>
      <c r="H1312" s="8" t="str">
        <f>IFERROR(VLOOKUP(Table4[[#This Row],[To BMC/MPG Code]],Table5[#All],3,0),"")</f>
        <v>Sahibpur Kamal</v>
      </c>
      <c r="I1312" s="8" t="str">
        <f>IFERROR(VLOOKUP(Table4[[#This Row],[To BMC/MPG Code]],Table5[#All],2,0),"")</f>
        <v>BMC</v>
      </c>
      <c r="J1312" s="9" t="s">
        <v>67</v>
      </c>
      <c r="K1312" s="8" t="str">
        <f>IFERROR(VLOOKUP(Table4[[#This Row],[Item Name]],Table2[[Item Name]:[UoM]],2,0),"")</f>
        <v>Nos</v>
      </c>
      <c r="L1312" s="10">
        <v>4</v>
      </c>
      <c r="M1312" s="18">
        <f>IFERROR(VLOOKUP(Table4[[#This Row],[Item Name]],Table2[[#All],[Item Name]:[Open Rate]],8,0),"")</f>
        <v>271.39999999999998</v>
      </c>
      <c r="N1312" s="18">
        <f>IFERROR(+Table4[[#This Row],[Qty Issued]]*Table4[[#This Row],[Rate]],"")</f>
        <v>1085.5999999999999</v>
      </c>
      <c r="O1312" s="10" t="s">
        <v>153</v>
      </c>
      <c r="P1312" s="13" t="s">
        <v>38</v>
      </c>
    </row>
    <row r="1313" spans="1:16" x14ac:dyDescent="0.25">
      <c r="A1313" s="26">
        <v>45881</v>
      </c>
      <c r="B1313" s="10" t="s">
        <v>155</v>
      </c>
      <c r="C1313" s="10">
        <v>253</v>
      </c>
      <c r="D1313" s="10">
        <v>1</v>
      </c>
      <c r="E1313" s="8" t="str">
        <f>IFERROR(VLOOKUP(Table4[[#This Row],[From Location Code]],Table5[#All],3,0),"")</f>
        <v>Munger</v>
      </c>
      <c r="F1313" s="8" t="str">
        <f>IFERROR(VLOOKUP(Table4[[#This Row],[From Location Code]],Table5[#All],2,0),"")</f>
        <v>Main Godown</v>
      </c>
      <c r="G1313" s="10">
        <v>1011</v>
      </c>
      <c r="H1313" s="8" t="str">
        <f>IFERROR(VLOOKUP(Table4[[#This Row],[To BMC/MPG Code]],Table5[#All],3,0),"")</f>
        <v>Sahibpur Kamal</v>
      </c>
      <c r="I1313" s="8" t="str">
        <f>IFERROR(VLOOKUP(Table4[[#This Row],[To BMC/MPG Code]],Table5[#All],2,0),"")</f>
        <v>BMC</v>
      </c>
      <c r="J1313" s="9" t="s">
        <v>51</v>
      </c>
      <c r="K1313" s="8" t="str">
        <f>IFERROR(VLOOKUP(Table4[[#This Row],[Item Name]],Table2[[Item Name]:[UoM]],2,0),"")</f>
        <v>Nos</v>
      </c>
      <c r="L1313" s="10">
        <v>5</v>
      </c>
      <c r="M1313" s="18">
        <f>IFERROR(VLOOKUP(Table4[[#This Row],[Item Name]],Table2[[#All],[Item Name]:[Open Rate]],8,0),"")</f>
        <v>121.54</v>
      </c>
      <c r="N1313" s="18">
        <f>IFERROR(+Table4[[#This Row],[Qty Issued]]*Table4[[#This Row],[Rate]],"")</f>
        <v>607.70000000000005</v>
      </c>
      <c r="O1313" s="10" t="s">
        <v>153</v>
      </c>
      <c r="P1313" s="13" t="s">
        <v>38</v>
      </c>
    </row>
    <row r="1314" spans="1:16" x14ac:dyDescent="0.25">
      <c r="A1314" s="26">
        <v>45881</v>
      </c>
      <c r="B1314" s="10" t="s">
        <v>155</v>
      </c>
      <c r="C1314" s="10">
        <v>253</v>
      </c>
      <c r="D1314" s="10">
        <v>1</v>
      </c>
      <c r="E1314" s="8" t="str">
        <f>IFERROR(VLOOKUP(Table4[[#This Row],[From Location Code]],Table5[#All],3,0),"")</f>
        <v>Munger</v>
      </c>
      <c r="F1314" s="8" t="str">
        <f>IFERROR(VLOOKUP(Table4[[#This Row],[From Location Code]],Table5[#All],2,0),"")</f>
        <v>Main Godown</v>
      </c>
      <c r="G1314" s="10">
        <v>1011</v>
      </c>
      <c r="H1314" s="8" t="str">
        <f>IFERROR(VLOOKUP(Table4[[#This Row],[To BMC/MPG Code]],Table5[#All],3,0),"")</f>
        <v>Sahibpur Kamal</v>
      </c>
      <c r="I1314" s="8" t="str">
        <f>IFERROR(VLOOKUP(Table4[[#This Row],[To BMC/MPG Code]],Table5[#All],2,0),"")</f>
        <v>BMC</v>
      </c>
      <c r="J1314" s="9" t="s">
        <v>104</v>
      </c>
      <c r="K1314" s="8" t="str">
        <f>IFERROR(VLOOKUP(Table4[[#This Row],[Item Name]],Table2[[Item Name]:[UoM]],2,0),"")</f>
        <v>Nos</v>
      </c>
      <c r="L1314" s="10">
        <v>3</v>
      </c>
      <c r="M1314" s="18">
        <f>IFERROR(VLOOKUP(Table4[[#This Row],[Item Name]],Table2[[#All],[Item Name]:[Open Rate]],8,0),"")</f>
        <v>23.46</v>
      </c>
      <c r="N1314" s="18">
        <f>IFERROR(+Table4[[#This Row],[Qty Issued]]*Table4[[#This Row],[Rate]],"")</f>
        <v>70.38</v>
      </c>
      <c r="O1314" s="10" t="s">
        <v>153</v>
      </c>
      <c r="P1314" s="13" t="s">
        <v>38</v>
      </c>
    </row>
    <row r="1315" spans="1:16" x14ac:dyDescent="0.25">
      <c r="A1315" s="26">
        <v>45881</v>
      </c>
      <c r="B1315" s="10" t="s">
        <v>155</v>
      </c>
      <c r="C1315" s="10">
        <v>253</v>
      </c>
      <c r="D1315" s="10">
        <v>1</v>
      </c>
      <c r="E1315" s="8" t="str">
        <f>IFERROR(VLOOKUP(Table4[[#This Row],[From Location Code]],Table5[#All],3,0),"")</f>
        <v>Munger</v>
      </c>
      <c r="F1315" s="8" t="str">
        <f>IFERROR(VLOOKUP(Table4[[#This Row],[From Location Code]],Table5[#All],2,0),"")</f>
        <v>Main Godown</v>
      </c>
      <c r="G1315" s="10">
        <v>1011</v>
      </c>
      <c r="H1315" s="8" t="str">
        <f>IFERROR(VLOOKUP(Table4[[#This Row],[To BMC/MPG Code]],Table5[#All],3,0),"")</f>
        <v>Sahibpur Kamal</v>
      </c>
      <c r="I1315" s="8" t="str">
        <f>IFERROR(VLOOKUP(Table4[[#This Row],[To BMC/MPG Code]],Table5[#All],2,0),"")</f>
        <v>BMC</v>
      </c>
      <c r="J1315" s="9" t="s">
        <v>105</v>
      </c>
      <c r="K1315" s="8" t="str">
        <f>IFERROR(VLOOKUP(Table4[[#This Row],[Item Name]],Table2[[Item Name]:[UoM]],2,0),"")</f>
        <v>Nos</v>
      </c>
      <c r="L1315" s="10">
        <v>2</v>
      </c>
      <c r="M1315" s="18">
        <f>IFERROR(VLOOKUP(Table4[[#This Row],[Item Name]],Table2[[#All],[Item Name]:[Open Rate]],8,0),"")</f>
        <v>22.42</v>
      </c>
      <c r="N1315" s="18">
        <f>IFERROR(+Table4[[#This Row],[Qty Issued]]*Table4[[#This Row],[Rate]],"")</f>
        <v>44.84</v>
      </c>
      <c r="O1315" s="10" t="s">
        <v>153</v>
      </c>
      <c r="P1315" s="13" t="s">
        <v>38</v>
      </c>
    </row>
    <row r="1316" spans="1:16" x14ac:dyDescent="0.25">
      <c r="A1316" s="26">
        <v>45885</v>
      </c>
      <c r="B1316" s="10" t="s">
        <v>155</v>
      </c>
      <c r="C1316" s="10">
        <v>257</v>
      </c>
      <c r="D1316" s="10">
        <v>1</v>
      </c>
      <c r="E1316" s="8" t="str">
        <f>IFERROR(VLOOKUP(Table4[[#This Row],[From Location Code]],Table5[#All],3,0),"")</f>
        <v>Munger</v>
      </c>
      <c r="F1316" s="8" t="str">
        <f>IFERROR(VLOOKUP(Table4[[#This Row],[From Location Code]],Table5[#All],2,0),"")</f>
        <v>Main Godown</v>
      </c>
      <c r="G1316" s="10">
        <v>1054</v>
      </c>
      <c r="H1316" s="8" t="str">
        <f>IFERROR(VLOOKUP(Table4[[#This Row],[To BMC/MPG Code]],Table5[#All],3,0),"")</f>
        <v>Alauli</v>
      </c>
      <c r="I1316" s="8" t="str">
        <f>IFERROR(VLOOKUP(Table4[[#This Row],[To BMC/MPG Code]],Table5[#All],2,0),"")</f>
        <v>BMC</v>
      </c>
      <c r="J1316" s="9" t="s">
        <v>56</v>
      </c>
      <c r="K1316" s="8" t="str">
        <f>IFERROR(VLOOKUP(Table4[[#This Row],[Item Name]],Table2[[Item Name]:[UoM]],2,0),"")</f>
        <v>Nos</v>
      </c>
      <c r="L1316" s="10">
        <v>5</v>
      </c>
      <c r="M1316" s="18">
        <f>IFERROR(VLOOKUP(Table4[[#This Row],[Item Name]],Table2[[#All],[Item Name]:[Open Rate]],8,0),"")</f>
        <v>88.5</v>
      </c>
      <c r="N1316" s="18">
        <f>IFERROR(+Table4[[#This Row],[Qty Issued]]*Table4[[#This Row],[Rate]],"")</f>
        <v>442.5</v>
      </c>
      <c r="O1316" s="10" t="s">
        <v>153</v>
      </c>
      <c r="P1316" s="13" t="s">
        <v>38</v>
      </c>
    </row>
    <row r="1317" spans="1:16" x14ac:dyDescent="0.25">
      <c r="A1317" s="26">
        <v>45887</v>
      </c>
      <c r="B1317" s="10" t="s">
        <v>155</v>
      </c>
      <c r="C1317" s="10">
        <v>258</v>
      </c>
      <c r="D1317" s="10">
        <v>1</v>
      </c>
      <c r="E1317" s="8" t="str">
        <f>IFERROR(VLOOKUP(Table4[[#This Row],[From Location Code]],Table5[#All],3,0),"")</f>
        <v>Munger</v>
      </c>
      <c r="F1317" s="8" t="str">
        <f>IFERROR(VLOOKUP(Table4[[#This Row],[From Location Code]],Table5[#All],2,0),"")</f>
        <v>Main Godown</v>
      </c>
      <c r="G1317" s="10">
        <v>1009</v>
      </c>
      <c r="H1317" s="8" t="str">
        <f>IFERROR(VLOOKUP(Table4[[#This Row],[To BMC/MPG Code]],Table5[#All],3,0),"")</f>
        <v>Halsi</v>
      </c>
      <c r="I1317" s="8" t="str">
        <f>IFERROR(VLOOKUP(Table4[[#This Row],[To BMC/MPG Code]],Table5[#All],2,0),"")</f>
        <v>BMC</v>
      </c>
      <c r="J1317" s="9" t="s">
        <v>58</v>
      </c>
      <c r="K1317" s="8" t="str">
        <f>IFERROR(VLOOKUP(Table4[[#This Row],[Item Name]],Table2[[Item Name]:[UoM]],2,0),"")</f>
        <v>Nos</v>
      </c>
      <c r="L1317" s="10">
        <v>24</v>
      </c>
      <c r="M1317" s="18">
        <f>IFERROR(VLOOKUP(Table4[[#This Row],[Item Name]],Table2[[#All],[Item Name]:[Open Rate]],8,0),"")</f>
        <v>192.08</v>
      </c>
      <c r="N1317" s="18">
        <f>IFERROR(+Table4[[#This Row],[Qty Issued]]*Table4[[#This Row],[Rate]],"")</f>
        <v>4609.92</v>
      </c>
      <c r="O1317" s="10" t="s">
        <v>152</v>
      </c>
      <c r="P1317" s="13" t="s">
        <v>154</v>
      </c>
    </row>
    <row r="1318" spans="1:16" x14ac:dyDescent="0.25">
      <c r="A1318" s="26">
        <v>45887</v>
      </c>
      <c r="B1318" s="10" t="s">
        <v>155</v>
      </c>
      <c r="C1318" s="10">
        <v>258</v>
      </c>
      <c r="D1318" s="10">
        <v>1</v>
      </c>
      <c r="E1318" s="8" t="str">
        <f>IFERROR(VLOOKUP(Table4[[#This Row],[From Location Code]],Table5[#All],3,0),"")</f>
        <v>Munger</v>
      </c>
      <c r="F1318" s="8" t="str">
        <f>IFERROR(VLOOKUP(Table4[[#This Row],[From Location Code]],Table5[#All],2,0),"")</f>
        <v>Main Godown</v>
      </c>
      <c r="G1318" s="10">
        <v>1009</v>
      </c>
      <c r="H1318" s="8" t="str">
        <f>IFERROR(VLOOKUP(Table4[[#This Row],[To BMC/MPG Code]],Table5[#All],3,0),"")</f>
        <v>Halsi</v>
      </c>
      <c r="I1318" s="8" t="str">
        <f>IFERROR(VLOOKUP(Table4[[#This Row],[To BMC/MPG Code]],Table5[#All],2,0),"")</f>
        <v>BMC</v>
      </c>
      <c r="J1318" s="9" t="s">
        <v>60</v>
      </c>
      <c r="K1318" s="8" t="str">
        <f>IFERROR(VLOOKUP(Table4[[#This Row],[Item Name]],Table2[[Item Name]:[UoM]],2,0),"")</f>
        <v>Nos</v>
      </c>
      <c r="L1318" s="10">
        <v>12</v>
      </c>
      <c r="M1318" s="18">
        <f>IFERROR(VLOOKUP(Table4[[#This Row],[Item Name]],Table2[[#All],[Item Name]:[Open Rate]],8,0),"")</f>
        <v>266.56</v>
      </c>
      <c r="N1318" s="18">
        <f>IFERROR(+Table4[[#This Row],[Qty Issued]]*Table4[[#This Row],[Rate]],"")</f>
        <v>3198.7200000000003</v>
      </c>
      <c r="O1318" s="10" t="s">
        <v>152</v>
      </c>
      <c r="P1318" s="13" t="s">
        <v>154</v>
      </c>
    </row>
    <row r="1319" spans="1:16" x14ac:dyDescent="0.25">
      <c r="A1319" s="26">
        <v>45887</v>
      </c>
      <c r="B1319" s="10" t="s">
        <v>155</v>
      </c>
      <c r="C1319" s="10">
        <v>258</v>
      </c>
      <c r="D1319" s="10">
        <v>1</v>
      </c>
      <c r="E1319" s="8" t="str">
        <f>IFERROR(VLOOKUP(Table4[[#This Row],[From Location Code]],Table5[#All],3,0),"")</f>
        <v>Munger</v>
      </c>
      <c r="F1319" s="8" t="str">
        <f>IFERROR(VLOOKUP(Table4[[#This Row],[From Location Code]],Table5[#All],2,0),"")</f>
        <v>Main Godown</v>
      </c>
      <c r="G1319" s="10">
        <v>1009</v>
      </c>
      <c r="H1319" s="8" t="str">
        <f>IFERROR(VLOOKUP(Table4[[#This Row],[To BMC/MPG Code]],Table5[#All],3,0),"")</f>
        <v>Halsi</v>
      </c>
      <c r="I1319" s="8" t="str">
        <f>IFERROR(VLOOKUP(Table4[[#This Row],[To BMC/MPG Code]],Table5[#All],2,0),"")</f>
        <v>BMC</v>
      </c>
      <c r="J1319" s="9" t="s">
        <v>67</v>
      </c>
      <c r="K1319" s="8" t="str">
        <f>IFERROR(VLOOKUP(Table4[[#This Row],[Item Name]],Table2[[Item Name]:[UoM]],2,0),"")</f>
        <v>Nos</v>
      </c>
      <c r="L1319" s="10">
        <v>4</v>
      </c>
      <c r="M1319" s="18">
        <f>IFERROR(VLOOKUP(Table4[[#This Row],[Item Name]],Table2[[#All],[Item Name]:[Open Rate]],8,0),"")</f>
        <v>271.39999999999998</v>
      </c>
      <c r="N1319" s="18">
        <f>IFERROR(+Table4[[#This Row],[Qty Issued]]*Table4[[#This Row],[Rate]],"")</f>
        <v>1085.5999999999999</v>
      </c>
      <c r="O1319" s="10" t="s">
        <v>152</v>
      </c>
      <c r="P1319" s="13" t="s">
        <v>154</v>
      </c>
    </row>
    <row r="1320" spans="1:16" x14ac:dyDescent="0.25">
      <c r="A1320" s="26">
        <v>45888</v>
      </c>
      <c r="B1320" s="10" t="s">
        <v>155</v>
      </c>
      <c r="C1320" s="10">
        <v>169</v>
      </c>
      <c r="D1320" s="10">
        <v>1002</v>
      </c>
      <c r="E1320" s="8" t="str">
        <f>IFERROR(VLOOKUP(Table4[[#This Row],[From Location Code]],Table5[#All],3,0),"")</f>
        <v>Laldiyara</v>
      </c>
      <c r="F1320" s="8" t="str">
        <f>IFERROR(VLOOKUP(Table4[[#This Row],[From Location Code]],Table5[#All],2,0),"")</f>
        <v>BMC</v>
      </c>
      <c r="G1320" s="10">
        <v>10090057</v>
      </c>
      <c r="H1320" s="8" t="str">
        <f>IFERROR(VLOOKUP(Table4[[#This Row],[To BMC/MPG Code]],Table5[#All],3,0),"")</f>
        <v>BELLORI</v>
      </c>
      <c r="I1320" s="8" t="str">
        <f>IFERROR(VLOOKUP(Table4[[#This Row],[To BMC/MPG Code]],Table5[#All],2,0),"")</f>
        <v>MPG</v>
      </c>
      <c r="J1320" s="10" t="s">
        <v>64</v>
      </c>
      <c r="K1320" s="8" t="str">
        <f>IFERROR(VLOOKUP(Table4[[#This Row],[Item Name]],Table2[[Item Name]:[UoM]],2,0),"")</f>
        <v>Nos</v>
      </c>
      <c r="L1320" s="10">
        <v>1</v>
      </c>
      <c r="M1320" s="18">
        <f>IFERROR(VLOOKUP(Table4[[#This Row],[Item Name]],Table2[[#All],[Item Name]:[Open Rate]],8,0),"")</f>
        <v>348.52</v>
      </c>
      <c r="N1320" s="18">
        <f>IFERROR(+Table4[[#This Row],[Qty Issued]]*Table4[[#This Row],[Rate]],"")</f>
        <v>348.52</v>
      </c>
      <c r="O1320" s="10" t="s">
        <v>153</v>
      </c>
      <c r="P1320" s="13" t="s">
        <v>38</v>
      </c>
    </row>
    <row r="1321" spans="1:16" x14ac:dyDescent="0.25">
      <c r="A1321" s="26">
        <v>45888</v>
      </c>
      <c r="B1321" s="10" t="s">
        <v>155</v>
      </c>
      <c r="C1321" s="10">
        <v>169</v>
      </c>
      <c r="D1321" s="10">
        <v>1002</v>
      </c>
      <c r="E1321" s="8" t="str">
        <f>IFERROR(VLOOKUP(Table4[[#This Row],[From Location Code]],Table5[#All],3,0),"")</f>
        <v>Laldiyara</v>
      </c>
      <c r="F1321" s="8" t="str">
        <f>IFERROR(VLOOKUP(Table4[[#This Row],[From Location Code]],Table5[#All],2,0),"")</f>
        <v>BMC</v>
      </c>
      <c r="G1321" s="10">
        <v>10090058</v>
      </c>
      <c r="H1321" s="8" t="str">
        <f>IFERROR(VLOOKUP(Table4[[#This Row],[To BMC/MPG Code]],Table5[#All],3,0),"")</f>
        <v>NAWKADIH</v>
      </c>
      <c r="I1321" s="8" t="str">
        <f>IFERROR(VLOOKUP(Table4[[#This Row],[To BMC/MPG Code]],Table5[#All],2,0),"")</f>
        <v>MPG</v>
      </c>
      <c r="J1321" s="10" t="s">
        <v>64</v>
      </c>
      <c r="K1321" s="8" t="str">
        <f>IFERROR(VLOOKUP(Table4[[#This Row],[Item Name]],Table2[[Item Name]:[UoM]],2,0),"")</f>
        <v>Nos</v>
      </c>
      <c r="L1321" s="10">
        <v>1</v>
      </c>
      <c r="M1321" s="18">
        <f>IFERROR(VLOOKUP(Table4[[#This Row],[Item Name]],Table2[[#All],[Item Name]:[Open Rate]],8,0),"")</f>
        <v>348.52</v>
      </c>
      <c r="N1321" s="18">
        <f>IFERROR(+Table4[[#This Row],[Qty Issued]]*Table4[[#This Row],[Rate]],"")</f>
        <v>348.52</v>
      </c>
      <c r="O1321" s="10" t="s">
        <v>153</v>
      </c>
      <c r="P1321" s="13" t="s">
        <v>38</v>
      </c>
    </row>
    <row r="1322" spans="1:16" x14ac:dyDescent="0.25">
      <c r="A1322" s="26">
        <v>45888</v>
      </c>
      <c r="B1322" s="10" t="s">
        <v>155</v>
      </c>
      <c r="C1322" s="10">
        <v>169</v>
      </c>
      <c r="D1322" s="10">
        <v>1002</v>
      </c>
      <c r="E1322" s="8" t="str">
        <f>IFERROR(VLOOKUP(Table4[[#This Row],[From Location Code]],Table5[#All],3,0),"")</f>
        <v>Laldiyara</v>
      </c>
      <c r="F1322" s="8" t="str">
        <f>IFERROR(VLOOKUP(Table4[[#This Row],[From Location Code]],Table5[#All],2,0),"")</f>
        <v>BMC</v>
      </c>
      <c r="G1322" s="10">
        <v>10090060</v>
      </c>
      <c r="H1322" s="8" t="str">
        <f>IFERROR(VLOOKUP(Table4[[#This Row],[To BMC/MPG Code]],Table5[#All],3,0),"")</f>
        <v xml:space="preserve">KHARAGWADA </v>
      </c>
      <c r="I1322" s="8" t="str">
        <f>IFERROR(VLOOKUP(Table4[[#This Row],[To BMC/MPG Code]],Table5[#All],2,0),"")</f>
        <v>MPG</v>
      </c>
      <c r="J1322" s="10" t="s">
        <v>64</v>
      </c>
      <c r="K1322" s="8" t="str">
        <f>IFERROR(VLOOKUP(Table4[[#This Row],[Item Name]],Table2[[Item Name]:[UoM]],2,0),"")</f>
        <v>Nos</v>
      </c>
      <c r="L1322" s="10">
        <v>1</v>
      </c>
      <c r="M1322" s="18">
        <f>IFERROR(VLOOKUP(Table4[[#This Row],[Item Name]],Table2[[#All],[Item Name]:[Open Rate]],8,0),"")</f>
        <v>348.52</v>
      </c>
      <c r="N1322" s="18">
        <f>IFERROR(+Table4[[#This Row],[Qty Issued]]*Table4[[#This Row],[Rate]],"")</f>
        <v>348.52</v>
      </c>
      <c r="O1322" s="10" t="s">
        <v>153</v>
      </c>
      <c r="P1322" s="13" t="s">
        <v>38</v>
      </c>
    </row>
    <row r="1323" spans="1:16" x14ac:dyDescent="0.25">
      <c r="A1323" s="26">
        <v>45888</v>
      </c>
      <c r="B1323" s="10" t="s">
        <v>155</v>
      </c>
      <c r="C1323" s="10">
        <v>169</v>
      </c>
      <c r="D1323" s="10">
        <v>1002</v>
      </c>
      <c r="E1323" s="8" t="str">
        <f>IFERROR(VLOOKUP(Table4[[#This Row],[From Location Code]],Table5[#All],3,0),"")</f>
        <v>Laldiyara</v>
      </c>
      <c r="F1323" s="8" t="str">
        <f>IFERROR(VLOOKUP(Table4[[#This Row],[From Location Code]],Table5[#All],2,0),"")</f>
        <v>BMC</v>
      </c>
      <c r="G1323" s="10">
        <v>10060093</v>
      </c>
      <c r="H1323" s="8" t="str">
        <f>IFERROR(VLOOKUP(Table4[[#This Row],[To BMC/MPG Code]],Table5[#All],3,0),"")</f>
        <v>CHANNAYA</v>
      </c>
      <c r="I1323" s="8" t="str">
        <f>IFERROR(VLOOKUP(Table4[[#This Row],[To BMC/MPG Code]],Table5[#All],2,0),"")</f>
        <v>MPG</v>
      </c>
      <c r="J1323" s="10" t="s">
        <v>64</v>
      </c>
      <c r="K1323" s="8" t="str">
        <f>IFERROR(VLOOKUP(Table4[[#This Row],[Item Name]],Table2[[Item Name]:[UoM]],2,0),"")</f>
        <v>Nos</v>
      </c>
      <c r="L1323" s="10">
        <v>1</v>
      </c>
      <c r="M1323" s="18">
        <f>IFERROR(VLOOKUP(Table4[[#This Row],[Item Name]],Table2[[#All],[Item Name]:[Open Rate]],8,0),"")</f>
        <v>348.52</v>
      </c>
      <c r="N1323" s="18">
        <f>IFERROR(+Table4[[#This Row],[Qty Issued]]*Table4[[#This Row],[Rate]],"")</f>
        <v>348.52</v>
      </c>
      <c r="O1323" s="10" t="s">
        <v>153</v>
      </c>
      <c r="P1323" s="13" t="s">
        <v>38</v>
      </c>
    </row>
    <row r="1324" spans="1:16" x14ac:dyDescent="0.25">
      <c r="A1324" s="26">
        <v>45888</v>
      </c>
      <c r="B1324" s="10" t="s">
        <v>155</v>
      </c>
      <c r="C1324" s="10">
        <v>169</v>
      </c>
      <c r="D1324" s="10">
        <v>1002</v>
      </c>
      <c r="E1324" s="8" t="str">
        <f>IFERROR(VLOOKUP(Table4[[#This Row],[From Location Code]],Table5[#All],3,0),"")</f>
        <v>Laldiyara</v>
      </c>
      <c r="F1324" s="8" t="str">
        <f>IFERROR(VLOOKUP(Table4[[#This Row],[From Location Code]],Table5[#All],2,0),"")</f>
        <v>BMC</v>
      </c>
      <c r="G1324" s="10">
        <v>10020059</v>
      </c>
      <c r="H1324" s="8" t="str">
        <f>IFERROR(VLOOKUP(Table4[[#This Row],[To BMC/MPG Code]],Table5[#All],3,0),"")</f>
        <v>GANGA-SARAI</v>
      </c>
      <c r="I1324" s="8" t="str">
        <f>IFERROR(VLOOKUP(Table4[[#This Row],[To BMC/MPG Code]],Table5[#All],2,0),"")</f>
        <v>MPG</v>
      </c>
      <c r="J1324" s="10" t="s">
        <v>64</v>
      </c>
      <c r="K1324" s="8" t="str">
        <f>IFERROR(VLOOKUP(Table4[[#This Row],[Item Name]],Table2[[Item Name]:[UoM]],2,0),"")</f>
        <v>Nos</v>
      </c>
      <c r="L1324" s="10">
        <v>1</v>
      </c>
      <c r="M1324" s="18">
        <f>IFERROR(VLOOKUP(Table4[[#This Row],[Item Name]],Table2[[#All],[Item Name]:[Open Rate]],8,0),"")</f>
        <v>348.52</v>
      </c>
      <c r="N1324" s="18">
        <f>IFERROR(+Table4[[#This Row],[Qty Issued]]*Table4[[#This Row],[Rate]],"")</f>
        <v>348.52</v>
      </c>
      <c r="O1324" s="10" t="s">
        <v>152</v>
      </c>
      <c r="P1324" s="13" t="s">
        <v>154</v>
      </c>
    </row>
    <row r="1325" spans="1:16" x14ac:dyDescent="0.25">
      <c r="A1325" s="26">
        <v>45888</v>
      </c>
      <c r="B1325" s="10" t="s">
        <v>155</v>
      </c>
      <c r="C1325" s="10">
        <v>169</v>
      </c>
      <c r="D1325" s="10">
        <v>1</v>
      </c>
      <c r="E1325" s="8" t="str">
        <f>IFERROR(VLOOKUP(Table4[[#This Row],[From Location Code]],Table5[#All],3,0),"")</f>
        <v>Munger</v>
      </c>
      <c r="F1325" s="8" t="str">
        <f>IFERROR(VLOOKUP(Table4[[#This Row],[From Location Code]],Table5[#All],2,0),"")</f>
        <v>Main Godown</v>
      </c>
      <c r="G1325" s="10">
        <v>10020002</v>
      </c>
      <c r="H1325" s="8" t="str">
        <f>IFERROR(VLOOKUP(Table4[[#This Row],[To BMC/MPG Code]],Table5[#All],3,0),"")</f>
        <v>PIPARIYA DIH -2</v>
      </c>
      <c r="I1325" s="8" t="str">
        <f>IFERROR(VLOOKUP(Table4[[#This Row],[To BMC/MPG Code]],Table5[#All],2,0),"")</f>
        <v>MPG</v>
      </c>
      <c r="J1325" s="10" t="s">
        <v>64</v>
      </c>
      <c r="K1325" s="8" t="str">
        <f>IFERROR(VLOOKUP(Table4[[#This Row],[Item Name]],Table2[[Item Name]:[UoM]],2,0),"")</f>
        <v>Nos</v>
      </c>
      <c r="L1325" s="10">
        <v>1</v>
      </c>
      <c r="M1325" s="18">
        <f>IFERROR(VLOOKUP(Table4[[#This Row],[Item Name]],Table2[[#All],[Item Name]:[Open Rate]],8,0),"")</f>
        <v>348.52</v>
      </c>
      <c r="N1325" s="18">
        <f>IFERROR(+Table4[[#This Row],[Qty Issued]]*Table4[[#This Row],[Rate]],"")</f>
        <v>348.52</v>
      </c>
      <c r="O1325" s="10" t="s">
        <v>152</v>
      </c>
      <c r="P1325" s="13" t="s">
        <v>154</v>
      </c>
    </row>
    <row r="1326" spans="1:16" x14ac:dyDescent="0.25">
      <c r="A1326" s="26">
        <v>45888</v>
      </c>
      <c r="B1326" s="10" t="s">
        <v>155</v>
      </c>
      <c r="C1326" s="10">
        <v>169</v>
      </c>
      <c r="D1326" s="10">
        <v>1002</v>
      </c>
      <c r="E1326" s="8" t="str">
        <f>IFERROR(VLOOKUP(Table4[[#This Row],[From Location Code]],Table5[#All],3,0),"")</f>
        <v>Laldiyara</v>
      </c>
      <c r="F1326" s="8" t="str">
        <f>IFERROR(VLOOKUP(Table4[[#This Row],[From Location Code]],Table5[#All],2,0),"")</f>
        <v>BMC</v>
      </c>
      <c r="G1326" s="10">
        <v>10090057</v>
      </c>
      <c r="H1326" s="8" t="str">
        <f>IFERROR(VLOOKUP(Table4[[#This Row],[To BMC/MPG Code]],Table5[#All],3,0),"")</f>
        <v>BELLORI</v>
      </c>
      <c r="I1326" s="8" t="str">
        <f>IFERROR(VLOOKUP(Table4[[#This Row],[To BMC/MPG Code]],Table5[#All],2,0),"")</f>
        <v>MPG</v>
      </c>
      <c r="J1326" s="10" t="s">
        <v>70</v>
      </c>
      <c r="K1326" s="8" t="str">
        <f>IFERROR(VLOOKUP(Table4[[#This Row],[Item Name]],Table2[[Item Name]:[UoM]],2,0),"")</f>
        <v>Nos</v>
      </c>
      <c r="L1326" s="10">
        <v>1</v>
      </c>
      <c r="M1326" s="18">
        <f>IFERROR(VLOOKUP(Table4[[#This Row],[Item Name]],Table2[[#All],[Item Name]:[Open Rate]],8,0),"")</f>
        <v>348.52</v>
      </c>
      <c r="N1326" s="18">
        <f>IFERROR(+Table4[[#This Row],[Qty Issued]]*Table4[[#This Row],[Rate]],"")</f>
        <v>348.52</v>
      </c>
      <c r="O1326" s="10" t="s">
        <v>153</v>
      </c>
      <c r="P1326" s="13" t="s">
        <v>38</v>
      </c>
    </row>
    <row r="1327" spans="1:16" x14ac:dyDescent="0.25">
      <c r="A1327" s="26">
        <v>45888</v>
      </c>
      <c r="B1327" s="10" t="s">
        <v>155</v>
      </c>
      <c r="C1327" s="10">
        <v>169</v>
      </c>
      <c r="D1327" s="10">
        <v>1002</v>
      </c>
      <c r="E1327" s="8" t="str">
        <f>IFERROR(VLOOKUP(Table4[[#This Row],[From Location Code]],Table5[#All],3,0),"")</f>
        <v>Laldiyara</v>
      </c>
      <c r="F1327" s="8" t="str">
        <f>IFERROR(VLOOKUP(Table4[[#This Row],[From Location Code]],Table5[#All],2,0),"")</f>
        <v>BMC</v>
      </c>
      <c r="G1327" s="10">
        <v>10090058</v>
      </c>
      <c r="H1327" s="8" t="str">
        <f>IFERROR(VLOOKUP(Table4[[#This Row],[To BMC/MPG Code]],Table5[#All],3,0),"")</f>
        <v>NAWKADIH</v>
      </c>
      <c r="I1327" s="8" t="str">
        <f>IFERROR(VLOOKUP(Table4[[#This Row],[To BMC/MPG Code]],Table5[#All],2,0),"")</f>
        <v>MPG</v>
      </c>
      <c r="J1327" s="10" t="s">
        <v>70</v>
      </c>
      <c r="K1327" s="8" t="str">
        <f>IFERROR(VLOOKUP(Table4[[#This Row],[Item Name]],Table2[[Item Name]:[UoM]],2,0),"")</f>
        <v>Nos</v>
      </c>
      <c r="L1327" s="10">
        <v>1</v>
      </c>
      <c r="M1327" s="18">
        <f>IFERROR(VLOOKUP(Table4[[#This Row],[Item Name]],Table2[[#All],[Item Name]:[Open Rate]],8,0),"")</f>
        <v>348.52</v>
      </c>
      <c r="N1327" s="18">
        <f>IFERROR(+Table4[[#This Row],[Qty Issued]]*Table4[[#This Row],[Rate]],"")</f>
        <v>348.52</v>
      </c>
      <c r="O1327" s="10" t="s">
        <v>153</v>
      </c>
      <c r="P1327" s="13" t="s">
        <v>38</v>
      </c>
    </row>
    <row r="1328" spans="1:16" x14ac:dyDescent="0.25">
      <c r="A1328" s="26">
        <v>45888</v>
      </c>
      <c r="B1328" s="10" t="s">
        <v>155</v>
      </c>
      <c r="C1328" s="10">
        <v>169</v>
      </c>
      <c r="D1328" s="10">
        <v>1002</v>
      </c>
      <c r="E1328" s="8" t="str">
        <f>IFERROR(VLOOKUP(Table4[[#This Row],[From Location Code]],Table5[#All],3,0),"")</f>
        <v>Laldiyara</v>
      </c>
      <c r="F1328" s="8" t="str">
        <f>IFERROR(VLOOKUP(Table4[[#This Row],[From Location Code]],Table5[#All],2,0),"")</f>
        <v>BMC</v>
      </c>
      <c r="G1328" s="10">
        <v>10090060</v>
      </c>
      <c r="H1328" s="8" t="str">
        <f>IFERROR(VLOOKUP(Table4[[#This Row],[To BMC/MPG Code]],Table5[#All],3,0),"")</f>
        <v xml:space="preserve">KHARAGWADA </v>
      </c>
      <c r="I1328" s="8" t="str">
        <f>IFERROR(VLOOKUP(Table4[[#This Row],[To BMC/MPG Code]],Table5[#All],2,0),"")</f>
        <v>MPG</v>
      </c>
      <c r="J1328" s="10" t="s">
        <v>70</v>
      </c>
      <c r="K1328" s="8" t="str">
        <f>IFERROR(VLOOKUP(Table4[[#This Row],[Item Name]],Table2[[Item Name]:[UoM]],2,0),"")</f>
        <v>Nos</v>
      </c>
      <c r="L1328" s="10">
        <v>1</v>
      </c>
      <c r="M1328" s="18">
        <f>IFERROR(VLOOKUP(Table4[[#This Row],[Item Name]],Table2[[#All],[Item Name]:[Open Rate]],8,0),"")</f>
        <v>348.52</v>
      </c>
      <c r="N1328" s="18">
        <f>IFERROR(+Table4[[#This Row],[Qty Issued]]*Table4[[#This Row],[Rate]],"")</f>
        <v>348.52</v>
      </c>
      <c r="O1328" s="10" t="s">
        <v>153</v>
      </c>
      <c r="P1328" s="13" t="s">
        <v>38</v>
      </c>
    </row>
    <row r="1329" spans="1:16" x14ac:dyDescent="0.25">
      <c r="A1329" s="26">
        <v>45888</v>
      </c>
      <c r="B1329" s="10" t="s">
        <v>155</v>
      </c>
      <c r="C1329" s="10">
        <v>169</v>
      </c>
      <c r="D1329" s="10">
        <v>1</v>
      </c>
      <c r="E1329" s="8" t="str">
        <f>IFERROR(VLOOKUP(Table4[[#This Row],[From Location Code]],Table5[#All],3,0),"")</f>
        <v>Munger</v>
      </c>
      <c r="F1329" s="8" t="str">
        <f>IFERROR(VLOOKUP(Table4[[#This Row],[From Location Code]],Table5[#All],2,0),"")</f>
        <v>Main Godown</v>
      </c>
      <c r="G1329" s="10">
        <v>10090064</v>
      </c>
      <c r="H1329" s="8" t="str">
        <f>IFERROR(VLOOKUP(Table4[[#This Row],[To BMC/MPG Code]],Table5[#All],3,0),"")</f>
        <v>SHIJHORI</v>
      </c>
      <c r="I1329" s="8" t="str">
        <f>IFERROR(VLOOKUP(Table4[[#This Row],[To BMC/MPG Code]],Table5[#All],2,0),"")</f>
        <v>MPG</v>
      </c>
      <c r="J1329" s="10" t="s">
        <v>70</v>
      </c>
      <c r="K1329" s="8" t="str">
        <f>IFERROR(VLOOKUP(Table4[[#This Row],[Item Name]],Table2[[Item Name]:[UoM]],2,0),"")</f>
        <v>Nos</v>
      </c>
      <c r="L1329" s="10">
        <v>1</v>
      </c>
      <c r="M1329" s="18">
        <f>IFERROR(VLOOKUP(Table4[[#This Row],[Item Name]],Table2[[#All],[Item Name]:[Open Rate]],8,0),"")</f>
        <v>348.52</v>
      </c>
      <c r="N1329" s="18">
        <f>IFERROR(+Table4[[#This Row],[Qty Issued]]*Table4[[#This Row],[Rate]],"")</f>
        <v>348.52</v>
      </c>
      <c r="O1329" s="10" t="s">
        <v>152</v>
      </c>
      <c r="P1329" s="13" t="s">
        <v>154</v>
      </c>
    </row>
    <row r="1330" spans="1:16" x14ac:dyDescent="0.25">
      <c r="A1330" s="26">
        <v>45888</v>
      </c>
      <c r="B1330" s="10" t="s">
        <v>155</v>
      </c>
      <c r="C1330" s="10">
        <v>169</v>
      </c>
      <c r="D1330" s="10">
        <v>1002</v>
      </c>
      <c r="E1330" s="8" t="str">
        <f>IFERROR(VLOOKUP(Table4[[#This Row],[From Location Code]],Table5[#All],3,0),"")</f>
        <v>Laldiyara</v>
      </c>
      <c r="F1330" s="8" t="str">
        <f>IFERROR(VLOOKUP(Table4[[#This Row],[From Location Code]],Table5[#All],2,0),"")</f>
        <v>BMC</v>
      </c>
      <c r="G1330" s="10">
        <v>10060093</v>
      </c>
      <c r="H1330" s="8" t="str">
        <f>IFERROR(VLOOKUP(Table4[[#This Row],[To BMC/MPG Code]],Table5[#All],3,0),"")</f>
        <v>CHANNAYA</v>
      </c>
      <c r="I1330" s="8" t="str">
        <f>IFERROR(VLOOKUP(Table4[[#This Row],[To BMC/MPG Code]],Table5[#All],2,0),"")</f>
        <v>MPG</v>
      </c>
      <c r="J1330" s="10" t="s">
        <v>70</v>
      </c>
      <c r="K1330" s="8" t="str">
        <f>IFERROR(VLOOKUP(Table4[[#This Row],[Item Name]],Table2[[Item Name]:[UoM]],2,0),"")</f>
        <v>Nos</v>
      </c>
      <c r="L1330" s="10">
        <v>1</v>
      </c>
      <c r="M1330" s="18">
        <f>IFERROR(VLOOKUP(Table4[[#This Row],[Item Name]],Table2[[#All],[Item Name]:[Open Rate]],8,0),"")</f>
        <v>348.52</v>
      </c>
      <c r="N1330" s="18">
        <f>IFERROR(+Table4[[#This Row],[Qty Issued]]*Table4[[#This Row],[Rate]],"")</f>
        <v>348.52</v>
      </c>
      <c r="O1330" s="10" t="s">
        <v>153</v>
      </c>
      <c r="P1330" s="13" t="s">
        <v>38</v>
      </c>
    </row>
    <row r="1331" spans="1:16" x14ac:dyDescent="0.25">
      <c r="A1331" s="26">
        <v>45888</v>
      </c>
      <c r="B1331" s="10" t="s">
        <v>155</v>
      </c>
      <c r="C1331" s="10">
        <v>169</v>
      </c>
      <c r="D1331" s="10">
        <v>1002</v>
      </c>
      <c r="E1331" s="8" t="str">
        <f>IFERROR(VLOOKUP(Table4[[#This Row],[From Location Code]],Table5[#All],3,0),"")</f>
        <v>Laldiyara</v>
      </c>
      <c r="F1331" s="8" t="str">
        <f>IFERROR(VLOOKUP(Table4[[#This Row],[From Location Code]],Table5[#All],2,0),"")</f>
        <v>BMC</v>
      </c>
      <c r="G1331" s="10">
        <v>10060114</v>
      </c>
      <c r="H1331" s="8" t="str">
        <f>IFERROR(VLOOKUP(Table4[[#This Row],[To BMC/MPG Code]],Table5[#All],3,0),"")</f>
        <v>MANO 2</v>
      </c>
      <c r="I1331" s="8" t="str">
        <f>IFERROR(VLOOKUP(Table4[[#This Row],[To BMC/MPG Code]],Table5[#All],2,0),"")</f>
        <v>MPG</v>
      </c>
      <c r="J1331" s="10" t="s">
        <v>70</v>
      </c>
      <c r="K1331" s="8" t="str">
        <f>IFERROR(VLOOKUP(Table4[[#This Row],[Item Name]],Table2[[Item Name]:[UoM]],2,0),"")</f>
        <v>Nos</v>
      </c>
      <c r="L1331" s="10">
        <v>1</v>
      </c>
      <c r="M1331" s="18">
        <f>IFERROR(VLOOKUP(Table4[[#This Row],[Item Name]],Table2[[#All],[Item Name]:[Open Rate]],8,0),"")</f>
        <v>348.52</v>
      </c>
      <c r="N1331" s="18">
        <f>IFERROR(+Table4[[#This Row],[Qty Issued]]*Table4[[#This Row],[Rate]],"")</f>
        <v>348.52</v>
      </c>
      <c r="O1331" s="10" t="s">
        <v>153</v>
      </c>
      <c r="P1331" s="13" t="s">
        <v>38</v>
      </c>
    </row>
    <row r="1332" spans="1:16" x14ac:dyDescent="0.25">
      <c r="A1332" s="26">
        <v>45888</v>
      </c>
      <c r="B1332" s="10" t="s">
        <v>155</v>
      </c>
      <c r="C1332" s="10">
        <v>169</v>
      </c>
      <c r="D1332" s="10">
        <v>1002</v>
      </c>
      <c r="E1332" s="8" t="str">
        <f>IFERROR(VLOOKUP(Table4[[#This Row],[From Location Code]],Table5[#All],3,0),"")</f>
        <v>Laldiyara</v>
      </c>
      <c r="F1332" s="8" t="str">
        <f>IFERROR(VLOOKUP(Table4[[#This Row],[From Location Code]],Table5[#All],2,0),"")</f>
        <v>BMC</v>
      </c>
      <c r="G1332" s="10">
        <v>10090057</v>
      </c>
      <c r="H1332" s="8" t="str">
        <f>IFERROR(VLOOKUP(Table4[[#This Row],[To BMC/MPG Code]],Table5[#All],3,0),"")</f>
        <v>BELLORI</v>
      </c>
      <c r="I1332" s="8" t="str">
        <f>IFERROR(VLOOKUP(Table4[[#This Row],[To BMC/MPG Code]],Table5[#All],2,0),"")</f>
        <v>MPG</v>
      </c>
      <c r="J1332" s="10" t="s">
        <v>62</v>
      </c>
      <c r="K1332" s="8" t="str">
        <f>IFERROR(VLOOKUP(Table4[[#This Row],[Item Name]],Table2[[Item Name]:[UoM]],2,0),"")</f>
        <v>Nos</v>
      </c>
      <c r="L1332" s="10">
        <v>1</v>
      </c>
      <c r="M1332" s="18">
        <f>IFERROR(VLOOKUP(Table4[[#This Row],[Item Name]],Table2[[#All],[Item Name]:[Open Rate]],8,0),"")</f>
        <v>348.52</v>
      </c>
      <c r="N1332" s="18">
        <f>IFERROR(+Table4[[#This Row],[Qty Issued]]*Table4[[#This Row],[Rate]],"")</f>
        <v>348.52</v>
      </c>
      <c r="O1332" s="10" t="s">
        <v>153</v>
      </c>
      <c r="P1332" s="13" t="s">
        <v>38</v>
      </c>
    </row>
    <row r="1333" spans="1:16" x14ac:dyDescent="0.25">
      <c r="A1333" s="26">
        <v>45888</v>
      </c>
      <c r="B1333" s="10" t="s">
        <v>155</v>
      </c>
      <c r="C1333" s="10">
        <v>169</v>
      </c>
      <c r="D1333" s="10">
        <v>1002</v>
      </c>
      <c r="E1333" s="8" t="str">
        <f>IFERROR(VLOOKUP(Table4[[#This Row],[From Location Code]],Table5[#All],3,0),"")</f>
        <v>Laldiyara</v>
      </c>
      <c r="F1333" s="8" t="str">
        <f>IFERROR(VLOOKUP(Table4[[#This Row],[From Location Code]],Table5[#All],2,0),"")</f>
        <v>BMC</v>
      </c>
      <c r="G1333" s="10">
        <v>10090058</v>
      </c>
      <c r="H1333" s="8" t="str">
        <f>IFERROR(VLOOKUP(Table4[[#This Row],[To BMC/MPG Code]],Table5[#All],3,0),"")</f>
        <v>NAWKADIH</v>
      </c>
      <c r="I1333" s="8" t="str">
        <f>IFERROR(VLOOKUP(Table4[[#This Row],[To BMC/MPG Code]],Table5[#All],2,0),"")</f>
        <v>MPG</v>
      </c>
      <c r="J1333" s="10" t="s">
        <v>62</v>
      </c>
      <c r="K1333" s="8" t="str">
        <f>IFERROR(VLOOKUP(Table4[[#This Row],[Item Name]],Table2[[Item Name]:[UoM]],2,0),"")</f>
        <v>Nos</v>
      </c>
      <c r="L1333" s="10">
        <v>1</v>
      </c>
      <c r="M1333" s="18">
        <f>IFERROR(VLOOKUP(Table4[[#This Row],[Item Name]],Table2[[#All],[Item Name]:[Open Rate]],8,0),"")</f>
        <v>348.52</v>
      </c>
      <c r="N1333" s="18">
        <f>IFERROR(+Table4[[#This Row],[Qty Issued]]*Table4[[#This Row],[Rate]],"")</f>
        <v>348.52</v>
      </c>
      <c r="O1333" s="10" t="s">
        <v>153</v>
      </c>
      <c r="P1333" s="13" t="s">
        <v>38</v>
      </c>
    </row>
    <row r="1334" spans="1:16" x14ac:dyDescent="0.25">
      <c r="A1334" s="26">
        <v>45888</v>
      </c>
      <c r="B1334" s="10" t="s">
        <v>155</v>
      </c>
      <c r="C1334" s="10">
        <v>169</v>
      </c>
      <c r="D1334" s="10">
        <v>1002</v>
      </c>
      <c r="E1334" s="8" t="str">
        <f>IFERROR(VLOOKUP(Table4[[#This Row],[From Location Code]],Table5[#All],3,0),"")</f>
        <v>Laldiyara</v>
      </c>
      <c r="F1334" s="8" t="str">
        <f>IFERROR(VLOOKUP(Table4[[#This Row],[From Location Code]],Table5[#All],2,0),"")</f>
        <v>BMC</v>
      </c>
      <c r="G1334" s="10">
        <v>10090060</v>
      </c>
      <c r="H1334" s="8" t="str">
        <f>IFERROR(VLOOKUP(Table4[[#This Row],[To BMC/MPG Code]],Table5[#All],3,0),"")</f>
        <v xml:space="preserve">KHARAGWADA </v>
      </c>
      <c r="I1334" s="8" t="str">
        <f>IFERROR(VLOOKUP(Table4[[#This Row],[To BMC/MPG Code]],Table5[#All],2,0),"")</f>
        <v>MPG</v>
      </c>
      <c r="J1334" s="10" t="s">
        <v>62</v>
      </c>
      <c r="K1334" s="8" t="str">
        <f>IFERROR(VLOOKUP(Table4[[#This Row],[Item Name]],Table2[[Item Name]:[UoM]],2,0),"")</f>
        <v>Nos</v>
      </c>
      <c r="L1334" s="10">
        <v>1</v>
      </c>
      <c r="M1334" s="18">
        <f>IFERROR(VLOOKUP(Table4[[#This Row],[Item Name]],Table2[[#All],[Item Name]:[Open Rate]],8,0),"")</f>
        <v>348.52</v>
      </c>
      <c r="N1334" s="18">
        <f>IFERROR(+Table4[[#This Row],[Qty Issued]]*Table4[[#This Row],[Rate]],"")</f>
        <v>348.52</v>
      </c>
      <c r="O1334" s="10" t="s">
        <v>153</v>
      </c>
      <c r="P1334" s="13" t="s">
        <v>38</v>
      </c>
    </row>
    <row r="1335" spans="1:16" x14ac:dyDescent="0.25">
      <c r="A1335" s="26">
        <v>45888</v>
      </c>
      <c r="B1335" s="10" t="s">
        <v>155</v>
      </c>
      <c r="C1335" s="10">
        <v>169</v>
      </c>
      <c r="D1335" s="10">
        <v>1</v>
      </c>
      <c r="E1335" s="8" t="str">
        <f>IFERROR(VLOOKUP(Table4[[#This Row],[From Location Code]],Table5[#All],3,0),"")</f>
        <v>Munger</v>
      </c>
      <c r="F1335" s="8" t="str">
        <f>IFERROR(VLOOKUP(Table4[[#This Row],[From Location Code]],Table5[#All],2,0),"")</f>
        <v>Main Godown</v>
      </c>
      <c r="G1335" s="10">
        <v>10090065</v>
      </c>
      <c r="H1335" s="8" t="str">
        <f>IFERROR(VLOOKUP(Table4[[#This Row],[To BMC/MPG Code]],Table5[#All],3,0),"")</f>
        <v>GOWAR NAGAR</v>
      </c>
      <c r="I1335" s="8" t="str">
        <f>IFERROR(VLOOKUP(Table4[[#This Row],[To BMC/MPG Code]],Table5[#All],2,0),"")</f>
        <v>MPG</v>
      </c>
      <c r="J1335" s="10" t="s">
        <v>62</v>
      </c>
      <c r="K1335" s="8" t="str">
        <f>IFERROR(VLOOKUP(Table4[[#This Row],[Item Name]],Table2[[Item Name]:[UoM]],2,0),"")</f>
        <v>Nos</v>
      </c>
      <c r="L1335" s="10">
        <v>1</v>
      </c>
      <c r="M1335" s="18">
        <f>IFERROR(VLOOKUP(Table4[[#This Row],[Item Name]],Table2[[#All],[Item Name]:[Open Rate]],8,0),"")</f>
        <v>348.52</v>
      </c>
      <c r="N1335" s="18">
        <f>IFERROR(+Table4[[#This Row],[Qty Issued]]*Table4[[#This Row],[Rate]],"")</f>
        <v>348.52</v>
      </c>
      <c r="O1335" s="10" t="s">
        <v>153</v>
      </c>
      <c r="P1335" s="13" t="s">
        <v>38</v>
      </c>
    </row>
    <row r="1336" spans="1:16" x14ac:dyDescent="0.25">
      <c r="A1336" s="26">
        <v>45888</v>
      </c>
      <c r="B1336" s="10" t="s">
        <v>155</v>
      </c>
      <c r="C1336" s="10">
        <v>169</v>
      </c>
      <c r="D1336" s="10">
        <v>1002</v>
      </c>
      <c r="E1336" s="8" t="str">
        <f>IFERROR(VLOOKUP(Table4[[#This Row],[From Location Code]],Table5[#All],3,0),"")</f>
        <v>Laldiyara</v>
      </c>
      <c r="F1336" s="8" t="str">
        <f>IFERROR(VLOOKUP(Table4[[#This Row],[From Location Code]],Table5[#All],2,0),"")</f>
        <v>BMC</v>
      </c>
      <c r="G1336" s="10">
        <v>10060093</v>
      </c>
      <c r="H1336" s="8" t="str">
        <f>IFERROR(VLOOKUP(Table4[[#This Row],[To BMC/MPG Code]],Table5[#All],3,0),"")</f>
        <v>CHANNAYA</v>
      </c>
      <c r="I1336" s="8" t="str">
        <f>IFERROR(VLOOKUP(Table4[[#This Row],[To BMC/MPG Code]],Table5[#All],2,0),"")</f>
        <v>MPG</v>
      </c>
      <c r="J1336" s="10" t="s">
        <v>62</v>
      </c>
      <c r="K1336" s="8" t="str">
        <f>IFERROR(VLOOKUP(Table4[[#This Row],[Item Name]],Table2[[Item Name]:[UoM]],2,0),"")</f>
        <v>Nos</v>
      </c>
      <c r="L1336" s="10">
        <v>1</v>
      </c>
      <c r="M1336" s="18">
        <f>IFERROR(VLOOKUP(Table4[[#This Row],[Item Name]],Table2[[#All],[Item Name]:[Open Rate]],8,0),"")</f>
        <v>348.52</v>
      </c>
      <c r="N1336" s="18">
        <f>IFERROR(+Table4[[#This Row],[Qty Issued]]*Table4[[#This Row],[Rate]],"")</f>
        <v>348.52</v>
      </c>
      <c r="O1336" s="10" t="s">
        <v>153</v>
      </c>
      <c r="P1336" s="13" t="s">
        <v>38</v>
      </c>
    </row>
    <row r="1337" spans="1:16" x14ac:dyDescent="0.25">
      <c r="A1337" s="26">
        <v>45888</v>
      </c>
      <c r="B1337" s="10" t="s">
        <v>155</v>
      </c>
      <c r="C1337" s="10">
        <v>169</v>
      </c>
      <c r="D1337" s="10">
        <v>1002</v>
      </c>
      <c r="E1337" s="8" t="str">
        <f>IFERROR(VLOOKUP(Table4[[#This Row],[From Location Code]],Table5[#All],3,0),"")</f>
        <v>Laldiyara</v>
      </c>
      <c r="F1337" s="8" t="str">
        <f>IFERROR(VLOOKUP(Table4[[#This Row],[From Location Code]],Table5[#All],2,0),"")</f>
        <v>BMC</v>
      </c>
      <c r="G1337" s="10">
        <v>10060114</v>
      </c>
      <c r="H1337" s="8" t="str">
        <f>IFERROR(VLOOKUP(Table4[[#This Row],[To BMC/MPG Code]],Table5[#All],3,0),"")</f>
        <v>MANO 2</v>
      </c>
      <c r="I1337" s="8" t="str">
        <f>IFERROR(VLOOKUP(Table4[[#This Row],[To BMC/MPG Code]],Table5[#All],2,0),"")</f>
        <v>MPG</v>
      </c>
      <c r="J1337" s="10" t="s">
        <v>62</v>
      </c>
      <c r="K1337" s="8" t="str">
        <f>IFERROR(VLOOKUP(Table4[[#This Row],[Item Name]],Table2[[Item Name]:[UoM]],2,0),"")</f>
        <v>Nos</v>
      </c>
      <c r="L1337" s="10">
        <v>1</v>
      </c>
      <c r="M1337" s="18">
        <f>IFERROR(VLOOKUP(Table4[[#This Row],[Item Name]],Table2[[#All],[Item Name]:[Open Rate]],8,0),"")</f>
        <v>348.52</v>
      </c>
      <c r="N1337" s="18">
        <f>IFERROR(+Table4[[#This Row],[Qty Issued]]*Table4[[#This Row],[Rate]],"")</f>
        <v>348.52</v>
      </c>
      <c r="O1337" s="10" t="s">
        <v>153</v>
      </c>
      <c r="P1337" s="13" t="s">
        <v>38</v>
      </c>
    </row>
    <row r="1338" spans="1:16" x14ac:dyDescent="0.25">
      <c r="A1338" s="26">
        <v>45888</v>
      </c>
      <c r="B1338" s="10" t="s">
        <v>155</v>
      </c>
      <c r="C1338" s="10">
        <v>169</v>
      </c>
      <c r="D1338" s="10">
        <v>1002</v>
      </c>
      <c r="E1338" s="8" t="str">
        <f>IFERROR(VLOOKUP(Table4[[#This Row],[From Location Code]],Table5[#All],3,0),"")</f>
        <v>Laldiyara</v>
      </c>
      <c r="F1338" s="8" t="str">
        <f>IFERROR(VLOOKUP(Table4[[#This Row],[From Location Code]],Table5[#All],2,0),"")</f>
        <v>BMC</v>
      </c>
      <c r="G1338" s="10">
        <v>10090057</v>
      </c>
      <c r="H1338" s="8" t="str">
        <f>IFERROR(VLOOKUP(Table4[[#This Row],[To BMC/MPG Code]],Table5[#All],3,0),"")</f>
        <v>BELLORI</v>
      </c>
      <c r="I1338" s="8" t="str">
        <f>IFERROR(VLOOKUP(Table4[[#This Row],[To BMC/MPG Code]],Table5[#All],2,0),"")</f>
        <v>MPG</v>
      </c>
      <c r="J1338" s="10" t="s">
        <v>68</v>
      </c>
      <c r="K1338" s="8" t="str">
        <f>IFERROR(VLOOKUP(Table4[[#This Row],[Item Name]],Table2[[Item Name]:[UoM]],2,0),"")</f>
        <v>Nos</v>
      </c>
      <c r="L1338" s="10">
        <v>20</v>
      </c>
      <c r="M1338" s="18">
        <f>IFERROR(VLOOKUP(Table4[[#This Row],[Item Name]],Table2[[#All],[Item Name]:[Open Rate]],8,0),"")</f>
        <v>5.13</v>
      </c>
      <c r="N1338" s="18">
        <f>IFERROR(+Table4[[#This Row],[Qty Issued]]*Table4[[#This Row],[Rate]],"")</f>
        <v>102.6</v>
      </c>
      <c r="O1338" s="10" t="s">
        <v>153</v>
      </c>
      <c r="P1338" s="13" t="s">
        <v>38</v>
      </c>
    </row>
    <row r="1339" spans="1:16" x14ac:dyDescent="0.25">
      <c r="A1339" s="26">
        <v>45888</v>
      </c>
      <c r="B1339" s="10" t="s">
        <v>155</v>
      </c>
      <c r="C1339" s="10">
        <v>169</v>
      </c>
      <c r="D1339" s="10">
        <v>1002</v>
      </c>
      <c r="E1339" s="8" t="str">
        <f>IFERROR(VLOOKUP(Table4[[#This Row],[From Location Code]],Table5[#All],3,0),"")</f>
        <v>Laldiyara</v>
      </c>
      <c r="F1339" s="8" t="str">
        <f>IFERROR(VLOOKUP(Table4[[#This Row],[From Location Code]],Table5[#All],2,0),"")</f>
        <v>BMC</v>
      </c>
      <c r="G1339" s="10">
        <v>10090058</v>
      </c>
      <c r="H1339" s="8" t="str">
        <f>IFERROR(VLOOKUP(Table4[[#This Row],[To BMC/MPG Code]],Table5[#All],3,0),"")</f>
        <v>NAWKADIH</v>
      </c>
      <c r="I1339" s="8" t="str">
        <f>IFERROR(VLOOKUP(Table4[[#This Row],[To BMC/MPG Code]],Table5[#All],2,0),"")</f>
        <v>MPG</v>
      </c>
      <c r="J1339" s="10" t="s">
        <v>68</v>
      </c>
      <c r="K1339" s="8" t="str">
        <f>IFERROR(VLOOKUP(Table4[[#This Row],[Item Name]],Table2[[Item Name]:[UoM]],2,0),"")</f>
        <v>Nos</v>
      </c>
      <c r="L1339" s="10">
        <v>20</v>
      </c>
      <c r="M1339" s="18">
        <f>IFERROR(VLOOKUP(Table4[[#This Row],[Item Name]],Table2[[#All],[Item Name]:[Open Rate]],8,0),"")</f>
        <v>5.13</v>
      </c>
      <c r="N1339" s="18">
        <f>IFERROR(+Table4[[#This Row],[Qty Issued]]*Table4[[#This Row],[Rate]],"")</f>
        <v>102.6</v>
      </c>
      <c r="O1339" s="10" t="s">
        <v>153</v>
      </c>
      <c r="P1339" s="13" t="s">
        <v>38</v>
      </c>
    </row>
    <row r="1340" spans="1:16" x14ac:dyDescent="0.25">
      <c r="A1340" s="26">
        <v>45888</v>
      </c>
      <c r="B1340" s="10" t="s">
        <v>155</v>
      </c>
      <c r="C1340" s="10">
        <v>169</v>
      </c>
      <c r="D1340" s="10">
        <v>1002</v>
      </c>
      <c r="E1340" s="8" t="str">
        <f>IFERROR(VLOOKUP(Table4[[#This Row],[From Location Code]],Table5[#All],3,0),"")</f>
        <v>Laldiyara</v>
      </c>
      <c r="F1340" s="8" t="str">
        <f>IFERROR(VLOOKUP(Table4[[#This Row],[From Location Code]],Table5[#All],2,0),"")</f>
        <v>BMC</v>
      </c>
      <c r="G1340" s="10">
        <v>10090060</v>
      </c>
      <c r="H1340" s="8" t="str">
        <f>IFERROR(VLOOKUP(Table4[[#This Row],[To BMC/MPG Code]],Table5[#All],3,0),"")</f>
        <v xml:space="preserve">KHARAGWADA </v>
      </c>
      <c r="I1340" s="8" t="str">
        <f>IFERROR(VLOOKUP(Table4[[#This Row],[To BMC/MPG Code]],Table5[#All],2,0),"")</f>
        <v>MPG</v>
      </c>
      <c r="J1340" s="10" t="s">
        <v>68</v>
      </c>
      <c r="K1340" s="8" t="str">
        <f>IFERROR(VLOOKUP(Table4[[#This Row],[Item Name]],Table2[[Item Name]:[UoM]],2,0),"")</f>
        <v>Nos</v>
      </c>
      <c r="L1340" s="10">
        <v>20</v>
      </c>
      <c r="M1340" s="18">
        <f>IFERROR(VLOOKUP(Table4[[#This Row],[Item Name]],Table2[[#All],[Item Name]:[Open Rate]],8,0),"")</f>
        <v>5.13</v>
      </c>
      <c r="N1340" s="18">
        <f>IFERROR(+Table4[[#This Row],[Qty Issued]]*Table4[[#This Row],[Rate]],"")</f>
        <v>102.6</v>
      </c>
      <c r="O1340" s="10" t="s">
        <v>153</v>
      </c>
      <c r="P1340" s="13" t="s">
        <v>38</v>
      </c>
    </row>
    <row r="1341" spans="1:16" x14ac:dyDescent="0.25">
      <c r="A1341" s="26">
        <v>45888</v>
      </c>
      <c r="B1341" s="10" t="s">
        <v>155</v>
      </c>
      <c r="C1341" s="10">
        <v>169</v>
      </c>
      <c r="D1341" s="10">
        <v>1002</v>
      </c>
      <c r="E1341" s="8" t="str">
        <f>IFERROR(VLOOKUP(Table4[[#This Row],[From Location Code]],Table5[#All],3,0),"")</f>
        <v>Laldiyara</v>
      </c>
      <c r="F1341" s="8" t="str">
        <f>IFERROR(VLOOKUP(Table4[[#This Row],[From Location Code]],Table5[#All],2,0),"")</f>
        <v>BMC</v>
      </c>
      <c r="G1341" s="10">
        <v>10090064</v>
      </c>
      <c r="H1341" s="8" t="str">
        <f>IFERROR(VLOOKUP(Table4[[#This Row],[To BMC/MPG Code]],Table5[#All],3,0),"")</f>
        <v>SHIJHORI</v>
      </c>
      <c r="I1341" s="8" t="str">
        <f>IFERROR(VLOOKUP(Table4[[#This Row],[To BMC/MPG Code]],Table5[#All],2,0),"")</f>
        <v>MPG</v>
      </c>
      <c r="J1341" s="10" t="s">
        <v>68</v>
      </c>
      <c r="K1341" s="8" t="str">
        <f>IFERROR(VLOOKUP(Table4[[#This Row],[Item Name]],Table2[[Item Name]:[UoM]],2,0),"")</f>
        <v>Nos</v>
      </c>
      <c r="L1341" s="10">
        <v>20</v>
      </c>
      <c r="M1341" s="18">
        <f>IFERROR(VLOOKUP(Table4[[#This Row],[Item Name]],Table2[[#All],[Item Name]:[Open Rate]],8,0),"")</f>
        <v>5.13</v>
      </c>
      <c r="N1341" s="18">
        <f>IFERROR(+Table4[[#This Row],[Qty Issued]]*Table4[[#This Row],[Rate]],"")</f>
        <v>102.6</v>
      </c>
      <c r="O1341" s="10" t="s">
        <v>153</v>
      </c>
      <c r="P1341" s="13" t="s">
        <v>38</v>
      </c>
    </row>
    <row r="1342" spans="1:16" x14ac:dyDescent="0.25">
      <c r="A1342" s="26">
        <v>45888</v>
      </c>
      <c r="B1342" s="10" t="s">
        <v>155</v>
      </c>
      <c r="C1342" s="10">
        <v>169</v>
      </c>
      <c r="D1342" s="10">
        <v>1002</v>
      </c>
      <c r="E1342" s="8" t="str">
        <f>IFERROR(VLOOKUP(Table4[[#This Row],[From Location Code]],Table5[#All],3,0),"")</f>
        <v>Laldiyara</v>
      </c>
      <c r="F1342" s="8" t="str">
        <f>IFERROR(VLOOKUP(Table4[[#This Row],[From Location Code]],Table5[#All],2,0),"")</f>
        <v>BMC</v>
      </c>
      <c r="G1342" s="10">
        <v>10090065</v>
      </c>
      <c r="H1342" s="8" t="str">
        <f>IFERROR(VLOOKUP(Table4[[#This Row],[To BMC/MPG Code]],Table5[#All],3,0),"")</f>
        <v>GOWAR NAGAR</v>
      </c>
      <c r="I1342" s="8" t="str">
        <f>IFERROR(VLOOKUP(Table4[[#This Row],[To BMC/MPG Code]],Table5[#All],2,0),"")</f>
        <v>MPG</v>
      </c>
      <c r="J1342" s="10" t="s">
        <v>68</v>
      </c>
      <c r="K1342" s="8" t="str">
        <f>IFERROR(VLOOKUP(Table4[[#This Row],[Item Name]],Table2[[Item Name]:[UoM]],2,0),"")</f>
        <v>Nos</v>
      </c>
      <c r="L1342" s="10">
        <v>20</v>
      </c>
      <c r="M1342" s="18">
        <f>IFERROR(VLOOKUP(Table4[[#This Row],[Item Name]],Table2[[#All],[Item Name]:[Open Rate]],8,0),"")</f>
        <v>5.13</v>
      </c>
      <c r="N1342" s="18">
        <f>IFERROR(+Table4[[#This Row],[Qty Issued]]*Table4[[#This Row],[Rate]],"")</f>
        <v>102.6</v>
      </c>
      <c r="O1342" s="10" t="s">
        <v>153</v>
      </c>
      <c r="P1342" s="13" t="s">
        <v>38</v>
      </c>
    </row>
    <row r="1343" spans="1:16" x14ac:dyDescent="0.25">
      <c r="A1343" s="26">
        <v>45888</v>
      </c>
      <c r="B1343" s="10" t="s">
        <v>155</v>
      </c>
      <c r="C1343" s="10">
        <v>169</v>
      </c>
      <c r="D1343" s="10">
        <v>1</v>
      </c>
      <c r="E1343" s="8" t="str">
        <f>IFERROR(VLOOKUP(Table4[[#This Row],[From Location Code]],Table5[#All],3,0),"")</f>
        <v>Munger</v>
      </c>
      <c r="F1343" s="8" t="str">
        <f>IFERROR(VLOOKUP(Table4[[#This Row],[From Location Code]],Table5[#All],2,0),"")</f>
        <v>Main Godown</v>
      </c>
      <c r="G1343" s="10">
        <v>10090047</v>
      </c>
      <c r="H1343" s="8" t="str">
        <f>IFERROR(VLOOKUP(Table4[[#This Row],[To BMC/MPG Code]],Table5[#All],3,0),"")</f>
        <v>BARUI</v>
      </c>
      <c r="I1343" s="8" t="str">
        <f>IFERROR(VLOOKUP(Table4[[#This Row],[To BMC/MPG Code]],Table5[#All],2,0),"")</f>
        <v>MPG</v>
      </c>
      <c r="J1343" s="10" t="s">
        <v>68</v>
      </c>
      <c r="K1343" s="8" t="str">
        <f>IFERROR(VLOOKUP(Table4[[#This Row],[Item Name]],Table2[[Item Name]:[UoM]],2,0),"")</f>
        <v>Nos</v>
      </c>
      <c r="L1343" s="10">
        <v>15</v>
      </c>
      <c r="M1343" s="18">
        <f>IFERROR(VLOOKUP(Table4[[#This Row],[Item Name]],Table2[[#All],[Item Name]:[Open Rate]],8,0),"")</f>
        <v>5.13</v>
      </c>
      <c r="N1343" s="18">
        <f>IFERROR(+Table4[[#This Row],[Qty Issued]]*Table4[[#This Row],[Rate]],"")</f>
        <v>76.95</v>
      </c>
      <c r="O1343" s="10" t="s">
        <v>152</v>
      </c>
      <c r="P1343" s="13" t="s">
        <v>154</v>
      </c>
    </row>
    <row r="1344" spans="1:16" x14ac:dyDescent="0.25">
      <c r="A1344" s="26">
        <v>45888</v>
      </c>
      <c r="B1344" s="10" t="s">
        <v>155</v>
      </c>
      <c r="C1344" s="10">
        <v>169</v>
      </c>
      <c r="D1344" s="10">
        <v>1002</v>
      </c>
      <c r="E1344" s="8" t="str">
        <f>IFERROR(VLOOKUP(Table4[[#This Row],[From Location Code]],Table5[#All],3,0),"")</f>
        <v>Laldiyara</v>
      </c>
      <c r="F1344" s="8" t="str">
        <f>IFERROR(VLOOKUP(Table4[[#This Row],[From Location Code]],Table5[#All],2,0),"")</f>
        <v>BMC</v>
      </c>
      <c r="G1344" s="10">
        <v>10090057</v>
      </c>
      <c r="H1344" s="8" t="str">
        <f>IFERROR(VLOOKUP(Table4[[#This Row],[To BMC/MPG Code]],Table5[#All],3,0),"")</f>
        <v>BELLORI</v>
      </c>
      <c r="I1344" s="8" t="str">
        <f>IFERROR(VLOOKUP(Table4[[#This Row],[To BMC/MPG Code]],Table5[#All],2,0),"")</f>
        <v>MPG</v>
      </c>
      <c r="J1344" s="10" t="s">
        <v>66</v>
      </c>
      <c r="K1344" s="8" t="str">
        <f>IFERROR(VLOOKUP(Table4[[#This Row],[Item Name]],Table2[[Item Name]:[UoM]],2,0),"")</f>
        <v>Nos</v>
      </c>
      <c r="L1344" s="10">
        <v>2</v>
      </c>
      <c r="M1344" s="18">
        <f>IFERROR(VLOOKUP(Table4[[#This Row],[Item Name]],Table2[[#All],[Item Name]:[Open Rate]],8,0),"")</f>
        <v>56.02</v>
      </c>
      <c r="N1344" s="18">
        <f>IFERROR(+Table4[[#This Row],[Qty Issued]]*Table4[[#This Row],[Rate]],"")</f>
        <v>112.04</v>
      </c>
      <c r="O1344" s="10" t="s">
        <v>153</v>
      </c>
      <c r="P1344" s="13" t="s">
        <v>38</v>
      </c>
    </row>
    <row r="1345" spans="1:16" x14ac:dyDescent="0.25">
      <c r="A1345" s="26">
        <v>45888</v>
      </c>
      <c r="B1345" s="10" t="s">
        <v>155</v>
      </c>
      <c r="C1345" s="10">
        <v>169</v>
      </c>
      <c r="D1345" s="10">
        <v>1002</v>
      </c>
      <c r="E1345" s="8" t="str">
        <f>IFERROR(VLOOKUP(Table4[[#This Row],[From Location Code]],Table5[#All],3,0),"")</f>
        <v>Laldiyara</v>
      </c>
      <c r="F1345" s="8" t="str">
        <f>IFERROR(VLOOKUP(Table4[[#This Row],[From Location Code]],Table5[#All],2,0),"")</f>
        <v>BMC</v>
      </c>
      <c r="G1345" s="10">
        <v>10090058</v>
      </c>
      <c r="H1345" s="8" t="str">
        <f>IFERROR(VLOOKUP(Table4[[#This Row],[To BMC/MPG Code]],Table5[#All],3,0),"")</f>
        <v>NAWKADIH</v>
      </c>
      <c r="I1345" s="8" t="str">
        <f>IFERROR(VLOOKUP(Table4[[#This Row],[To BMC/MPG Code]],Table5[#All],2,0),"")</f>
        <v>MPG</v>
      </c>
      <c r="J1345" s="10" t="s">
        <v>66</v>
      </c>
      <c r="K1345" s="8" t="str">
        <f>IFERROR(VLOOKUP(Table4[[#This Row],[Item Name]],Table2[[Item Name]:[UoM]],2,0),"")</f>
        <v>Nos</v>
      </c>
      <c r="L1345" s="10">
        <v>2</v>
      </c>
      <c r="M1345" s="18">
        <f>IFERROR(VLOOKUP(Table4[[#This Row],[Item Name]],Table2[[#All],[Item Name]:[Open Rate]],8,0),"")</f>
        <v>56.02</v>
      </c>
      <c r="N1345" s="18">
        <f>IFERROR(+Table4[[#This Row],[Qty Issued]]*Table4[[#This Row],[Rate]],"")</f>
        <v>112.04</v>
      </c>
      <c r="O1345" s="10" t="s">
        <v>153</v>
      </c>
      <c r="P1345" s="13" t="s">
        <v>38</v>
      </c>
    </row>
    <row r="1346" spans="1:16" x14ac:dyDescent="0.25">
      <c r="A1346" s="26">
        <v>45888</v>
      </c>
      <c r="B1346" s="10" t="s">
        <v>155</v>
      </c>
      <c r="C1346" s="10">
        <v>169</v>
      </c>
      <c r="D1346" s="10">
        <v>1002</v>
      </c>
      <c r="E1346" s="8" t="str">
        <f>IFERROR(VLOOKUP(Table4[[#This Row],[From Location Code]],Table5[#All],3,0),"")</f>
        <v>Laldiyara</v>
      </c>
      <c r="F1346" s="8" t="str">
        <f>IFERROR(VLOOKUP(Table4[[#This Row],[From Location Code]],Table5[#All],2,0),"")</f>
        <v>BMC</v>
      </c>
      <c r="G1346" s="10">
        <v>10090064</v>
      </c>
      <c r="H1346" s="8" t="str">
        <f>IFERROR(VLOOKUP(Table4[[#This Row],[To BMC/MPG Code]],Table5[#All],3,0),"")</f>
        <v>SHIJHORI</v>
      </c>
      <c r="I1346" s="8" t="str">
        <f>IFERROR(VLOOKUP(Table4[[#This Row],[To BMC/MPG Code]],Table5[#All],2,0),"")</f>
        <v>MPG</v>
      </c>
      <c r="J1346" s="10" t="s">
        <v>66</v>
      </c>
      <c r="K1346" s="8" t="str">
        <f>IFERROR(VLOOKUP(Table4[[#This Row],[Item Name]],Table2[[Item Name]:[UoM]],2,0),"")</f>
        <v>Nos</v>
      </c>
      <c r="L1346" s="10">
        <v>1</v>
      </c>
      <c r="M1346" s="18">
        <f>IFERROR(VLOOKUP(Table4[[#This Row],[Item Name]],Table2[[#All],[Item Name]:[Open Rate]],8,0),"")</f>
        <v>56.02</v>
      </c>
      <c r="N1346" s="18">
        <f>IFERROR(+Table4[[#This Row],[Qty Issued]]*Table4[[#This Row],[Rate]],"")</f>
        <v>56.02</v>
      </c>
      <c r="O1346" s="10" t="s">
        <v>153</v>
      </c>
      <c r="P1346" s="13" t="s">
        <v>38</v>
      </c>
    </row>
    <row r="1347" spans="1:16" x14ac:dyDescent="0.25">
      <c r="A1347" s="26">
        <v>45888</v>
      </c>
      <c r="B1347" s="10" t="s">
        <v>155</v>
      </c>
      <c r="C1347" s="10">
        <v>169</v>
      </c>
      <c r="D1347" s="10">
        <v>1002</v>
      </c>
      <c r="E1347" s="8" t="str">
        <f>IFERROR(VLOOKUP(Table4[[#This Row],[From Location Code]],Table5[#All],3,0),"")</f>
        <v>Laldiyara</v>
      </c>
      <c r="F1347" s="8" t="str">
        <f>IFERROR(VLOOKUP(Table4[[#This Row],[From Location Code]],Table5[#All],2,0),"")</f>
        <v>BMC</v>
      </c>
      <c r="G1347" s="10">
        <v>10090065</v>
      </c>
      <c r="H1347" s="8" t="str">
        <f>IFERROR(VLOOKUP(Table4[[#This Row],[To BMC/MPG Code]],Table5[#All],3,0),"")</f>
        <v>GOWAR NAGAR</v>
      </c>
      <c r="I1347" s="8" t="str">
        <f>IFERROR(VLOOKUP(Table4[[#This Row],[To BMC/MPG Code]],Table5[#All],2,0),"")</f>
        <v>MPG</v>
      </c>
      <c r="J1347" s="10" t="s">
        <v>66</v>
      </c>
      <c r="K1347" s="8" t="str">
        <f>IFERROR(VLOOKUP(Table4[[#This Row],[Item Name]],Table2[[Item Name]:[UoM]],2,0),"")</f>
        <v>Nos</v>
      </c>
      <c r="L1347" s="10">
        <v>1</v>
      </c>
      <c r="M1347" s="18">
        <f>IFERROR(VLOOKUP(Table4[[#This Row],[Item Name]],Table2[[#All],[Item Name]:[Open Rate]],8,0),"")</f>
        <v>56.02</v>
      </c>
      <c r="N1347" s="18">
        <f>IFERROR(+Table4[[#This Row],[Qty Issued]]*Table4[[#This Row],[Rate]],"")</f>
        <v>56.02</v>
      </c>
      <c r="O1347" s="10" t="s">
        <v>153</v>
      </c>
      <c r="P1347" s="13" t="s">
        <v>38</v>
      </c>
    </row>
    <row r="1348" spans="1:16" x14ac:dyDescent="0.25">
      <c r="A1348" s="26">
        <v>45888</v>
      </c>
      <c r="B1348" s="10" t="s">
        <v>155</v>
      </c>
      <c r="C1348" s="10">
        <v>169</v>
      </c>
      <c r="D1348" s="10">
        <v>1002</v>
      </c>
      <c r="E1348" s="8" t="str">
        <f>IFERROR(VLOOKUP(Table4[[#This Row],[From Location Code]],Table5[#All],3,0),"")</f>
        <v>Laldiyara</v>
      </c>
      <c r="F1348" s="8" t="str">
        <f>IFERROR(VLOOKUP(Table4[[#This Row],[From Location Code]],Table5[#All],2,0),"")</f>
        <v>BMC</v>
      </c>
      <c r="G1348" s="10">
        <v>10060114</v>
      </c>
      <c r="H1348" s="8" t="str">
        <f>IFERROR(VLOOKUP(Table4[[#This Row],[To BMC/MPG Code]],Table5[#All],3,0),"")</f>
        <v>MANO 2</v>
      </c>
      <c r="I1348" s="8" t="str">
        <f>IFERROR(VLOOKUP(Table4[[#This Row],[To BMC/MPG Code]],Table5[#All],2,0),"")</f>
        <v>MPG</v>
      </c>
      <c r="J1348" s="10" t="s">
        <v>66</v>
      </c>
      <c r="K1348" s="8" t="str">
        <f>IFERROR(VLOOKUP(Table4[[#This Row],[Item Name]],Table2[[Item Name]:[UoM]],2,0),"")</f>
        <v>Nos</v>
      </c>
      <c r="L1348" s="10">
        <v>1</v>
      </c>
      <c r="M1348" s="18">
        <f>IFERROR(VLOOKUP(Table4[[#This Row],[Item Name]],Table2[[#All],[Item Name]:[Open Rate]],8,0),"")</f>
        <v>56.02</v>
      </c>
      <c r="N1348" s="18">
        <f>IFERROR(+Table4[[#This Row],[Qty Issued]]*Table4[[#This Row],[Rate]],"")</f>
        <v>56.02</v>
      </c>
      <c r="O1348" s="10" t="s">
        <v>153</v>
      </c>
      <c r="P1348" s="13" t="s">
        <v>38</v>
      </c>
    </row>
    <row r="1349" spans="1:16" x14ac:dyDescent="0.25">
      <c r="A1349" s="26">
        <v>45888</v>
      </c>
      <c r="B1349" s="10" t="s">
        <v>155</v>
      </c>
      <c r="C1349" s="10">
        <v>169</v>
      </c>
      <c r="D1349" s="10">
        <v>1002</v>
      </c>
      <c r="E1349" s="8" t="str">
        <f>IFERROR(VLOOKUP(Table4[[#This Row],[From Location Code]],Table5[#All],3,0),"")</f>
        <v>Laldiyara</v>
      </c>
      <c r="F1349" s="8" t="str">
        <f>IFERROR(VLOOKUP(Table4[[#This Row],[From Location Code]],Table5[#All],2,0),"")</f>
        <v>BMC</v>
      </c>
      <c r="G1349" s="10">
        <v>10090057</v>
      </c>
      <c r="H1349" s="8" t="str">
        <f>IFERROR(VLOOKUP(Table4[[#This Row],[To BMC/MPG Code]],Table5[#All],3,0),"")</f>
        <v>BELLORI</v>
      </c>
      <c r="I1349" s="8" t="str">
        <f>IFERROR(VLOOKUP(Table4[[#This Row],[To BMC/MPG Code]],Table5[#All],2,0),"")</f>
        <v>MPG</v>
      </c>
      <c r="J1349" s="10" t="s">
        <v>133</v>
      </c>
      <c r="K1349" s="8" t="str">
        <f>IFERROR(VLOOKUP(Table4[[#This Row],[Item Name]],Table2[[Item Name]:[UoM]],2,0),"")</f>
        <v>Nos</v>
      </c>
      <c r="L1349" s="10">
        <v>6</v>
      </c>
      <c r="M1349" s="18">
        <f>IFERROR(VLOOKUP(Table4[[#This Row],[Item Name]],Table2[[#All],[Item Name]:[Open Rate]],8,0),"")</f>
        <v>9.15</v>
      </c>
      <c r="N1349" s="18">
        <f>IFERROR(+Table4[[#This Row],[Qty Issued]]*Table4[[#This Row],[Rate]],"")</f>
        <v>54.900000000000006</v>
      </c>
      <c r="O1349" s="10" t="s">
        <v>153</v>
      </c>
      <c r="P1349" s="13" t="s">
        <v>38</v>
      </c>
    </row>
    <row r="1350" spans="1:16" x14ac:dyDescent="0.25">
      <c r="A1350" s="26">
        <v>45888</v>
      </c>
      <c r="B1350" s="10" t="s">
        <v>155</v>
      </c>
      <c r="C1350" s="10">
        <v>169</v>
      </c>
      <c r="D1350" s="10">
        <v>1002</v>
      </c>
      <c r="E1350" s="8" t="str">
        <f>IFERROR(VLOOKUP(Table4[[#This Row],[From Location Code]],Table5[#All],3,0),"")</f>
        <v>Laldiyara</v>
      </c>
      <c r="F1350" s="8" t="str">
        <f>IFERROR(VLOOKUP(Table4[[#This Row],[From Location Code]],Table5[#All],2,0),"")</f>
        <v>BMC</v>
      </c>
      <c r="G1350" s="10">
        <v>10090058</v>
      </c>
      <c r="H1350" s="8" t="str">
        <f>IFERROR(VLOOKUP(Table4[[#This Row],[To BMC/MPG Code]],Table5[#All],3,0),"")</f>
        <v>NAWKADIH</v>
      </c>
      <c r="I1350" s="8" t="str">
        <f>IFERROR(VLOOKUP(Table4[[#This Row],[To BMC/MPG Code]],Table5[#All],2,0),"")</f>
        <v>MPG</v>
      </c>
      <c r="J1350" s="10" t="s">
        <v>133</v>
      </c>
      <c r="K1350" s="8" t="str">
        <f>IFERROR(VLOOKUP(Table4[[#This Row],[Item Name]],Table2[[Item Name]:[UoM]],2,0),"")</f>
        <v>Nos</v>
      </c>
      <c r="L1350" s="10">
        <v>6</v>
      </c>
      <c r="M1350" s="18">
        <f>IFERROR(VLOOKUP(Table4[[#This Row],[Item Name]],Table2[[#All],[Item Name]:[Open Rate]],8,0),"")</f>
        <v>9.15</v>
      </c>
      <c r="N1350" s="18">
        <f>IFERROR(+Table4[[#This Row],[Qty Issued]]*Table4[[#This Row],[Rate]],"")</f>
        <v>54.900000000000006</v>
      </c>
      <c r="O1350" s="10" t="s">
        <v>153</v>
      </c>
      <c r="P1350" s="13" t="s">
        <v>38</v>
      </c>
    </row>
    <row r="1351" spans="1:16" x14ac:dyDescent="0.25">
      <c r="A1351" s="26">
        <v>45888</v>
      </c>
      <c r="B1351" s="10" t="s">
        <v>155</v>
      </c>
      <c r="C1351" s="10">
        <v>169</v>
      </c>
      <c r="D1351" s="10">
        <v>1002</v>
      </c>
      <c r="E1351" s="8" t="str">
        <f>IFERROR(VLOOKUP(Table4[[#This Row],[From Location Code]],Table5[#All],3,0),"")</f>
        <v>Laldiyara</v>
      </c>
      <c r="F1351" s="8" t="str">
        <f>IFERROR(VLOOKUP(Table4[[#This Row],[From Location Code]],Table5[#All],2,0),"")</f>
        <v>BMC</v>
      </c>
      <c r="G1351" s="10">
        <v>10090059</v>
      </c>
      <c r="H1351" s="8" t="str">
        <f>IFERROR(VLOOKUP(Table4[[#This Row],[To BMC/MPG Code]],Table5[#All],3,0),"")</f>
        <v>CHOTAHA</v>
      </c>
      <c r="I1351" s="8" t="str">
        <f>IFERROR(VLOOKUP(Table4[[#This Row],[To BMC/MPG Code]],Table5[#All],2,0),"")</f>
        <v>MPG</v>
      </c>
      <c r="J1351" s="10" t="s">
        <v>133</v>
      </c>
      <c r="K1351" s="8" t="str">
        <f>IFERROR(VLOOKUP(Table4[[#This Row],[Item Name]],Table2[[Item Name]:[UoM]],2,0),"")</f>
        <v>Nos</v>
      </c>
      <c r="L1351" s="10">
        <v>2</v>
      </c>
      <c r="M1351" s="18">
        <f>IFERROR(VLOOKUP(Table4[[#This Row],[Item Name]],Table2[[#All],[Item Name]:[Open Rate]],8,0),"")</f>
        <v>9.15</v>
      </c>
      <c r="N1351" s="18">
        <f>IFERROR(+Table4[[#This Row],[Qty Issued]]*Table4[[#This Row],[Rate]],"")</f>
        <v>18.3</v>
      </c>
      <c r="O1351" s="10" t="s">
        <v>153</v>
      </c>
      <c r="P1351" s="13" t="s">
        <v>38</v>
      </c>
    </row>
    <row r="1352" spans="1:16" x14ac:dyDescent="0.25">
      <c r="A1352" s="26">
        <v>45888</v>
      </c>
      <c r="B1352" s="10" t="s">
        <v>155</v>
      </c>
      <c r="C1352" s="10">
        <v>169</v>
      </c>
      <c r="D1352" s="10">
        <v>1002</v>
      </c>
      <c r="E1352" s="8" t="str">
        <f>IFERROR(VLOOKUP(Table4[[#This Row],[From Location Code]],Table5[#All],3,0),"")</f>
        <v>Laldiyara</v>
      </c>
      <c r="F1352" s="8" t="str">
        <f>IFERROR(VLOOKUP(Table4[[#This Row],[From Location Code]],Table5[#All],2,0),"")</f>
        <v>BMC</v>
      </c>
      <c r="G1352" s="10">
        <v>10090060</v>
      </c>
      <c r="H1352" s="8" t="str">
        <f>IFERROR(VLOOKUP(Table4[[#This Row],[To BMC/MPG Code]],Table5[#All],3,0),"")</f>
        <v xml:space="preserve">KHARAGWADA </v>
      </c>
      <c r="I1352" s="8" t="str">
        <f>IFERROR(VLOOKUP(Table4[[#This Row],[To BMC/MPG Code]],Table5[#All],2,0),"")</f>
        <v>MPG</v>
      </c>
      <c r="J1352" s="10" t="s">
        <v>133</v>
      </c>
      <c r="K1352" s="8" t="str">
        <f>IFERROR(VLOOKUP(Table4[[#This Row],[Item Name]],Table2[[Item Name]:[UoM]],2,0),"")</f>
        <v>Nos</v>
      </c>
      <c r="L1352" s="10">
        <v>6</v>
      </c>
      <c r="M1352" s="18">
        <f>IFERROR(VLOOKUP(Table4[[#This Row],[Item Name]],Table2[[#All],[Item Name]:[Open Rate]],8,0),"")</f>
        <v>9.15</v>
      </c>
      <c r="N1352" s="18">
        <f>IFERROR(+Table4[[#This Row],[Qty Issued]]*Table4[[#This Row],[Rate]],"")</f>
        <v>54.900000000000006</v>
      </c>
      <c r="O1352" s="10" t="s">
        <v>153</v>
      </c>
      <c r="P1352" s="13" t="s">
        <v>38</v>
      </c>
    </row>
    <row r="1353" spans="1:16" x14ac:dyDescent="0.25">
      <c r="A1353" s="26">
        <v>45888</v>
      </c>
      <c r="B1353" s="10" t="s">
        <v>155</v>
      </c>
      <c r="C1353" s="10">
        <v>169</v>
      </c>
      <c r="D1353" s="10">
        <v>1002</v>
      </c>
      <c r="E1353" s="8" t="str">
        <f>IFERROR(VLOOKUP(Table4[[#This Row],[From Location Code]],Table5[#All],3,0),"")</f>
        <v>Laldiyara</v>
      </c>
      <c r="F1353" s="8" t="str">
        <f>IFERROR(VLOOKUP(Table4[[#This Row],[From Location Code]],Table5[#All],2,0),"")</f>
        <v>BMC</v>
      </c>
      <c r="G1353" s="10">
        <v>10090061</v>
      </c>
      <c r="H1353" s="8" t="str">
        <f>IFERROR(VLOOKUP(Table4[[#This Row],[To BMC/MPG Code]],Table5[#All],3,0),"")</f>
        <v>UFFAPUR</v>
      </c>
      <c r="I1353" s="8" t="str">
        <f>IFERROR(VLOOKUP(Table4[[#This Row],[To BMC/MPG Code]],Table5[#All],2,0),"")</f>
        <v>MPG</v>
      </c>
      <c r="J1353" s="10" t="s">
        <v>133</v>
      </c>
      <c r="K1353" s="8" t="str">
        <f>IFERROR(VLOOKUP(Table4[[#This Row],[Item Name]],Table2[[Item Name]:[UoM]],2,0),"")</f>
        <v>Nos</v>
      </c>
      <c r="L1353" s="10">
        <v>6</v>
      </c>
      <c r="M1353" s="18">
        <f>IFERROR(VLOOKUP(Table4[[#This Row],[Item Name]],Table2[[#All],[Item Name]:[Open Rate]],8,0),"")</f>
        <v>9.15</v>
      </c>
      <c r="N1353" s="18">
        <f>IFERROR(+Table4[[#This Row],[Qty Issued]]*Table4[[#This Row],[Rate]],"")</f>
        <v>54.900000000000006</v>
      </c>
      <c r="O1353" s="10" t="s">
        <v>153</v>
      </c>
      <c r="P1353" s="13" t="s">
        <v>38</v>
      </c>
    </row>
    <row r="1354" spans="1:16" x14ac:dyDescent="0.25">
      <c r="A1354" s="26">
        <v>45888</v>
      </c>
      <c r="B1354" s="10" t="s">
        <v>155</v>
      </c>
      <c r="C1354" s="10">
        <v>169</v>
      </c>
      <c r="D1354" s="10">
        <v>1002</v>
      </c>
      <c r="E1354" s="8" t="str">
        <f>IFERROR(VLOOKUP(Table4[[#This Row],[From Location Code]],Table5[#All],3,0),"")</f>
        <v>Laldiyara</v>
      </c>
      <c r="F1354" s="8" t="str">
        <f>IFERROR(VLOOKUP(Table4[[#This Row],[From Location Code]],Table5[#All],2,0),"")</f>
        <v>BMC</v>
      </c>
      <c r="G1354" s="10">
        <v>10090062</v>
      </c>
      <c r="H1354" s="8" t="str">
        <f>IFERROR(VLOOKUP(Table4[[#This Row],[To BMC/MPG Code]],Table5[#All],3,0),"")</f>
        <v>SAITHNAN</v>
      </c>
      <c r="I1354" s="8" t="str">
        <f>IFERROR(VLOOKUP(Table4[[#This Row],[To BMC/MPG Code]],Table5[#All],2,0),"")</f>
        <v>MPG</v>
      </c>
      <c r="J1354" s="10" t="s">
        <v>133</v>
      </c>
      <c r="K1354" s="8" t="str">
        <f>IFERROR(VLOOKUP(Table4[[#This Row],[Item Name]],Table2[[Item Name]:[UoM]],2,0),"")</f>
        <v>Nos</v>
      </c>
      <c r="L1354" s="10">
        <v>6</v>
      </c>
      <c r="M1354" s="18">
        <f>IFERROR(VLOOKUP(Table4[[#This Row],[Item Name]],Table2[[#All],[Item Name]:[Open Rate]],8,0),"")</f>
        <v>9.15</v>
      </c>
      <c r="N1354" s="18">
        <f>IFERROR(+Table4[[#This Row],[Qty Issued]]*Table4[[#This Row],[Rate]],"")</f>
        <v>54.900000000000006</v>
      </c>
      <c r="O1354" s="10" t="s">
        <v>153</v>
      </c>
      <c r="P1354" s="13" t="s">
        <v>38</v>
      </c>
    </row>
    <row r="1355" spans="1:16" x14ac:dyDescent="0.25">
      <c r="A1355" s="26">
        <v>45888</v>
      </c>
      <c r="B1355" s="10" t="s">
        <v>155</v>
      </c>
      <c r="C1355" s="10">
        <v>169</v>
      </c>
      <c r="D1355" s="10">
        <v>1002</v>
      </c>
      <c r="E1355" s="8" t="str">
        <f>IFERROR(VLOOKUP(Table4[[#This Row],[From Location Code]],Table5[#All],3,0),"")</f>
        <v>Laldiyara</v>
      </c>
      <c r="F1355" s="8" t="str">
        <f>IFERROR(VLOOKUP(Table4[[#This Row],[From Location Code]],Table5[#All],2,0),"")</f>
        <v>BMC</v>
      </c>
      <c r="G1355" s="10">
        <v>10090063</v>
      </c>
      <c r="H1355" s="8" t="str">
        <f>IFERROR(VLOOKUP(Table4[[#This Row],[To BMC/MPG Code]],Table5[#All],3,0),"")</f>
        <v>BIHRAURA</v>
      </c>
      <c r="I1355" s="8" t="str">
        <f>IFERROR(VLOOKUP(Table4[[#This Row],[To BMC/MPG Code]],Table5[#All],2,0),"")</f>
        <v>MPG</v>
      </c>
      <c r="J1355" s="10" t="s">
        <v>133</v>
      </c>
      <c r="K1355" s="8" t="str">
        <f>IFERROR(VLOOKUP(Table4[[#This Row],[Item Name]],Table2[[Item Name]:[UoM]],2,0),"")</f>
        <v>Nos</v>
      </c>
      <c r="L1355" s="10">
        <v>6</v>
      </c>
      <c r="M1355" s="18">
        <f>IFERROR(VLOOKUP(Table4[[#This Row],[Item Name]],Table2[[#All],[Item Name]:[Open Rate]],8,0),"")</f>
        <v>9.15</v>
      </c>
      <c r="N1355" s="18">
        <f>IFERROR(+Table4[[#This Row],[Qty Issued]]*Table4[[#This Row],[Rate]],"")</f>
        <v>54.900000000000006</v>
      </c>
      <c r="O1355" s="10" t="s">
        <v>153</v>
      </c>
      <c r="P1355" s="13" t="s">
        <v>38</v>
      </c>
    </row>
    <row r="1356" spans="1:16" x14ac:dyDescent="0.25">
      <c r="A1356" s="26">
        <v>45888</v>
      </c>
      <c r="B1356" s="10" t="s">
        <v>155</v>
      </c>
      <c r="C1356" s="10">
        <v>169</v>
      </c>
      <c r="D1356" s="10">
        <v>1002</v>
      </c>
      <c r="E1356" s="8" t="str">
        <f>IFERROR(VLOOKUP(Table4[[#This Row],[From Location Code]],Table5[#All],3,0),"")</f>
        <v>Laldiyara</v>
      </c>
      <c r="F1356" s="8" t="str">
        <f>IFERROR(VLOOKUP(Table4[[#This Row],[From Location Code]],Table5[#All],2,0),"")</f>
        <v>BMC</v>
      </c>
      <c r="G1356" s="10">
        <v>10090064</v>
      </c>
      <c r="H1356" s="8" t="str">
        <f>IFERROR(VLOOKUP(Table4[[#This Row],[To BMC/MPG Code]],Table5[#All],3,0),"")</f>
        <v>SHIJHORI</v>
      </c>
      <c r="I1356" s="8" t="str">
        <f>IFERROR(VLOOKUP(Table4[[#This Row],[To BMC/MPG Code]],Table5[#All],2,0),"")</f>
        <v>MPG</v>
      </c>
      <c r="J1356" s="10" t="s">
        <v>133</v>
      </c>
      <c r="K1356" s="8" t="str">
        <f>IFERROR(VLOOKUP(Table4[[#This Row],[Item Name]],Table2[[Item Name]:[UoM]],2,0),"")</f>
        <v>Nos</v>
      </c>
      <c r="L1356" s="10">
        <v>6</v>
      </c>
      <c r="M1356" s="18">
        <f>IFERROR(VLOOKUP(Table4[[#This Row],[Item Name]],Table2[[#All],[Item Name]:[Open Rate]],8,0),"")</f>
        <v>9.15</v>
      </c>
      <c r="N1356" s="18">
        <f>IFERROR(+Table4[[#This Row],[Qty Issued]]*Table4[[#This Row],[Rate]],"")</f>
        <v>54.900000000000006</v>
      </c>
      <c r="O1356" s="10" t="s">
        <v>153</v>
      </c>
      <c r="P1356" s="13" t="s">
        <v>38</v>
      </c>
    </row>
    <row r="1357" spans="1:16" x14ac:dyDescent="0.25">
      <c r="A1357" s="26">
        <v>45888</v>
      </c>
      <c r="B1357" s="10" t="s">
        <v>155</v>
      </c>
      <c r="C1357" s="10">
        <v>169</v>
      </c>
      <c r="D1357" s="10">
        <v>1</v>
      </c>
      <c r="E1357" s="8" t="str">
        <f>IFERROR(VLOOKUP(Table4[[#This Row],[From Location Code]],Table5[#All],3,0),"")</f>
        <v>Munger</v>
      </c>
      <c r="F1357" s="8" t="str">
        <f>IFERROR(VLOOKUP(Table4[[#This Row],[From Location Code]],Table5[#All],2,0),"")</f>
        <v>Main Godown</v>
      </c>
      <c r="G1357" s="10">
        <v>10090065</v>
      </c>
      <c r="H1357" s="8" t="str">
        <f>IFERROR(VLOOKUP(Table4[[#This Row],[To BMC/MPG Code]],Table5[#All],3,0),"")</f>
        <v>GOWAR NAGAR</v>
      </c>
      <c r="I1357" s="8" t="str">
        <f>IFERROR(VLOOKUP(Table4[[#This Row],[To BMC/MPG Code]],Table5[#All],2,0),"")</f>
        <v>MPG</v>
      </c>
      <c r="J1357" s="10" t="s">
        <v>133</v>
      </c>
      <c r="K1357" s="8" t="str">
        <f>IFERROR(VLOOKUP(Table4[[#This Row],[Item Name]],Table2[[Item Name]:[UoM]],2,0),"")</f>
        <v>Nos</v>
      </c>
      <c r="L1357" s="10">
        <v>4</v>
      </c>
      <c r="M1357" s="18">
        <f>IFERROR(VLOOKUP(Table4[[#This Row],[Item Name]],Table2[[#All],[Item Name]:[Open Rate]],8,0),"")</f>
        <v>9.15</v>
      </c>
      <c r="N1357" s="18">
        <f>IFERROR(+Table4[[#This Row],[Qty Issued]]*Table4[[#This Row],[Rate]],"")</f>
        <v>36.6</v>
      </c>
      <c r="O1357" s="10" t="s">
        <v>153</v>
      </c>
      <c r="P1357" s="13" t="s">
        <v>38</v>
      </c>
    </row>
    <row r="1358" spans="1:16" x14ac:dyDescent="0.25">
      <c r="A1358" s="26">
        <v>45888</v>
      </c>
      <c r="B1358" s="10" t="s">
        <v>155</v>
      </c>
      <c r="C1358" s="10">
        <v>169</v>
      </c>
      <c r="D1358" s="10">
        <v>1</v>
      </c>
      <c r="E1358" s="8" t="str">
        <f>IFERROR(VLOOKUP(Table4[[#This Row],[From Location Code]],Table5[#All],3,0),"")</f>
        <v>Munger</v>
      </c>
      <c r="F1358" s="8" t="str">
        <f>IFERROR(VLOOKUP(Table4[[#This Row],[From Location Code]],Table5[#All],2,0),"")</f>
        <v>Main Godown</v>
      </c>
      <c r="G1358" s="10">
        <v>10020074</v>
      </c>
      <c r="H1358" s="8" t="str">
        <f>IFERROR(VLOOKUP(Table4[[#This Row],[To BMC/MPG Code]],Table5[#All],3,0),"")</f>
        <v>NEW KARARI PIPARIYA</v>
      </c>
      <c r="I1358" s="8" t="str">
        <f>IFERROR(VLOOKUP(Table4[[#This Row],[To BMC/MPG Code]],Table5[#All],2,0),"")</f>
        <v>MPG</v>
      </c>
      <c r="J1358" s="10" t="s">
        <v>133</v>
      </c>
      <c r="K1358" s="8" t="str">
        <f>IFERROR(VLOOKUP(Table4[[#This Row],[Item Name]],Table2[[Item Name]:[UoM]],2,0),"")</f>
        <v>Nos</v>
      </c>
      <c r="L1358" s="10">
        <v>6</v>
      </c>
      <c r="M1358" s="18">
        <f>IFERROR(VLOOKUP(Table4[[#This Row],[Item Name]],Table2[[#All],[Item Name]:[Open Rate]],8,0),"")</f>
        <v>9.15</v>
      </c>
      <c r="N1358" s="18">
        <f>IFERROR(+Table4[[#This Row],[Qty Issued]]*Table4[[#This Row],[Rate]],"")</f>
        <v>54.900000000000006</v>
      </c>
      <c r="O1358" s="10" t="s">
        <v>153</v>
      </c>
      <c r="P1358" s="13" t="s">
        <v>38</v>
      </c>
    </row>
    <row r="1359" spans="1:16" x14ac:dyDescent="0.25">
      <c r="A1359" s="26">
        <v>45890</v>
      </c>
      <c r="B1359" s="10" t="s">
        <v>155</v>
      </c>
      <c r="C1359" s="10">
        <v>259</v>
      </c>
      <c r="D1359" s="10">
        <v>1</v>
      </c>
      <c r="E1359" s="8" t="str">
        <f>IFERROR(VLOOKUP(Table4[[#This Row],[From Location Code]],Table5[#All],3,0),"")</f>
        <v>Munger</v>
      </c>
      <c r="F1359" s="8" t="str">
        <f>IFERROR(VLOOKUP(Table4[[#This Row],[From Location Code]],Table5[#All],2,0),"")</f>
        <v>Main Godown</v>
      </c>
      <c r="G1359" s="10">
        <v>1054</v>
      </c>
      <c r="H1359" s="8" t="str">
        <f>IFERROR(VLOOKUP(Table4[[#This Row],[To BMC/MPG Code]],Table5[#All],3,0),"")</f>
        <v>Alauli</v>
      </c>
      <c r="I1359" s="8" t="str">
        <f>IFERROR(VLOOKUP(Table4[[#This Row],[To BMC/MPG Code]],Table5[#All],2,0),"")</f>
        <v>BMC</v>
      </c>
      <c r="J1359" s="10" t="s">
        <v>67</v>
      </c>
      <c r="K1359" s="8" t="str">
        <f>IFERROR(VLOOKUP(Table4[[#This Row],[Item Name]],Table2[[Item Name]:[UoM]],2,0),"")</f>
        <v>Nos</v>
      </c>
      <c r="L1359" s="10">
        <v>4</v>
      </c>
      <c r="M1359" s="18">
        <f>IFERROR(VLOOKUP(Table4[[#This Row],[Item Name]],Table2[[#All],[Item Name]:[Open Rate]],8,0),"")</f>
        <v>271.39999999999998</v>
      </c>
      <c r="N1359" s="18">
        <f>IFERROR(+Table4[[#This Row],[Qty Issued]]*Table4[[#This Row],[Rate]],"")</f>
        <v>1085.5999999999999</v>
      </c>
      <c r="O1359" s="10" t="s">
        <v>153</v>
      </c>
      <c r="P1359" s="13" t="s">
        <v>38</v>
      </c>
    </row>
    <row r="1360" spans="1:16" x14ac:dyDescent="0.25">
      <c r="A1360" s="26">
        <v>45890</v>
      </c>
      <c r="B1360" s="10" t="s">
        <v>155</v>
      </c>
      <c r="C1360" s="10">
        <v>259</v>
      </c>
      <c r="D1360" s="10">
        <v>1</v>
      </c>
      <c r="E1360" s="8" t="str">
        <f>IFERROR(VLOOKUP(Table4[[#This Row],[From Location Code]],Table5[#All],3,0),"")</f>
        <v>Munger</v>
      </c>
      <c r="F1360" s="8" t="str">
        <f>IFERROR(VLOOKUP(Table4[[#This Row],[From Location Code]],Table5[#All],2,0),"")</f>
        <v>Main Godown</v>
      </c>
      <c r="G1360" s="10">
        <v>1054</v>
      </c>
      <c r="H1360" s="8" t="str">
        <f>IFERROR(VLOOKUP(Table4[[#This Row],[To BMC/MPG Code]],Table5[#All],3,0),"")</f>
        <v>Alauli</v>
      </c>
      <c r="I1360" s="8" t="str">
        <f>IFERROR(VLOOKUP(Table4[[#This Row],[To BMC/MPG Code]],Table5[#All],2,0),"")</f>
        <v>BMC</v>
      </c>
      <c r="J1360" s="10" t="s">
        <v>55</v>
      </c>
      <c r="K1360" s="8" t="str">
        <f>IFERROR(VLOOKUP(Table4[[#This Row],[Item Name]],Table2[[Item Name]:[UoM]],2,0),"")</f>
        <v>Nos</v>
      </c>
      <c r="L1360" s="10">
        <v>1</v>
      </c>
      <c r="M1360" s="18">
        <f>IFERROR(VLOOKUP(Table4[[#This Row],[Item Name]],Table2[[#All],[Item Name]:[Open Rate]],8,0),"")</f>
        <v>0.79</v>
      </c>
      <c r="N1360" s="18">
        <f>IFERROR(+Table4[[#This Row],[Qty Issued]]*Table4[[#This Row],[Rate]],"")</f>
        <v>0.79</v>
      </c>
      <c r="O1360" s="10" t="s">
        <v>153</v>
      </c>
      <c r="P1360" s="13" t="s">
        <v>38</v>
      </c>
    </row>
    <row r="1361" spans="1:16" x14ac:dyDescent="0.25">
      <c r="A1361" s="26">
        <v>45890</v>
      </c>
      <c r="B1361" s="10" t="s">
        <v>155</v>
      </c>
      <c r="C1361" s="10">
        <v>260</v>
      </c>
      <c r="D1361" s="10">
        <v>1</v>
      </c>
      <c r="E1361" s="8" t="str">
        <f>IFERROR(VLOOKUP(Table4[[#This Row],[From Location Code]],Table5[#All],3,0),"")</f>
        <v>Munger</v>
      </c>
      <c r="F1361" s="8" t="str">
        <f>IFERROR(VLOOKUP(Table4[[#This Row],[From Location Code]],Table5[#All],2,0),"")</f>
        <v>Main Godown</v>
      </c>
      <c r="G1361" s="10">
        <v>10360001</v>
      </c>
      <c r="H1361" s="8" t="str">
        <f>IFERROR(VLOOKUP(Table4[[#This Row],[To BMC/MPG Code]],Table5[#All],3,0),"")</f>
        <v>MAHADAT PUR 2</v>
      </c>
      <c r="I1361" s="8" t="str">
        <f>IFERROR(VLOOKUP(Table4[[#This Row],[To BMC/MPG Code]],Table5[#All],2,0),"")</f>
        <v>MPG</v>
      </c>
      <c r="J1361" s="10" t="s">
        <v>67</v>
      </c>
      <c r="K1361" s="8" t="str">
        <f>IFERROR(VLOOKUP(Table4[[#This Row],[Item Name]],Table2[[Item Name]:[UoM]],2,0),"")</f>
        <v>Nos</v>
      </c>
      <c r="L1361" s="10">
        <v>2</v>
      </c>
      <c r="M1361" s="18">
        <f>IFERROR(VLOOKUP(Table4[[#This Row],[Item Name]],Table2[[#All],[Item Name]:[Open Rate]],8,0),"")</f>
        <v>271.39999999999998</v>
      </c>
      <c r="N1361" s="18">
        <f>IFERROR(+Table4[[#This Row],[Qty Issued]]*Table4[[#This Row],[Rate]],"")</f>
        <v>542.79999999999995</v>
      </c>
      <c r="O1361" s="10" t="s">
        <v>152</v>
      </c>
      <c r="P1361" s="13" t="s">
        <v>154</v>
      </c>
    </row>
    <row r="1362" spans="1:16" x14ac:dyDescent="0.25">
      <c r="A1362" s="26">
        <v>45890</v>
      </c>
      <c r="B1362" s="10" t="s">
        <v>155</v>
      </c>
      <c r="C1362" s="10">
        <v>260</v>
      </c>
      <c r="D1362" s="10">
        <v>1</v>
      </c>
      <c r="E1362" s="8" t="str">
        <f>IFERROR(VLOOKUP(Table4[[#This Row],[From Location Code]],Table5[#All],3,0),"")</f>
        <v>Munger</v>
      </c>
      <c r="F1362" s="8" t="str">
        <f>IFERROR(VLOOKUP(Table4[[#This Row],[From Location Code]],Table5[#All],2,0),"")</f>
        <v>Main Godown</v>
      </c>
      <c r="G1362" s="10">
        <v>10360001</v>
      </c>
      <c r="H1362" s="8" t="str">
        <f>IFERROR(VLOOKUP(Table4[[#This Row],[To BMC/MPG Code]],Table5[#All],3,0),"")</f>
        <v>MAHADAT PUR 2</v>
      </c>
      <c r="I1362" s="8" t="str">
        <f>IFERROR(VLOOKUP(Table4[[#This Row],[To BMC/MPG Code]],Table5[#All],2,0),"")</f>
        <v>MPG</v>
      </c>
      <c r="J1362" s="10" t="s">
        <v>51</v>
      </c>
      <c r="K1362" s="8" t="str">
        <f>IFERROR(VLOOKUP(Table4[[#This Row],[Item Name]],Table2[[Item Name]:[UoM]],2,0),"")</f>
        <v>Nos</v>
      </c>
      <c r="L1362" s="10">
        <v>6</v>
      </c>
      <c r="M1362" s="18">
        <f>IFERROR(VLOOKUP(Table4[[#This Row],[Item Name]],Table2[[#All],[Item Name]:[Open Rate]],8,0),"")</f>
        <v>121.54</v>
      </c>
      <c r="N1362" s="18">
        <f>IFERROR(+Table4[[#This Row],[Qty Issued]]*Table4[[#This Row],[Rate]],"")</f>
        <v>729.24</v>
      </c>
      <c r="O1362" s="10" t="s">
        <v>152</v>
      </c>
      <c r="P1362" s="13" t="s">
        <v>154</v>
      </c>
    </row>
    <row r="1363" spans="1:16" x14ac:dyDescent="0.25">
      <c r="A1363" s="26">
        <v>45890</v>
      </c>
      <c r="B1363" s="10" t="s">
        <v>155</v>
      </c>
      <c r="C1363" s="10">
        <v>260</v>
      </c>
      <c r="D1363" s="10">
        <v>1</v>
      </c>
      <c r="E1363" s="8" t="str">
        <f>IFERROR(VLOOKUP(Table4[[#This Row],[From Location Code]],Table5[#All],3,0),"")</f>
        <v>Munger</v>
      </c>
      <c r="F1363" s="8" t="str">
        <f>IFERROR(VLOOKUP(Table4[[#This Row],[From Location Code]],Table5[#All],2,0),"")</f>
        <v>Main Godown</v>
      </c>
      <c r="G1363" s="10">
        <v>10360001</v>
      </c>
      <c r="H1363" s="8" t="str">
        <f>IFERROR(VLOOKUP(Table4[[#This Row],[To BMC/MPG Code]],Table5[#All],3,0),"")</f>
        <v>MAHADAT PUR 2</v>
      </c>
      <c r="I1363" s="8" t="str">
        <f>IFERROR(VLOOKUP(Table4[[#This Row],[To BMC/MPG Code]],Table5[#All],2,0),"")</f>
        <v>MPG</v>
      </c>
      <c r="J1363" s="10" t="s">
        <v>92</v>
      </c>
      <c r="K1363" s="8" t="str">
        <f>IFERROR(VLOOKUP(Table4[[#This Row],[Item Name]],Table2[[Item Name]:[UoM]],2,0),"")</f>
        <v>Nos</v>
      </c>
      <c r="L1363" s="10">
        <v>2</v>
      </c>
      <c r="M1363" s="18">
        <f>IFERROR(VLOOKUP(Table4[[#This Row],[Item Name]],Table2[[#All],[Item Name]:[Open Rate]],8,0),"")</f>
        <v>94.4</v>
      </c>
      <c r="N1363" s="18">
        <f>IFERROR(+Table4[[#This Row],[Qty Issued]]*Table4[[#This Row],[Rate]],"")</f>
        <v>188.8</v>
      </c>
      <c r="O1363" s="10" t="s">
        <v>152</v>
      </c>
      <c r="P1363" s="13" t="s">
        <v>154</v>
      </c>
    </row>
    <row r="1364" spans="1:16" x14ac:dyDescent="0.25">
      <c r="A1364" s="26">
        <v>45890</v>
      </c>
      <c r="B1364" s="10" t="s">
        <v>155</v>
      </c>
      <c r="C1364" s="10">
        <v>260</v>
      </c>
      <c r="D1364" s="10">
        <v>1</v>
      </c>
      <c r="E1364" s="8" t="str">
        <f>IFERROR(VLOOKUP(Table4[[#This Row],[From Location Code]],Table5[#All],3,0),"")</f>
        <v>Munger</v>
      </c>
      <c r="F1364" s="8" t="str">
        <f>IFERROR(VLOOKUP(Table4[[#This Row],[From Location Code]],Table5[#All],2,0),"")</f>
        <v>Main Godown</v>
      </c>
      <c r="G1364" s="10">
        <v>10360001</v>
      </c>
      <c r="H1364" s="8" t="str">
        <f>IFERROR(VLOOKUP(Table4[[#This Row],[To BMC/MPG Code]],Table5[#All],3,0),"")</f>
        <v>MAHADAT PUR 2</v>
      </c>
      <c r="I1364" s="8" t="str">
        <f>IFERROR(VLOOKUP(Table4[[#This Row],[To BMC/MPG Code]],Table5[#All],2,0),"")</f>
        <v>MPG</v>
      </c>
      <c r="J1364" s="9" t="s">
        <v>112</v>
      </c>
      <c r="K1364" s="8" t="str">
        <f>IFERROR(VLOOKUP(Table4[[#This Row],[Item Name]],Table2[[Item Name]:[UoM]],2,0),"")</f>
        <v>Nos</v>
      </c>
      <c r="L1364" s="10">
        <v>6</v>
      </c>
      <c r="M1364" s="18">
        <f>IFERROR(VLOOKUP(Table4[[#This Row],[Item Name]],Table2[[#All],[Item Name]:[Open Rate]],8,0),"")</f>
        <v>218.3</v>
      </c>
      <c r="N1364" s="18">
        <f>IFERROR(+Table4[[#This Row],[Qty Issued]]*Table4[[#This Row],[Rate]],"")</f>
        <v>1309.8000000000002</v>
      </c>
      <c r="O1364" s="10" t="s">
        <v>152</v>
      </c>
      <c r="P1364" s="13" t="s">
        <v>154</v>
      </c>
    </row>
    <row r="1365" spans="1:16" x14ac:dyDescent="0.25">
      <c r="A1365" s="26">
        <v>45890</v>
      </c>
      <c r="B1365" s="10" t="s">
        <v>155</v>
      </c>
      <c r="C1365" s="10">
        <v>261</v>
      </c>
      <c r="D1365" s="10">
        <v>1</v>
      </c>
      <c r="E1365" s="8" t="str">
        <f>IFERROR(VLOOKUP(Table4[[#This Row],[From Location Code]],Table5[#All],3,0),"")</f>
        <v>Munger</v>
      </c>
      <c r="F1365" s="8" t="str">
        <f>IFERROR(VLOOKUP(Table4[[#This Row],[From Location Code]],Table5[#All],2,0),"")</f>
        <v>Main Godown</v>
      </c>
      <c r="G1365" s="10">
        <v>10560001</v>
      </c>
      <c r="H1365" s="8" t="str">
        <f>IFERROR(VLOOKUP(Table4[[#This Row],[To BMC/MPG Code]],Table5[#All],3,0),"")</f>
        <v>Gomukh Chautham(Mithun kumar VLC)</v>
      </c>
      <c r="I1365" s="8" t="str">
        <f>IFERROR(VLOOKUP(Table4[[#This Row],[To BMC/MPG Code]],Table5[#All],2,0),"")</f>
        <v>RMC</v>
      </c>
      <c r="J1365" s="10" t="s">
        <v>68</v>
      </c>
      <c r="K1365" s="8" t="str">
        <f>IFERROR(VLOOKUP(Table4[[#This Row],[Item Name]],Table2[[Item Name]:[UoM]],2,0),"")</f>
        <v>Nos</v>
      </c>
      <c r="L1365" s="10">
        <v>150</v>
      </c>
      <c r="M1365" s="18">
        <f>IFERROR(VLOOKUP(Table4[[#This Row],[Item Name]],Table2[[#All],[Item Name]:[Open Rate]],8,0),"")</f>
        <v>5.13</v>
      </c>
      <c r="N1365" s="18">
        <f>IFERROR(+Table4[[#This Row],[Qty Issued]]*Table4[[#This Row],[Rate]],"")</f>
        <v>769.5</v>
      </c>
      <c r="O1365" s="10" t="s">
        <v>152</v>
      </c>
      <c r="P1365" s="13" t="s">
        <v>154</v>
      </c>
    </row>
    <row r="1366" spans="1:16" x14ac:dyDescent="0.25">
      <c r="A1366" s="26">
        <v>45892</v>
      </c>
      <c r="B1366" s="10" t="s">
        <v>155</v>
      </c>
      <c r="C1366" s="10">
        <v>262</v>
      </c>
      <c r="D1366" s="10">
        <v>1</v>
      </c>
      <c r="E1366" s="8" t="str">
        <f>IFERROR(VLOOKUP(Table4[[#This Row],[From Location Code]],Table5[#All],3,0),"")</f>
        <v>Munger</v>
      </c>
      <c r="F1366" s="8" t="str">
        <f>IFERROR(VLOOKUP(Table4[[#This Row],[From Location Code]],Table5[#All],2,0),"")</f>
        <v>Main Godown</v>
      </c>
      <c r="G1366" s="10">
        <v>10560004</v>
      </c>
      <c r="H1366" s="8" t="str">
        <f>IFERROR(VLOOKUP(Table4[[#This Row],[To BMC/MPG Code]],Table5[#All],3,0),"")</f>
        <v>Gomukh Nawada</v>
      </c>
      <c r="I1366" s="8" t="str">
        <f>IFERROR(VLOOKUP(Table4[[#This Row],[To BMC/MPG Code]],Table5[#All],2,0),"")</f>
        <v>MPG</v>
      </c>
      <c r="J1366" s="9" t="s">
        <v>65</v>
      </c>
      <c r="K1366" s="8" t="str">
        <f>IFERROR(VLOOKUP(Table4[[#This Row],[Item Name]],Table2[[Item Name]:[UoM]],2,0),"")</f>
        <v>Nos</v>
      </c>
      <c r="L1366" s="10">
        <v>1</v>
      </c>
      <c r="M1366" s="18">
        <f>IFERROR(VLOOKUP(Table4[[#This Row],[Item Name]],Table2[[#All],[Item Name]:[Open Rate]],8,0),"")</f>
        <v>36.880000000000003</v>
      </c>
      <c r="N1366" s="18">
        <f>IFERROR(+Table4[[#This Row],[Qty Issued]]*Table4[[#This Row],[Rate]],"")</f>
        <v>36.880000000000003</v>
      </c>
      <c r="O1366" s="10" t="s">
        <v>153</v>
      </c>
      <c r="P1366" s="13" t="s">
        <v>38</v>
      </c>
    </row>
    <row r="1367" spans="1:16" x14ac:dyDescent="0.25">
      <c r="A1367" s="26">
        <v>45892</v>
      </c>
      <c r="B1367" s="10" t="s">
        <v>155</v>
      </c>
      <c r="C1367" s="10">
        <v>262</v>
      </c>
      <c r="D1367" s="10">
        <v>1</v>
      </c>
      <c r="E1367" s="8" t="str">
        <f>IFERROR(VLOOKUP(Table4[[#This Row],[From Location Code]],Table5[#All],3,0),"")</f>
        <v>Munger</v>
      </c>
      <c r="F1367" s="8" t="str">
        <f>IFERROR(VLOOKUP(Table4[[#This Row],[From Location Code]],Table5[#All],2,0),"")</f>
        <v>Main Godown</v>
      </c>
      <c r="G1367" s="10">
        <v>10560005</v>
      </c>
      <c r="H1367" s="8" t="str">
        <f>IFERROR(VLOOKUP(Table4[[#This Row],[To BMC/MPG Code]],Table5[#All],3,0),"")</f>
        <v>Gomukh yadav tol kanauli</v>
      </c>
      <c r="I1367" s="8" t="str">
        <f>IFERROR(VLOOKUP(Table4[[#This Row],[To BMC/MPG Code]],Table5[#All],2,0),"")</f>
        <v>MPG</v>
      </c>
      <c r="J1367" s="9" t="s">
        <v>65</v>
      </c>
      <c r="K1367" s="8" t="str">
        <f>IFERROR(VLOOKUP(Table4[[#This Row],[Item Name]],Table2[[Item Name]:[UoM]],2,0),"")</f>
        <v>Nos</v>
      </c>
      <c r="L1367" s="10">
        <v>1</v>
      </c>
      <c r="M1367" s="18">
        <f>IFERROR(VLOOKUP(Table4[[#This Row],[Item Name]],Table2[[#All],[Item Name]:[Open Rate]],8,0),"")</f>
        <v>36.880000000000003</v>
      </c>
      <c r="N1367" s="18">
        <f>IFERROR(+Table4[[#This Row],[Qty Issued]]*Table4[[#This Row],[Rate]],"")</f>
        <v>36.880000000000003</v>
      </c>
      <c r="O1367" s="10" t="s">
        <v>153</v>
      </c>
      <c r="P1367" s="13" t="s">
        <v>38</v>
      </c>
    </row>
    <row r="1368" spans="1:16" x14ac:dyDescent="0.25">
      <c r="A1368" s="26">
        <v>45892</v>
      </c>
      <c r="B1368" s="10" t="s">
        <v>155</v>
      </c>
      <c r="C1368" s="10">
        <v>262</v>
      </c>
      <c r="D1368" s="10">
        <v>1</v>
      </c>
      <c r="E1368" s="8" t="str">
        <f>IFERROR(VLOOKUP(Table4[[#This Row],[From Location Code]],Table5[#All],3,0),"")</f>
        <v>Munger</v>
      </c>
      <c r="F1368" s="8" t="str">
        <f>IFERROR(VLOOKUP(Table4[[#This Row],[From Location Code]],Table5[#All],2,0),"")</f>
        <v>Main Godown</v>
      </c>
      <c r="G1368" s="10">
        <v>10560006</v>
      </c>
      <c r="H1368" s="8" t="str">
        <f>IFERROR(VLOOKUP(Table4[[#This Row],[To BMC/MPG Code]],Table5[#All],3,0),"")</f>
        <v>Gomukh Baltara</v>
      </c>
      <c r="I1368" s="8" t="str">
        <f>IFERROR(VLOOKUP(Table4[[#This Row],[To BMC/MPG Code]],Table5[#All],2,0),"")</f>
        <v>MPG</v>
      </c>
      <c r="J1368" s="9" t="s">
        <v>65</v>
      </c>
      <c r="K1368" s="8" t="str">
        <f>IFERROR(VLOOKUP(Table4[[#This Row],[Item Name]],Table2[[Item Name]:[UoM]],2,0),"")</f>
        <v>Nos</v>
      </c>
      <c r="L1368" s="10">
        <v>1</v>
      </c>
      <c r="M1368" s="18">
        <f>IFERROR(VLOOKUP(Table4[[#This Row],[Item Name]],Table2[[#All],[Item Name]:[Open Rate]],8,0),"")</f>
        <v>36.880000000000003</v>
      </c>
      <c r="N1368" s="18">
        <f>IFERROR(+Table4[[#This Row],[Qty Issued]]*Table4[[#This Row],[Rate]],"")</f>
        <v>36.880000000000003</v>
      </c>
      <c r="O1368" s="10" t="s">
        <v>153</v>
      </c>
      <c r="P1368" s="13" t="s">
        <v>38</v>
      </c>
    </row>
    <row r="1369" spans="1:16" x14ac:dyDescent="0.25">
      <c r="A1369" s="26">
        <v>45892</v>
      </c>
      <c r="B1369" s="10" t="s">
        <v>155</v>
      </c>
      <c r="C1369" s="10">
        <v>262</v>
      </c>
      <c r="D1369" s="10">
        <v>1</v>
      </c>
      <c r="E1369" s="8" t="str">
        <f>IFERROR(VLOOKUP(Table4[[#This Row],[From Location Code]],Table5[#All],3,0),"")</f>
        <v>Munger</v>
      </c>
      <c r="F1369" s="8" t="str">
        <f>IFERROR(VLOOKUP(Table4[[#This Row],[From Location Code]],Table5[#All],2,0),"")</f>
        <v>Main Godown</v>
      </c>
      <c r="G1369" s="10">
        <v>10560007</v>
      </c>
      <c r="H1369" s="8" t="str">
        <f>IFERROR(VLOOKUP(Table4[[#This Row],[To BMC/MPG Code]],Table5[#All],3,0),"")</f>
        <v>Gomukh Hardia</v>
      </c>
      <c r="I1369" s="8" t="str">
        <f>IFERROR(VLOOKUP(Table4[[#This Row],[To BMC/MPG Code]],Table5[#All],2,0),"")</f>
        <v>MPG</v>
      </c>
      <c r="J1369" s="9" t="s">
        <v>65</v>
      </c>
      <c r="K1369" s="8" t="str">
        <f>IFERROR(VLOOKUP(Table4[[#This Row],[Item Name]],Table2[[Item Name]:[UoM]],2,0),"")</f>
        <v>Nos</v>
      </c>
      <c r="L1369" s="10">
        <v>1</v>
      </c>
      <c r="M1369" s="18">
        <f>IFERROR(VLOOKUP(Table4[[#This Row],[Item Name]],Table2[[#All],[Item Name]:[Open Rate]],8,0),"")</f>
        <v>36.880000000000003</v>
      </c>
      <c r="N1369" s="18">
        <f>IFERROR(+Table4[[#This Row],[Qty Issued]]*Table4[[#This Row],[Rate]],"")</f>
        <v>36.880000000000003</v>
      </c>
      <c r="O1369" s="10" t="s">
        <v>153</v>
      </c>
      <c r="P1369" s="13" t="s">
        <v>38</v>
      </c>
    </row>
    <row r="1370" spans="1:16" x14ac:dyDescent="0.25">
      <c r="A1370" s="26">
        <v>45892</v>
      </c>
      <c r="B1370" s="10" t="s">
        <v>155</v>
      </c>
      <c r="C1370" s="10">
        <v>262</v>
      </c>
      <c r="D1370" s="10">
        <v>1</v>
      </c>
      <c r="E1370" s="8" t="str">
        <f>IFERROR(VLOOKUP(Table4[[#This Row],[From Location Code]],Table5[#All],3,0),"")</f>
        <v>Munger</v>
      </c>
      <c r="F1370" s="8" t="str">
        <f>IFERROR(VLOOKUP(Table4[[#This Row],[From Location Code]],Table5[#All],2,0),"")</f>
        <v>Main Godown</v>
      </c>
      <c r="G1370" s="10">
        <v>10560004</v>
      </c>
      <c r="H1370" s="8" t="str">
        <f>IFERROR(VLOOKUP(Table4[[#This Row],[To BMC/MPG Code]],Table5[#All],3,0),"")</f>
        <v>Gomukh Nawada</v>
      </c>
      <c r="I1370" s="8" t="str">
        <f>IFERROR(VLOOKUP(Table4[[#This Row],[To BMC/MPG Code]],Table5[#All],2,0),"")</f>
        <v>MPG</v>
      </c>
      <c r="J1370" s="10" t="s">
        <v>116</v>
      </c>
      <c r="K1370" s="8" t="str">
        <f>IFERROR(VLOOKUP(Table4[[#This Row],[Item Name]],Table2[[Item Name]:[UoM]],2,0),"")</f>
        <v>Nos</v>
      </c>
      <c r="L1370" s="10">
        <v>1</v>
      </c>
      <c r="M1370" s="18">
        <f>IFERROR(VLOOKUP(Table4[[#This Row],[Item Name]],Table2[[#All],[Item Name]:[Open Rate]],8,0),"")</f>
        <v>2.83</v>
      </c>
      <c r="N1370" s="18">
        <f>IFERROR(+Table4[[#This Row],[Qty Issued]]*Table4[[#This Row],[Rate]],"")</f>
        <v>2.83</v>
      </c>
      <c r="O1370" s="10" t="s">
        <v>153</v>
      </c>
      <c r="P1370" s="13" t="s">
        <v>38</v>
      </c>
    </row>
    <row r="1371" spans="1:16" x14ac:dyDescent="0.25">
      <c r="A1371" s="26">
        <v>45892</v>
      </c>
      <c r="B1371" s="10" t="s">
        <v>155</v>
      </c>
      <c r="C1371" s="10">
        <v>262</v>
      </c>
      <c r="D1371" s="10">
        <v>1</v>
      </c>
      <c r="E1371" s="8" t="str">
        <f>IFERROR(VLOOKUP(Table4[[#This Row],[From Location Code]],Table5[#All],3,0),"")</f>
        <v>Munger</v>
      </c>
      <c r="F1371" s="8" t="str">
        <f>IFERROR(VLOOKUP(Table4[[#This Row],[From Location Code]],Table5[#All],2,0),"")</f>
        <v>Main Godown</v>
      </c>
      <c r="G1371" s="10">
        <v>10560005</v>
      </c>
      <c r="H1371" s="8" t="str">
        <f>IFERROR(VLOOKUP(Table4[[#This Row],[To BMC/MPG Code]],Table5[#All],3,0),"")</f>
        <v>Gomukh yadav tol kanauli</v>
      </c>
      <c r="I1371" s="8" t="str">
        <f>IFERROR(VLOOKUP(Table4[[#This Row],[To BMC/MPG Code]],Table5[#All],2,0),"")</f>
        <v>MPG</v>
      </c>
      <c r="J1371" s="10" t="s">
        <v>116</v>
      </c>
      <c r="K1371" s="8" t="str">
        <f>IFERROR(VLOOKUP(Table4[[#This Row],[Item Name]],Table2[[Item Name]:[UoM]],2,0),"")</f>
        <v>Nos</v>
      </c>
      <c r="L1371" s="10">
        <v>1</v>
      </c>
      <c r="M1371" s="18">
        <f>IFERROR(VLOOKUP(Table4[[#This Row],[Item Name]],Table2[[#All],[Item Name]:[Open Rate]],8,0),"")</f>
        <v>2.83</v>
      </c>
      <c r="N1371" s="18">
        <f>IFERROR(+Table4[[#This Row],[Qty Issued]]*Table4[[#This Row],[Rate]],"")</f>
        <v>2.83</v>
      </c>
      <c r="O1371" s="10" t="s">
        <v>153</v>
      </c>
      <c r="P1371" s="13" t="s">
        <v>38</v>
      </c>
    </row>
    <row r="1372" spans="1:16" x14ac:dyDescent="0.25">
      <c r="A1372" s="26">
        <v>45892</v>
      </c>
      <c r="B1372" s="10" t="s">
        <v>155</v>
      </c>
      <c r="C1372" s="10">
        <v>262</v>
      </c>
      <c r="D1372" s="10">
        <v>1</v>
      </c>
      <c r="E1372" s="8" t="str">
        <f>IFERROR(VLOOKUP(Table4[[#This Row],[From Location Code]],Table5[#All],3,0),"")</f>
        <v>Munger</v>
      </c>
      <c r="F1372" s="8" t="str">
        <f>IFERROR(VLOOKUP(Table4[[#This Row],[From Location Code]],Table5[#All],2,0),"")</f>
        <v>Main Godown</v>
      </c>
      <c r="G1372" s="10">
        <v>10560006</v>
      </c>
      <c r="H1372" s="8" t="str">
        <f>IFERROR(VLOOKUP(Table4[[#This Row],[To BMC/MPG Code]],Table5[#All],3,0),"")</f>
        <v>Gomukh Baltara</v>
      </c>
      <c r="I1372" s="8" t="str">
        <f>IFERROR(VLOOKUP(Table4[[#This Row],[To BMC/MPG Code]],Table5[#All],2,0),"")</f>
        <v>MPG</v>
      </c>
      <c r="J1372" s="10" t="s">
        <v>116</v>
      </c>
      <c r="K1372" s="8" t="str">
        <f>IFERROR(VLOOKUP(Table4[[#This Row],[Item Name]],Table2[[Item Name]:[UoM]],2,0),"")</f>
        <v>Nos</v>
      </c>
      <c r="L1372" s="10">
        <v>1</v>
      </c>
      <c r="M1372" s="18">
        <f>IFERROR(VLOOKUP(Table4[[#This Row],[Item Name]],Table2[[#All],[Item Name]:[Open Rate]],8,0),"")</f>
        <v>2.83</v>
      </c>
      <c r="N1372" s="18">
        <f>IFERROR(+Table4[[#This Row],[Qty Issued]]*Table4[[#This Row],[Rate]],"")</f>
        <v>2.83</v>
      </c>
      <c r="O1372" s="10" t="s">
        <v>153</v>
      </c>
      <c r="P1372" s="13" t="s">
        <v>38</v>
      </c>
    </row>
    <row r="1373" spans="1:16" x14ac:dyDescent="0.25">
      <c r="A1373" s="26">
        <v>45892</v>
      </c>
      <c r="B1373" s="10" t="s">
        <v>155</v>
      </c>
      <c r="C1373" s="10">
        <v>262</v>
      </c>
      <c r="D1373" s="10">
        <v>1</v>
      </c>
      <c r="E1373" s="8" t="str">
        <f>IFERROR(VLOOKUP(Table4[[#This Row],[From Location Code]],Table5[#All],3,0),"")</f>
        <v>Munger</v>
      </c>
      <c r="F1373" s="8" t="str">
        <f>IFERROR(VLOOKUP(Table4[[#This Row],[From Location Code]],Table5[#All],2,0),"")</f>
        <v>Main Godown</v>
      </c>
      <c r="G1373" s="10">
        <v>10560007</v>
      </c>
      <c r="H1373" s="8" t="str">
        <f>IFERROR(VLOOKUP(Table4[[#This Row],[To BMC/MPG Code]],Table5[#All],3,0),"")</f>
        <v>Gomukh Hardia</v>
      </c>
      <c r="I1373" s="8" t="str">
        <f>IFERROR(VLOOKUP(Table4[[#This Row],[To BMC/MPG Code]],Table5[#All],2,0),"")</f>
        <v>MPG</v>
      </c>
      <c r="J1373" s="10" t="s">
        <v>116</v>
      </c>
      <c r="K1373" s="8" t="str">
        <f>IFERROR(VLOOKUP(Table4[[#This Row],[Item Name]],Table2[[Item Name]:[UoM]],2,0),"")</f>
        <v>Nos</v>
      </c>
      <c r="L1373" s="10">
        <v>1</v>
      </c>
      <c r="M1373" s="18">
        <f>IFERROR(VLOOKUP(Table4[[#This Row],[Item Name]],Table2[[#All],[Item Name]:[Open Rate]],8,0),"")</f>
        <v>2.83</v>
      </c>
      <c r="N1373" s="18">
        <f>IFERROR(+Table4[[#This Row],[Qty Issued]]*Table4[[#This Row],[Rate]],"")</f>
        <v>2.83</v>
      </c>
      <c r="O1373" s="10" t="s">
        <v>153</v>
      </c>
      <c r="P1373" s="13" t="s">
        <v>38</v>
      </c>
    </row>
    <row r="1374" spans="1:16" x14ac:dyDescent="0.25">
      <c r="A1374" s="26">
        <v>45894</v>
      </c>
      <c r="B1374" s="10" t="s">
        <v>155</v>
      </c>
      <c r="C1374" s="10">
        <v>263</v>
      </c>
      <c r="D1374" s="10">
        <v>1</v>
      </c>
      <c r="E1374" s="8" t="str">
        <f>IFERROR(VLOOKUP(Table4[[#This Row],[From Location Code]],Table5[#All],3,0),"")</f>
        <v>Munger</v>
      </c>
      <c r="F1374" s="8" t="str">
        <f>IFERROR(VLOOKUP(Table4[[#This Row],[From Location Code]],Table5[#All],2,0),"")</f>
        <v>Main Godown</v>
      </c>
      <c r="G1374" s="10">
        <v>10030075</v>
      </c>
      <c r="H1374" s="8" t="str">
        <f>IFERROR(VLOOKUP(Table4[[#This Row],[To BMC/MPG Code]],Table5[#All],3,0),"")</f>
        <v>KATAHRA</v>
      </c>
      <c r="I1374" s="8" t="str">
        <f>IFERROR(VLOOKUP(Table4[[#This Row],[To BMC/MPG Code]],Table5[#All],2,0),"")</f>
        <v>MPG</v>
      </c>
      <c r="J1374" s="10" t="s">
        <v>70</v>
      </c>
      <c r="K1374" s="8" t="str">
        <f>IFERROR(VLOOKUP(Table4[[#This Row],[Item Name]],Table2[[Item Name]:[UoM]],2,0),"")</f>
        <v>Nos</v>
      </c>
      <c r="L1374" s="10">
        <v>1</v>
      </c>
      <c r="M1374" s="18">
        <f>IFERROR(VLOOKUP(Table4[[#This Row],[Item Name]],Table2[[#All],[Item Name]:[Open Rate]],8,0),"")</f>
        <v>348.52</v>
      </c>
      <c r="N1374" s="18">
        <f>IFERROR(+Table4[[#This Row],[Qty Issued]]*Table4[[#This Row],[Rate]],"")</f>
        <v>348.52</v>
      </c>
      <c r="O1374" s="10" t="s">
        <v>153</v>
      </c>
      <c r="P1374" s="13" t="s">
        <v>38</v>
      </c>
    </row>
    <row r="1375" spans="1:16" x14ac:dyDescent="0.25">
      <c r="A1375" s="26">
        <v>45894</v>
      </c>
      <c r="B1375" s="10" t="s">
        <v>155</v>
      </c>
      <c r="C1375" s="10">
        <v>263</v>
      </c>
      <c r="D1375" s="10">
        <v>1</v>
      </c>
      <c r="E1375" s="8" t="str">
        <f>IFERROR(VLOOKUP(Table4[[#This Row],[From Location Code]],Table5[#All],3,0),"")</f>
        <v>Munger</v>
      </c>
      <c r="F1375" s="8" t="str">
        <f>IFERROR(VLOOKUP(Table4[[#This Row],[From Location Code]],Table5[#All],2,0),"")</f>
        <v>Main Godown</v>
      </c>
      <c r="G1375" s="10">
        <v>10030076</v>
      </c>
      <c r="H1375" s="8" t="str">
        <f>IFERROR(VLOOKUP(Table4[[#This Row],[To BMC/MPG Code]],Table5[#All],3,0),"")</f>
        <v>PRATAPUR</v>
      </c>
      <c r="I1375" s="8" t="str">
        <f>IFERROR(VLOOKUP(Table4[[#This Row],[To BMC/MPG Code]],Table5[#All],2,0),"")</f>
        <v>MPG</v>
      </c>
      <c r="J1375" s="10" t="s">
        <v>70</v>
      </c>
      <c r="K1375" s="8" t="str">
        <f>IFERROR(VLOOKUP(Table4[[#This Row],[Item Name]],Table2[[Item Name]:[UoM]],2,0),"")</f>
        <v>Nos</v>
      </c>
      <c r="L1375" s="10">
        <v>1</v>
      </c>
      <c r="M1375" s="18">
        <f>IFERROR(VLOOKUP(Table4[[#This Row],[Item Name]],Table2[[#All],[Item Name]:[Open Rate]],8,0),"")</f>
        <v>348.52</v>
      </c>
      <c r="N1375" s="18">
        <f>IFERROR(+Table4[[#This Row],[Qty Issued]]*Table4[[#This Row],[Rate]],"")</f>
        <v>348.52</v>
      </c>
      <c r="O1375" s="10" t="s">
        <v>153</v>
      </c>
      <c r="P1375" s="13" t="s">
        <v>38</v>
      </c>
    </row>
    <row r="1376" spans="1:16" x14ac:dyDescent="0.25">
      <c r="A1376" s="26">
        <v>45894</v>
      </c>
      <c r="B1376" s="10" t="s">
        <v>155</v>
      </c>
      <c r="C1376" s="10">
        <v>263</v>
      </c>
      <c r="D1376" s="10">
        <v>1</v>
      </c>
      <c r="E1376" s="8" t="str">
        <f>IFERROR(VLOOKUP(Table4[[#This Row],[From Location Code]],Table5[#All],3,0),"")</f>
        <v>Munger</v>
      </c>
      <c r="F1376" s="8" t="str">
        <f>IFERROR(VLOOKUP(Table4[[#This Row],[From Location Code]],Table5[#All],2,0),"")</f>
        <v>Main Godown</v>
      </c>
      <c r="G1376" s="10">
        <v>10030075</v>
      </c>
      <c r="H1376" s="8" t="str">
        <f>IFERROR(VLOOKUP(Table4[[#This Row],[To BMC/MPG Code]],Table5[#All],3,0),"")</f>
        <v>KATAHRA</v>
      </c>
      <c r="I1376" s="8" t="str">
        <f>IFERROR(VLOOKUP(Table4[[#This Row],[To BMC/MPG Code]],Table5[#All],2,0),"")</f>
        <v>MPG</v>
      </c>
      <c r="J1376" s="10" t="s">
        <v>62</v>
      </c>
      <c r="K1376" s="8" t="str">
        <f>IFERROR(VLOOKUP(Table4[[#This Row],[Item Name]],Table2[[Item Name]:[UoM]],2,0),"")</f>
        <v>Nos</v>
      </c>
      <c r="L1376" s="10">
        <v>1</v>
      </c>
      <c r="M1376" s="18">
        <f>IFERROR(VLOOKUP(Table4[[#This Row],[Item Name]],Table2[[#All],[Item Name]:[Open Rate]],8,0),"")</f>
        <v>348.52</v>
      </c>
      <c r="N1376" s="18">
        <f>IFERROR(+Table4[[#This Row],[Qty Issued]]*Table4[[#This Row],[Rate]],"")</f>
        <v>348.52</v>
      </c>
      <c r="O1376" s="10" t="s">
        <v>153</v>
      </c>
      <c r="P1376" s="13" t="s">
        <v>38</v>
      </c>
    </row>
    <row r="1377" spans="1:16" x14ac:dyDescent="0.25">
      <c r="A1377" s="26">
        <v>45894</v>
      </c>
      <c r="B1377" s="10" t="s">
        <v>155</v>
      </c>
      <c r="C1377" s="10">
        <v>263</v>
      </c>
      <c r="D1377" s="10">
        <v>1</v>
      </c>
      <c r="E1377" s="8" t="str">
        <f>IFERROR(VLOOKUP(Table4[[#This Row],[From Location Code]],Table5[#All],3,0),"")</f>
        <v>Munger</v>
      </c>
      <c r="F1377" s="8" t="str">
        <f>IFERROR(VLOOKUP(Table4[[#This Row],[From Location Code]],Table5[#All],2,0),"")</f>
        <v>Main Godown</v>
      </c>
      <c r="G1377" s="10">
        <v>10030076</v>
      </c>
      <c r="H1377" s="8" t="str">
        <f>IFERROR(VLOOKUP(Table4[[#This Row],[To BMC/MPG Code]],Table5[#All],3,0),"")</f>
        <v>PRATAPUR</v>
      </c>
      <c r="I1377" s="8" t="str">
        <f>IFERROR(VLOOKUP(Table4[[#This Row],[To BMC/MPG Code]],Table5[#All],2,0),"")</f>
        <v>MPG</v>
      </c>
      <c r="J1377" s="10" t="s">
        <v>62</v>
      </c>
      <c r="K1377" s="8" t="str">
        <f>IFERROR(VLOOKUP(Table4[[#This Row],[Item Name]],Table2[[Item Name]:[UoM]],2,0),"")</f>
        <v>Nos</v>
      </c>
      <c r="L1377" s="10">
        <v>1</v>
      </c>
      <c r="M1377" s="18">
        <f>IFERROR(VLOOKUP(Table4[[#This Row],[Item Name]],Table2[[#All],[Item Name]:[Open Rate]],8,0),"")</f>
        <v>348.52</v>
      </c>
      <c r="N1377" s="18">
        <f>IFERROR(+Table4[[#This Row],[Qty Issued]]*Table4[[#This Row],[Rate]],"")</f>
        <v>348.52</v>
      </c>
      <c r="O1377" s="10" t="s">
        <v>153</v>
      </c>
      <c r="P1377" s="13" t="s">
        <v>38</v>
      </c>
    </row>
    <row r="1378" spans="1:16" x14ac:dyDescent="0.25">
      <c r="A1378" s="26">
        <v>45894</v>
      </c>
      <c r="B1378" s="10" t="s">
        <v>155</v>
      </c>
      <c r="C1378" s="10">
        <v>263</v>
      </c>
      <c r="D1378" s="10">
        <v>1</v>
      </c>
      <c r="E1378" s="8" t="str">
        <f>IFERROR(VLOOKUP(Table4[[#This Row],[From Location Code]],Table5[#All],3,0),"")</f>
        <v>Munger</v>
      </c>
      <c r="F1378" s="8" t="str">
        <f>IFERROR(VLOOKUP(Table4[[#This Row],[From Location Code]],Table5[#All],2,0),"")</f>
        <v>Main Godown</v>
      </c>
      <c r="G1378" s="10">
        <v>10030075</v>
      </c>
      <c r="H1378" s="8" t="str">
        <f>IFERROR(VLOOKUP(Table4[[#This Row],[To BMC/MPG Code]],Table5[#All],3,0),"")</f>
        <v>KATAHRA</v>
      </c>
      <c r="I1378" s="8" t="str">
        <f>IFERROR(VLOOKUP(Table4[[#This Row],[To BMC/MPG Code]],Table5[#All],2,0),"")</f>
        <v>MPG</v>
      </c>
      <c r="J1378" s="10" t="s">
        <v>94</v>
      </c>
      <c r="K1378" s="8" t="str">
        <f>IFERROR(VLOOKUP(Table4[[#This Row],[Item Name]],Table2[[Item Name]:[UoM]],2,0),"")</f>
        <v>Nos</v>
      </c>
      <c r="L1378" s="10">
        <v>1</v>
      </c>
      <c r="M1378" s="18">
        <f>IFERROR(VLOOKUP(Table4[[#This Row],[Item Name]],Table2[[#All],[Item Name]:[Open Rate]],8,0),"")</f>
        <v>22.99</v>
      </c>
      <c r="N1378" s="18">
        <f>IFERROR(+Table4[[#This Row],[Qty Issued]]*Table4[[#This Row],[Rate]],"")</f>
        <v>22.99</v>
      </c>
      <c r="O1378" s="10" t="s">
        <v>153</v>
      </c>
      <c r="P1378" s="13" t="s">
        <v>38</v>
      </c>
    </row>
    <row r="1379" spans="1:16" x14ac:dyDescent="0.25">
      <c r="A1379" s="26">
        <v>45894</v>
      </c>
      <c r="B1379" s="10" t="s">
        <v>155</v>
      </c>
      <c r="C1379" s="10">
        <v>263</v>
      </c>
      <c r="D1379" s="10">
        <v>1</v>
      </c>
      <c r="E1379" s="8" t="str">
        <f>IFERROR(VLOOKUP(Table4[[#This Row],[From Location Code]],Table5[#All],3,0),"")</f>
        <v>Munger</v>
      </c>
      <c r="F1379" s="8" t="str">
        <f>IFERROR(VLOOKUP(Table4[[#This Row],[From Location Code]],Table5[#All],2,0),"")</f>
        <v>Main Godown</v>
      </c>
      <c r="G1379" s="10">
        <v>10030076</v>
      </c>
      <c r="H1379" s="8" t="str">
        <f>IFERROR(VLOOKUP(Table4[[#This Row],[To BMC/MPG Code]],Table5[#All],3,0),"")</f>
        <v>PRATAPUR</v>
      </c>
      <c r="I1379" s="8" t="str">
        <f>IFERROR(VLOOKUP(Table4[[#This Row],[To BMC/MPG Code]],Table5[#All],2,0),"")</f>
        <v>MPG</v>
      </c>
      <c r="J1379" s="10" t="s">
        <v>94</v>
      </c>
      <c r="K1379" s="8" t="str">
        <f>IFERROR(VLOOKUP(Table4[[#This Row],[Item Name]],Table2[[Item Name]:[UoM]],2,0),"")</f>
        <v>Nos</v>
      </c>
      <c r="L1379" s="10">
        <v>1</v>
      </c>
      <c r="M1379" s="18">
        <f>IFERROR(VLOOKUP(Table4[[#This Row],[Item Name]],Table2[[#All],[Item Name]:[Open Rate]],8,0),"")</f>
        <v>22.99</v>
      </c>
      <c r="N1379" s="18">
        <f>IFERROR(+Table4[[#This Row],[Qty Issued]]*Table4[[#This Row],[Rate]],"")</f>
        <v>22.99</v>
      </c>
      <c r="O1379" s="10" t="s">
        <v>153</v>
      </c>
      <c r="P1379" s="13" t="s">
        <v>38</v>
      </c>
    </row>
    <row r="1380" spans="1:16" x14ac:dyDescent="0.25">
      <c r="A1380" s="26">
        <v>45894</v>
      </c>
      <c r="B1380" s="10" t="s">
        <v>155</v>
      </c>
      <c r="C1380" s="10">
        <v>263</v>
      </c>
      <c r="D1380" s="10">
        <v>1</v>
      </c>
      <c r="E1380" s="8" t="str">
        <f>IFERROR(VLOOKUP(Table4[[#This Row],[From Location Code]],Table5[#All],3,0),"")</f>
        <v>Munger</v>
      </c>
      <c r="F1380" s="8" t="str">
        <f>IFERROR(VLOOKUP(Table4[[#This Row],[From Location Code]],Table5[#All],2,0),"")</f>
        <v>Main Godown</v>
      </c>
      <c r="G1380" s="10">
        <v>10030074</v>
      </c>
      <c r="H1380" s="8" t="str">
        <f>IFERROR(VLOOKUP(Table4[[#This Row],[To BMC/MPG Code]],Table5[#All],3,0),"")</f>
        <v>Jangle jhakra</v>
      </c>
      <c r="I1380" s="8" t="str">
        <f>IFERROR(VLOOKUP(Table4[[#This Row],[To BMC/MPG Code]],Table5[#All],2,0),"")</f>
        <v>MPG</v>
      </c>
      <c r="J1380" s="10" t="s">
        <v>94</v>
      </c>
      <c r="K1380" s="8" t="str">
        <f>IFERROR(VLOOKUP(Table4[[#This Row],[Item Name]],Table2[[Item Name]:[UoM]],2,0),"")</f>
        <v>Nos</v>
      </c>
      <c r="L1380" s="10">
        <v>1</v>
      </c>
      <c r="M1380" s="18">
        <f>IFERROR(VLOOKUP(Table4[[#This Row],[Item Name]],Table2[[#All],[Item Name]:[Open Rate]],8,0),"")</f>
        <v>22.99</v>
      </c>
      <c r="N1380" s="18">
        <f>IFERROR(+Table4[[#This Row],[Qty Issued]]*Table4[[#This Row],[Rate]],"")</f>
        <v>22.99</v>
      </c>
      <c r="O1380" s="10" t="s">
        <v>153</v>
      </c>
      <c r="P1380" s="13" t="s">
        <v>38</v>
      </c>
    </row>
    <row r="1381" spans="1:16" x14ac:dyDescent="0.25">
      <c r="A1381" s="26">
        <v>45894</v>
      </c>
      <c r="B1381" s="10" t="s">
        <v>155</v>
      </c>
      <c r="C1381" s="10">
        <v>263</v>
      </c>
      <c r="D1381" s="10">
        <v>1</v>
      </c>
      <c r="E1381" s="8" t="str">
        <f>IFERROR(VLOOKUP(Table4[[#This Row],[From Location Code]],Table5[#All],3,0),"")</f>
        <v>Munger</v>
      </c>
      <c r="F1381" s="8" t="str">
        <f>IFERROR(VLOOKUP(Table4[[#This Row],[From Location Code]],Table5[#All],2,0),"")</f>
        <v>Main Godown</v>
      </c>
      <c r="G1381" s="10">
        <v>10030069</v>
      </c>
      <c r="H1381" s="8" t="str">
        <f>IFERROR(VLOOKUP(Table4[[#This Row],[To BMC/MPG Code]],Table5[#All],3,0),"")</f>
        <v>RAGHUNATHPUR</v>
      </c>
      <c r="I1381" s="8" t="str">
        <f>IFERROR(VLOOKUP(Table4[[#This Row],[To BMC/MPG Code]],Table5[#All],2,0),"")</f>
        <v>MPG</v>
      </c>
      <c r="J1381" s="10" t="s">
        <v>94</v>
      </c>
      <c r="K1381" s="8" t="str">
        <f>IFERROR(VLOOKUP(Table4[[#This Row],[Item Name]],Table2[[Item Name]:[UoM]],2,0),"")</f>
        <v>Nos</v>
      </c>
      <c r="L1381" s="10">
        <v>1</v>
      </c>
      <c r="M1381" s="18">
        <f>IFERROR(VLOOKUP(Table4[[#This Row],[Item Name]],Table2[[#All],[Item Name]:[Open Rate]],8,0),"")</f>
        <v>22.99</v>
      </c>
      <c r="N1381" s="18">
        <f>IFERROR(+Table4[[#This Row],[Qty Issued]]*Table4[[#This Row],[Rate]],"")</f>
        <v>22.99</v>
      </c>
      <c r="O1381" s="10" t="s">
        <v>153</v>
      </c>
      <c r="P1381" s="13" t="s">
        <v>38</v>
      </c>
    </row>
    <row r="1382" spans="1:16" x14ac:dyDescent="0.25">
      <c r="A1382" s="26">
        <v>45894</v>
      </c>
      <c r="B1382" s="10" t="s">
        <v>155</v>
      </c>
      <c r="C1382" s="10">
        <v>263</v>
      </c>
      <c r="D1382" s="10">
        <v>1</v>
      </c>
      <c r="E1382" s="8" t="str">
        <f>IFERROR(VLOOKUP(Table4[[#This Row],[From Location Code]],Table5[#All],3,0),"")</f>
        <v>Munger</v>
      </c>
      <c r="F1382" s="8" t="str">
        <f>IFERROR(VLOOKUP(Table4[[#This Row],[From Location Code]],Table5[#All],2,0),"")</f>
        <v>Main Godown</v>
      </c>
      <c r="G1382" s="10">
        <v>10030075</v>
      </c>
      <c r="H1382" s="8" t="str">
        <f>IFERROR(VLOOKUP(Table4[[#This Row],[To BMC/MPG Code]],Table5[#All],3,0),"")</f>
        <v>KATAHRA</v>
      </c>
      <c r="I1382" s="8" t="str">
        <f>IFERROR(VLOOKUP(Table4[[#This Row],[To BMC/MPG Code]],Table5[#All],2,0),"")</f>
        <v>MPG</v>
      </c>
      <c r="J1382" s="10" t="s">
        <v>65</v>
      </c>
      <c r="K1382" s="8" t="str">
        <f>IFERROR(VLOOKUP(Table4[[#This Row],[Item Name]],Table2[[Item Name]:[UoM]],2,0),"")</f>
        <v>Nos</v>
      </c>
      <c r="L1382" s="10">
        <v>1</v>
      </c>
      <c r="M1382" s="18">
        <f>IFERROR(VLOOKUP(Table4[[#This Row],[Item Name]],Table2[[#All],[Item Name]:[Open Rate]],8,0),"")</f>
        <v>36.880000000000003</v>
      </c>
      <c r="N1382" s="18">
        <f>IFERROR(+Table4[[#This Row],[Qty Issued]]*Table4[[#This Row],[Rate]],"")</f>
        <v>36.880000000000003</v>
      </c>
      <c r="O1382" s="10" t="s">
        <v>153</v>
      </c>
      <c r="P1382" s="13" t="s">
        <v>38</v>
      </c>
    </row>
    <row r="1383" spans="1:16" x14ac:dyDescent="0.25">
      <c r="A1383" s="26">
        <v>45894</v>
      </c>
      <c r="B1383" s="10" t="s">
        <v>155</v>
      </c>
      <c r="C1383" s="10">
        <v>263</v>
      </c>
      <c r="D1383" s="10">
        <v>1</v>
      </c>
      <c r="E1383" s="8" t="str">
        <f>IFERROR(VLOOKUP(Table4[[#This Row],[From Location Code]],Table5[#All],3,0),"")</f>
        <v>Munger</v>
      </c>
      <c r="F1383" s="8" t="str">
        <f>IFERROR(VLOOKUP(Table4[[#This Row],[From Location Code]],Table5[#All],2,0),"")</f>
        <v>Main Godown</v>
      </c>
      <c r="G1383" s="10">
        <v>10030076</v>
      </c>
      <c r="H1383" s="8" t="str">
        <f>IFERROR(VLOOKUP(Table4[[#This Row],[To BMC/MPG Code]],Table5[#All],3,0),"")</f>
        <v>PRATAPUR</v>
      </c>
      <c r="I1383" s="8" t="str">
        <f>IFERROR(VLOOKUP(Table4[[#This Row],[To BMC/MPG Code]],Table5[#All],2,0),"")</f>
        <v>MPG</v>
      </c>
      <c r="J1383" s="10" t="s">
        <v>65</v>
      </c>
      <c r="K1383" s="8" t="str">
        <f>IFERROR(VLOOKUP(Table4[[#This Row],[Item Name]],Table2[[Item Name]:[UoM]],2,0),"")</f>
        <v>Nos</v>
      </c>
      <c r="L1383" s="10">
        <v>1</v>
      </c>
      <c r="M1383" s="18">
        <f>IFERROR(VLOOKUP(Table4[[#This Row],[Item Name]],Table2[[#All],[Item Name]:[Open Rate]],8,0),"")</f>
        <v>36.880000000000003</v>
      </c>
      <c r="N1383" s="18">
        <f>IFERROR(+Table4[[#This Row],[Qty Issued]]*Table4[[#This Row],[Rate]],"")</f>
        <v>36.880000000000003</v>
      </c>
      <c r="O1383" s="10" t="s">
        <v>153</v>
      </c>
      <c r="P1383" s="13" t="s">
        <v>38</v>
      </c>
    </row>
    <row r="1384" spans="1:16" x14ac:dyDescent="0.25">
      <c r="A1384" s="26">
        <v>45894</v>
      </c>
      <c r="B1384" s="10" t="s">
        <v>155</v>
      </c>
      <c r="C1384" s="10">
        <v>263</v>
      </c>
      <c r="D1384" s="10">
        <v>1</v>
      </c>
      <c r="E1384" s="8" t="str">
        <f>IFERROR(VLOOKUP(Table4[[#This Row],[From Location Code]],Table5[#All],3,0),"")</f>
        <v>Munger</v>
      </c>
      <c r="F1384" s="8" t="str">
        <f>IFERROR(VLOOKUP(Table4[[#This Row],[From Location Code]],Table5[#All],2,0),"")</f>
        <v>Main Godown</v>
      </c>
      <c r="G1384" s="10">
        <v>10030075</v>
      </c>
      <c r="H1384" s="8" t="str">
        <f>IFERROR(VLOOKUP(Table4[[#This Row],[To BMC/MPG Code]],Table5[#All],3,0),"")</f>
        <v>KATAHRA</v>
      </c>
      <c r="I1384" s="8" t="str">
        <f>IFERROR(VLOOKUP(Table4[[#This Row],[To BMC/MPG Code]],Table5[#All],2,0),"")</f>
        <v>MPG</v>
      </c>
      <c r="J1384" s="10" t="s">
        <v>116</v>
      </c>
      <c r="K1384" s="8" t="str">
        <f>IFERROR(VLOOKUP(Table4[[#This Row],[Item Name]],Table2[[Item Name]:[UoM]],2,0),"")</f>
        <v>Nos</v>
      </c>
      <c r="L1384" s="10">
        <v>2</v>
      </c>
      <c r="M1384" s="18">
        <f>IFERROR(VLOOKUP(Table4[[#This Row],[Item Name]],Table2[[#All],[Item Name]:[Open Rate]],8,0),"")</f>
        <v>2.83</v>
      </c>
      <c r="N1384" s="18">
        <f>IFERROR(+Table4[[#This Row],[Qty Issued]]*Table4[[#This Row],[Rate]],"")</f>
        <v>5.66</v>
      </c>
      <c r="O1384" s="10" t="s">
        <v>153</v>
      </c>
      <c r="P1384" s="13" t="s">
        <v>38</v>
      </c>
    </row>
    <row r="1385" spans="1:16" x14ac:dyDescent="0.25">
      <c r="A1385" s="26">
        <v>45894</v>
      </c>
      <c r="B1385" s="10" t="s">
        <v>155</v>
      </c>
      <c r="C1385" s="10">
        <v>263</v>
      </c>
      <c r="D1385" s="10">
        <v>1</v>
      </c>
      <c r="E1385" s="8" t="str">
        <f>IFERROR(VLOOKUP(Table4[[#This Row],[From Location Code]],Table5[#All],3,0),"")</f>
        <v>Munger</v>
      </c>
      <c r="F1385" s="8" t="str">
        <f>IFERROR(VLOOKUP(Table4[[#This Row],[From Location Code]],Table5[#All],2,0),"")</f>
        <v>Main Godown</v>
      </c>
      <c r="G1385" s="10">
        <v>10030076</v>
      </c>
      <c r="H1385" s="8" t="str">
        <f>IFERROR(VLOOKUP(Table4[[#This Row],[To BMC/MPG Code]],Table5[#All],3,0),"")</f>
        <v>PRATAPUR</v>
      </c>
      <c r="I1385" s="8" t="str">
        <f>IFERROR(VLOOKUP(Table4[[#This Row],[To BMC/MPG Code]],Table5[#All],2,0),"")</f>
        <v>MPG</v>
      </c>
      <c r="J1385" s="10" t="s">
        <v>116</v>
      </c>
      <c r="K1385" s="8" t="str">
        <f>IFERROR(VLOOKUP(Table4[[#This Row],[Item Name]],Table2[[Item Name]:[UoM]],2,0),"")</f>
        <v>Nos</v>
      </c>
      <c r="L1385" s="10">
        <v>2</v>
      </c>
      <c r="M1385" s="18">
        <f>IFERROR(VLOOKUP(Table4[[#This Row],[Item Name]],Table2[[#All],[Item Name]:[Open Rate]],8,0),"")</f>
        <v>2.83</v>
      </c>
      <c r="N1385" s="18">
        <f>IFERROR(+Table4[[#This Row],[Qty Issued]]*Table4[[#This Row],[Rate]],"")</f>
        <v>5.66</v>
      </c>
      <c r="O1385" s="10" t="s">
        <v>153</v>
      </c>
      <c r="P1385" s="13" t="s">
        <v>38</v>
      </c>
    </row>
    <row r="1386" spans="1:16" x14ac:dyDescent="0.25">
      <c r="A1386" s="26">
        <v>45894</v>
      </c>
      <c r="B1386" s="10" t="s">
        <v>155</v>
      </c>
      <c r="C1386" s="10">
        <v>263</v>
      </c>
      <c r="D1386" s="10">
        <v>1</v>
      </c>
      <c r="E1386" s="8" t="str">
        <f>IFERROR(VLOOKUP(Table4[[#This Row],[From Location Code]],Table5[#All],3,0),"")</f>
        <v>Munger</v>
      </c>
      <c r="F1386" s="8" t="str">
        <f>IFERROR(VLOOKUP(Table4[[#This Row],[From Location Code]],Table5[#All],2,0),"")</f>
        <v>Main Godown</v>
      </c>
      <c r="G1386" s="10">
        <v>10030074</v>
      </c>
      <c r="H1386" s="8" t="str">
        <f>IFERROR(VLOOKUP(Table4[[#This Row],[To BMC/MPG Code]],Table5[#All],3,0),"")</f>
        <v>Jangle jhakra</v>
      </c>
      <c r="I1386" s="8" t="str">
        <f>IFERROR(VLOOKUP(Table4[[#This Row],[To BMC/MPG Code]],Table5[#All],2,0),"")</f>
        <v>MPG</v>
      </c>
      <c r="J1386" s="10" t="s">
        <v>116</v>
      </c>
      <c r="K1386" s="8" t="str">
        <f>IFERROR(VLOOKUP(Table4[[#This Row],[Item Name]],Table2[[Item Name]:[UoM]],2,0),"")</f>
        <v>Nos</v>
      </c>
      <c r="L1386" s="10">
        <v>2</v>
      </c>
      <c r="M1386" s="18">
        <f>IFERROR(VLOOKUP(Table4[[#This Row],[Item Name]],Table2[[#All],[Item Name]:[Open Rate]],8,0),"")</f>
        <v>2.83</v>
      </c>
      <c r="N1386" s="18">
        <f>IFERROR(+Table4[[#This Row],[Qty Issued]]*Table4[[#This Row],[Rate]],"")</f>
        <v>5.66</v>
      </c>
      <c r="O1386" s="10" t="s">
        <v>153</v>
      </c>
      <c r="P1386" s="13" t="s">
        <v>38</v>
      </c>
    </row>
    <row r="1387" spans="1:16" x14ac:dyDescent="0.25">
      <c r="A1387" s="26">
        <v>45894</v>
      </c>
      <c r="B1387" s="10" t="s">
        <v>155</v>
      </c>
      <c r="C1387" s="10">
        <v>263</v>
      </c>
      <c r="D1387" s="10">
        <v>1</v>
      </c>
      <c r="E1387" s="8" t="str">
        <f>IFERROR(VLOOKUP(Table4[[#This Row],[From Location Code]],Table5[#All],3,0),"")</f>
        <v>Munger</v>
      </c>
      <c r="F1387" s="8" t="str">
        <f>IFERROR(VLOOKUP(Table4[[#This Row],[From Location Code]],Table5[#All],2,0),"")</f>
        <v>Main Godown</v>
      </c>
      <c r="G1387" s="10">
        <v>10030069</v>
      </c>
      <c r="H1387" s="8" t="str">
        <f>IFERROR(VLOOKUP(Table4[[#This Row],[To BMC/MPG Code]],Table5[#All],3,0),"")</f>
        <v>RAGHUNATHPUR</v>
      </c>
      <c r="I1387" s="8" t="str">
        <f>IFERROR(VLOOKUP(Table4[[#This Row],[To BMC/MPG Code]],Table5[#All],2,0),"")</f>
        <v>MPG</v>
      </c>
      <c r="J1387" s="10" t="s">
        <v>116</v>
      </c>
      <c r="K1387" s="8" t="str">
        <f>IFERROR(VLOOKUP(Table4[[#This Row],[Item Name]],Table2[[Item Name]:[UoM]],2,0),"")</f>
        <v>Nos</v>
      </c>
      <c r="L1387" s="10">
        <v>2</v>
      </c>
      <c r="M1387" s="18">
        <f>IFERROR(VLOOKUP(Table4[[#This Row],[Item Name]],Table2[[#All],[Item Name]:[Open Rate]],8,0),"")</f>
        <v>2.83</v>
      </c>
      <c r="N1387" s="18">
        <f>IFERROR(+Table4[[#This Row],[Qty Issued]]*Table4[[#This Row],[Rate]],"")</f>
        <v>5.66</v>
      </c>
      <c r="O1387" s="10" t="s">
        <v>153</v>
      </c>
      <c r="P1387" s="13" t="s">
        <v>38</v>
      </c>
    </row>
    <row r="1388" spans="1:16" x14ac:dyDescent="0.25">
      <c r="A1388" s="26">
        <v>45894</v>
      </c>
      <c r="B1388" s="10" t="s">
        <v>155</v>
      </c>
      <c r="C1388" s="10">
        <v>263</v>
      </c>
      <c r="D1388" s="10">
        <v>1</v>
      </c>
      <c r="E1388" s="8" t="str">
        <f>IFERROR(VLOOKUP(Table4[[#This Row],[From Location Code]],Table5[#All],3,0),"")</f>
        <v>Munger</v>
      </c>
      <c r="F1388" s="8" t="str">
        <f>IFERROR(VLOOKUP(Table4[[#This Row],[From Location Code]],Table5[#All],2,0),"")</f>
        <v>Main Godown</v>
      </c>
      <c r="G1388" s="10">
        <v>10030075</v>
      </c>
      <c r="H1388" s="8" t="str">
        <f>IFERROR(VLOOKUP(Table4[[#This Row],[To BMC/MPG Code]],Table5[#All],3,0),"")</f>
        <v>KATAHRA</v>
      </c>
      <c r="I1388" s="8" t="str">
        <f>IFERROR(VLOOKUP(Table4[[#This Row],[To BMC/MPG Code]],Table5[#All],2,0),"")</f>
        <v>MPG</v>
      </c>
      <c r="J1388" s="10" t="s">
        <v>133</v>
      </c>
      <c r="K1388" s="8" t="str">
        <f>IFERROR(VLOOKUP(Table4[[#This Row],[Item Name]],Table2[[Item Name]:[UoM]],2,0),"")</f>
        <v>Nos</v>
      </c>
      <c r="L1388" s="10">
        <v>12</v>
      </c>
      <c r="M1388" s="18">
        <f>IFERROR(VLOOKUP(Table4[[#This Row],[Item Name]],Table2[[#All],[Item Name]:[Open Rate]],8,0),"")</f>
        <v>9.15</v>
      </c>
      <c r="N1388" s="18">
        <f>IFERROR(+Table4[[#This Row],[Qty Issued]]*Table4[[#This Row],[Rate]],"")</f>
        <v>109.80000000000001</v>
      </c>
      <c r="O1388" s="10" t="s">
        <v>153</v>
      </c>
      <c r="P1388" s="13" t="s">
        <v>38</v>
      </c>
    </row>
    <row r="1389" spans="1:16" x14ac:dyDescent="0.25">
      <c r="A1389" s="26">
        <v>45894</v>
      </c>
      <c r="B1389" s="10" t="s">
        <v>155</v>
      </c>
      <c r="C1389" s="10">
        <v>263</v>
      </c>
      <c r="D1389" s="10">
        <v>1</v>
      </c>
      <c r="E1389" s="8" t="str">
        <f>IFERROR(VLOOKUP(Table4[[#This Row],[From Location Code]],Table5[#All],3,0),"")</f>
        <v>Munger</v>
      </c>
      <c r="F1389" s="8" t="str">
        <f>IFERROR(VLOOKUP(Table4[[#This Row],[From Location Code]],Table5[#All],2,0),"")</f>
        <v>Main Godown</v>
      </c>
      <c r="G1389" s="10">
        <v>10030076</v>
      </c>
      <c r="H1389" s="8" t="str">
        <f>IFERROR(VLOOKUP(Table4[[#This Row],[To BMC/MPG Code]],Table5[#All],3,0),"")</f>
        <v>PRATAPUR</v>
      </c>
      <c r="I1389" s="8" t="str">
        <f>IFERROR(VLOOKUP(Table4[[#This Row],[To BMC/MPG Code]],Table5[#All],2,0),"")</f>
        <v>MPG</v>
      </c>
      <c r="J1389" s="10" t="s">
        <v>133</v>
      </c>
      <c r="K1389" s="8" t="str">
        <f>IFERROR(VLOOKUP(Table4[[#This Row],[Item Name]],Table2[[Item Name]:[UoM]],2,0),"")</f>
        <v>Nos</v>
      </c>
      <c r="L1389" s="10">
        <v>12</v>
      </c>
      <c r="M1389" s="18">
        <f>IFERROR(VLOOKUP(Table4[[#This Row],[Item Name]],Table2[[#All],[Item Name]:[Open Rate]],8,0),"")</f>
        <v>9.15</v>
      </c>
      <c r="N1389" s="18">
        <f>IFERROR(+Table4[[#This Row],[Qty Issued]]*Table4[[#This Row],[Rate]],"")</f>
        <v>109.80000000000001</v>
      </c>
      <c r="O1389" s="10" t="s">
        <v>153</v>
      </c>
      <c r="P1389" s="13" t="s">
        <v>38</v>
      </c>
    </row>
    <row r="1390" spans="1:16" x14ac:dyDescent="0.25">
      <c r="A1390" s="26">
        <v>45894</v>
      </c>
      <c r="B1390" s="10" t="s">
        <v>155</v>
      </c>
      <c r="C1390" s="10">
        <v>263</v>
      </c>
      <c r="D1390" s="10">
        <v>1</v>
      </c>
      <c r="E1390" s="8" t="str">
        <f>IFERROR(VLOOKUP(Table4[[#This Row],[From Location Code]],Table5[#All],3,0),"")</f>
        <v>Munger</v>
      </c>
      <c r="F1390" s="8" t="str">
        <f>IFERROR(VLOOKUP(Table4[[#This Row],[From Location Code]],Table5[#All],2,0),"")</f>
        <v>Main Godown</v>
      </c>
      <c r="G1390" s="10">
        <v>10030074</v>
      </c>
      <c r="H1390" s="8" t="str">
        <f>IFERROR(VLOOKUP(Table4[[#This Row],[To BMC/MPG Code]],Table5[#All],3,0),"")</f>
        <v>Jangle jhakra</v>
      </c>
      <c r="I1390" s="8" t="str">
        <f>IFERROR(VLOOKUP(Table4[[#This Row],[To BMC/MPG Code]],Table5[#All],2,0),"")</f>
        <v>MPG</v>
      </c>
      <c r="J1390" s="10" t="s">
        <v>133</v>
      </c>
      <c r="K1390" s="8" t="str">
        <f>IFERROR(VLOOKUP(Table4[[#This Row],[Item Name]],Table2[[Item Name]:[UoM]],2,0),"")</f>
        <v>Nos</v>
      </c>
      <c r="L1390" s="10">
        <v>12</v>
      </c>
      <c r="M1390" s="18">
        <f>IFERROR(VLOOKUP(Table4[[#This Row],[Item Name]],Table2[[#All],[Item Name]:[Open Rate]],8,0),"")</f>
        <v>9.15</v>
      </c>
      <c r="N1390" s="18">
        <f>IFERROR(+Table4[[#This Row],[Qty Issued]]*Table4[[#This Row],[Rate]],"")</f>
        <v>109.80000000000001</v>
      </c>
      <c r="O1390" s="10" t="s">
        <v>153</v>
      </c>
      <c r="P1390" s="13" t="s">
        <v>38</v>
      </c>
    </row>
    <row r="1391" spans="1:16" x14ac:dyDescent="0.25">
      <c r="A1391" s="26">
        <v>45894</v>
      </c>
      <c r="B1391" s="10" t="s">
        <v>155</v>
      </c>
      <c r="C1391" s="10">
        <v>263</v>
      </c>
      <c r="D1391" s="10">
        <v>1</v>
      </c>
      <c r="E1391" s="8" t="str">
        <f>IFERROR(VLOOKUP(Table4[[#This Row],[From Location Code]],Table5[#All],3,0),"")</f>
        <v>Munger</v>
      </c>
      <c r="F1391" s="8" t="str">
        <f>IFERROR(VLOOKUP(Table4[[#This Row],[From Location Code]],Table5[#All],2,0),"")</f>
        <v>Main Godown</v>
      </c>
      <c r="G1391" s="10">
        <v>10030069</v>
      </c>
      <c r="H1391" s="8" t="str">
        <f>IFERROR(VLOOKUP(Table4[[#This Row],[To BMC/MPG Code]],Table5[#All],3,0),"")</f>
        <v>RAGHUNATHPUR</v>
      </c>
      <c r="I1391" s="8" t="str">
        <f>IFERROR(VLOOKUP(Table4[[#This Row],[To BMC/MPG Code]],Table5[#All],2,0),"")</f>
        <v>MPG</v>
      </c>
      <c r="J1391" s="10" t="s">
        <v>133</v>
      </c>
      <c r="K1391" s="8" t="str">
        <f>IFERROR(VLOOKUP(Table4[[#This Row],[Item Name]],Table2[[Item Name]:[UoM]],2,0),"")</f>
        <v>Nos</v>
      </c>
      <c r="L1391" s="10">
        <v>12</v>
      </c>
      <c r="M1391" s="18">
        <f>IFERROR(VLOOKUP(Table4[[#This Row],[Item Name]],Table2[[#All],[Item Name]:[Open Rate]],8,0),"")</f>
        <v>9.15</v>
      </c>
      <c r="N1391" s="18">
        <f>IFERROR(+Table4[[#This Row],[Qty Issued]]*Table4[[#This Row],[Rate]],"")</f>
        <v>109.80000000000001</v>
      </c>
      <c r="O1391" s="10" t="s">
        <v>153</v>
      </c>
      <c r="P1391" s="13" t="s">
        <v>38</v>
      </c>
    </row>
    <row r="1392" spans="1:16" x14ac:dyDescent="0.25">
      <c r="A1392" s="26">
        <v>45894</v>
      </c>
      <c r="B1392" s="10" t="s">
        <v>155</v>
      </c>
      <c r="C1392" s="10">
        <v>263</v>
      </c>
      <c r="D1392" s="10">
        <v>1</v>
      </c>
      <c r="E1392" s="8" t="str">
        <f>IFERROR(VLOOKUP(Table4[[#This Row],[From Location Code]],Table5[#All],3,0),"")</f>
        <v>Munger</v>
      </c>
      <c r="F1392" s="8" t="str">
        <f>IFERROR(VLOOKUP(Table4[[#This Row],[From Location Code]],Table5[#All],2,0),"")</f>
        <v>Main Godown</v>
      </c>
      <c r="G1392" s="10">
        <v>10030075</v>
      </c>
      <c r="H1392" s="8" t="str">
        <f>IFERROR(VLOOKUP(Table4[[#This Row],[To BMC/MPG Code]],Table5[#All],3,0),"")</f>
        <v>KATAHRA</v>
      </c>
      <c r="I1392" s="8" t="str">
        <f>IFERROR(VLOOKUP(Table4[[#This Row],[To BMC/MPG Code]],Table5[#All],2,0),"")</f>
        <v>MPG</v>
      </c>
      <c r="J1392" s="10" t="s">
        <v>68</v>
      </c>
      <c r="K1392" s="8" t="str">
        <f>IFERROR(VLOOKUP(Table4[[#This Row],[Item Name]],Table2[[Item Name]:[UoM]],2,0),"")</f>
        <v>Nos</v>
      </c>
      <c r="L1392" s="10">
        <v>10</v>
      </c>
      <c r="M1392" s="18">
        <f>IFERROR(VLOOKUP(Table4[[#This Row],[Item Name]],Table2[[#All],[Item Name]:[Open Rate]],8,0),"")</f>
        <v>5.13</v>
      </c>
      <c r="N1392" s="18">
        <f>IFERROR(+Table4[[#This Row],[Qty Issued]]*Table4[[#This Row],[Rate]],"")</f>
        <v>51.3</v>
      </c>
      <c r="O1392" s="10" t="s">
        <v>153</v>
      </c>
      <c r="P1392" s="13" t="s">
        <v>38</v>
      </c>
    </row>
    <row r="1393" spans="1:16" x14ac:dyDescent="0.25">
      <c r="A1393" s="26">
        <v>45894</v>
      </c>
      <c r="B1393" s="10" t="s">
        <v>155</v>
      </c>
      <c r="C1393" s="10">
        <v>263</v>
      </c>
      <c r="D1393" s="10">
        <v>1</v>
      </c>
      <c r="E1393" s="8" t="str">
        <f>IFERROR(VLOOKUP(Table4[[#This Row],[From Location Code]],Table5[#All],3,0),"")</f>
        <v>Munger</v>
      </c>
      <c r="F1393" s="8" t="str">
        <f>IFERROR(VLOOKUP(Table4[[#This Row],[From Location Code]],Table5[#All],2,0),"")</f>
        <v>Main Godown</v>
      </c>
      <c r="G1393" s="10">
        <v>10030076</v>
      </c>
      <c r="H1393" s="8" t="str">
        <f>IFERROR(VLOOKUP(Table4[[#This Row],[To BMC/MPG Code]],Table5[#All],3,0),"")</f>
        <v>PRATAPUR</v>
      </c>
      <c r="I1393" s="8" t="str">
        <f>IFERROR(VLOOKUP(Table4[[#This Row],[To BMC/MPG Code]],Table5[#All],2,0),"")</f>
        <v>MPG</v>
      </c>
      <c r="J1393" s="10" t="s">
        <v>68</v>
      </c>
      <c r="K1393" s="8" t="str">
        <f>IFERROR(VLOOKUP(Table4[[#This Row],[Item Name]],Table2[[Item Name]:[UoM]],2,0),"")</f>
        <v>Nos</v>
      </c>
      <c r="L1393" s="10">
        <v>10</v>
      </c>
      <c r="M1393" s="18">
        <f>IFERROR(VLOOKUP(Table4[[#This Row],[Item Name]],Table2[[#All],[Item Name]:[Open Rate]],8,0),"")</f>
        <v>5.13</v>
      </c>
      <c r="N1393" s="18">
        <f>IFERROR(+Table4[[#This Row],[Qty Issued]]*Table4[[#This Row],[Rate]],"")</f>
        <v>51.3</v>
      </c>
      <c r="O1393" s="10" t="s">
        <v>153</v>
      </c>
      <c r="P1393" s="13" t="s">
        <v>38</v>
      </c>
    </row>
    <row r="1394" spans="1:16" x14ac:dyDescent="0.25">
      <c r="A1394" s="26">
        <v>45894</v>
      </c>
      <c r="B1394" s="10" t="s">
        <v>155</v>
      </c>
      <c r="C1394" s="10">
        <v>263</v>
      </c>
      <c r="D1394" s="10">
        <v>1</v>
      </c>
      <c r="E1394" s="8" t="str">
        <f>IFERROR(VLOOKUP(Table4[[#This Row],[From Location Code]],Table5[#All],3,0),"")</f>
        <v>Munger</v>
      </c>
      <c r="F1394" s="8" t="str">
        <f>IFERROR(VLOOKUP(Table4[[#This Row],[From Location Code]],Table5[#All],2,0),"")</f>
        <v>Main Godown</v>
      </c>
      <c r="G1394" s="10">
        <v>10030074</v>
      </c>
      <c r="H1394" s="8" t="str">
        <f>IFERROR(VLOOKUP(Table4[[#This Row],[To BMC/MPG Code]],Table5[#All],3,0),"")</f>
        <v>Jangle jhakra</v>
      </c>
      <c r="I1394" s="8" t="str">
        <f>IFERROR(VLOOKUP(Table4[[#This Row],[To BMC/MPG Code]],Table5[#All],2,0),"")</f>
        <v>MPG</v>
      </c>
      <c r="J1394" s="10" t="s">
        <v>68</v>
      </c>
      <c r="K1394" s="8" t="str">
        <f>IFERROR(VLOOKUP(Table4[[#This Row],[Item Name]],Table2[[Item Name]:[UoM]],2,0),"")</f>
        <v>Nos</v>
      </c>
      <c r="L1394" s="10">
        <v>10</v>
      </c>
      <c r="M1394" s="18">
        <f>IFERROR(VLOOKUP(Table4[[#This Row],[Item Name]],Table2[[#All],[Item Name]:[Open Rate]],8,0),"")</f>
        <v>5.13</v>
      </c>
      <c r="N1394" s="18">
        <f>IFERROR(+Table4[[#This Row],[Qty Issued]]*Table4[[#This Row],[Rate]],"")</f>
        <v>51.3</v>
      </c>
      <c r="O1394" s="10" t="s">
        <v>153</v>
      </c>
      <c r="P1394" s="13" t="s">
        <v>38</v>
      </c>
    </row>
    <row r="1395" spans="1:16" x14ac:dyDescent="0.25">
      <c r="A1395" s="26">
        <v>45894</v>
      </c>
      <c r="B1395" s="10" t="s">
        <v>155</v>
      </c>
      <c r="C1395" s="10">
        <v>263</v>
      </c>
      <c r="D1395" s="10">
        <v>1</v>
      </c>
      <c r="E1395" s="8" t="str">
        <f>IFERROR(VLOOKUP(Table4[[#This Row],[From Location Code]],Table5[#All],3,0),"")</f>
        <v>Munger</v>
      </c>
      <c r="F1395" s="8" t="str">
        <f>IFERROR(VLOOKUP(Table4[[#This Row],[From Location Code]],Table5[#All],2,0),"")</f>
        <v>Main Godown</v>
      </c>
      <c r="G1395" s="10">
        <v>10030069</v>
      </c>
      <c r="H1395" s="8" t="str">
        <f>IFERROR(VLOOKUP(Table4[[#This Row],[To BMC/MPG Code]],Table5[#All],3,0),"")</f>
        <v>RAGHUNATHPUR</v>
      </c>
      <c r="I1395" s="8" t="str">
        <f>IFERROR(VLOOKUP(Table4[[#This Row],[To BMC/MPG Code]],Table5[#All],2,0),"")</f>
        <v>MPG</v>
      </c>
      <c r="J1395" s="10" t="s">
        <v>68</v>
      </c>
      <c r="K1395" s="8" t="str">
        <f>IFERROR(VLOOKUP(Table4[[#This Row],[Item Name]],Table2[[Item Name]:[UoM]],2,0),"")</f>
        <v>Nos</v>
      </c>
      <c r="L1395" s="10">
        <v>10</v>
      </c>
      <c r="M1395" s="18">
        <f>IFERROR(VLOOKUP(Table4[[#This Row],[Item Name]],Table2[[#All],[Item Name]:[Open Rate]],8,0),"")</f>
        <v>5.13</v>
      </c>
      <c r="N1395" s="18">
        <f>IFERROR(+Table4[[#This Row],[Qty Issued]]*Table4[[#This Row],[Rate]],"")</f>
        <v>51.3</v>
      </c>
      <c r="O1395" s="10" t="s">
        <v>153</v>
      </c>
      <c r="P1395" s="13" t="s">
        <v>38</v>
      </c>
    </row>
    <row r="1396" spans="1:16" x14ac:dyDescent="0.25">
      <c r="A1396" s="26">
        <v>45894</v>
      </c>
      <c r="B1396" s="10" t="s">
        <v>155</v>
      </c>
      <c r="C1396" s="10">
        <v>263</v>
      </c>
      <c r="D1396" s="10">
        <v>1</v>
      </c>
      <c r="E1396" s="8" t="str">
        <f>IFERROR(VLOOKUP(Table4[[#This Row],[From Location Code]],Table5[#All],3,0),"")</f>
        <v>Munger</v>
      </c>
      <c r="F1396" s="8" t="str">
        <f>IFERROR(VLOOKUP(Table4[[#This Row],[From Location Code]],Table5[#All],2,0),"")</f>
        <v>Main Godown</v>
      </c>
      <c r="G1396" s="10">
        <v>10030075</v>
      </c>
      <c r="H1396" s="8" t="str">
        <f>IFERROR(VLOOKUP(Table4[[#This Row],[To BMC/MPG Code]],Table5[#All],3,0),"")</f>
        <v>KATAHRA</v>
      </c>
      <c r="I1396" s="8" t="str">
        <f>IFERROR(VLOOKUP(Table4[[#This Row],[To BMC/MPG Code]],Table5[#All],2,0),"")</f>
        <v>MPG</v>
      </c>
      <c r="J1396" s="10" t="s">
        <v>108</v>
      </c>
      <c r="K1396" s="8" t="str">
        <f>IFERROR(VLOOKUP(Table4[[#This Row],[Item Name]],Table2[[Item Name]:[UoM]],2,0),"")</f>
        <v>Nos</v>
      </c>
      <c r="L1396" s="10">
        <v>1</v>
      </c>
      <c r="M1396" s="18">
        <f>IFERROR(VLOOKUP(Table4[[#This Row],[Item Name]],Table2[[#All],[Item Name]:[Open Rate]],8,0),"")</f>
        <v>29.5</v>
      </c>
      <c r="N1396" s="18">
        <f>IFERROR(+Table4[[#This Row],[Qty Issued]]*Table4[[#This Row],[Rate]],"")</f>
        <v>29.5</v>
      </c>
      <c r="O1396" s="10" t="s">
        <v>153</v>
      </c>
      <c r="P1396" s="13" t="s">
        <v>38</v>
      </c>
    </row>
    <row r="1397" spans="1:16" x14ac:dyDescent="0.25">
      <c r="A1397" s="26">
        <v>45894</v>
      </c>
      <c r="B1397" s="10" t="s">
        <v>155</v>
      </c>
      <c r="C1397" s="10">
        <v>263</v>
      </c>
      <c r="D1397" s="10">
        <v>1</v>
      </c>
      <c r="E1397" s="8" t="str">
        <f>IFERROR(VLOOKUP(Table4[[#This Row],[From Location Code]],Table5[#All],3,0),"")</f>
        <v>Munger</v>
      </c>
      <c r="F1397" s="8" t="str">
        <f>IFERROR(VLOOKUP(Table4[[#This Row],[From Location Code]],Table5[#All],2,0),"")</f>
        <v>Main Godown</v>
      </c>
      <c r="G1397" s="10">
        <v>10030076</v>
      </c>
      <c r="H1397" s="8" t="str">
        <f>IFERROR(VLOOKUP(Table4[[#This Row],[To BMC/MPG Code]],Table5[#All],3,0),"")</f>
        <v>PRATAPUR</v>
      </c>
      <c r="I1397" s="8" t="str">
        <f>IFERROR(VLOOKUP(Table4[[#This Row],[To BMC/MPG Code]],Table5[#All],2,0),"")</f>
        <v>MPG</v>
      </c>
      <c r="J1397" s="10" t="s">
        <v>108</v>
      </c>
      <c r="K1397" s="8" t="str">
        <f>IFERROR(VLOOKUP(Table4[[#This Row],[Item Name]],Table2[[Item Name]:[UoM]],2,0),"")</f>
        <v>Nos</v>
      </c>
      <c r="L1397" s="10">
        <v>1</v>
      </c>
      <c r="M1397" s="18">
        <f>IFERROR(VLOOKUP(Table4[[#This Row],[Item Name]],Table2[[#All],[Item Name]:[Open Rate]],8,0),"")</f>
        <v>29.5</v>
      </c>
      <c r="N1397" s="18">
        <f>IFERROR(+Table4[[#This Row],[Qty Issued]]*Table4[[#This Row],[Rate]],"")</f>
        <v>29.5</v>
      </c>
      <c r="O1397" s="10" t="s">
        <v>153</v>
      </c>
      <c r="P1397" s="13" t="s">
        <v>38</v>
      </c>
    </row>
    <row r="1398" spans="1:16" x14ac:dyDescent="0.25">
      <c r="A1398" s="26">
        <v>45894</v>
      </c>
      <c r="B1398" s="10" t="s">
        <v>155</v>
      </c>
      <c r="C1398" s="10">
        <v>263</v>
      </c>
      <c r="D1398" s="10">
        <v>1</v>
      </c>
      <c r="E1398" s="8" t="str">
        <f>IFERROR(VLOOKUP(Table4[[#This Row],[From Location Code]],Table5[#All],3,0),"")</f>
        <v>Munger</v>
      </c>
      <c r="F1398" s="8" t="str">
        <f>IFERROR(VLOOKUP(Table4[[#This Row],[From Location Code]],Table5[#All],2,0),"")</f>
        <v>Main Godown</v>
      </c>
      <c r="G1398" s="10">
        <v>10030074</v>
      </c>
      <c r="H1398" s="8" t="str">
        <f>IFERROR(VLOOKUP(Table4[[#This Row],[To BMC/MPG Code]],Table5[#All],3,0),"")</f>
        <v>Jangle jhakra</v>
      </c>
      <c r="I1398" s="8" t="str">
        <f>IFERROR(VLOOKUP(Table4[[#This Row],[To BMC/MPG Code]],Table5[#All],2,0),"")</f>
        <v>MPG</v>
      </c>
      <c r="J1398" s="10" t="s">
        <v>108</v>
      </c>
      <c r="K1398" s="8" t="str">
        <f>IFERROR(VLOOKUP(Table4[[#This Row],[Item Name]],Table2[[Item Name]:[UoM]],2,0),"")</f>
        <v>Nos</v>
      </c>
      <c r="L1398" s="10">
        <v>1</v>
      </c>
      <c r="M1398" s="18">
        <f>IFERROR(VLOOKUP(Table4[[#This Row],[Item Name]],Table2[[#All],[Item Name]:[Open Rate]],8,0),"")</f>
        <v>29.5</v>
      </c>
      <c r="N1398" s="18">
        <f>IFERROR(+Table4[[#This Row],[Qty Issued]]*Table4[[#This Row],[Rate]],"")</f>
        <v>29.5</v>
      </c>
      <c r="O1398" s="10" t="s">
        <v>153</v>
      </c>
      <c r="P1398" s="13" t="s">
        <v>38</v>
      </c>
    </row>
    <row r="1399" spans="1:16" x14ac:dyDescent="0.25">
      <c r="A1399" s="26">
        <v>45894</v>
      </c>
      <c r="B1399" s="10" t="s">
        <v>155</v>
      </c>
      <c r="C1399" s="10">
        <v>263</v>
      </c>
      <c r="D1399" s="10">
        <v>1</v>
      </c>
      <c r="E1399" s="8" t="str">
        <f>IFERROR(VLOOKUP(Table4[[#This Row],[From Location Code]],Table5[#All],3,0),"")</f>
        <v>Munger</v>
      </c>
      <c r="F1399" s="8" t="str">
        <f>IFERROR(VLOOKUP(Table4[[#This Row],[From Location Code]],Table5[#All],2,0),"")</f>
        <v>Main Godown</v>
      </c>
      <c r="G1399" s="10">
        <v>10030069</v>
      </c>
      <c r="H1399" s="8" t="str">
        <f>IFERROR(VLOOKUP(Table4[[#This Row],[To BMC/MPG Code]],Table5[#All],3,0),"")</f>
        <v>RAGHUNATHPUR</v>
      </c>
      <c r="I1399" s="8" t="str">
        <f>IFERROR(VLOOKUP(Table4[[#This Row],[To BMC/MPG Code]],Table5[#All],2,0),"")</f>
        <v>MPG</v>
      </c>
      <c r="J1399" s="10" t="s">
        <v>108</v>
      </c>
      <c r="K1399" s="8" t="str">
        <f>IFERROR(VLOOKUP(Table4[[#This Row],[Item Name]],Table2[[Item Name]:[UoM]],2,0),"")</f>
        <v>Nos</v>
      </c>
      <c r="L1399" s="10">
        <v>1</v>
      </c>
      <c r="M1399" s="18">
        <f>IFERROR(VLOOKUP(Table4[[#This Row],[Item Name]],Table2[[#All],[Item Name]:[Open Rate]],8,0),"")</f>
        <v>29.5</v>
      </c>
      <c r="N1399" s="18">
        <f>IFERROR(+Table4[[#This Row],[Qty Issued]]*Table4[[#This Row],[Rate]],"")</f>
        <v>29.5</v>
      </c>
      <c r="O1399" s="10" t="s">
        <v>153</v>
      </c>
      <c r="P1399" s="13" t="s">
        <v>38</v>
      </c>
    </row>
    <row r="1400" spans="1:16" x14ac:dyDescent="0.25">
      <c r="A1400" s="26">
        <v>45894</v>
      </c>
      <c r="B1400" s="10" t="s">
        <v>155</v>
      </c>
      <c r="C1400" s="10">
        <v>263</v>
      </c>
      <c r="D1400" s="10">
        <v>1</v>
      </c>
      <c r="E1400" s="8" t="str">
        <f>IFERROR(VLOOKUP(Table4[[#This Row],[From Location Code]],Table5[#All],3,0),"")</f>
        <v>Munger</v>
      </c>
      <c r="F1400" s="8" t="str">
        <f>IFERROR(VLOOKUP(Table4[[#This Row],[From Location Code]],Table5[#All],2,0),"")</f>
        <v>Main Godown</v>
      </c>
      <c r="G1400" s="10">
        <v>1003</v>
      </c>
      <c r="H1400" s="8" t="str">
        <f>IFERROR(VLOOKUP(Table4[[#This Row],[To BMC/MPG Code]],Table5[#All],3,0),"")</f>
        <v>Asarganj</v>
      </c>
      <c r="I1400" s="8" t="str">
        <f>IFERROR(VLOOKUP(Table4[[#This Row],[To BMC/MPG Code]],Table5[#All],2,0),"")</f>
        <v>BMC</v>
      </c>
      <c r="J1400" s="10" t="s">
        <v>56</v>
      </c>
      <c r="K1400" s="8" t="str">
        <f>IFERROR(VLOOKUP(Table4[[#This Row],[Item Name]],Table2[[Item Name]:[UoM]],2,0),"")</f>
        <v>Nos</v>
      </c>
      <c r="L1400" s="10">
        <v>4</v>
      </c>
      <c r="M1400" s="18">
        <f>IFERROR(VLOOKUP(Table4[[#This Row],[Item Name]],Table2[[#All],[Item Name]:[Open Rate]],8,0),"")</f>
        <v>88.5</v>
      </c>
      <c r="N1400" s="18">
        <f>IFERROR(+Table4[[#This Row],[Qty Issued]]*Table4[[#This Row],[Rate]],"")</f>
        <v>354</v>
      </c>
      <c r="O1400" s="10" t="s">
        <v>153</v>
      </c>
      <c r="P1400" s="13" t="s">
        <v>38</v>
      </c>
    </row>
    <row r="1401" spans="1:16" x14ac:dyDescent="0.25">
      <c r="A1401" s="26">
        <v>45895</v>
      </c>
      <c r="B1401" s="10" t="s">
        <v>155</v>
      </c>
      <c r="C1401" s="10">
        <v>264</v>
      </c>
      <c r="D1401" s="10">
        <v>1</v>
      </c>
      <c r="E1401" s="8" t="str">
        <f>IFERROR(VLOOKUP(Table4[[#This Row],[From Location Code]],Table5[#All],3,0),"")</f>
        <v>Munger</v>
      </c>
      <c r="F1401" s="8" t="str">
        <f>IFERROR(VLOOKUP(Table4[[#This Row],[From Location Code]],Table5[#All],2,0),"")</f>
        <v>Main Godown</v>
      </c>
      <c r="G1401" s="10">
        <v>1001</v>
      </c>
      <c r="H1401" s="8" t="str">
        <f>IFERROR(VLOOKUP(Table4[[#This Row],[To BMC/MPG Code]],Table5[#All],3,0),"")</f>
        <v>Majhaul</v>
      </c>
      <c r="I1401" s="8" t="str">
        <f>IFERROR(VLOOKUP(Table4[[#This Row],[To BMC/MPG Code]],Table5[#All],2,0),"")</f>
        <v>BMC</v>
      </c>
      <c r="J1401" s="10" t="s">
        <v>51</v>
      </c>
      <c r="K1401" s="8" t="str">
        <f>IFERROR(VLOOKUP(Table4[[#This Row],[Item Name]],Table2[[Item Name]:[UoM]],2,0),"")</f>
        <v>Nos</v>
      </c>
      <c r="L1401" s="10">
        <v>10</v>
      </c>
      <c r="M1401" s="18">
        <f>IFERROR(VLOOKUP(Table4[[#This Row],[Item Name]],Table2[[#All],[Item Name]:[Open Rate]],8,0),"")</f>
        <v>121.54</v>
      </c>
      <c r="N1401" s="18">
        <f>IFERROR(+Table4[[#This Row],[Qty Issued]]*Table4[[#This Row],[Rate]],"")</f>
        <v>1215.4000000000001</v>
      </c>
      <c r="O1401" s="10" t="s">
        <v>153</v>
      </c>
      <c r="P1401" s="13" t="s">
        <v>38</v>
      </c>
    </row>
    <row r="1402" spans="1:16" x14ac:dyDescent="0.25">
      <c r="A1402" s="26">
        <v>45895</v>
      </c>
      <c r="B1402" s="10" t="s">
        <v>155</v>
      </c>
      <c r="C1402" s="10">
        <v>264</v>
      </c>
      <c r="D1402" s="10">
        <v>1</v>
      </c>
      <c r="E1402" s="8" t="str">
        <f>IFERROR(VLOOKUP(Table4[[#This Row],[From Location Code]],Table5[#All],3,0),"")</f>
        <v>Munger</v>
      </c>
      <c r="F1402" s="8" t="str">
        <f>IFERROR(VLOOKUP(Table4[[#This Row],[From Location Code]],Table5[#All],2,0),"")</f>
        <v>Main Godown</v>
      </c>
      <c r="G1402" s="10">
        <v>1001</v>
      </c>
      <c r="H1402" s="8" t="str">
        <f>IFERROR(VLOOKUP(Table4[[#This Row],[To BMC/MPG Code]],Table5[#All],3,0),"")</f>
        <v>Majhaul</v>
      </c>
      <c r="I1402" s="8" t="str">
        <f>IFERROR(VLOOKUP(Table4[[#This Row],[To BMC/MPG Code]],Table5[#All],2,0),"")</f>
        <v>BMC</v>
      </c>
      <c r="J1402" s="10" t="s">
        <v>127</v>
      </c>
      <c r="K1402" s="8" t="str">
        <f>IFERROR(VLOOKUP(Table4[[#This Row],[Item Name]],Table2[[Item Name]:[UoM]],2,0),"")</f>
        <v>Nos</v>
      </c>
      <c r="L1402" s="10">
        <v>200</v>
      </c>
      <c r="M1402" s="18">
        <f>IFERROR(VLOOKUP(Table4[[#This Row],[Item Name]],Table2[[#All],[Item Name]:[Open Rate]],8,0),"")</f>
        <v>12.71</v>
      </c>
      <c r="N1402" s="18">
        <f>IFERROR(+Table4[[#This Row],[Qty Issued]]*Table4[[#This Row],[Rate]],"")</f>
        <v>2542</v>
      </c>
      <c r="O1402" s="10" t="s">
        <v>153</v>
      </c>
      <c r="P1402" s="13" t="s">
        <v>38</v>
      </c>
    </row>
    <row r="1403" spans="1:16" x14ac:dyDescent="0.25">
      <c r="A1403" s="26">
        <v>45895</v>
      </c>
      <c r="B1403" s="10" t="s">
        <v>155</v>
      </c>
      <c r="C1403" s="10">
        <v>264</v>
      </c>
      <c r="D1403" s="10">
        <v>1</v>
      </c>
      <c r="E1403" s="8" t="str">
        <f>IFERROR(VLOOKUP(Table4[[#This Row],[From Location Code]],Table5[#All],3,0),"")</f>
        <v>Munger</v>
      </c>
      <c r="F1403" s="8" t="str">
        <f>IFERROR(VLOOKUP(Table4[[#This Row],[From Location Code]],Table5[#All],2,0),"")</f>
        <v>Main Godown</v>
      </c>
      <c r="G1403" s="10">
        <v>1001</v>
      </c>
      <c r="H1403" s="8" t="str">
        <f>IFERROR(VLOOKUP(Table4[[#This Row],[To BMC/MPG Code]],Table5[#All],3,0),"")</f>
        <v>Majhaul</v>
      </c>
      <c r="I1403" s="8" t="str">
        <f>IFERROR(VLOOKUP(Table4[[#This Row],[To BMC/MPG Code]],Table5[#All],2,0),"")</f>
        <v>BMC</v>
      </c>
      <c r="J1403" s="9" t="s">
        <v>81</v>
      </c>
      <c r="K1403" s="8" t="str">
        <f>IFERROR(VLOOKUP(Table4[[#This Row],[Item Name]],Table2[[Item Name]:[UoM]],2,0),"")</f>
        <v>Nos</v>
      </c>
      <c r="L1403" s="10">
        <v>1</v>
      </c>
      <c r="M1403" s="18">
        <f>IFERROR(VLOOKUP(Table4[[#This Row],[Item Name]],Table2[[#All],[Item Name]:[Open Rate]],8,0),"")</f>
        <v>18.95</v>
      </c>
      <c r="N1403" s="18">
        <f>IFERROR(+Table4[[#This Row],[Qty Issued]]*Table4[[#This Row],[Rate]],"")</f>
        <v>18.95</v>
      </c>
      <c r="O1403" s="10" t="s">
        <v>153</v>
      </c>
      <c r="P1403" s="13" t="s">
        <v>38</v>
      </c>
    </row>
    <row r="1404" spans="1:16" x14ac:dyDescent="0.25">
      <c r="A1404" s="26">
        <v>45895</v>
      </c>
      <c r="B1404" s="10" t="s">
        <v>155</v>
      </c>
      <c r="C1404" s="10">
        <v>264</v>
      </c>
      <c r="D1404" s="10">
        <v>1</v>
      </c>
      <c r="E1404" s="8" t="str">
        <f>IFERROR(VLOOKUP(Table4[[#This Row],[From Location Code]],Table5[#All],3,0),"")</f>
        <v>Munger</v>
      </c>
      <c r="F1404" s="8" t="str">
        <f>IFERROR(VLOOKUP(Table4[[#This Row],[From Location Code]],Table5[#All],2,0),"")</f>
        <v>Main Godown</v>
      </c>
      <c r="G1404" s="10">
        <v>1001</v>
      </c>
      <c r="H1404" s="8" t="str">
        <f>IFERROR(VLOOKUP(Table4[[#This Row],[To BMC/MPG Code]],Table5[#All],3,0),"")</f>
        <v>Majhaul</v>
      </c>
      <c r="I1404" s="8" t="str">
        <f>IFERROR(VLOOKUP(Table4[[#This Row],[To BMC/MPG Code]],Table5[#All],2,0),"")</f>
        <v>BMC</v>
      </c>
      <c r="J1404" s="9" t="s">
        <v>119</v>
      </c>
      <c r="K1404" s="8" t="str">
        <f>IFERROR(VLOOKUP(Table4[[#This Row],[Item Name]],Table2[[Item Name]:[UoM]],2,0),"")</f>
        <v>Nos</v>
      </c>
      <c r="L1404" s="10">
        <v>5</v>
      </c>
      <c r="M1404" s="18">
        <f>IFERROR(VLOOKUP(Table4[[#This Row],[Item Name]],Table2[[#All],[Item Name]:[Open Rate]],8,0),"")</f>
        <v>135.69999999999999</v>
      </c>
      <c r="N1404" s="18">
        <f>IFERROR(+Table4[[#This Row],[Qty Issued]]*Table4[[#This Row],[Rate]],"")</f>
        <v>678.5</v>
      </c>
      <c r="O1404" s="10" t="s">
        <v>153</v>
      </c>
      <c r="P1404" s="13" t="s">
        <v>38</v>
      </c>
    </row>
    <row r="1405" spans="1:16" x14ac:dyDescent="0.25">
      <c r="A1405" s="26">
        <v>45895</v>
      </c>
      <c r="B1405" s="10" t="s">
        <v>155</v>
      </c>
      <c r="C1405" s="10">
        <v>264</v>
      </c>
      <c r="D1405" s="10">
        <v>1</v>
      </c>
      <c r="E1405" s="8" t="str">
        <f>IFERROR(VLOOKUP(Table4[[#This Row],[From Location Code]],Table5[#All],3,0),"")</f>
        <v>Munger</v>
      </c>
      <c r="F1405" s="8" t="str">
        <f>IFERROR(VLOOKUP(Table4[[#This Row],[From Location Code]],Table5[#All],2,0),"")</f>
        <v>Main Godown</v>
      </c>
      <c r="G1405" s="10">
        <v>1001</v>
      </c>
      <c r="H1405" s="8" t="str">
        <f>IFERROR(VLOOKUP(Table4[[#This Row],[To BMC/MPG Code]],Table5[#All],3,0),"")</f>
        <v>Majhaul</v>
      </c>
      <c r="I1405" s="8" t="str">
        <f>IFERROR(VLOOKUP(Table4[[#This Row],[To BMC/MPG Code]],Table5[#All],2,0),"")</f>
        <v>BMC</v>
      </c>
      <c r="J1405" s="10" t="s">
        <v>67</v>
      </c>
      <c r="K1405" s="8" t="str">
        <f>IFERROR(VLOOKUP(Table4[[#This Row],[Item Name]],Table2[[Item Name]:[UoM]],2,0),"")</f>
        <v>Nos</v>
      </c>
      <c r="L1405" s="10">
        <v>5</v>
      </c>
      <c r="M1405" s="18">
        <f>IFERROR(VLOOKUP(Table4[[#This Row],[Item Name]],Table2[[#All],[Item Name]:[Open Rate]],8,0),"")</f>
        <v>271.39999999999998</v>
      </c>
      <c r="N1405" s="18">
        <f>IFERROR(+Table4[[#This Row],[Qty Issued]]*Table4[[#This Row],[Rate]],"")</f>
        <v>1357</v>
      </c>
      <c r="O1405" s="10" t="s">
        <v>153</v>
      </c>
      <c r="P1405" s="13" t="s">
        <v>38</v>
      </c>
    </row>
    <row r="1406" spans="1:16" x14ac:dyDescent="0.25">
      <c r="A1406" s="26">
        <v>45895</v>
      </c>
      <c r="B1406" s="10" t="s">
        <v>155</v>
      </c>
      <c r="C1406" s="10">
        <v>264</v>
      </c>
      <c r="D1406" s="10">
        <v>1</v>
      </c>
      <c r="E1406" s="8" t="str">
        <f>IFERROR(VLOOKUP(Table4[[#This Row],[From Location Code]],Table5[#All],3,0),"")</f>
        <v>Munger</v>
      </c>
      <c r="F1406" s="8" t="str">
        <f>IFERROR(VLOOKUP(Table4[[#This Row],[From Location Code]],Table5[#All],2,0),"")</f>
        <v>Main Godown</v>
      </c>
      <c r="G1406" s="10">
        <v>1001</v>
      </c>
      <c r="H1406" s="8" t="str">
        <f>IFERROR(VLOOKUP(Table4[[#This Row],[To BMC/MPG Code]],Table5[#All],3,0),"")</f>
        <v>Majhaul</v>
      </c>
      <c r="I1406" s="8" t="str">
        <f>IFERROR(VLOOKUP(Table4[[#This Row],[To BMC/MPG Code]],Table5[#All],2,0),"")</f>
        <v>BMC</v>
      </c>
      <c r="J1406" s="10" t="s">
        <v>120</v>
      </c>
      <c r="K1406" s="8" t="str">
        <f>IFERROR(VLOOKUP(Table4[[#This Row],[Item Name]],Table2[[Item Name]:[UoM]],2,0),"")</f>
        <v>Nos</v>
      </c>
      <c r="L1406" s="10">
        <v>2</v>
      </c>
      <c r="M1406" s="18">
        <f>IFERROR(VLOOKUP(Table4[[#This Row],[Item Name]],Table2[[#All],[Item Name]:[Open Rate]],8,0),"")</f>
        <v>622.47</v>
      </c>
      <c r="N1406" s="18">
        <f>IFERROR(+Table4[[#This Row],[Qty Issued]]*Table4[[#This Row],[Rate]],"")</f>
        <v>1244.94</v>
      </c>
      <c r="O1406" s="10" t="s">
        <v>153</v>
      </c>
      <c r="P1406" s="13" t="s">
        <v>38</v>
      </c>
    </row>
    <row r="1407" spans="1:16" x14ac:dyDescent="0.25">
      <c r="A1407" s="26">
        <v>45895</v>
      </c>
      <c r="B1407" s="10" t="s">
        <v>155</v>
      </c>
      <c r="C1407" s="10">
        <v>264</v>
      </c>
      <c r="D1407" s="10">
        <v>1</v>
      </c>
      <c r="E1407" s="8" t="str">
        <f>IFERROR(VLOOKUP(Table4[[#This Row],[From Location Code]],Table5[#All],3,0),"")</f>
        <v>Munger</v>
      </c>
      <c r="F1407" s="8" t="str">
        <f>IFERROR(VLOOKUP(Table4[[#This Row],[From Location Code]],Table5[#All],2,0),"")</f>
        <v>Main Godown</v>
      </c>
      <c r="G1407" s="10">
        <v>1001</v>
      </c>
      <c r="H1407" s="8" t="str">
        <f>IFERROR(VLOOKUP(Table4[[#This Row],[To BMC/MPG Code]],Table5[#All],3,0),"")</f>
        <v>Majhaul</v>
      </c>
      <c r="I1407" s="8" t="str">
        <f>IFERROR(VLOOKUP(Table4[[#This Row],[To BMC/MPG Code]],Table5[#All],2,0),"")</f>
        <v>BMC</v>
      </c>
      <c r="J1407" s="9" t="s">
        <v>126</v>
      </c>
      <c r="K1407" s="8" t="str">
        <f>IFERROR(VLOOKUP(Table4[[#This Row],[Item Name]],Table2[[Item Name]:[UoM]],2,0),"")</f>
        <v>Nos</v>
      </c>
      <c r="L1407" s="10">
        <v>1</v>
      </c>
      <c r="M1407" s="18">
        <f>IFERROR(VLOOKUP(Table4[[#This Row],[Item Name]],Table2[[#All],[Item Name]:[Open Rate]],8,0),"")</f>
        <v>812.2</v>
      </c>
      <c r="N1407" s="18">
        <f>IFERROR(+Table4[[#This Row],[Qty Issued]]*Table4[[#This Row],[Rate]],"")</f>
        <v>812.2</v>
      </c>
      <c r="O1407" s="10" t="s">
        <v>153</v>
      </c>
      <c r="P1407" s="13" t="s">
        <v>38</v>
      </c>
    </row>
    <row r="1408" spans="1:16" x14ac:dyDescent="0.25">
      <c r="A1408" s="26">
        <v>45895</v>
      </c>
      <c r="B1408" s="10" t="s">
        <v>155</v>
      </c>
      <c r="C1408" s="10">
        <v>264</v>
      </c>
      <c r="D1408" s="10">
        <v>1</v>
      </c>
      <c r="E1408" s="8" t="str">
        <f>IFERROR(VLOOKUP(Table4[[#This Row],[From Location Code]],Table5[#All],3,0),"")</f>
        <v>Munger</v>
      </c>
      <c r="F1408" s="8" t="str">
        <f>IFERROR(VLOOKUP(Table4[[#This Row],[From Location Code]],Table5[#All],2,0),"")</f>
        <v>Main Godown</v>
      </c>
      <c r="G1408" s="10">
        <v>1001</v>
      </c>
      <c r="H1408" s="8" t="str">
        <f>IFERROR(VLOOKUP(Table4[[#This Row],[To BMC/MPG Code]],Table5[#All],3,0),"")</f>
        <v>Majhaul</v>
      </c>
      <c r="I1408" s="8" t="str">
        <f>IFERROR(VLOOKUP(Table4[[#This Row],[To BMC/MPG Code]],Table5[#All],2,0),"")</f>
        <v>BMC</v>
      </c>
      <c r="J1408" s="9" t="s">
        <v>44</v>
      </c>
      <c r="K1408" s="8" t="str">
        <f>IFERROR(VLOOKUP(Table4[[#This Row],[Item Name]],Table2[[Item Name]:[UoM]],2,0),"")</f>
        <v>Nos</v>
      </c>
      <c r="L1408" s="10">
        <v>2</v>
      </c>
      <c r="M1408" s="18">
        <f>IFERROR(VLOOKUP(Table4[[#This Row],[Item Name]],Table2[[#All],[Item Name]:[Open Rate]],8,0),"")</f>
        <v>365.8</v>
      </c>
      <c r="N1408" s="18">
        <f>IFERROR(+Table4[[#This Row],[Qty Issued]]*Table4[[#This Row],[Rate]],"")</f>
        <v>731.6</v>
      </c>
      <c r="O1408" s="10" t="s">
        <v>153</v>
      </c>
      <c r="P1408" s="13" t="s">
        <v>38</v>
      </c>
    </row>
    <row r="1409" spans="1:16" x14ac:dyDescent="0.25">
      <c r="A1409" s="26">
        <v>45895</v>
      </c>
      <c r="B1409" s="10" t="s">
        <v>155</v>
      </c>
      <c r="C1409" s="10">
        <v>264</v>
      </c>
      <c r="D1409" s="10">
        <v>1</v>
      </c>
      <c r="E1409" s="8" t="str">
        <f>IFERROR(VLOOKUP(Table4[[#This Row],[From Location Code]],Table5[#All],3,0),"")</f>
        <v>Munger</v>
      </c>
      <c r="F1409" s="8" t="str">
        <f>IFERROR(VLOOKUP(Table4[[#This Row],[From Location Code]],Table5[#All],2,0),"")</f>
        <v>Main Godown</v>
      </c>
      <c r="G1409" s="10">
        <v>1001</v>
      </c>
      <c r="H1409" s="8" t="str">
        <f>IFERROR(VLOOKUP(Table4[[#This Row],[To BMC/MPG Code]],Table5[#All],3,0),"")</f>
        <v>Majhaul</v>
      </c>
      <c r="I1409" s="8" t="str">
        <f>IFERROR(VLOOKUP(Table4[[#This Row],[To BMC/MPG Code]],Table5[#All],2,0),"")</f>
        <v>BMC</v>
      </c>
      <c r="J1409" s="10" t="s">
        <v>70</v>
      </c>
      <c r="K1409" s="8" t="str">
        <f>IFERROR(VLOOKUP(Table4[[#This Row],[Item Name]],Table2[[Item Name]:[UoM]],2,0),"")</f>
        <v>Nos</v>
      </c>
      <c r="L1409" s="10">
        <v>1</v>
      </c>
      <c r="M1409" s="18">
        <f>IFERROR(VLOOKUP(Table4[[#This Row],[Item Name]],Table2[[#All],[Item Name]:[Open Rate]],8,0),"")</f>
        <v>348.52</v>
      </c>
      <c r="N1409" s="18">
        <f>IFERROR(+Table4[[#This Row],[Qty Issued]]*Table4[[#This Row],[Rate]],"")</f>
        <v>348.52</v>
      </c>
      <c r="O1409" s="10" t="s">
        <v>153</v>
      </c>
      <c r="P1409" s="13" t="s">
        <v>38</v>
      </c>
    </row>
    <row r="1410" spans="1:16" x14ac:dyDescent="0.25">
      <c r="A1410" s="26">
        <v>45895</v>
      </c>
      <c r="B1410" s="10" t="s">
        <v>155</v>
      </c>
      <c r="C1410" s="10">
        <v>264</v>
      </c>
      <c r="D1410" s="10">
        <v>1</v>
      </c>
      <c r="E1410" s="8" t="str">
        <f>IFERROR(VLOOKUP(Table4[[#This Row],[From Location Code]],Table5[#All],3,0),"")</f>
        <v>Munger</v>
      </c>
      <c r="F1410" s="8" t="str">
        <f>IFERROR(VLOOKUP(Table4[[#This Row],[From Location Code]],Table5[#All],2,0),"")</f>
        <v>Main Godown</v>
      </c>
      <c r="G1410" s="10">
        <v>10010127</v>
      </c>
      <c r="H1410" s="8" t="str">
        <f>IFERROR(VLOOKUP(Table4[[#This Row],[To BMC/MPG Code]],Table5[#All],3,0),"")</f>
        <v>Gomukh Gandhinagar</v>
      </c>
      <c r="I1410" s="8" t="str">
        <f>IFERROR(VLOOKUP(Table4[[#This Row],[To BMC/MPG Code]],Table5[#All],2,0),"")</f>
        <v>MPG</v>
      </c>
      <c r="J1410" s="10" t="s">
        <v>70</v>
      </c>
      <c r="K1410" s="8" t="str">
        <f>IFERROR(VLOOKUP(Table4[[#This Row],[Item Name]],Table2[[Item Name]:[UoM]],2,0),"")</f>
        <v>Nos</v>
      </c>
      <c r="L1410" s="10">
        <v>1</v>
      </c>
      <c r="M1410" s="18">
        <f>IFERROR(VLOOKUP(Table4[[#This Row],[Item Name]],Table2[[#All],[Item Name]:[Open Rate]],8,0),"")</f>
        <v>348.52</v>
      </c>
      <c r="N1410" s="18">
        <f>IFERROR(+Table4[[#This Row],[Qty Issued]]*Table4[[#This Row],[Rate]],"")</f>
        <v>348.52</v>
      </c>
      <c r="O1410" s="10" t="s">
        <v>153</v>
      </c>
      <c r="P1410" s="13" t="s">
        <v>38</v>
      </c>
    </row>
    <row r="1411" spans="1:16" x14ac:dyDescent="0.25">
      <c r="A1411" s="26">
        <v>45895</v>
      </c>
      <c r="B1411" s="10" t="s">
        <v>155</v>
      </c>
      <c r="C1411" s="10">
        <v>264</v>
      </c>
      <c r="D1411" s="10">
        <v>1</v>
      </c>
      <c r="E1411" s="8" t="str">
        <f>IFERROR(VLOOKUP(Table4[[#This Row],[From Location Code]],Table5[#All],3,0),"")</f>
        <v>Munger</v>
      </c>
      <c r="F1411" s="8" t="str">
        <f>IFERROR(VLOOKUP(Table4[[#This Row],[From Location Code]],Table5[#All],2,0),"")</f>
        <v>Main Godown</v>
      </c>
      <c r="G1411" s="10">
        <v>10010126</v>
      </c>
      <c r="H1411" s="8" t="str">
        <f>IFERROR(VLOOKUP(Table4[[#This Row],[To BMC/MPG Code]],Table5[#All],3,0),"")</f>
        <v>Gomukh Bhitiyarahi</v>
      </c>
      <c r="I1411" s="8" t="str">
        <f>IFERROR(VLOOKUP(Table4[[#This Row],[To BMC/MPG Code]],Table5[#All],2,0),"")</f>
        <v>MPG</v>
      </c>
      <c r="J1411" s="10" t="s">
        <v>70</v>
      </c>
      <c r="K1411" s="8" t="str">
        <f>IFERROR(VLOOKUP(Table4[[#This Row],[Item Name]],Table2[[Item Name]:[UoM]],2,0),"")</f>
        <v>Nos</v>
      </c>
      <c r="L1411" s="10">
        <v>1</v>
      </c>
      <c r="M1411" s="18">
        <f>IFERROR(VLOOKUP(Table4[[#This Row],[Item Name]],Table2[[#All],[Item Name]:[Open Rate]],8,0),"")</f>
        <v>348.52</v>
      </c>
      <c r="N1411" s="18">
        <f>IFERROR(+Table4[[#This Row],[Qty Issued]]*Table4[[#This Row],[Rate]],"")</f>
        <v>348.52</v>
      </c>
      <c r="O1411" s="10" t="s">
        <v>153</v>
      </c>
      <c r="P1411" s="13" t="s">
        <v>38</v>
      </c>
    </row>
    <row r="1412" spans="1:16" x14ac:dyDescent="0.25">
      <c r="A1412" s="26">
        <v>45895</v>
      </c>
      <c r="B1412" s="10" t="s">
        <v>155</v>
      </c>
      <c r="C1412" s="10">
        <v>264</v>
      </c>
      <c r="D1412" s="10">
        <v>1</v>
      </c>
      <c r="E1412" s="8" t="str">
        <f>IFERROR(VLOOKUP(Table4[[#This Row],[From Location Code]],Table5[#All],3,0),"")</f>
        <v>Munger</v>
      </c>
      <c r="F1412" s="8" t="str">
        <f>IFERROR(VLOOKUP(Table4[[#This Row],[From Location Code]],Table5[#All],2,0),"")</f>
        <v>Main Godown</v>
      </c>
      <c r="G1412" s="10">
        <v>10010102</v>
      </c>
      <c r="H1412" s="8" t="str">
        <f>IFERROR(VLOOKUP(Table4[[#This Row],[To BMC/MPG Code]],Table5[#All],3,0),"")</f>
        <v>Gomukh Khanjapur Bangali Tola</v>
      </c>
      <c r="I1412" s="8" t="str">
        <f>IFERROR(VLOOKUP(Table4[[#This Row],[To BMC/MPG Code]],Table5[#All],2,0),"")</f>
        <v>MPG</v>
      </c>
      <c r="J1412" s="10" t="s">
        <v>70</v>
      </c>
      <c r="K1412" s="8" t="str">
        <f>IFERROR(VLOOKUP(Table4[[#This Row],[Item Name]],Table2[[Item Name]:[UoM]],2,0),"")</f>
        <v>Nos</v>
      </c>
      <c r="L1412" s="10">
        <v>1</v>
      </c>
      <c r="M1412" s="18">
        <f>IFERROR(VLOOKUP(Table4[[#This Row],[Item Name]],Table2[[#All],[Item Name]:[Open Rate]],8,0),"")</f>
        <v>348.52</v>
      </c>
      <c r="N1412" s="18">
        <f>IFERROR(+Table4[[#This Row],[Qty Issued]]*Table4[[#This Row],[Rate]],"")</f>
        <v>348.52</v>
      </c>
      <c r="O1412" s="10" t="s">
        <v>152</v>
      </c>
      <c r="P1412" s="13" t="s">
        <v>154</v>
      </c>
    </row>
    <row r="1413" spans="1:16" x14ac:dyDescent="0.25">
      <c r="A1413" s="26">
        <v>45895</v>
      </c>
      <c r="B1413" s="10" t="s">
        <v>155</v>
      </c>
      <c r="C1413" s="10">
        <v>264</v>
      </c>
      <c r="D1413" s="10">
        <v>1</v>
      </c>
      <c r="E1413" s="8" t="str">
        <f>IFERROR(VLOOKUP(Table4[[#This Row],[From Location Code]],Table5[#All],3,0),"")</f>
        <v>Munger</v>
      </c>
      <c r="F1413" s="8" t="str">
        <f>IFERROR(VLOOKUP(Table4[[#This Row],[From Location Code]],Table5[#All],2,0),"")</f>
        <v>Main Godown</v>
      </c>
      <c r="G1413" s="10">
        <v>10010128</v>
      </c>
      <c r="H1413" s="8" t="str">
        <f>IFERROR(VLOOKUP(Table4[[#This Row],[To BMC/MPG Code]],Table5[#All],3,0),"")</f>
        <v>Gomukh Aure Bikrampur</v>
      </c>
      <c r="I1413" s="8" t="str">
        <f>IFERROR(VLOOKUP(Table4[[#This Row],[To BMC/MPG Code]],Table5[#All],2,0),"")</f>
        <v>MPG</v>
      </c>
      <c r="J1413" s="10" t="s">
        <v>70</v>
      </c>
      <c r="K1413" s="8" t="str">
        <f>IFERROR(VLOOKUP(Table4[[#This Row],[Item Name]],Table2[[Item Name]:[UoM]],2,0),"")</f>
        <v>Nos</v>
      </c>
      <c r="L1413" s="10">
        <v>1</v>
      </c>
      <c r="M1413" s="18">
        <f>IFERROR(VLOOKUP(Table4[[#This Row],[Item Name]],Table2[[#All],[Item Name]:[Open Rate]],8,0),"")</f>
        <v>348.52</v>
      </c>
      <c r="N1413" s="18">
        <f>IFERROR(+Table4[[#This Row],[Qty Issued]]*Table4[[#This Row],[Rate]],"")</f>
        <v>348.52</v>
      </c>
      <c r="O1413" s="10" t="s">
        <v>153</v>
      </c>
      <c r="P1413" s="13" t="s">
        <v>38</v>
      </c>
    </row>
    <row r="1414" spans="1:16" x14ac:dyDescent="0.25">
      <c r="A1414" s="26">
        <v>45895</v>
      </c>
      <c r="B1414" s="10" t="s">
        <v>155</v>
      </c>
      <c r="C1414" s="10">
        <v>264</v>
      </c>
      <c r="D1414" s="10">
        <v>1</v>
      </c>
      <c r="E1414" s="8" t="str">
        <f>IFERROR(VLOOKUP(Table4[[#This Row],[From Location Code]],Table5[#All],3,0),"")</f>
        <v>Munger</v>
      </c>
      <c r="F1414" s="8" t="str">
        <f>IFERROR(VLOOKUP(Table4[[#This Row],[From Location Code]],Table5[#All],2,0),"")</f>
        <v>Main Godown</v>
      </c>
      <c r="G1414" s="10">
        <v>10010097</v>
      </c>
      <c r="H1414" s="8" t="str">
        <f>IFERROR(VLOOKUP(Table4[[#This Row],[To BMC/MPG Code]],Table5[#All],3,0),"")</f>
        <v>Gomukh Cheria Bariarpur</v>
      </c>
      <c r="I1414" s="8" t="str">
        <f>IFERROR(VLOOKUP(Table4[[#This Row],[To BMC/MPG Code]],Table5[#All],2,0),"")</f>
        <v>MPG</v>
      </c>
      <c r="J1414" s="10" t="s">
        <v>70</v>
      </c>
      <c r="K1414" s="8" t="str">
        <f>IFERROR(VLOOKUP(Table4[[#This Row],[Item Name]],Table2[[Item Name]:[UoM]],2,0),"")</f>
        <v>Nos</v>
      </c>
      <c r="L1414" s="10">
        <v>1</v>
      </c>
      <c r="M1414" s="18">
        <f>IFERROR(VLOOKUP(Table4[[#This Row],[Item Name]],Table2[[#All],[Item Name]:[Open Rate]],8,0),"")</f>
        <v>348.52</v>
      </c>
      <c r="N1414" s="18">
        <f>IFERROR(+Table4[[#This Row],[Qty Issued]]*Table4[[#This Row],[Rate]],"")</f>
        <v>348.52</v>
      </c>
      <c r="O1414" s="10" t="s">
        <v>152</v>
      </c>
      <c r="P1414" s="13" t="s">
        <v>154</v>
      </c>
    </row>
    <row r="1415" spans="1:16" x14ac:dyDescent="0.25">
      <c r="A1415" s="26">
        <v>45895</v>
      </c>
      <c r="B1415" s="10" t="s">
        <v>155</v>
      </c>
      <c r="C1415" s="10">
        <v>264</v>
      </c>
      <c r="D1415" s="10">
        <v>1</v>
      </c>
      <c r="E1415" s="8" t="str">
        <f>IFERROR(VLOOKUP(Table4[[#This Row],[From Location Code]],Table5[#All],3,0),"")</f>
        <v>Munger</v>
      </c>
      <c r="F1415" s="8" t="str">
        <f>IFERROR(VLOOKUP(Table4[[#This Row],[From Location Code]],Table5[#All],2,0),"")</f>
        <v>Main Godown</v>
      </c>
      <c r="G1415" s="10">
        <v>10010076</v>
      </c>
      <c r="H1415" s="8" t="str">
        <f>IFERROR(VLOOKUP(Table4[[#This Row],[To BMC/MPG Code]],Table5[#All],3,0),"")</f>
        <v>Gomukh Bhith-02</v>
      </c>
      <c r="I1415" s="8" t="str">
        <f>IFERROR(VLOOKUP(Table4[[#This Row],[To BMC/MPG Code]],Table5[#All],2,0),"")</f>
        <v>MPG</v>
      </c>
      <c r="J1415" s="10" t="s">
        <v>70</v>
      </c>
      <c r="K1415" s="8" t="str">
        <f>IFERROR(VLOOKUP(Table4[[#This Row],[Item Name]],Table2[[Item Name]:[UoM]],2,0),"")</f>
        <v>Nos</v>
      </c>
      <c r="L1415" s="10">
        <v>1</v>
      </c>
      <c r="M1415" s="18">
        <f>IFERROR(VLOOKUP(Table4[[#This Row],[Item Name]],Table2[[#All],[Item Name]:[Open Rate]],8,0),"")</f>
        <v>348.52</v>
      </c>
      <c r="N1415" s="18">
        <f>IFERROR(+Table4[[#This Row],[Qty Issued]]*Table4[[#This Row],[Rate]],"")</f>
        <v>348.52</v>
      </c>
      <c r="O1415" s="10" t="s">
        <v>152</v>
      </c>
      <c r="P1415" s="13" t="s">
        <v>154</v>
      </c>
    </row>
    <row r="1416" spans="1:16" x14ac:dyDescent="0.25">
      <c r="A1416" s="26">
        <v>45895</v>
      </c>
      <c r="B1416" s="10" t="s">
        <v>155</v>
      </c>
      <c r="C1416" s="10">
        <v>264</v>
      </c>
      <c r="D1416" s="10">
        <v>1</v>
      </c>
      <c r="E1416" s="8" t="str">
        <f>IFERROR(VLOOKUP(Table4[[#This Row],[From Location Code]],Table5[#All],3,0),"")</f>
        <v>Munger</v>
      </c>
      <c r="F1416" s="8" t="str">
        <f>IFERROR(VLOOKUP(Table4[[#This Row],[From Location Code]],Table5[#All],2,0),"")</f>
        <v>Main Godown</v>
      </c>
      <c r="G1416" s="10">
        <v>10010133</v>
      </c>
      <c r="H1416" s="8" t="str">
        <f>IFERROR(VLOOKUP(Table4[[#This Row],[To BMC/MPG Code]],Table5[#All],3,0),"")</f>
        <v>Gomukh Basantpur</v>
      </c>
      <c r="I1416" s="8" t="str">
        <f>IFERROR(VLOOKUP(Table4[[#This Row],[To BMC/MPG Code]],Table5[#All],2,0),"")</f>
        <v>MPG</v>
      </c>
      <c r="J1416" s="10" t="s">
        <v>70</v>
      </c>
      <c r="K1416" s="8" t="str">
        <f>IFERROR(VLOOKUP(Table4[[#This Row],[Item Name]],Table2[[Item Name]:[UoM]],2,0),"")</f>
        <v>Nos</v>
      </c>
      <c r="L1416" s="10">
        <v>1</v>
      </c>
      <c r="M1416" s="18">
        <f>IFERROR(VLOOKUP(Table4[[#This Row],[Item Name]],Table2[[#All],[Item Name]:[Open Rate]],8,0),"")</f>
        <v>348.52</v>
      </c>
      <c r="N1416" s="18">
        <f>IFERROR(+Table4[[#This Row],[Qty Issued]]*Table4[[#This Row],[Rate]],"")</f>
        <v>348.52</v>
      </c>
      <c r="O1416" s="10" t="s">
        <v>153</v>
      </c>
      <c r="P1416" s="13" t="s">
        <v>38</v>
      </c>
    </row>
    <row r="1417" spans="1:16" x14ac:dyDescent="0.25">
      <c r="A1417" s="26">
        <v>45895</v>
      </c>
      <c r="B1417" s="10" t="s">
        <v>155</v>
      </c>
      <c r="C1417" s="10">
        <v>264</v>
      </c>
      <c r="D1417" s="10">
        <v>1</v>
      </c>
      <c r="E1417" s="8" t="str">
        <f>IFERROR(VLOOKUP(Table4[[#This Row],[From Location Code]],Table5[#All],3,0),"")</f>
        <v>Munger</v>
      </c>
      <c r="F1417" s="8" t="str">
        <f>IFERROR(VLOOKUP(Table4[[#This Row],[From Location Code]],Table5[#All],2,0),"")</f>
        <v>Main Godown</v>
      </c>
      <c r="G1417" s="10">
        <v>10010134</v>
      </c>
      <c r="H1417" s="8" t="str">
        <f>IFERROR(VLOOKUP(Table4[[#This Row],[To BMC/MPG Code]],Table5[#All],3,0),"")</f>
        <v>Gomukh Sakrauli</v>
      </c>
      <c r="I1417" s="8" t="str">
        <f>IFERROR(VLOOKUP(Table4[[#This Row],[To BMC/MPG Code]],Table5[#All],2,0),"")</f>
        <v>MPG</v>
      </c>
      <c r="J1417" s="10" t="s">
        <v>70</v>
      </c>
      <c r="K1417" s="8" t="str">
        <f>IFERROR(VLOOKUP(Table4[[#This Row],[Item Name]],Table2[[Item Name]:[UoM]],2,0),"")</f>
        <v>Nos</v>
      </c>
      <c r="L1417" s="10">
        <v>1</v>
      </c>
      <c r="M1417" s="18">
        <f>IFERROR(VLOOKUP(Table4[[#This Row],[Item Name]],Table2[[#All],[Item Name]:[Open Rate]],8,0),"")</f>
        <v>348.52</v>
      </c>
      <c r="N1417" s="18">
        <f>IFERROR(+Table4[[#This Row],[Qty Issued]]*Table4[[#This Row],[Rate]],"")</f>
        <v>348.52</v>
      </c>
      <c r="O1417" s="10" t="s">
        <v>153</v>
      </c>
      <c r="P1417" s="13" t="s">
        <v>38</v>
      </c>
    </row>
    <row r="1418" spans="1:16" x14ac:dyDescent="0.25">
      <c r="A1418" s="26">
        <v>45895</v>
      </c>
      <c r="B1418" s="10" t="s">
        <v>155</v>
      </c>
      <c r="C1418" s="10">
        <v>264</v>
      </c>
      <c r="D1418" s="10">
        <v>1</v>
      </c>
      <c r="E1418" s="8" t="str">
        <f>IFERROR(VLOOKUP(Table4[[#This Row],[From Location Code]],Table5[#All],3,0),"")</f>
        <v>Munger</v>
      </c>
      <c r="F1418" s="8" t="str">
        <f>IFERROR(VLOOKUP(Table4[[#This Row],[From Location Code]],Table5[#All],2,0),"")</f>
        <v>Main Godown</v>
      </c>
      <c r="G1418" s="10">
        <v>1001</v>
      </c>
      <c r="H1418" s="8" t="str">
        <f>IFERROR(VLOOKUP(Table4[[#This Row],[To BMC/MPG Code]],Table5[#All],3,0),"")</f>
        <v>Majhaul</v>
      </c>
      <c r="I1418" s="8" t="str">
        <f>IFERROR(VLOOKUP(Table4[[#This Row],[To BMC/MPG Code]],Table5[#All],2,0),"")</f>
        <v>BMC</v>
      </c>
      <c r="J1418" s="10" t="s">
        <v>62</v>
      </c>
      <c r="K1418" s="8" t="str">
        <f>IFERROR(VLOOKUP(Table4[[#This Row],[Item Name]],Table2[[Item Name]:[UoM]],2,0),"")</f>
        <v>Nos</v>
      </c>
      <c r="L1418" s="10">
        <v>1</v>
      </c>
      <c r="M1418" s="18">
        <f>IFERROR(VLOOKUP(Table4[[#This Row],[Item Name]],Table2[[#All],[Item Name]:[Open Rate]],8,0),"")</f>
        <v>348.52</v>
      </c>
      <c r="N1418" s="18">
        <f>IFERROR(+Table4[[#This Row],[Qty Issued]]*Table4[[#This Row],[Rate]],"")</f>
        <v>348.52</v>
      </c>
      <c r="O1418" s="10" t="s">
        <v>153</v>
      </c>
      <c r="P1418" s="13" t="s">
        <v>38</v>
      </c>
    </row>
    <row r="1419" spans="1:16" x14ac:dyDescent="0.25">
      <c r="A1419" s="26">
        <v>45895</v>
      </c>
      <c r="B1419" s="10" t="s">
        <v>155</v>
      </c>
      <c r="C1419" s="10">
        <v>264</v>
      </c>
      <c r="D1419" s="10">
        <v>1</v>
      </c>
      <c r="E1419" s="8" t="str">
        <f>IFERROR(VLOOKUP(Table4[[#This Row],[From Location Code]],Table5[#All],3,0),"")</f>
        <v>Munger</v>
      </c>
      <c r="F1419" s="8" t="str">
        <f>IFERROR(VLOOKUP(Table4[[#This Row],[From Location Code]],Table5[#All],2,0),"")</f>
        <v>Main Godown</v>
      </c>
      <c r="G1419" s="10">
        <v>10010044</v>
      </c>
      <c r="H1419" s="8" t="str">
        <f>IFERROR(VLOOKUP(Table4[[#This Row],[To BMC/MPG Code]],Table5[#All],3,0),"")</f>
        <v>Gomukh Kanausi</v>
      </c>
      <c r="I1419" s="8" t="str">
        <f>IFERROR(VLOOKUP(Table4[[#This Row],[To BMC/MPG Code]],Table5[#All],2,0),"")</f>
        <v>MPG</v>
      </c>
      <c r="J1419" s="10" t="s">
        <v>62</v>
      </c>
      <c r="K1419" s="8" t="str">
        <f>IFERROR(VLOOKUP(Table4[[#This Row],[Item Name]],Table2[[Item Name]:[UoM]],2,0),"")</f>
        <v>Nos</v>
      </c>
      <c r="L1419" s="10">
        <v>1</v>
      </c>
      <c r="M1419" s="18">
        <f>IFERROR(VLOOKUP(Table4[[#This Row],[Item Name]],Table2[[#All],[Item Name]:[Open Rate]],8,0),"")</f>
        <v>348.52</v>
      </c>
      <c r="N1419" s="18">
        <f>IFERROR(+Table4[[#This Row],[Qty Issued]]*Table4[[#This Row],[Rate]],"")</f>
        <v>348.52</v>
      </c>
      <c r="O1419" s="10" t="s">
        <v>152</v>
      </c>
      <c r="P1419" s="13" t="s">
        <v>154</v>
      </c>
    </row>
    <row r="1420" spans="1:16" x14ac:dyDescent="0.25">
      <c r="A1420" s="26">
        <v>45895</v>
      </c>
      <c r="B1420" s="10" t="s">
        <v>155</v>
      </c>
      <c r="C1420" s="10">
        <v>264</v>
      </c>
      <c r="D1420" s="10">
        <v>1</v>
      </c>
      <c r="E1420" s="8" t="str">
        <f>IFERROR(VLOOKUP(Table4[[#This Row],[From Location Code]],Table5[#All],3,0),"")</f>
        <v>Munger</v>
      </c>
      <c r="F1420" s="8" t="str">
        <f>IFERROR(VLOOKUP(Table4[[#This Row],[From Location Code]],Table5[#All],2,0),"")</f>
        <v>Main Godown</v>
      </c>
      <c r="G1420" s="10">
        <v>10010103</v>
      </c>
      <c r="H1420" s="8" t="str">
        <f>IFERROR(VLOOKUP(Table4[[#This Row],[To BMC/MPG Code]],Table5[#All],3,0),"")</f>
        <v>Gomukh Shobhaipura</v>
      </c>
      <c r="I1420" s="8" t="str">
        <f>IFERROR(VLOOKUP(Table4[[#This Row],[To BMC/MPG Code]],Table5[#All],2,0),"")</f>
        <v>MPG</v>
      </c>
      <c r="J1420" s="10" t="s">
        <v>62</v>
      </c>
      <c r="K1420" s="8" t="str">
        <f>IFERROR(VLOOKUP(Table4[[#This Row],[Item Name]],Table2[[Item Name]:[UoM]],2,0),"")</f>
        <v>Nos</v>
      </c>
      <c r="L1420" s="10">
        <v>1</v>
      </c>
      <c r="M1420" s="18">
        <f>IFERROR(VLOOKUP(Table4[[#This Row],[Item Name]],Table2[[#All],[Item Name]:[Open Rate]],8,0),"")</f>
        <v>348.52</v>
      </c>
      <c r="N1420" s="18">
        <f>IFERROR(+Table4[[#This Row],[Qty Issued]]*Table4[[#This Row],[Rate]],"")</f>
        <v>348.52</v>
      </c>
      <c r="O1420" s="10" t="s">
        <v>152</v>
      </c>
      <c r="P1420" s="13" t="s">
        <v>154</v>
      </c>
    </row>
    <row r="1421" spans="1:16" x14ac:dyDescent="0.25">
      <c r="A1421" s="26">
        <v>45895</v>
      </c>
      <c r="B1421" s="10" t="s">
        <v>155</v>
      </c>
      <c r="C1421" s="10">
        <v>264</v>
      </c>
      <c r="D1421" s="10">
        <v>1</v>
      </c>
      <c r="E1421" s="8" t="str">
        <f>IFERROR(VLOOKUP(Table4[[#This Row],[From Location Code]],Table5[#All],3,0),"")</f>
        <v>Munger</v>
      </c>
      <c r="F1421" s="8" t="str">
        <f>IFERROR(VLOOKUP(Table4[[#This Row],[From Location Code]],Table5[#All],2,0),"")</f>
        <v>Main Godown</v>
      </c>
      <c r="G1421" s="10">
        <v>10010051</v>
      </c>
      <c r="H1421" s="8" t="str">
        <f>IFERROR(VLOOKUP(Table4[[#This Row],[To BMC/MPG Code]],Table5[#All],3,0),"")</f>
        <v>Gomukh Dunahi</v>
      </c>
      <c r="I1421" s="8" t="str">
        <f>IFERROR(VLOOKUP(Table4[[#This Row],[To BMC/MPG Code]],Table5[#All],2,0),"")</f>
        <v>MPG</v>
      </c>
      <c r="J1421" s="10" t="s">
        <v>62</v>
      </c>
      <c r="K1421" s="8" t="str">
        <f>IFERROR(VLOOKUP(Table4[[#This Row],[Item Name]],Table2[[Item Name]:[UoM]],2,0),"")</f>
        <v>Nos</v>
      </c>
      <c r="L1421" s="10">
        <v>1</v>
      </c>
      <c r="M1421" s="18">
        <f>IFERROR(VLOOKUP(Table4[[#This Row],[Item Name]],Table2[[#All],[Item Name]:[Open Rate]],8,0),"")</f>
        <v>348.52</v>
      </c>
      <c r="N1421" s="18">
        <f>IFERROR(+Table4[[#This Row],[Qty Issued]]*Table4[[#This Row],[Rate]],"")</f>
        <v>348.52</v>
      </c>
      <c r="O1421" s="10" t="s">
        <v>152</v>
      </c>
      <c r="P1421" s="13" t="s">
        <v>154</v>
      </c>
    </row>
    <row r="1422" spans="1:16" x14ac:dyDescent="0.25">
      <c r="A1422" s="26">
        <v>45895</v>
      </c>
      <c r="B1422" s="10" t="s">
        <v>155</v>
      </c>
      <c r="C1422" s="10">
        <v>264</v>
      </c>
      <c r="D1422" s="10">
        <v>1</v>
      </c>
      <c r="E1422" s="8" t="str">
        <f>IFERROR(VLOOKUP(Table4[[#This Row],[From Location Code]],Table5[#All],3,0),"")</f>
        <v>Munger</v>
      </c>
      <c r="F1422" s="8" t="str">
        <f>IFERROR(VLOOKUP(Table4[[#This Row],[From Location Code]],Table5[#All],2,0),"")</f>
        <v>Main Godown</v>
      </c>
      <c r="G1422" s="10">
        <v>10010056</v>
      </c>
      <c r="H1422" s="8" t="str">
        <f>IFERROR(VLOOKUP(Table4[[#This Row],[To BMC/MPG Code]],Table5[#All],3,0),"")</f>
        <v xml:space="preserve">Gomukh Harigiridham                                                                                 </v>
      </c>
      <c r="I1422" s="8" t="str">
        <f>IFERROR(VLOOKUP(Table4[[#This Row],[To BMC/MPG Code]],Table5[#All],2,0),"")</f>
        <v>MPG</v>
      </c>
      <c r="J1422" s="10" t="s">
        <v>62</v>
      </c>
      <c r="K1422" s="8" t="str">
        <f>IFERROR(VLOOKUP(Table4[[#This Row],[Item Name]],Table2[[Item Name]:[UoM]],2,0),"")</f>
        <v>Nos</v>
      </c>
      <c r="L1422" s="10">
        <v>1</v>
      </c>
      <c r="M1422" s="18">
        <f>IFERROR(VLOOKUP(Table4[[#This Row],[Item Name]],Table2[[#All],[Item Name]:[Open Rate]],8,0),"")</f>
        <v>348.52</v>
      </c>
      <c r="N1422" s="18">
        <f>IFERROR(+Table4[[#This Row],[Qty Issued]]*Table4[[#This Row],[Rate]],"")</f>
        <v>348.52</v>
      </c>
      <c r="O1422" s="10" t="s">
        <v>152</v>
      </c>
      <c r="P1422" s="13" t="s">
        <v>154</v>
      </c>
    </row>
    <row r="1423" spans="1:16" x14ac:dyDescent="0.25">
      <c r="A1423" s="26">
        <v>45895</v>
      </c>
      <c r="B1423" s="10" t="s">
        <v>155</v>
      </c>
      <c r="C1423" s="10">
        <v>264</v>
      </c>
      <c r="D1423" s="10">
        <v>1</v>
      </c>
      <c r="E1423" s="8" t="str">
        <f>IFERROR(VLOOKUP(Table4[[#This Row],[From Location Code]],Table5[#All],3,0),"")</f>
        <v>Munger</v>
      </c>
      <c r="F1423" s="8" t="str">
        <f>IFERROR(VLOOKUP(Table4[[#This Row],[From Location Code]],Table5[#All],2,0),"")</f>
        <v>Main Godown</v>
      </c>
      <c r="G1423" s="10">
        <v>10010127</v>
      </c>
      <c r="H1423" s="8" t="str">
        <f>IFERROR(VLOOKUP(Table4[[#This Row],[To BMC/MPG Code]],Table5[#All],3,0),"")</f>
        <v>Gomukh Gandhinagar</v>
      </c>
      <c r="I1423" s="8" t="str">
        <f>IFERROR(VLOOKUP(Table4[[#This Row],[To BMC/MPG Code]],Table5[#All],2,0),"")</f>
        <v>MPG</v>
      </c>
      <c r="J1423" s="10" t="s">
        <v>62</v>
      </c>
      <c r="K1423" s="8" t="str">
        <f>IFERROR(VLOOKUP(Table4[[#This Row],[Item Name]],Table2[[Item Name]:[UoM]],2,0),"")</f>
        <v>Nos</v>
      </c>
      <c r="L1423" s="10">
        <v>1</v>
      </c>
      <c r="M1423" s="18">
        <f>IFERROR(VLOOKUP(Table4[[#This Row],[Item Name]],Table2[[#All],[Item Name]:[Open Rate]],8,0),"")</f>
        <v>348.52</v>
      </c>
      <c r="N1423" s="18">
        <f>IFERROR(+Table4[[#This Row],[Qty Issued]]*Table4[[#This Row],[Rate]],"")</f>
        <v>348.52</v>
      </c>
      <c r="O1423" s="10" t="s">
        <v>153</v>
      </c>
      <c r="P1423" s="13" t="s">
        <v>38</v>
      </c>
    </row>
    <row r="1424" spans="1:16" x14ac:dyDescent="0.25">
      <c r="A1424" s="26">
        <v>45895</v>
      </c>
      <c r="B1424" s="10" t="s">
        <v>155</v>
      </c>
      <c r="C1424" s="10">
        <v>264</v>
      </c>
      <c r="D1424" s="10">
        <v>1</v>
      </c>
      <c r="E1424" s="8" t="str">
        <f>IFERROR(VLOOKUP(Table4[[#This Row],[From Location Code]],Table5[#All],3,0),"")</f>
        <v>Munger</v>
      </c>
      <c r="F1424" s="8" t="str">
        <f>IFERROR(VLOOKUP(Table4[[#This Row],[From Location Code]],Table5[#All],2,0),"")</f>
        <v>Main Godown</v>
      </c>
      <c r="G1424" s="10">
        <v>10010126</v>
      </c>
      <c r="H1424" s="8" t="str">
        <f>IFERROR(VLOOKUP(Table4[[#This Row],[To BMC/MPG Code]],Table5[#All],3,0),"")</f>
        <v>Gomukh Bhitiyarahi</v>
      </c>
      <c r="I1424" s="8" t="str">
        <f>IFERROR(VLOOKUP(Table4[[#This Row],[To BMC/MPG Code]],Table5[#All],2,0),"")</f>
        <v>MPG</v>
      </c>
      <c r="J1424" s="10" t="s">
        <v>62</v>
      </c>
      <c r="K1424" s="8" t="str">
        <f>IFERROR(VLOOKUP(Table4[[#This Row],[Item Name]],Table2[[Item Name]:[UoM]],2,0),"")</f>
        <v>Nos</v>
      </c>
      <c r="L1424" s="10">
        <v>1</v>
      </c>
      <c r="M1424" s="18">
        <f>IFERROR(VLOOKUP(Table4[[#This Row],[Item Name]],Table2[[#All],[Item Name]:[Open Rate]],8,0),"")</f>
        <v>348.52</v>
      </c>
      <c r="N1424" s="18">
        <f>IFERROR(+Table4[[#This Row],[Qty Issued]]*Table4[[#This Row],[Rate]],"")</f>
        <v>348.52</v>
      </c>
      <c r="O1424" s="10" t="s">
        <v>153</v>
      </c>
      <c r="P1424" s="13" t="s">
        <v>38</v>
      </c>
    </row>
    <row r="1425" spans="1:16" x14ac:dyDescent="0.25">
      <c r="A1425" s="26">
        <v>45895</v>
      </c>
      <c r="B1425" s="10" t="s">
        <v>155</v>
      </c>
      <c r="C1425" s="10">
        <v>264</v>
      </c>
      <c r="D1425" s="10">
        <v>1</v>
      </c>
      <c r="E1425" s="8" t="str">
        <f>IFERROR(VLOOKUP(Table4[[#This Row],[From Location Code]],Table5[#All],3,0),"")</f>
        <v>Munger</v>
      </c>
      <c r="F1425" s="8" t="str">
        <f>IFERROR(VLOOKUP(Table4[[#This Row],[From Location Code]],Table5[#All],2,0),"")</f>
        <v>Main Godown</v>
      </c>
      <c r="G1425" s="10">
        <v>10010082</v>
      </c>
      <c r="H1425" s="8" t="str">
        <f>IFERROR(VLOOKUP(Table4[[#This Row],[To BMC/MPG Code]],Table5[#All],3,0),"")</f>
        <v>Gomukh Sharmatola Sahuri</v>
      </c>
      <c r="I1425" s="8" t="str">
        <f>IFERROR(VLOOKUP(Table4[[#This Row],[To BMC/MPG Code]],Table5[#All],2,0),"")</f>
        <v>MPG</v>
      </c>
      <c r="J1425" s="10" t="s">
        <v>62</v>
      </c>
      <c r="K1425" s="8" t="str">
        <f>IFERROR(VLOOKUP(Table4[[#This Row],[Item Name]],Table2[[Item Name]:[UoM]],2,0),"")</f>
        <v>Nos</v>
      </c>
      <c r="L1425" s="10">
        <v>1</v>
      </c>
      <c r="M1425" s="18">
        <f>IFERROR(VLOOKUP(Table4[[#This Row],[Item Name]],Table2[[#All],[Item Name]:[Open Rate]],8,0),"")</f>
        <v>348.52</v>
      </c>
      <c r="N1425" s="18">
        <f>IFERROR(+Table4[[#This Row],[Qty Issued]]*Table4[[#This Row],[Rate]],"")</f>
        <v>348.52</v>
      </c>
      <c r="O1425" s="10" t="s">
        <v>152</v>
      </c>
      <c r="P1425" s="13" t="s">
        <v>154</v>
      </c>
    </row>
    <row r="1426" spans="1:16" x14ac:dyDescent="0.25">
      <c r="A1426" s="26">
        <v>45895</v>
      </c>
      <c r="B1426" s="10" t="s">
        <v>155</v>
      </c>
      <c r="C1426" s="10">
        <v>264</v>
      </c>
      <c r="D1426" s="10">
        <v>1</v>
      </c>
      <c r="E1426" s="8" t="str">
        <f>IFERROR(VLOOKUP(Table4[[#This Row],[From Location Code]],Table5[#All],3,0),"")</f>
        <v>Munger</v>
      </c>
      <c r="F1426" s="8" t="str">
        <f>IFERROR(VLOOKUP(Table4[[#This Row],[From Location Code]],Table5[#All],2,0),"")</f>
        <v>Main Godown</v>
      </c>
      <c r="G1426" s="10">
        <v>10010019</v>
      </c>
      <c r="H1426" s="8" t="str">
        <f>IFERROR(VLOOKUP(Table4[[#This Row],[To BMC/MPG Code]],Table5[#All],3,0),"")</f>
        <v xml:space="preserve">Gomukh Jagdar                                                                                       </v>
      </c>
      <c r="I1426" s="8" t="str">
        <f>IFERROR(VLOOKUP(Table4[[#This Row],[To BMC/MPG Code]],Table5[#All],2,0),"")</f>
        <v>MPG</v>
      </c>
      <c r="J1426" s="10" t="s">
        <v>62</v>
      </c>
      <c r="K1426" s="8" t="str">
        <f>IFERROR(VLOOKUP(Table4[[#This Row],[Item Name]],Table2[[Item Name]:[UoM]],2,0),"")</f>
        <v>Nos</v>
      </c>
      <c r="L1426" s="10">
        <v>1</v>
      </c>
      <c r="M1426" s="18">
        <f>IFERROR(VLOOKUP(Table4[[#This Row],[Item Name]],Table2[[#All],[Item Name]:[Open Rate]],8,0),"")</f>
        <v>348.52</v>
      </c>
      <c r="N1426" s="18">
        <f>IFERROR(+Table4[[#This Row],[Qty Issued]]*Table4[[#This Row],[Rate]],"")</f>
        <v>348.52</v>
      </c>
      <c r="O1426" s="10" t="s">
        <v>152</v>
      </c>
      <c r="P1426" s="13" t="s">
        <v>154</v>
      </c>
    </row>
    <row r="1427" spans="1:16" x14ac:dyDescent="0.25">
      <c r="A1427" s="26">
        <v>45895</v>
      </c>
      <c r="B1427" s="10" t="s">
        <v>155</v>
      </c>
      <c r="C1427" s="10">
        <v>264</v>
      </c>
      <c r="D1427" s="10">
        <v>1</v>
      </c>
      <c r="E1427" s="8" t="str">
        <f>IFERROR(VLOOKUP(Table4[[#This Row],[From Location Code]],Table5[#All],3,0),"")</f>
        <v>Munger</v>
      </c>
      <c r="F1427" s="8" t="str">
        <f>IFERROR(VLOOKUP(Table4[[#This Row],[From Location Code]],Table5[#All],2,0),"")</f>
        <v>Main Godown</v>
      </c>
      <c r="G1427" s="10">
        <v>10010102</v>
      </c>
      <c r="H1427" s="8" t="str">
        <f>IFERROR(VLOOKUP(Table4[[#This Row],[To BMC/MPG Code]],Table5[#All],3,0),"")</f>
        <v>Gomukh Khanjapur Bangali Tola</v>
      </c>
      <c r="I1427" s="8" t="str">
        <f>IFERROR(VLOOKUP(Table4[[#This Row],[To BMC/MPG Code]],Table5[#All],2,0),"")</f>
        <v>MPG</v>
      </c>
      <c r="J1427" s="10" t="s">
        <v>62</v>
      </c>
      <c r="K1427" s="8" t="str">
        <f>IFERROR(VLOOKUP(Table4[[#This Row],[Item Name]],Table2[[Item Name]:[UoM]],2,0),"")</f>
        <v>Nos</v>
      </c>
      <c r="L1427" s="10">
        <v>1</v>
      </c>
      <c r="M1427" s="18">
        <f>IFERROR(VLOOKUP(Table4[[#This Row],[Item Name]],Table2[[#All],[Item Name]:[Open Rate]],8,0),"")</f>
        <v>348.52</v>
      </c>
      <c r="N1427" s="18">
        <f>IFERROR(+Table4[[#This Row],[Qty Issued]]*Table4[[#This Row],[Rate]],"")</f>
        <v>348.52</v>
      </c>
      <c r="O1427" s="10" t="s">
        <v>152</v>
      </c>
      <c r="P1427" s="13" t="s">
        <v>154</v>
      </c>
    </row>
    <row r="1428" spans="1:16" x14ac:dyDescent="0.25">
      <c r="A1428" s="26">
        <v>45895</v>
      </c>
      <c r="B1428" s="10" t="s">
        <v>155</v>
      </c>
      <c r="C1428" s="10">
        <v>264</v>
      </c>
      <c r="D1428" s="10">
        <v>1</v>
      </c>
      <c r="E1428" s="8" t="str">
        <f>IFERROR(VLOOKUP(Table4[[#This Row],[From Location Code]],Table5[#All],3,0),"")</f>
        <v>Munger</v>
      </c>
      <c r="F1428" s="8" t="str">
        <f>IFERROR(VLOOKUP(Table4[[#This Row],[From Location Code]],Table5[#All],2,0),"")</f>
        <v>Main Godown</v>
      </c>
      <c r="G1428" s="10">
        <v>10010128</v>
      </c>
      <c r="H1428" s="8" t="str">
        <f>IFERROR(VLOOKUP(Table4[[#This Row],[To BMC/MPG Code]],Table5[#All],3,0),"")</f>
        <v>Gomukh Aure Bikrampur</v>
      </c>
      <c r="I1428" s="8" t="str">
        <f>IFERROR(VLOOKUP(Table4[[#This Row],[To BMC/MPG Code]],Table5[#All],2,0),"")</f>
        <v>MPG</v>
      </c>
      <c r="J1428" s="10" t="s">
        <v>62</v>
      </c>
      <c r="K1428" s="8" t="str">
        <f>IFERROR(VLOOKUP(Table4[[#This Row],[Item Name]],Table2[[Item Name]:[UoM]],2,0),"")</f>
        <v>Nos</v>
      </c>
      <c r="L1428" s="10">
        <v>1</v>
      </c>
      <c r="M1428" s="18">
        <f>IFERROR(VLOOKUP(Table4[[#This Row],[Item Name]],Table2[[#All],[Item Name]:[Open Rate]],8,0),"")</f>
        <v>348.52</v>
      </c>
      <c r="N1428" s="18">
        <f>IFERROR(+Table4[[#This Row],[Qty Issued]]*Table4[[#This Row],[Rate]],"")</f>
        <v>348.52</v>
      </c>
      <c r="O1428" s="10" t="s">
        <v>153</v>
      </c>
      <c r="P1428" s="13" t="s">
        <v>38</v>
      </c>
    </row>
    <row r="1429" spans="1:16" x14ac:dyDescent="0.25">
      <c r="A1429" s="26">
        <v>45895</v>
      </c>
      <c r="B1429" s="10" t="s">
        <v>155</v>
      </c>
      <c r="C1429" s="10">
        <v>264</v>
      </c>
      <c r="D1429" s="10">
        <v>1</v>
      </c>
      <c r="E1429" s="8" t="str">
        <f>IFERROR(VLOOKUP(Table4[[#This Row],[From Location Code]],Table5[#All],3,0),"")</f>
        <v>Munger</v>
      </c>
      <c r="F1429" s="8" t="str">
        <f>IFERROR(VLOOKUP(Table4[[#This Row],[From Location Code]],Table5[#All],2,0),"")</f>
        <v>Main Godown</v>
      </c>
      <c r="G1429" s="10">
        <v>10010097</v>
      </c>
      <c r="H1429" s="8" t="str">
        <f>IFERROR(VLOOKUP(Table4[[#This Row],[To BMC/MPG Code]],Table5[#All],3,0),"")</f>
        <v>Gomukh Cheria Bariarpur</v>
      </c>
      <c r="I1429" s="8" t="str">
        <f>IFERROR(VLOOKUP(Table4[[#This Row],[To BMC/MPG Code]],Table5[#All],2,0),"")</f>
        <v>MPG</v>
      </c>
      <c r="J1429" s="10" t="s">
        <v>62</v>
      </c>
      <c r="K1429" s="8" t="str">
        <f>IFERROR(VLOOKUP(Table4[[#This Row],[Item Name]],Table2[[Item Name]:[UoM]],2,0),"")</f>
        <v>Nos</v>
      </c>
      <c r="L1429" s="10">
        <v>1</v>
      </c>
      <c r="M1429" s="18">
        <f>IFERROR(VLOOKUP(Table4[[#This Row],[Item Name]],Table2[[#All],[Item Name]:[Open Rate]],8,0),"")</f>
        <v>348.52</v>
      </c>
      <c r="N1429" s="18">
        <f>IFERROR(+Table4[[#This Row],[Qty Issued]]*Table4[[#This Row],[Rate]],"")</f>
        <v>348.52</v>
      </c>
      <c r="O1429" s="10" t="s">
        <v>152</v>
      </c>
      <c r="P1429" s="13" t="s">
        <v>154</v>
      </c>
    </row>
    <row r="1430" spans="1:16" x14ac:dyDescent="0.25">
      <c r="A1430" s="26">
        <v>45895</v>
      </c>
      <c r="B1430" s="10" t="s">
        <v>155</v>
      </c>
      <c r="C1430" s="10">
        <v>264</v>
      </c>
      <c r="D1430" s="10">
        <v>1</v>
      </c>
      <c r="E1430" s="8" t="str">
        <f>IFERROR(VLOOKUP(Table4[[#This Row],[From Location Code]],Table5[#All],3,0),"")</f>
        <v>Munger</v>
      </c>
      <c r="F1430" s="8" t="str">
        <f>IFERROR(VLOOKUP(Table4[[#This Row],[From Location Code]],Table5[#All],2,0),"")</f>
        <v>Main Godown</v>
      </c>
      <c r="G1430" s="10">
        <v>10010076</v>
      </c>
      <c r="H1430" s="8" t="str">
        <f>IFERROR(VLOOKUP(Table4[[#This Row],[To BMC/MPG Code]],Table5[#All],3,0),"")</f>
        <v>Gomukh Bhith-02</v>
      </c>
      <c r="I1430" s="8" t="str">
        <f>IFERROR(VLOOKUP(Table4[[#This Row],[To BMC/MPG Code]],Table5[#All],2,0),"")</f>
        <v>MPG</v>
      </c>
      <c r="J1430" s="10" t="s">
        <v>62</v>
      </c>
      <c r="K1430" s="8" t="str">
        <f>IFERROR(VLOOKUP(Table4[[#This Row],[Item Name]],Table2[[Item Name]:[UoM]],2,0),"")</f>
        <v>Nos</v>
      </c>
      <c r="L1430" s="10">
        <v>1</v>
      </c>
      <c r="M1430" s="18">
        <f>IFERROR(VLOOKUP(Table4[[#This Row],[Item Name]],Table2[[#All],[Item Name]:[Open Rate]],8,0),"")</f>
        <v>348.52</v>
      </c>
      <c r="N1430" s="18">
        <f>IFERROR(+Table4[[#This Row],[Qty Issued]]*Table4[[#This Row],[Rate]],"")</f>
        <v>348.52</v>
      </c>
      <c r="O1430" s="10" t="s">
        <v>152</v>
      </c>
      <c r="P1430" s="13" t="s">
        <v>154</v>
      </c>
    </row>
    <row r="1431" spans="1:16" x14ac:dyDescent="0.25">
      <c r="A1431" s="26">
        <v>45895</v>
      </c>
      <c r="B1431" s="10" t="s">
        <v>155</v>
      </c>
      <c r="C1431" s="10">
        <v>264</v>
      </c>
      <c r="D1431" s="10">
        <v>1</v>
      </c>
      <c r="E1431" s="8" t="str">
        <f>IFERROR(VLOOKUP(Table4[[#This Row],[From Location Code]],Table5[#All],3,0),"")</f>
        <v>Munger</v>
      </c>
      <c r="F1431" s="8" t="str">
        <f>IFERROR(VLOOKUP(Table4[[#This Row],[From Location Code]],Table5[#All],2,0),"")</f>
        <v>Main Godown</v>
      </c>
      <c r="G1431" s="10">
        <v>10010133</v>
      </c>
      <c r="H1431" s="8" t="str">
        <f>IFERROR(VLOOKUP(Table4[[#This Row],[To BMC/MPG Code]],Table5[#All],3,0),"")</f>
        <v>Gomukh Basantpur</v>
      </c>
      <c r="I1431" s="8" t="str">
        <f>IFERROR(VLOOKUP(Table4[[#This Row],[To BMC/MPG Code]],Table5[#All],2,0),"")</f>
        <v>MPG</v>
      </c>
      <c r="J1431" s="10" t="s">
        <v>62</v>
      </c>
      <c r="K1431" s="8" t="str">
        <f>IFERROR(VLOOKUP(Table4[[#This Row],[Item Name]],Table2[[Item Name]:[UoM]],2,0),"")</f>
        <v>Nos</v>
      </c>
      <c r="L1431" s="10">
        <v>1</v>
      </c>
      <c r="M1431" s="18">
        <f>IFERROR(VLOOKUP(Table4[[#This Row],[Item Name]],Table2[[#All],[Item Name]:[Open Rate]],8,0),"")</f>
        <v>348.52</v>
      </c>
      <c r="N1431" s="18">
        <f>IFERROR(+Table4[[#This Row],[Qty Issued]]*Table4[[#This Row],[Rate]],"")</f>
        <v>348.52</v>
      </c>
      <c r="O1431" s="10" t="s">
        <v>153</v>
      </c>
      <c r="P1431" s="13" t="s">
        <v>38</v>
      </c>
    </row>
    <row r="1432" spans="1:16" x14ac:dyDescent="0.25">
      <c r="A1432" s="26">
        <v>45895</v>
      </c>
      <c r="B1432" s="10" t="s">
        <v>155</v>
      </c>
      <c r="C1432" s="10">
        <v>264</v>
      </c>
      <c r="D1432" s="10">
        <v>1</v>
      </c>
      <c r="E1432" s="8" t="str">
        <f>IFERROR(VLOOKUP(Table4[[#This Row],[From Location Code]],Table5[#All],3,0),"")</f>
        <v>Munger</v>
      </c>
      <c r="F1432" s="8" t="str">
        <f>IFERROR(VLOOKUP(Table4[[#This Row],[From Location Code]],Table5[#All],2,0),"")</f>
        <v>Main Godown</v>
      </c>
      <c r="G1432" s="10">
        <v>10010134</v>
      </c>
      <c r="H1432" s="8" t="str">
        <f>IFERROR(VLOOKUP(Table4[[#This Row],[To BMC/MPG Code]],Table5[#All],3,0),"")</f>
        <v>Gomukh Sakrauli</v>
      </c>
      <c r="I1432" s="8" t="str">
        <f>IFERROR(VLOOKUP(Table4[[#This Row],[To BMC/MPG Code]],Table5[#All],2,0),"")</f>
        <v>MPG</v>
      </c>
      <c r="J1432" s="10" t="s">
        <v>62</v>
      </c>
      <c r="K1432" s="8" t="str">
        <f>IFERROR(VLOOKUP(Table4[[#This Row],[Item Name]],Table2[[Item Name]:[UoM]],2,0),"")</f>
        <v>Nos</v>
      </c>
      <c r="L1432" s="10">
        <v>1</v>
      </c>
      <c r="M1432" s="18">
        <f>IFERROR(VLOOKUP(Table4[[#This Row],[Item Name]],Table2[[#All],[Item Name]:[Open Rate]],8,0),"")</f>
        <v>348.52</v>
      </c>
      <c r="N1432" s="18">
        <f>IFERROR(+Table4[[#This Row],[Qty Issued]]*Table4[[#This Row],[Rate]],"")</f>
        <v>348.52</v>
      </c>
      <c r="O1432" s="10" t="s">
        <v>153</v>
      </c>
      <c r="P1432" s="13" t="s">
        <v>38</v>
      </c>
    </row>
    <row r="1433" spans="1:16" x14ac:dyDescent="0.25">
      <c r="A1433" s="26">
        <v>45895</v>
      </c>
      <c r="B1433" s="10" t="s">
        <v>155</v>
      </c>
      <c r="C1433" s="10">
        <v>264</v>
      </c>
      <c r="D1433" s="10">
        <v>1</v>
      </c>
      <c r="E1433" s="8" t="str">
        <f>IFERROR(VLOOKUP(Table4[[#This Row],[From Location Code]],Table5[#All],3,0),"")</f>
        <v>Munger</v>
      </c>
      <c r="F1433" s="8" t="str">
        <f>IFERROR(VLOOKUP(Table4[[#This Row],[From Location Code]],Table5[#All],2,0),"")</f>
        <v>Main Godown</v>
      </c>
      <c r="G1433" s="10">
        <v>10010099</v>
      </c>
      <c r="H1433" s="8" t="str">
        <f>IFERROR(VLOOKUP(Table4[[#This Row],[To BMC/MPG Code]],Table5[#All],3,0),"")</f>
        <v>Gomukh Bagraha-01</v>
      </c>
      <c r="I1433" s="8" t="str">
        <f>IFERROR(VLOOKUP(Table4[[#This Row],[To BMC/MPG Code]],Table5[#All],2,0),"")</f>
        <v>MPG</v>
      </c>
      <c r="J1433" s="10" t="s">
        <v>133</v>
      </c>
      <c r="K1433" s="8" t="str">
        <f>IFERROR(VLOOKUP(Table4[[#This Row],[Item Name]],Table2[[Item Name]:[UoM]],2,0),"")</f>
        <v>Nos</v>
      </c>
      <c r="L1433" s="10">
        <v>12</v>
      </c>
      <c r="M1433" s="18">
        <f>IFERROR(VLOOKUP(Table4[[#This Row],[Item Name]],Table2[[#All],[Item Name]:[Open Rate]],8,0),"")</f>
        <v>9.15</v>
      </c>
      <c r="N1433" s="18">
        <f>IFERROR(+Table4[[#This Row],[Qty Issued]]*Table4[[#This Row],[Rate]],"")</f>
        <v>109.80000000000001</v>
      </c>
      <c r="O1433" s="10" t="s">
        <v>152</v>
      </c>
      <c r="P1433" s="13" t="s">
        <v>154</v>
      </c>
    </row>
    <row r="1434" spans="1:16" x14ac:dyDescent="0.25">
      <c r="A1434" s="26">
        <v>45895</v>
      </c>
      <c r="B1434" s="10" t="s">
        <v>155</v>
      </c>
      <c r="C1434" s="10">
        <v>264</v>
      </c>
      <c r="D1434" s="10">
        <v>1</v>
      </c>
      <c r="E1434" s="8" t="str">
        <f>IFERROR(VLOOKUP(Table4[[#This Row],[From Location Code]],Table5[#All],3,0),"")</f>
        <v>Munger</v>
      </c>
      <c r="F1434" s="8" t="str">
        <f>IFERROR(VLOOKUP(Table4[[#This Row],[From Location Code]],Table5[#All],2,0),"")</f>
        <v>Main Godown</v>
      </c>
      <c r="G1434" s="10">
        <v>10010044</v>
      </c>
      <c r="H1434" s="8" t="str">
        <f>IFERROR(VLOOKUP(Table4[[#This Row],[To BMC/MPG Code]],Table5[#All],3,0),"")</f>
        <v>Gomukh Kanausi</v>
      </c>
      <c r="I1434" s="8" t="str">
        <f>IFERROR(VLOOKUP(Table4[[#This Row],[To BMC/MPG Code]],Table5[#All],2,0),"")</f>
        <v>MPG</v>
      </c>
      <c r="J1434" s="10" t="s">
        <v>133</v>
      </c>
      <c r="K1434" s="8" t="str">
        <f>IFERROR(VLOOKUP(Table4[[#This Row],[Item Name]],Table2[[Item Name]:[UoM]],2,0),"")</f>
        <v>Nos</v>
      </c>
      <c r="L1434" s="10">
        <v>12</v>
      </c>
      <c r="M1434" s="18">
        <f>IFERROR(VLOOKUP(Table4[[#This Row],[Item Name]],Table2[[#All],[Item Name]:[Open Rate]],8,0),"")</f>
        <v>9.15</v>
      </c>
      <c r="N1434" s="18">
        <f>IFERROR(+Table4[[#This Row],[Qty Issued]]*Table4[[#This Row],[Rate]],"")</f>
        <v>109.80000000000001</v>
      </c>
      <c r="O1434" s="10" t="s">
        <v>152</v>
      </c>
      <c r="P1434" s="13" t="s">
        <v>154</v>
      </c>
    </row>
    <row r="1435" spans="1:16" x14ac:dyDescent="0.25">
      <c r="A1435" s="26">
        <v>45895</v>
      </c>
      <c r="B1435" s="10" t="s">
        <v>155</v>
      </c>
      <c r="C1435" s="10">
        <v>264</v>
      </c>
      <c r="D1435" s="10">
        <v>1</v>
      </c>
      <c r="E1435" s="8" t="str">
        <f>IFERROR(VLOOKUP(Table4[[#This Row],[From Location Code]],Table5[#All],3,0),"")</f>
        <v>Munger</v>
      </c>
      <c r="F1435" s="8" t="str">
        <f>IFERROR(VLOOKUP(Table4[[#This Row],[From Location Code]],Table5[#All],2,0),"")</f>
        <v>Main Godown</v>
      </c>
      <c r="G1435" s="10">
        <v>10010103</v>
      </c>
      <c r="H1435" s="8" t="str">
        <f>IFERROR(VLOOKUP(Table4[[#This Row],[To BMC/MPG Code]],Table5[#All],3,0),"")</f>
        <v>Gomukh Shobhaipura</v>
      </c>
      <c r="I1435" s="8" t="str">
        <f>IFERROR(VLOOKUP(Table4[[#This Row],[To BMC/MPG Code]],Table5[#All],2,0),"")</f>
        <v>MPG</v>
      </c>
      <c r="J1435" s="10" t="s">
        <v>133</v>
      </c>
      <c r="K1435" s="8" t="str">
        <f>IFERROR(VLOOKUP(Table4[[#This Row],[Item Name]],Table2[[Item Name]:[UoM]],2,0),"")</f>
        <v>Nos</v>
      </c>
      <c r="L1435" s="10">
        <v>12</v>
      </c>
      <c r="M1435" s="18">
        <f>IFERROR(VLOOKUP(Table4[[#This Row],[Item Name]],Table2[[#All],[Item Name]:[Open Rate]],8,0),"")</f>
        <v>9.15</v>
      </c>
      <c r="N1435" s="18">
        <f>IFERROR(+Table4[[#This Row],[Qty Issued]]*Table4[[#This Row],[Rate]],"")</f>
        <v>109.80000000000001</v>
      </c>
      <c r="O1435" s="10" t="s">
        <v>152</v>
      </c>
      <c r="P1435" s="13" t="s">
        <v>154</v>
      </c>
    </row>
    <row r="1436" spans="1:16" x14ac:dyDescent="0.25">
      <c r="A1436" s="26">
        <v>45895</v>
      </c>
      <c r="B1436" s="10" t="s">
        <v>155</v>
      </c>
      <c r="C1436" s="10">
        <v>264</v>
      </c>
      <c r="D1436" s="10">
        <v>1</v>
      </c>
      <c r="E1436" s="8" t="str">
        <f>IFERROR(VLOOKUP(Table4[[#This Row],[From Location Code]],Table5[#All],3,0),"")</f>
        <v>Munger</v>
      </c>
      <c r="F1436" s="8" t="str">
        <f>IFERROR(VLOOKUP(Table4[[#This Row],[From Location Code]],Table5[#All],2,0),"")</f>
        <v>Main Godown</v>
      </c>
      <c r="G1436" s="10">
        <v>10010051</v>
      </c>
      <c r="H1436" s="8" t="str">
        <f>IFERROR(VLOOKUP(Table4[[#This Row],[To BMC/MPG Code]],Table5[#All],3,0),"")</f>
        <v>Gomukh Dunahi</v>
      </c>
      <c r="I1436" s="8" t="str">
        <f>IFERROR(VLOOKUP(Table4[[#This Row],[To BMC/MPG Code]],Table5[#All],2,0),"")</f>
        <v>MPG</v>
      </c>
      <c r="J1436" s="10" t="s">
        <v>133</v>
      </c>
      <c r="K1436" s="8" t="str">
        <f>IFERROR(VLOOKUP(Table4[[#This Row],[Item Name]],Table2[[Item Name]:[UoM]],2,0),"")</f>
        <v>Nos</v>
      </c>
      <c r="L1436" s="10">
        <v>12</v>
      </c>
      <c r="M1436" s="18">
        <f>IFERROR(VLOOKUP(Table4[[#This Row],[Item Name]],Table2[[#All],[Item Name]:[Open Rate]],8,0),"")</f>
        <v>9.15</v>
      </c>
      <c r="N1436" s="18">
        <f>IFERROR(+Table4[[#This Row],[Qty Issued]]*Table4[[#This Row],[Rate]],"")</f>
        <v>109.80000000000001</v>
      </c>
      <c r="O1436" s="10" t="s">
        <v>152</v>
      </c>
      <c r="P1436" s="13" t="s">
        <v>154</v>
      </c>
    </row>
    <row r="1437" spans="1:16" x14ac:dyDescent="0.25">
      <c r="A1437" s="26">
        <v>45895</v>
      </c>
      <c r="B1437" s="10" t="s">
        <v>155</v>
      </c>
      <c r="C1437" s="10">
        <v>264</v>
      </c>
      <c r="D1437" s="10">
        <v>1</v>
      </c>
      <c r="E1437" s="8" t="str">
        <f>IFERROR(VLOOKUP(Table4[[#This Row],[From Location Code]],Table5[#All],3,0),"")</f>
        <v>Munger</v>
      </c>
      <c r="F1437" s="8" t="str">
        <f>IFERROR(VLOOKUP(Table4[[#This Row],[From Location Code]],Table5[#All],2,0),"")</f>
        <v>Main Godown</v>
      </c>
      <c r="G1437" s="10">
        <v>10010056</v>
      </c>
      <c r="H1437" s="8" t="str">
        <f>IFERROR(VLOOKUP(Table4[[#This Row],[To BMC/MPG Code]],Table5[#All],3,0),"")</f>
        <v xml:space="preserve">Gomukh Harigiridham                                                                                 </v>
      </c>
      <c r="I1437" s="8" t="str">
        <f>IFERROR(VLOOKUP(Table4[[#This Row],[To BMC/MPG Code]],Table5[#All],2,0),"")</f>
        <v>MPG</v>
      </c>
      <c r="J1437" s="10" t="s">
        <v>133</v>
      </c>
      <c r="K1437" s="8" t="str">
        <f>IFERROR(VLOOKUP(Table4[[#This Row],[Item Name]],Table2[[Item Name]:[UoM]],2,0),"")</f>
        <v>Nos</v>
      </c>
      <c r="L1437" s="10">
        <v>12</v>
      </c>
      <c r="M1437" s="18">
        <f>IFERROR(VLOOKUP(Table4[[#This Row],[Item Name]],Table2[[#All],[Item Name]:[Open Rate]],8,0),"")</f>
        <v>9.15</v>
      </c>
      <c r="N1437" s="18">
        <f>IFERROR(+Table4[[#This Row],[Qty Issued]]*Table4[[#This Row],[Rate]],"")</f>
        <v>109.80000000000001</v>
      </c>
      <c r="O1437" s="10" t="s">
        <v>152</v>
      </c>
      <c r="P1437" s="13" t="s">
        <v>154</v>
      </c>
    </row>
    <row r="1438" spans="1:16" x14ac:dyDescent="0.25">
      <c r="A1438" s="26">
        <v>45895</v>
      </c>
      <c r="B1438" s="10" t="s">
        <v>155</v>
      </c>
      <c r="C1438" s="10">
        <v>264</v>
      </c>
      <c r="D1438" s="10">
        <v>1</v>
      </c>
      <c r="E1438" s="8" t="str">
        <f>IFERROR(VLOOKUP(Table4[[#This Row],[From Location Code]],Table5[#All],3,0),"")</f>
        <v>Munger</v>
      </c>
      <c r="F1438" s="8" t="str">
        <f>IFERROR(VLOOKUP(Table4[[#This Row],[From Location Code]],Table5[#All],2,0),"")</f>
        <v>Main Godown</v>
      </c>
      <c r="G1438" s="10">
        <v>10010038</v>
      </c>
      <c r="H1438" s="8" t="str">
        <f>IFERROR(VLOOKUP(Table4[[#This Row],[To BMC/MPG Code]],Table5[#All],3,0),"")</f>
        <v>Gomukh Goriyari</v>
      </c>
      <c r="I1438" s="8" t="str">
        <f>IFERROR(VLOOKUP(Table4[[#This Row],[To BMC/MPG Code]],Table5[#All],2,0),"")</f>
        <v>MPG</v>
      </c>
      <c r="J1438" s="10" t="s">
        <v>133</v>
      </c>
      <c r="K1438" s="8" t="str">
        <f>IFERROR(VLOOKUP(Table4[[#This Row],[Item Name]],Table2[[Item Name]:[UoM]],2,0),"")</f>
        <v>Nos</v>
      </c>
      <c r="L1438" s="10">
        <v>12</v>
      </c>
      <c r="M1438" s="18">
        <f>IFERROR(VLOOKUP(Table4[[#This Row],[Item Name]],Table2[[#All],[Item Name]:[Open Rate]],8,0),"")</f>
        <v>9.15</v>
      </c>
      <c r="N1438" s="18">
        <f>IFERROR(+Table4[[#This Row],[Qty Issued]]*Table4[[#This Row],[Rate]],"")</f>
        <v>109.80000000000001</v>
      </c>
      <c r="O1438" s="10" t="s">
        <v>152</v>
      </c>
      <c r="P1438" s="13" t="s">
        <v>154</v>
      </c>
    </row>
    <row r="1439" spans="1:16" x14ac:dyDescent="0.25">
      <c r="A1439" s="26">
        <v>45895</v>
      </c>
      <c r="B1439" s="10" t="s">
        <v>155</v>
      </c>
      <c r="C1439" s="10">
        <v>264</v>
      </c>
      <c r="D1439" s="10">
        <v>1</v>
      </c>
      <c r="E1439" s="8" t="str">
        <f>IFERROR(VLOOKUP(Table4[[#This Row],[From Location Code]],Table5[#All],3,0),"")</f>
        <v>Munger</v>
      </c>
      <c r="F1439" s="8" t="str">
        <f>IFERROR(VLOOKUP(Table4[[#This Row],[From Location Code]],Table5[#All],2,0),"")</f>
        <v>Main Godown</v>
      </c>
      <c r="G1439" s="10">
        <v>10010127</v>
      </c>
      <c r="H1439" s="8" t="str">
        <f>IFERROR(VLOOKUP(Table4[[#This Row],[To BMC/MPG Code]],Table5[#All],3,0),"")</f>
        <v>Gomukh Gandhinagar</v>
      </c>
      <c r="I1439" s="8" t="str">
        <f>IFERROR(VLOOKUP(Table4[[#This Row],[To BMC/MPG Code]],Table5[#All],2,0),"")</f>
        <v>MPG</v>
      </c>
      <c r="J1439" s="10" t="s">
        <v>133</v>
      </c>
      <c r="K1439" s="8" t="str">
        <f>IFERROR(VLOOKUP(Table4[[#This Row],[Item Name]],Table2[[Item Name]:[UoM]],2,0),"")</f>
        <v>Nos</v>
      </c>
      <c r="L1439" s="10">
        <v>12</v>
      </c>
      <c r="M1439" s="18">
        <f>IFERROR(VLOOKUP(Table4[[#This Row],[Item Name]],Table2[[#All],[Item Name]:[Open Rate]],8,0),"")</f>
        <v>9.15</v>
      </c>
      <c r="N1439" s="18">
        <f>IFERROR(+Table4[[#This Row],[Qty Issued]]*Table4[[#This Row],[Rate]],"")</f>
        <v>109.80000000000001</v>
      </c>
      <c r="O1439" s="10" t="s">
        <v>153</v>
      </c>
      <c r="P1439" s="13" t="s">
        <v>38</v>
      </c>
    </row>
    <row r="1440" spans="1:16" x14ac:dyDescent="0.25">
      <c r="A1440" s="26">
        <v>45895</v>
      </c>
      <c r="B1440" s="10" t="s">
        <v>155</v>
      </c>
      <c r="C1440" s="10">
        <v>264</v>
      </c>
      <c r="D1440" s="10">
        <v>1</v>
      </c>
      <c r="E1440" s="8" t="str">
        <f>IFERROR(VLOOKUP(Table4[[#This Row],[From Location Code]],Table5[#All],3,0),"")</f>
        <v>Munger</v>
      </c>
      <c r="F1440" s="8" t="str">
        <f>IFERROR(VLOOKUP(Table4[[#This Row],[From Location Code]],Table5[#All],2,0),"")</f>
        <v>Main Godown</v>
      </c>
      <c r="G1440" s="10">
        <v>10010126</v>
      </c>
      <c r="H1440" s="8" t="str">
        <f>IFERROR(VLOOKUP(Table4[[#This Row],[To BMC/MPG Code]],Table5[#All],3,0),"")</f>
        <v>Gomukh Bhitiyarahi</v>
      </c>
      <c r="I1440" s="8" t="str">
        <f>IFERROR(VLOOKUP(Table4[[#This Row],[To BMC/MPG Code]],Table5[#All],2,0),"")</f>
        <v>MPG</v>
      </c>
      <c r="J1440" s="10" t="s">
        <v>133</v>
      </c>
      <c r="K1440" s="8" t="str">
        <f>IFERROR(VLOOKUP(Table4[[#This Row],[Item Name]],Table2[[Item Name]:[UoM]],2,0),"")</f>
        <v>Nos</v>
      </c>
      <c r="L1440" s="10">
        <v>12</v>
      </c>
      <c r="M1440" s="18">
        <f>IFERROR(VLOOKUP(Table4[[#This Row],[Item Name]],Table2[[#All],[Item Name]:[Open Rate]],8,0),"")</f>
        <v>9.15</v>
      </c>
      <c r="N1440" s="18">
        <f>IFERROR(+Table4[[#This Row],[Qty Issued]]*Table4[[#This Row],[Rate]],"")</f>
        <v>109.80000000000001</v>
      </c>
      <c r="O1440" s="10" t="s">
        <v>153</v>
      </c>
      <c r="P1440" s="13" t="s">
        <v>38</v>
      </c>
    </row>
    <row r="1441" spans="1:16" x14ac:dyDescent="0.25">
      <c r="A1441" s="26">
        <v>45895</v>
      </c>
      <c r="B1441" s="10" t="s">
        <v>155</v>
      </c>
      <c r="C1441" s="10">
        <v>264</v>
      </c>
      <c r="D1441" s="10">
        <v>1</v>
      </c>
      <c r="E1441" s="8" t="str">
        <f>IFERROR(VLOOKUP(Table4[[#This Row],[From Location Code]],Table5[#All],3,0),"")</f>
        <v>Munger</v>
      </c>
      <c r="F1441" s="8" t="str">
        <f>IFERROR(VLOOKUP(Table4[[#This Row],[From Location Code]],Table5[#All],2,0),"")</f>
        <v>Main Godown</v>
      </c>
      <c r="G1441" s="10">
        <v>10010082</v>
      </c>
      <c r="H1441" s="8" t="str">
        <f>IFERROR(VLOOKUP(Table4[[#This Row],[To BMC/MPG Code]],Table5[#All],3,0),"")</f>
        <v>Gomukh Sharmatola Sahuri</v>
      </c>
      <c r="I1441" s="8" t="str">
        <f>IFERROR(VLOOKUP(Table4[[#This Row],[To BMC/MPG Code]],Table5[#All],2,0),"")</f>
        <v>MPG</v>
      </c>
      <c r="J1441" s="10" t="s">
        <v>133</v>
      </c>
      <c r="K1441" s="8" t="str">
        <f>IFERROR(VLOOKUP(Table4[[#This Row],[Item Name]],Table2[[Item Name]:[UoM]],2,0),"")</f>
        <v>Nos</v>
      </c>
      <c r="L1441" s="10">
        <v>30</v>
      </c>
      <c r="M1441" s="18">
        <f>IFERROR(VLOOKUP(Table4[[#This Row],[Item Name]],Table2[[#All],[Item Name]:[Open Rate]],8,0),"")</f>
        <v>9.15</v>
      </c>
      <c r="N1441" s="18">
        <f>IFERROR(+Table4[[#This Row],[Qty Issued]]*Table4[[#This Row],[Rate]],"")</f>
        <v>274.5</v>
      </c>
      <c r="O1441" s="10" t="s">
        <v>152</v>
      </c>
      <c r="P1441" s="13" t="s">
        <v>154</v>
      </c>
    </row>
    <row r="1442" spans="1:16" x14ac:dyDescent="0.25">
      <c r="A1442" s="26">
        <v>45895</v>
      </c>
      <c r="B1442" s="10" t="s">
        <v>155</v>
      </c>
      <c r="C1442" s="10">
        <v>264</v>
      </c>
      <c r="D1442" s="10">
        <v>1</v>
      </c>
      <c r="E1442" s="8" t="str">
        <f>IFERROR(VLOOKUP(Table4[[#This Row],[From Location Code]],Table5[#All],3,0),"")</f>
        <v>Munger</v>
      </c>
      <c r="F1442" s="8" t="str">
        <f>IFERROR(VLOOKUP(Table4[[#This Row],[From Location Code]],Table5[#All],2,0),"")</f>
        <v>Main Godown</v>
      </c>
      <c r="G1442" s="10">
        <v>10010019</v>
      </c>
      <c r="H1442" s="8" t="str">
        <f>IFERROR(VLOOKUP(Table4[[#This Row],[To BMC/MPG Code]],Table5[#All],3,0),"")</f>
        <v xml:space="preserve">Gomukh Jagdar                                                                                       </v>
      </c>
      <c r="I1442" s="8" t="str">
        <f>IFERROR(VLOOKUP(Table4[[#This Row],[To BMC/MPG Code]],Table5[#All],2,0),"")</f>
        <v>MPG</v>
      </c>
      <c r="J1442" s="10" t="s">
        <v>133</v>
      </c>
      <c r="K1442" s="8" t="str">
        <f>IFERROR(VLOOKUP(Table4[[#This Row],[Item Name]],Table2[[Item Name]:[UoM]],2,0),"")</f>
        <v>Nos</v>
      </c>
      <c r="L1442" s="10">
        <v>30</v>
      </c>
      <c r="M1442" s="18">
        <f>IFERROR(VLOOKUP(Table4[[#This Row],[Item Name]],Table2[[#All],[Item Name]:[Open Rate]],8,0),"")</f>
        <v>9.15</v>
      </c>
      <c r="N1442" s="18">
        <f>IFERROR(+Table4[[#This Row],[Qty Issued]]*Table4[[#This Row],[Rate]],"")</f>
        <v>274.5</v>
      </c>
      <c r="O1442" s="10" t="s">
        <v>152</v>
      </c>
      <c r="P1442" s="13" t="s">
        <v>154</v>
      </c>
    </row>
    <row r="1443" spans="1:16" x14ac:dyDescent="0.25">
      <c r="A1443" s="26">
        <v>45895</v>
      </c>
      <c r="B1443" s="10" t="s">
        <v>155</v>
      </c>
      <c r="C1443" s="10">
        <v>264</v>
      </c>
      <c r="D1443" s="10">
        <v>1</v>
      </c>
      <c r="E1443" s="8" t="str">
        <f>IFERROR(VLOOKUP(Table4[[#This Row],[From Location Code]],Table5[#All],3,0),"")</f>
        <v>Munger</v>
      </c>
      <c r="F1443" s="8" t="str">
        <f>IFERROR(VLOOKUP(Table4[[#This Row],[From Location Code]],Table5[#All],2,0),"")</f>
        <v>Main Godown</v>
      </c>
      <c r="G1443" s="10">
        <v>10010113</v>
      </c>
      <c r="H1443" s="8" t="str">
        <f>IFERROR(VLOOKUP(Table4[[#This Row],[To BMC/MPG Code]],Table5[#All],3,0),"")</f>
        <v>Gomukh Basahi</v>
      </c>
      <c r="I1443" s="8" t="str">
        <f>IFERROR(VLOOKUP(Table4[[#This Row],[To BMC/MPG Code]],Table5[#All],2,0),"")</f>
        <v>MPG</v>
      </c>
      <c r="J1443" s="10" t="s">
        <v>133</v>
      </c>
      <c r="K1443" s="8" t="str">
        <f>IFERROR(VLOOKUP(Table4[[#This Row],[Item Name]],Table2[[Item Name]:[UoM]],2,0),"")</f>
        <v>Nos</v>
      </c>
      <c r="L1443" s="10">
        <v>30</v>
      </c>
      <c r="M1443" s="18">
        <f>IFERROR(VLOOKUP(Table4[[#This Row],[Item Name]],Table2[[#All],[Item Name]:[Open Rate]],8,0),"")</f>
        <v>9.15</v>
      </c>
      <c r="N1443" s="18">
        <f>IFERROR(+Table4[[#This Row],[Qty Issued]]*Table4[[#This Row],[Rate]],"")</f>
        <v>274.5</v>
      </c>
      <c r="O1443" s="10" t="s">
        <v>152</v>
      </c>
      <c r="P1443" s="13" t="s">
        <v>154</v>
      </c>
    </row>
    <row r="1444" spans="1:16" x14ac:dyDescent="0.25">
      <c r="A1444" s="26">
        <v>45895</v>
      </c>
      <c r="B1444" s="10" t="s">
        <v>155</v>
      </c>
      <c r="C1444" s="10">
        <v>264</v>
      </c>
      <c r="D1444" s="10">
        <v>1</v>
      </c>
      <c r="E1444" s="8" t="str">
        <f>IFERROR(VLOOKUP(Table4[[#This Row],[From Location Code]],Table5[#All],3,0),"")</f>
        <v>Munger</v>
      </c>
      <c r="F1444" s="8" t="str">
        <f>IFERROR(VLOOKUP(Table4[[#This Row],[From Location Code]],Table5[#All],2,0),"")</f>
        <v>Main Godown</v>
      </c>
      <c r="G1444" s="10">
        <v>10010108</v>
      </c>
      <c r="H1444" s="8" t="str">
        <f>IFERROR(VLOOKUP(Table4[[#This Row],[To BMC/MPG Code]],Table5[#All],3,0),"")</f>
        <v>Gomukh Pirauna</v>
      </c>
      <c r="I1444" s="8" t="str">
        <f>IFERROR(VLOOKUP(Table4[[#This Row],[To BMC/MPG Code]],Table5[#All],2,0),"")</f>
        <v>MPG</v>
      </c>
      <c r="J1444" s="10" t="s">
        <v>133</v>
      </c>
      <c r="K1444" s="8" t="str">
        <f>IFERROR(VLOOKUP(Table4[[#This Row],[Item Name]],Table2[[Item Name]:[UoM]],2,0),"")</f>
        <v>Nos</v>
      </c>
      <c r="L1444" s="10">
        <v>30</v>
      </c>
      <c r="M1444" s="18">
        <f>IFERROR(VLOOKUP(Table4[[#This Row],[Item Name]],Table2[[#All],[Item Name]:[Open Rate]],8,0),"")</f>
        <v>9.15</v>
      </c>
      <c r="N1444" s="18">
        <f>IFERROR(+Table4[[#This Row],[Qty Issued]]*Table4[[#This Row],[Rate]],"")</f>
        <v>274.5</v>
      </c>
      <c r="O1444" s="10" t="s">
        <v>152</v>
      </c>
      <c r="P1444" s="13" t="s">
        <v>154</v>
      </c>
    </row>
    <row r="1445" spans="1:16" x14ac:dyDescent="0.25">
      <c r="A1445" s="26">
        <v>45895</v>
      </c>
      <c r="B1445" s="10" t="s">
        <v>155</v>
      </c>
      <c r="C1445" s="10">
        <v>264</v>
      </c>
      <c r="D1445" s="10">
        <v>1</v>
      </c>
      <c r="E1445" s="8" t="str">
        <f>IFERROR(VLOOKUP(Table4[[#This Row],[From Location Code]],Table5[#All],3,0),"")</f>
        <v>Munger</v>
      </c>
      <c r="F1445" s="8" t="str">
        <f>IFERROR(VLOOKUP(Table4[[#This Row],[From Location Code]],Table5[#All],2,0),"")</f>
        <v>Main Godown</v>
      </c>
      <c r="G1445" s="10">
        <v>10010121</v>
      </c>
      <c r="H1445" s="8" t="str">
        <f>IFERROR(VLOOKUP(Table4[[#This Row],[To BMC/MPG Code]],Table5[#All],3,0),"")</f>
        <v>Gomukh Sawantpur</v>
      </c>
      <c r="I1445" s="8" t="str">
        <f>IFERROR(VLOOKUP(Table4[[#This Row],[To BMC/MPG Code]],Table5[#All],2,0),"")</f>
        <v>MPG</v>
      </c>
      <c r="J1445" s="10" t="s">
        <v>133</v>
      </c>
      <c r="K1445" s="8" t="str">
        <f>IFERROR(VLOOKUP(Table4[[#This Row],[Item Name]],Table2[[Item Name]:[UoM]],2,0),"")</f>
        <v>Nos</v>
      </c>
      <c r="L1445" s="10">
        <v>12</v>
      </c>
      <c r="M1445" s="18">
        <f>IFERROR(VLOOKUP(Table4[[#This Row],[Item Name]],Table2[[#All],[Item Name]:[Open Rate]],8,0),"")</f>
        <v>9.15</v>
      </c>
      <c r="N1445" s="18">
        <f>IFERROR(+Table4[[#This Row],[Qty Issued]]*Table4[[#This Row],[Rate]],"")</f>
        <v>109.80000000000001</v>
      </c>
      <c r="O1445" s="10" t="s">
        <v>152</v>
      </c>
      <c r="P1445" s="13" t="s">
        <v>154</v>
      </c>
    </row>
    <row r="1446" spans="1:16" x14ac:dyDescent="0.25">
      <c r="A1446" s="26">
        <v>45895</v>
      </c>
      <c r="B1446" s="10" t="s">
        <v>155</v>
      </c>
      <c r="C1446" s="10">
        <v>264</v>
      </c>
      <c r="D1446" s="10">
        <v>1</v>
      </c>
      <c r="E1446" s="8" t="str">
        <f>IFERROR(VLOOKUP(Table4[[#This Row],[From Location Code]],Table5[#All],3,0),"")</f>
        <v>Munger</v>
      </c>
      <c r="F1446" s="8" t="str">
        <f>IFERROR(VLOOKUP(Table4[[#This Row],[From Location Code]],Table5[#All],2,0),"")</f>
        <v>Main Godown</v>
      </c>
      <c r="G1446" s="10">
        <v>10010102</v>
      </c>
      <c r="H1446" s="8" t="str">
        <f>IFERROR(VLOOKUP(Table4[[#This Row],[To BMC/MPG Code]],Table5[#All],3,0),"")</f>
        <v>Gomukh Khanjapur Bangali Tola</v>
      </c>
      <c r="I1446" s="8" t="str">
        <f>IFERROR(VLOOKUP(Table4[[#This Row],[To BMC/MPG Code]],Table5[#All],2,0),"")</f>
        <v>MPG</v>
      </c>
      <c r="J1446" s="10" t="s">
        <v>133</v>
      </c>
      <c r="K1446" s="8" t="str">
        <f>IFERROR(VLOOKUP(Table4[[#This Row],[Item Name]],Table2[[Item Name]:[UoM]],2,0),"")</f>
        <v>Nos</v>
      </c>
      <c r="L1446" s="10">
        <v>12</v>
      </c>
      <c r="M1446" s="18">
        <f>IFERROR(VLOOKUP(Table4[[#This Row],[Item Name]],Table2[[#All],[Item Name]:[Open Rate]],8,0),"")</f>
        <v>9.15</v>
      </c>
      <c r="N1446" s="18">
        <f>IFERROR(+Table4[[#This Row],[Qty Issued]]*Table4[[#This Row],[Rate]],"")</f>
        <v>109.80000000000001</v>
      </c>
      <c r="O1446" s="10" t="s">
        <v>152</v>
      </c>
      <c r="P1446" s="13" t="s">
        <v>154</v>
      </c>
    </row>
    <row r="1447" spans="1:16" x14ac:dyDescent="0.25">
      <c r="A1447" s="26">
        <v>45895</v>
      </c>
      <c r="B1447" s="10" t="s">
        <v>155</v>
      </c>
      <c r="C1447" s="10">
        <v>264</v>
      </c>
      <c r="D1447" s="10">
        <v>1</v>
      </c>
      <c r="E1447" s="8" t="str">
        <f>IFERROR(VLOOKUP(Table4[[#This Row],[From Location Code]],Table5[#All],3,0),"")</f>
        <v>Munger</v>
      </c>
      <c r="F1447" s="8" t="str">
        <f>IFERROR(VLOOKUP(Table4[[#This Row],[From Location Code]],Table5[#All],2,0),"")</f>
        <v>Main Godown</v>
      </c>
      <c r="G1447" s="10">
        <v>10010128</v>
      </c>
      <c r="H1447" s="8" t="str">
        <f>IFERROR(VLOOKUP(Table4[[#This Row],[To BMC/MPG Code]],Table5[#All],3,0),"")</f>
        <v>Gomukh Aure Bikrampur</v>
      </c>
      <c r="I1447" s="8" t="str">
        <f>IFERROR(VLOOKUP(Table4[[#This Row],[To BMC/MPG Code]],Table5[#All],2,0),"")</f>
        <v>MPG</v>
      </c>
      <c r="J1447" s="10" t="s">
        <v>133</v>
      </c>
      <c r="K1447" s="8" t="str">
        <f>IFERROR(VLOOKUP(Table4[[#This Row],[Item Name]],Table2[[Item Name]:[UoM]],2,0),"")</f>
        <v>Nos</v>
      </c>
      <c r="L1447" s="10">
        <v>12</v>
      </c>
      <c r="M1447" s="18">
        <f>IFERROR(VLOOKUP(Table4[[#This Row],[Item Name]],Table2[[#All],[Item Name]:[Open Rate]],8,0),"")</f>
        <v>9.15</v>
      </c>
      <c r="N1447" s="18">
        <f>IFERROR(+Table4[[#This Row],[Qty Issued]]*Table4[[#This Row],[Rate]],"")</f>
        <v>109.80000000000001</v>
      </c>
      <c r="O1447" s="10" t="s">
        <v>153</v>
      </c>
      <c r="P1447" s="13" t="s">
        <v>38</v>
      </c>
    </row>
    <row r="1448" spans="1:16" x14ac:dyDescent="0.25">
      <c r="A1448" s="26">
        <v>45895</v>
      </c>
      <c r="B1448" s="10" t="s">
        <v>155</v>
      </c>
      <c r="C1448" s="10">
        <v>264</v>
      </c>
      <c r="D1448" s="10">
        <v>1</v>
      </c>
      <c r="E1448" s="8" t="str">
        <f>IFERROR(VLOOKUP(Table4[[#This Row],[From Location Code]],Table5[#All],3,0),"")</f>
        <v>Munger</v>
      </c>
      <c r="F1448" s="8" t="str">
        <f>IFERROR(VLOOKUP(Table4[[#This Row],[From Location Code]],Table5[#All],2,0),"")</f>
        <v>Main Godown</v>
      </c>
      <c r="G1448" s="10">
        <v>10010097</v>
      </c>
      <c r="H1448" s="8" t="str">
        <f>IFERROR(VLOOKUP(Table4[[#This Row],[To BMC/MPG Code]],Table5[#All],3,0),"")</f>
        <v>Gomukh Cheria Bariarpur</v>
      </c>
      <c r="I1448" s="8" t="str">
        <f>IFERROR(VLOOKUP(Table4[[#This Row],[To BMC/MPG Code]],Table5[#All],2,0),"")</f>
        <v>MPG</v>
      </c>
      <c r="J1448" s="10" t="s">
        <v>133</v>
      </c>
      <c r="K1448" s="8" t="str">
        <f>IFERROR(VLOOKUP(Table4[[#This Row],[Item Name]],Table2[[Item Name]:[UoM]],2,0),"")</f>
        <v>Nos</v>
      </c>
      <c r="L1448" s="10">
        <v>12</v>
      </c>
      <c r="M1448" s="18">
        <f>IFERROR(VLOOKUP(Table4[[#This Row],[Item Name]],Table2[[#All],[Item Name]:[Open Rate]],8,0),"")</f>
        <v>9.15</v>
      </c>
      <c r="N1448" s="18">
        <f>IFERROR(+Table4[[#This Row],[Qty Issued]]*Table4[[#This Row],[Rate]],"")</f>
        <v>109.80000000000001</v>
      </c>
      <c r="O1448" s="10" t="s">
        <v>152</v>
      </c>
      <c r="P1448" s="13" t="s">
        <v>154</v>
      </c>
    </row>
    <row r="1449" spans="1:16" x14ac:dyDescent="0.25">
      <c r="A1449" s="26">
        <v>45895</v>
      </c>
      <c r="B1449" s="10" t="s">
        <v>155</v>
      </c>
      <c r="C1449" s="10">
        <v>264</v>
      </c>
      <c r="D1449" s="10">
        <v>1</v>
      </c>
      <c r="E1449" s="8" t="str">
        <f>IFERROR(VLOOKUP(Table4[[#This Row],[From Location Code]],Table5[#All],3,0),"")</f>
        <v>Munger</v>
      </c>
      <c r="F1449" s="8" t="str">
        <f>IFERROR(VLOOKUP(Table4[[#This Row],[From Location Code]],Table5[#All],2,0),"")</f>
        <v>Main Godown</v>
      </c>
      <c r="G1449" s="10">
        <v>10010076</v>
      </c>
      <c r="H1449" s="8" t="str">
        <f>IFERROR(VLOOKUP(Table4[[#This Row],[To BMC/MPG Code]],Table5[#All],3,0),"")</f>
        <v>Gomukh Bhith-02</v>
      </c>
      <c r="I1449" s="8" t="str">
        <f>IFERROR(VLOOKUP(Table4[[#This Row],[To BMC/MPG Code]],Table5[#All],2,0),"")</f>
        <v>MPG</v>
      </c>
      <c r="J1449" s="10" t="s">
        <v>133</v>
      </c>
      <c r="K1449" s="8" t="str">
        <f>IFERROR(VLOOKUP(Table4[[#This Row],[Item Name]],Table2[[Item Name]:[UoM]],2,0),"")</f>
        <v>Nos</v>
      </c>
      <c r="L1449" s="10">
        <v>12</v>
      </c>
      <c r="M1449" s="18">
        <f>IFERROR(VLOOKUP(Table4[[#This Row],[Item Name]],Table2[[#All],[Item Name]:[Open Rate]],8,0),"")</f>
        <v>9.15</v>
      </c>
      <c r="N1449" s="18">
        <f>IFERROR(+Table4[[#This Row],[Qty Issued]]*Table4[[#This Row],[Rate]],"")</f>
        <v>109.80000000000001</v>
      </c>
      <c r="O1449" s="10" t="s">
        <v>152</v>
      </c>
      <c r="P1449" s="13" t="s">
        <v>154</v>
      </c>
    </row>
    <row r="1450" spans="1:16" x14ac:dyDescent="0.25">
      <c r="A1450" s="26">
        <v>45895</v>
      </c>
      <c r="B1450" s="10" t="s">
        <v>155</v>
      </c>
      <c r="C1450" s="10">
        <v>264</v>
      </c>
      <c r="D1450" s="10">
        <v>1</v>
      </c>
      <c r="E1450" s="8" t="str">
        <f>IFERROR(VLOOKUP(Table4[[#This Row],[From Location Code]],Table5[#All],3,0),"")</f>
        <v>Munger</v>
      </c>
      <c r="F1450" s="8" t="str">
        <f>IFERROR(VLOOKUP(Table4[[#This Row],[From Location Code]],Table5[#All],2,0),"")</f>
        <v>Main Godown</v>
      </c>
      <c r="G1450" s="10">
        <v>10010133</v>
      </c>
      <c r="H1450" s="8" t="str">
        <f>IFERROR(VLOOKUP(Table4[[#This Row],[To BMC/MPG Code]],Table5[#All],3,0),"")</f>
        <v>Gomukh Basantpur</v>
      </c>
      <c r="I1450" s="8" t="str">
        <f>IFERROR(VLOOKUP(Table4[[#This Row],[To BMC/MPG Code]],Table5[#All],2,0),"")</f>
        <v>MPG</v>
      </c>
      <c r="J1450" s="10" t="s">
        <v>133</v>
      </c>
      <c r="K1450" s="8" t="str">
        <f>IFERROR(VLOOKUP(Table4[[#This Row],[Item Name]],Table2[[Item Name]:[UoM]],2,0),"")</f>
        <v>Nos</v>
      </c>
      <c r="L1450" s="10">
        <v>12</v>
      </c>
      <c r="M1450" s="18">
        <f>IFERROR(VLOOKUP(Table4[[#This Row],[Item Name]],Table2[[#All],[Item Name]:[Open Rate]],8,0),"")</f>
        <v>9.15</v>
      </c>
      <c r="N1450" s="18">
        <f>IFERROR(+Table4[[#This Row],[Qty Issued]]*Table4[[#This Row],[Rate]],"")</f>
        <v>109.80000000000001</v>
      </c>
      <c r="O1450" s="10" t="s">
        <v>153</v>
      </c>
      <c r="P1450" s="13" t="s">
        <v>38</v>
      </c>
    </row>
    <row r="1451" spans="1:16" x14ac:dyDescent="0.25">
      <c r="A1451" s="26">
        <v>45895</v>
      </c>
      <c r="B1451" s="10" t="s">
        <v>155</v>
      </c>
      <c r="C1451" s="10">
        <v>264</v>
      </c>
      <c r="D1451" s="10">
        <v>1</v>
      </c>
      <c r="E1451" s="8" t="str">
        <f>IFERROR(VLOOKUP(Table4[[#This Row],[From Location Code]],Table5[#All],3,0),"")</f>
        <v>Munger</v>
      </c>
      <c r="F1451" s="8" t="str">
        <f>IFERROR(VLOOKUP(Table4[[#This Row],[From Location Code]],Table5[#All],2,0),"")</f>
        <v>Main Godown</v>
      </c>
      <c r="G1451" s="10">
        <v>10010134</v>
      </c>
      <c r="H1451" s="8" t="str">
        <f>IFERROR(VLOOKUP(Table4[[#This Row],[To BMC/MPG Code]],Table5[#All],3,0),"")</f>
        <v>Gomukh Sakrauli</v>
      </c>
      <c r="I1451" s="8" t="str">
        <f>IFERROR(VLOOKUP(Table4[[#This Row],[To BMC/MPG Code]],Table5[#All],2,0),"")</f>
        <v>MPG</v>
      </c>
      <c r="J1451" s="10" t="s">
        <v>133</v>
      </c>
      <c r="K1451" s="8" t="str">
        <f>IFERROR(VLOOKUP(Table4[[#This Row],[Item Name]],Table2[[Item Name]:[UoM]],2,0),"")</f>
        <v>Nos</v>
      </c>
      <c r="L1451" s="10">
        <v>12</v>
      </c>
      <c r="M1451" s="18">
        <f>IFERROR(VLOOKUP(Table4[[#This Row],[Item Name]],Table2[[#All],[Item Name]:[Open Rate]],8,0),"")</f>
        <v>9.15</v>
      </c>
      <c r="N1451" s="18">
        <f>IFERROR(+Table4[[#This Row],[Qty Issued]]*Table4[[#This Row],[Rate]],"")</f>
        <v>109.80000000000001</v>
      </c>
      <c r="O1451" s="10" t="s">
        <v>153</v>
      </c>
      <c r="P1451" s="13" t="s">
        <v>38</v>
      </c>
    </row>
    <row r="1452" spans="1:16" x14ac:dyDescent="0.25">
      <c r="A1452" s="26">
        <v>45895</v>
      </c>
      <c r="B1452" s="10" t="s">
        <v>155</v>
      </c>
      <c r="C1452" s="10">
        <v>264</v>
      </c>
      <c r="D1452" s="10">
        <v>1</v>
      </c>
      <c r="E1452" s="8" t="str">
        <f>IFERROR(VLOOKUP(Table4[[#This Row],[From Location Code]],Table5[#All],3,0),"")</f>
        <v>Munger</v>
      </c>
      <c r="F1452" s="8" t="str">
        <f>IFERROR(VLOOKUP(Table4[[#This Row],[From Location Code]],Table5[#All],2,0),"")</f>
        <v>Main Godown</v>
      </c>
      <c r="G1452" s="10">
        <v>10010099</v>
      </c>
      <c r="H1452" s="8" t="str">
        <f>IFERROR(VLOOKUP(Table4[[#This Row],[To BMC/MPG Code]],Table5[#All],3,0),"")</f>
        <v>Gomukh Bagraha-01</v>
      </c>
      <c r="I1452" s="8" t="str">
        <f>IFERROR(VLOOKUP(Table4[[#This Row],[To BMC/MPG Code]],Table5[#All],2,0),"")</f>
        <v>MPG</v>
      </c>
      <c r="J1452" s="10" t="s">
        <v>68</v>
      </c>
      <c r="K1452" s="8" t="str">
        <f>IFERROR(VLOOKUP(Table4[[#This Row],[Item Name]],Table2[[Item Name]:[UoM]],2,0),"")</f>
        <v>Nos</v>
      </c>
      <c r="L1452" s="10">
        <v>15</v>
      </c>
      <c r="M1452" s="18">
        <f>IFERROR(VLOOKUP(Table4[[#This Row],[Item Name]],Table2[[#All],[Item Name]:[Open Rate]],8,0),"")</f>
        <v>5.13</v>
      </c>
      <c r="N1452" s="18">
        <f>IFERROR(+Table4[[#This Row],[Qty Issued]]*Table4[[#This Row],[Rate]],"")</f>
        <v>76.95</v>
      </c>
      <c r="O1452" s="10" t="s">
        <v>152</v>
      </c>
      <c r="P1452" s="13" t="s">
        <v>154</v>
      </c>
    </row>
    <row r="1453" spans="1:16" x14ac:dyDescent="0.25">
      <c r="A1453" s="26">
        <v>45895</v>
      </c>
      <c r="B1453" s="10" t="s">
        <v>155</v>
      </c>
      <c r="C1453" s="10">
        <v>264</v>
      </c>
      <c r="D1453" s="10">
        <v>1</v>
      </c>
      <c r="E1453" s="8" t="str">
        <f>IFERROR(VLOOKUP(Table4[[#This Row],[From Location Code]],Table5[#All],3,0),"")</f>
        <v>Munger</v>
      </c>
      <c r="F1453" s="8" t="str">
        <f>IFERROR(VLOOKUP(Table4[[#This Row],[From Location Code]],Table5[#All],2,0),"")</f>
        <v>Main Godown</v>
      </c>
      <c r="G1453" s="10">
        <v>10010044</v>
      </c>
      <c r="H1453" s="8" t="str">
        <f>IFERROR(VLOOKUP(Table4[[#This Row],[To BMC/MPG Code]],Table5[#All],3,0),"")</f>
        <v>Gomukh Kanausi</v>
      </c>
      <c r="I1453" s="8" t="str">
        <f>IFERROR(VLOOKUP(Table4[[#This Row],[To BMC/MPG Code]],Table5[#All],2,0),"")</f>
        <v>MPG</v>
      </c>
      <c r="J1453" s="10" t="s">
        <v>68</v>
      </c>
      <c r="K1453" s="8" t="str">
        <f>IFERROR(VLOOKUP(Table4[[#This Row],[Item Name]],Table2[[Item Name]:[UoM]],2,0),"")</f>
        <v>Nos</v>
      </c>
      <c r="L1453" s="10">
        <v>15</v>
      </c>
      <c r="M1453" s="18">
        <f>IFERROR(VLOOKUP(Table4[[#This Row],[Item Name]],Table2[[#All],[Item Name]:[Open Rate]],8,0),"")</f>
        <v>5.13</v>
      </c>
      <c r="N1453" s="18">
        <f>IFERROR(+Table4[[#This Row],[Qty Issued]]*Table4[[#This Row],[Rate]],"")</f>
        <v>76.95</v>
      </c>
      <c r="O1453" s="10" t="s">
        <v>152</v>
      </c>
      <c r="P1453" s="13" t="s">
        <v>154</v>
      </c>
    </row>
    <row r="1454" spans="1:16" x14ac:dyDescent="0.25">
      <c r="A1454" s="26">
        <v>45895</v>
      </c>
      <c r="B1454" s="10" t="s">
        <v>155</v>
      </c>
      <c r="C1454" s="10">
        <v>264</v>
      </c>
      <c r="D1454" s="10">
        <v>1</v>
      </c>
      <c r="E1454" s="8" t="str">
        <f>IFERROR(VLOOKUP(Table4[[#This Row],[From Location Code]],Table5[#All],3,0),"")</f>
        <v>Munger</v>
      </c>
      <c r="F1454" s="8" t="str">
        <f>IFERROR(VLOOKUP(Table4[[#This Row],[From Location Code]],Table5[#All],2,0),"")</f>
        <v>Main Godown</v>
      </c>
      <c r="G1454" s="10">
        <v>10010103</v>
      </c>
      <c r="H1454" s="8" t="str">
        <f>IFERROR(VLOOKUP(Table4[[#This Row],[To BMC/MPG Code]],Table5[#All],3,0),"")</f>
        <v>Gomukh Shobhaipura</v>
      </c>
      <c r="I1454" s="8" t="str">
        <f>IFERROR(VLOOKUP(Table4[[#This Row],[To BMC/MPG Code]],Table5[#All],2,0),"")</f>
        <v>MPG</v>
      </c>
      <c r="J1454" s="10" t="s">
        <v>68</v>
      </c>
      <c r="K1454" s="8" t="str">
        <f>IFERROR(VLOOKUP(Table4[[#This Row],[Item Name]],Table2[[Item Name]:[UoM]],2,0),"")</f>
        <v>Nos</v>
      </c>
      <c r="L1454" s="10">
        <v>25</v>
      </c>
      <c r="M1454" s="18">
        <f>IFERROR(VLOOKUP(Table4[[#This Row],[Item Name]],Table2[[#All],[Item Name]:[Open Rate]],8,0),"")</f>
        <v>5.13</v>
      </c>
      <c r="N1454" s="18">
        <f>IFERROR(+Table4[[#This Row],[Qty Issued]]*Table4[[#This Row],[Rate]],"")</f>
        <v>128.25</v>
      </c>
      <c r="O1454" s="10" t="s">
        <v>152</v>
      </c>
      <c r="P1454" s="13" t="s">
        <v>154</v>
      </c>
    </row>
    <row r="1455" spans="1:16" x14ac:dyDescent="0.25">
      <c r="A1455" s="26">
        <v>45895</v>
      </c>
      <c r="B1455" s="10" t="s">
        <v>155</v>
      </c>
      <c r="C1455" s="10">
        <v>264</v>
      </c>
      <c r="D1455" s="10">
        <v>1</v>
      </c>
      <c r="E1455" s="8" t="str">
        <f>IFERROR(VLOOKUP(Table4[[#This Row],[From Location Code]],Table5[#All],3,0),"")</f>
        <v>Munger</v>
      </c>
      <c r="F1455" s="8" t="str">
        <f>IFERROR(VLOOKUP(Table4[[#This Row],[From Location Code]],Table5[#All],2,0),"")</f>
        <v>Main Godown</v>
      </c>
      <c r="G1455" s="10">
        <v>10010127</v>
      </c>
      <c r="H1455" s="8" t="str">
        <f>IFERROR(VLOOKUP(Table4[[#This Row],[To BMC/MPG Code]],Table5[#All],3,0),"")</f>
        <v>Gomukh Gandhinagar</v>
      </c>
      <c r="I1455" s="8" t="str">
        <f>IFERROR(VLOOKUP(Table4[[#This Row],[To BMC/MPG Code]],Table5[#All],2,0),"")</f>
        <v>MPG</v>
      </c>
      <c r="J1455" s="10" t="s">
        <v>68</v>
      </c>
      <c r="K1455" s="8" t="str">
        <f>IFERROR(VLOOKUP(Table4[[#This Row],[Item Name]],Table2[[Item Name]:[UoM]],2,0),"")</f>
        <v>Nos</v>
      </c>
      <c r="L1455" s="10">
        <v>20</v>
      </c>
      <c r="M1455" s="18">
        <f>IFERROR(VLOOKUP(Table4[[#This Row],[Item Name]],Table2[[#All],[Item Name]:[Open Rate]],8,0),"")</f>
        <v>5.13</v>
      </c>
      <c r="N1455" s="18">
        <f>IFERROR(+Table4[[#This Row],[Qty Issued]]*Table4[[#This Row],[Rate]],"")</f>
        <v>102.6</v>
      </c>
      <c r="O1455" s="10" t="s">
        <v>153</v>
      </c>
      <c r="P1455" s="13" t="s">
        <v>38</v>
      </c>
    </row>
    <row r="1456" spans="1:16" x14ac:dyDescent="0.25">
      <c r="A1456" s="26">
        <v>45895</v>
      </c>
      <c r="B1456" s="10" t="s">
        <v>155</v>
      </c>
      <c r="C1456" s="10">
        <v>264</v>
      </c>
      <c r="D1456" s="10">
        <v>1</v>
      </c>
      <c r="E1456" s="8" t="str">
        <f>IFERROR(VLOOKUP(Table4[[#This Row],[From Location Code]],Table5[#All],3,0),"")</f>
        <v>Munger</v>
      </c>
      <c r="F1456" s="8" t="str">
        <f>IFERROR(VLOOKUP(Table4[[#This Row],[From Location Code]],Table5[#All],2,0),"")</f>
        <v>Main Godown</v>
      </c>
      <c r="G1456" s="10">
        <v>10010126</v>
      </c>
      <c r="H1456" s="8" t="str">
        <f>IFERROR(VLOOKUP(Table4[[#This Row],[To BMC/MPG Code]],Table5[#All],3,0),"")</f>
        <v>Gomukh Bhitiyarahi</v>
      </c>
      <c r="I1456" s="8" t="str">
        <f>IFERROR(VLOOKUP(Table4[[#This Row],[To BMC/MPG Code]],Table5[#All],2,0),"")</f>
        <v>MPG</v>
      </c>
      <c r="J1456" s="10" t="s">
        <v>68</v>
      </c>
      <c r="K1456" s="8" t="str">
        <f>IFERROR(VLOOKUP(Table4[[#This Row],[Item Name]],Table2[[Item Name]:[UoM]],2,0),"")</f>
        <v>Nos</v>
      </c>
      <c r="L1456" s="10">
        <v>20</v>
      </c>
      <c r="M1456" s="18">
        <f>IFERROR(VLOOKUP(Table4[[#This Row],[Item Name]],Table2[[#All],[Item Name]:[Open Rate]],8,0),"")</f>
        <v>5.13</v>
      </c>
      <c r="N1456" s="18">
        <f>IFERROR(+Table4[[#This Row],[Qty Issued]]*Table4[[#This Row],[Rate]],"")</f>
        <v>102.6</v>
      </c>
      <c r="O1456" s="10" t="s">
        <v>153</v>
      </c>
      <c r="P1456" s="13" t="s">
        <v>38</v>
      </c>
    </row>
    <row r="1457" spans="1:16" x14ac:dyDescent="0.25">
      <c r="A1457" s="26">
        <v>45895</v>
      </c>
      <c r="B1457" s="10" t="s">
        <v>155</v>
      </c>
      <c r="C1457" s="10">
        <v>264</v>
      </c>
      <c r="D1457" s="10">
        <v>1</v>
      </c>
      <c r="E1457" s="8" t="str">
        <f>IFERROR(VLOOKUP(Table4[[#This Row],[From Location Code]],Table5[#All],3,0),"")</f>
        <v>Munger</v>
      </c>
      <c r="F1457" s="8" t="str">
        <f>IFERROR(VLOOKUP(Table4[[#This Row],[From Location Code]],Table5[#All],2,0),"")</f>
        <v>Main Godown</v>
      </c>
      <c r="G1457" s="10">
        <v>10010082</v>
      </c>
      <c r="H1457" s="8" t="str">
        <f>IFERROR(VLOOKUP(Table4[[#This Row],[To BMC/MPG Code]],Table5[#All],3,0),"")</f>
        <v>Gomukh Sharmatola Sahuri</v>
      </c>
      <c r="I1457" s="8" t="str">
        <f>IFERROR(VLOOKUP(Table4[[#This Row],[To BMC/MPG Code]],Table5[#All],2,0),"")</f>
        <v>MPG</v>
      </c>
      <c r="J1457" s="10" t="s">
        <v>68</v>
      </c>
      <c r="K1457" s="8" t="str">
        <f>IFERROR(VLOOKUP(Table4[[#This Row],[Item Name]],Table2[[Item Name]:[UoM]],2,0),"")</f>
        <v>Nos</v>
      </c>
      <c r="L1457" s="10">
        <v>20</v>
      </c>
      <c r="M1457" s="18">
        <f>IFERROR(VLOOKUP(Table4[[#This Row],[Item Name]],Table2[[#All],[Item Name]:[Open Rate]],8,0),"")</f>
        <v>5.13</v>
      </c>
      <c r="N1457" s="18">
        <f>IFERROR(+Table4[[#This Row],[Qty Issued]]*Table4[[#This Row],[Rate]],"")</f>
        <v>102.6</v>
      </c>
      <c r="O1457" s="10" t="s">
        <v>152</v>
      </c>
      <c r="P1457" s="13" t="s">
        <v>154</v>
      </c>
    </row>
    <row r="1458" spans="1:16" x14ac:dyDescent="0.25">
      <c r="A1458" s="26">
        <v>45895</v>
      </c>
      <c r="B1458" s="10" t="s">
        <v>155</v>
      </c>
      <c r="C1458" s="10">
        <v>264</v>
      </c>
      <c r="D1458" s="10">
        <v>1</v>
      </c>
      <c r="E1458" s="8" t="str">
        <f>IFERROR(VLOOKUP(Table4[[#This Row],[From Location Code]],Table5[#All],3,0),"")</f>
        <v>Munger</v>
      </c>
      <c r="F1458" s="8" t="str">
        <f>IFERROR(VLOOKUP(Table4[[#This Row],[From Location Code]],Table5[#All],2,0),"")</f>
        <v>Main Godown</v>
      </c>
      <c r="G1458" s="10">
        <v>10010019</v>
      </c>
      <c r="H1458" s="8" t="str">
        <f>IFERROR(VLOOKUP(Table4[[#This Row],[To BMC/MPG Code]],Table5[#All],3,0),"")</f>
        <v xml:space="preserve">Gomukh Jagdar                                                                                       </v>
      </c>
      <c r="I1458" s="8" t="str">
        <f>IFERROR(VLOOKUP(Table4[[#This Row],[To BMC/MPG Code]],Table5[#All],2,0),"")</f>
        <v>MPG</v>
      </c>
      <c r="J1458" s="10" t="s">
        <v>68</v>
      </c>
      <c r="K1458" s="8" t="str">
        <f>IFERROR(VLOOKUP(Table4[[#This Row],[Item Name]],Table2[[Item Name]:[UoM]],2,0),"")</f>
        <v>Nos</v>
      </c>
      <c r="L1458" s="10">
        <v>20</v>
      </c>
      <c r="M1458" s="18">
        <f>IFERROR(VLOOKUP(Table4[[#This Row],[Item Name]],Table2[[#All],[Item Name]:[Open Rate]],8,0),"")</f>
        <v>5.13</v>
      </c>
      <c r="N1458" s="18">
        <f>IFERROR(+Table4[[#This Row],[Qty Issued]]*Table4[[#This Row],[Rate]],"")</f>
        <v>102.6</v>
      </c>
      <c r="O1458" s="10" t="s">
        <v>152</v>
      </c>
      <c r="P1458" s="13" t="s">
        <v>154</v>
      </c>
    </row>
    <row r="1459" spans="1:16" x14ac:dyDescent="0.25">
      <c r="A1459" s="26">
        <v>45895</v>
      </c>
      <c r="B1459" s="10" t="s">
        <v>155</v>
      </c>
      <c r="C1459" s="10">
        <v>264</v>
      </c>
      <c r="D1459" s="10">
        <v>1</v>
      </c>
      <c r="E1459" s="8" t="str">
        <f>IFERROR(VLOOKUP(Table4[[#This Row],[From Location Code]],Table5[#All],3,0),"")</f>
        <v>Munger</v>
      </c>
      <c r="F1459" s="8" t="str">
        <f>IFERROR(VLOOKUP(Table4[[#This Row],[From Location Code]],Table5[#All],2,0),"")</f>
        <v>Main Godown</v>
      </c>
      <c r="G1459" s="10">
        <v>10010113</v>
      </c>
      <c r="H1459" s="8" t="str">
        <f>IFERROR(VLOOKUP(Table4[[#This Row],[To BMC/MPG Code]],Table5[#All],3,0),"")</f>
        <v>Gomukh Basahi</v>
      </c>
      <c r="I1459" s="8" t="str">
        <f>IFERROR(VLOOKUP(Table4[[#This Row],[To BMC/MPG Code]],Table5[#All],2,0),"")</f>
        <v>MPG</v>
      </c>
      <c r="J1459" s="10" t="s">
        <v>68</v>
      </c>
      <c r="K1459" s="8" t="str">
        <f>IFERROR(VLOOKUP(Table4[[#This Row],[Item Name]],Table2[[Item Name]:[UoM]],2,0),"")</f>
        <v>Nos</v>
      </c>
      <c r="L1459" s="10">
        <v>20</v>
      </c>
      <c r="M1459" s="18">
        <f>IFERROR(VLOOKUP(Table4[[#This Row],[Item Name]],Table2[[#All],[Item Name]:[Open Rate]],8,0),"")</f>
        <v>5.13</v>
      </c>
      <c r="N1459" s="18">
        <f>IFERROR(+Table4[[#This Row],[Qty Issued]]*Table4[[#This Row],[Rate]],"")</f>
        <v>102.6</v>
      </c>
      <c r="O1459" s="10" t="s">
        <v>152</v>
      </c>
      <c r="P1459" s="13" t="s">
        <v>154</v>
      </c>
    </row>
    <row r="1460" spans="1:16" x14ac:dyDescent="0.25">
      <c r="A1460" s="26">
        <v>45895</v>
      </c>
      <c r="B1460" s="10" t="s">
        <v>155</v>
      </c>
      <c r="C1460" s="10">
        <v>264</v>
      </c>
      <c r="D1460" s="10">
        <v>1</v>
      </c>
      <c r="E1460" s="8" t="str">
        <f>IFERROR(VLOOKUP(Table4[[#This Row],[From Location Code]],Table5[#All],3,0),"")</f>
        <v>Munger</v>
      </c>
      <c r="F1460" s="8" t="str">
        <f>IFERROR(VLOOKUP(Table4[[#This Row],[From Location Code]],Table5[#All],2,0),"")</f>
        <v>Main Godown</v>
      </c>
      <c r="G1460" s="10">
        <v>10010108</v>
      </c>
      <c r="H1460" s="8" t="str">
        <f>IFERROR(VLOOKUP(Table4[[#This Row],[To BMC/MPG Code]],Table5[#All],3,0),"")</f>
        <v>Gomukh Pirauna</v>
      </c>
      <c r="I1460" s="8" t="str">
        <f>IFERROR(VLOOKUP(Table4[[#This Row],[To BMC/MPG Code]],Table5[#All],2,0),"")</f>
        <v>MPG</v>
      </c>
      <c r="J1460" s="10" t="s">
        <v>68</v>
      </c>
      <c r="K1460" s="8" t="str">
        <f>IFERROR(VLOOKUP(Table4[[#This Row],[Item Name]],Table2[[Item Name]:[UoM]],2,0),"")</f>
        <v>Nos</v>
      </c>
      <c r="L1460" s="10">
        <v>20</v>
      </c>
      <c r="M1460" s="18">
        <f>IFERROR(VLOOKUP(Table4[[#This Row],[Item Name]],Table2[[#All],[Item Name]:[Open Rate]],8,0),"")</f>
        <v>5.13</v>
      </c>
      <c r="N1460" s="18">
        <f>IFERROR(+Table4[[#This Row],[Qty Issued]]*Table4[[#This Row],[Rate]],"")</f>
        <v>102.6</v>
      </c>
      <c r="O1460" s="10" t="s">
        <v>152</v>
      </c>
      <c r="P1460" s="13" t="s">
        <v>154</v>
      </c>
    </row>
    <row r="1461" spans="1:16" x14ac:dyDescent="0.25">
      <c r="A1461" s="26">
        <v>45895</v>
      </c>
      <c r="B1461" s="10" t="s">
        <v>155</v>
      </c>
      <c r="C1461" s="10">
        <v>264</v>
      </c>
      <c r="D1461" s="10">
        <v>1</v>
      </c>
      <c r="E1461" s="8" t="str">
        <f>IFERROR(VLOOKUP(Table4[[#This Row],[From Location Code]],Table5[#All],3,0),"")</f>
        <v>Munger</v>
      </c>
      <c r="F1461" s="8" t="str">
        <f>IFERROR(VLOOKUP(Table4[[#This Row],[From Location Code]],Table5[#All],2,0),"")</f>
        <v>Main Godown</v>
      </c>
      <c r="G1461" s="10">
        <v>10010121</v>
      </c>
      <c r="H1461" s="8" t="str">
        <f>IFERROR(VLOOKUP(Table4[[#This Row],[To BMC/MPG Code]],Table5[#All],3,0),"")</f>
        <v>Gomukh Sawantpur</v>
      </c>
      <c r="I1461" s="8" t="str">
        <f>IFERROR(VLOOKUP(Table4[[#This Row],[To BMC/MPG Code]],Table5[#All],2,0),"")</f>
        <v>MPG</v>
      </c>
      <c r="J1461" s="10" t="s">
        <v>68</v>
      </c>
      <c r="K1461" s="8" t="str">
        <f>IFERROR(VLOOKUP(Table4[[#This Row],[Item Name]],Table2[[Item Name]:[UoM]],2,0),"")</f>
        <v>Nos</v>
      </c>
      <c r="L1461" s="10">
        <v>20</v>
      </c>
      <c r="M1461" s="18">
        <f>IFERROR(VLOOKUP(Table4[[#This Row],[Item Name]],Table2[[#All],[Item Name]:[Open Rate]],8,0),"")</f>
        <v>5.13</v>
      </c>
      <c r="N1461" s="18">
        <f>IFERROR(+Table4[[#This Row],[Qty Issued]]*Table4[[#This Row],[Rate]],"")</f>
        <v>102.6</v>
      </c>
      <c r="O1461" s="10" t="s">
        <v>152</v>
      </c>
      <c r="P1461" s="13" t="s">
        <v>154</v>
      </c>
    </row>
    <row r="1462" spans="1:16" x14ac:dyDescent="0.25">
      <c r="A1462" s="26">
        <v>45895</v>
      </c>
      <c r="B1462" s="10" t="s">
        <v>155</v>
      </c>
      <c r="C1462" s="10">
        <v>264</v>
      </c>
      <c r="D1462" s="10">
        <v>1</v>
      </c>
      <c r="E1462" s="8" t="str">
        <f>IFERROR(VLOOKUP(Table4[[#This Row],[From Location Code]],Table5[#All],3,0),"")</f>
        <v>Munger</v>
      </c>
      <c r="F1462" s="8" t="str">
        <f>IFERROR(VLOOKUP(Table4[[#This Row],[From Location Code]],Table5[#All],2,0),"")</f>
        <v>Main Godown</v>
      </c>
      <c r="G1462" s="10">
        <v>10010102</v>
      </c>
      <c r="H1462" s="8" t="str">
        <f>IFERROR(VLOOKUP(Table4[[#This Row],[To BMC/MPG Code]],Table5[#All],3,0),"")</f>
        <v>Gomukh Khanjapur Bangali Tola</v>
      </c>
      <c r="I1462" s="8" t="str">
        <f>IFERROR(VLOOKUP(Table4[[#This Row],[To BMC/MPG Code]],Table5[#All],2,0),"")</f>
        <v>MPG</v>
      </c>
      <c r="J1462" s="10" t="s">
        <v>68</v>
      </c>
      <c r="K1462" s="8" t="str">
        <f>IFERROR(VLOOKUP(Table4[[#This Row],[Item Name]],Table2[[Item Name]:[UoM]],2,0),"")</f>
        <v>Nos</v>
      </c>
      <c r="L1462" s="10">
        <v>15</v>
      </c>
      <c r="M1462" s="18">
        <f>IFERROR(VLOOKUP(Table4[[#This Row],[Item Name]],Table2[[#All],[Item Name]:[Open Rate]],8,0),"")</f>
        <v>5.13</v>
      </c>
      <c r="N1462" s="18">
        <f>IFERROR(+Table4[[#This Row],[Qty Issued]]*Table4[[#This Row],[Rate]],"")</f>
        <v>76.95</v>
      </c>
      <c r="O1462" s="10" t="s">
        <v>152</v>
      </c>
      <c r="P1462" s="13" t="s">
        <v>154</v>
      </c>
    </row>
    <row r="1463" spans="1:16" x14ac:dyDescent="0.25">
      <c r="A1463" s="26">
        <v>45895</v>
      </c>
      <c r="B1463" s="10" t="s">
        <v>155</v>
      </c>
      <c r="C1463" s="10">
        <v>264</v>
      </c>
      <c r="D1463" s="10">
        <v>1</v>
      </c>
      <c r="E1463" s="8" t="str">
        <f>IFERROR(VLOOKUP(Table4[[#This Row],[From Location Code]],Table5[#All],3,0),"")</f>
        <v>Munger</v>
      </c>
      <c r="F1463" s="8" t="str">
        <f>IFERROR(VLOOKUP(Table4[[#This Row],[From Location Code]],Table5[#All],2,0),"")</f>
        <v>Main Godown</v>
      </c>
      <c r="G1463" s="10">
        <v>10010128</v>
      </c>
      <c r="H1463" s="8" t="str">
        <f>IFERROR(VLOOKUP(Table4[[#This Row],[To BMC/MPG Code]],Table5[#All],3,0),"")</f>
        <v>Gomukh Aure Bikrampur</v>
      </c>
      <c r="I1463" s="8" t="str">
        <f>IFERROR(VLOOKUP(Table4[[#This Row],[To BMC/MPG Code]],Table5[#All],2,0),"")</f>
        <v>MPG</v>
      </c>
      <c r="J1463" s="10" t="s">
        <v>68</v>
      </c>
      <c r="K1463" s="8" t="str">
        <f>IFERROR(VLOOKUP(Table4[[#This Row],[Item Name]],Table2[[Item Name]:[UoM]],2,0),"")</f>
        <v>Nos</v>
      </c>
      <c r="L1463" s="10">
        <v>20</v>
      </c>
      <c r="M1463" s="18">
        <f>IFERROR(VLOOKUP(Table4[[#This Row],[Item Name]],Table2[[#All],[Item Name]:[Open Rate]],8,0),"")</f>
        <v>5.13</v>
      </c>
      <c r="N1463" s="18">
        <f>IFERROR(+Table4[[#This Row],[Qty Issued]]*Table4[[#This Row],[Rate]],"")</f>
        <v>102.6</v>
      </c>
      <c r="O1463" s="10" t="s">
        <v>153</v>
      </c>
      <c r="P1463" s="13" t="s">
        <v>38</v>
      </c>
    </row>
    <row r="1464" spans="1:16" x14ac:dyDescent="0.25">
      <c r="A1464" s="26">
        <v>45895</v>
      </c>
      <c r="B1464" s="10" t="s">
        <v>155</v>
      </c>
      <c r="C1464" s="10">
        <v>264</v>
      </c>
      <c r="D1464" s="10">
        <v>1</v>
      </c>
      <c r="E1464" s="8" t="str">
        <f>IFERROR(VLOOKUP(Table4[[#This Row],[From Location Code]],Table5[#All],3,0),"")</f>
        <v>Munger</v>
      </c>
      <c r="F1464" s="8" t="str">
        <f>IFERROR(VLOOKUP(Table4[[#This Row],[From Location Code]],Table5[#All],2,0),"")</f>
        <v>Main Godown</v>
      </c>
      <c r="G1464" s="10">
        <v>10010097</v>
      </c>
      <c r="H1464" s="8" t="str">
        <f>IFERROR(VLOOKUP(Table4[[#This Row],[To BMC/MPG Code]],Table5[#All],3,0),"")</f>
        <v>Gomukh Cheria Bariarpur</v>
      </c>
      <c r="I1464" s="8" t="str">
        <f>IFERROR(VLOOKUP(Table4[[#This Row],[To BMC/MPG Code]],Table5[#All],2,0),"")</f>
        <v>MPG</v>
      </c>
      <c r="J1464" s="10" t="s">
        <v>68</v>
      </c>
      <c r="K1464" s="8" t="str">
        <f>IFERROR(VLOOKUP(Table4[[#This Row],[Item Name]],Table2[[Item Name]:[UoM]],2,0),"")</f>
        <v>Nos</v>
      </c>
      <c r="L1464" s="10">
        <v>15</v>
      </c>
      <c r="M1464" s="18">
        <f>IFERROR(VLOOKUP(Table4[[#This Row],[Item Name]],Table2[[#All],[Item Name]:[Open Rate]],8,0),"")</f>
        <v>5.13</v>
      </c>
      <c r="N1464" s="18">
        <f>IFERROR(+Table4[[#This Row],[Qty Issued]]*Table4[[#This Row],[Rate]],"")</f>
        <v>76.95</v>
      </c>
      <c r="O1464" s="10" t="s">
        <v>152</v>
      </c>
      <c r="P1464" s="13" t="s">
        <v>154</v>
      </c>
    </row>
    <row r="1465" spans="1:16" x14ac:dyDescent="0.25">
      <c r="A1465" s="26">
        <v>45895</v>
      </c>
      <c r="B1465" s="10" t="s">
        <v>155</v>
      </c>
      <c r="C1465" s="10">
        <v>264</v>
      </c>
      <c r="D1465" s="10">
        <v>1</v>
      </c>
      <c r="E1465" s="8" t="str">
        <f>IFERROR(VLOOKUP(Table4[[#This Row],[From Location Code]],Table5[#All],3,0),"")</f>
        <v>Munger</v>
      </c>
      <c r="F1465" s="8" t="str">
        <f>IFERROR(VLOOKUP(Table4[[#This Row],[From Location Code]],Table5[#All],2,0),"")</f>
        <v>Main Godown</v>
      </c>
      <c r="G1465" s="10">
        <v>10010076</v>
      </c>
      <c r="H1465" s="8" t="str">
        <f>IFERROR(VLOOKUP(Table4[[#This Row],[To BMC/MPG Code]],Table5[#All],3,0),"")</f>
        <v>Gomukh Bhith-02</v>
      </c>
      <c r="I1465" s="8" t="str">
        <f>IFERROR(VLOOKUP(Table4[[#This Row],[To BMC/MPG Code]],Table5[#All],2,0),"")</f>
        <v>MPG</v>
      </c>
      <c r="J1465" s="10" t="s">
        <v>68</v>
      </c>
      <c r="K1465" s="8" t="str">
        <f>IFERROR(VLOOKUP(Table4[[#This Row],[Item Name]],Table2[[Item Name]:[UoM]],2,0),"")</f>
        <v>Nos</v>
      </c>
      <c r="L1465" s="10">
        <v>15</v>
      </c>
      <c r="M1465" s="18">
        <f>IFERROR(VLOOKUP(Table4[[#This Row],[Item Name]],Table2[[#All],[Item Name]:[Open Rate]],8,0),"")</f>
        <v>5.13</v>
      </c>
      <c r="N1465" s="18">
        <f>IFERROR(+Table4[[#This Row],[Qty Issued]]*Table4[[#This Row],[Rate]],"")</f>
        <v>76.95</v>
      </c>
      <c r="O1465" s="10" t="s">
        <v>152</v>
      </c>
      <c r="P1465" s="13" t="s">
        <v>154</v>
      </c>
    </row>
    <row r="1466" spans="1:16" x14ac:dyDescent="0.25">
      <c r="A1466" s="26">
        <v>45895</v>
      </c>
      <c r="B1466" s="10" t="s">
        <v>155</v>
      </c>
      <c r="C1466" s="10">
        <v>264</v>
      </c>
      <c r="D1466" s="10">
        <v>1</v>
      </c>
      <c r="E1466" s="8" t="str">
        <f>IFERROR(VLOOKUP(Table4[[#This Row],[From Location Code]],Table5[#All],3,0),"")</f>
        <v>Munger</v>
      </c>
      <c r="F1466" s="8" t="str">
        <f>IFERROR(VLOOKUP(Table4[[#This Row],[From Location Code]],Table5[#All],2,0),"")</f>
        <v>Main Godown</v>
      </c>
      <c r="G1466" s="10">
        <v>10010133</v>
      </c>
      <c r="H1466" s="8" t="str">
        <f>IFERROR(VLOOKUP(Table4[[#This Row],[To BMC/MPG Code]],Table5[#All],3,0),"")</f>
        <v>Gomukh Basantpur</v>
      </c>
      <c r="I1466" s="8" t="str">
        <f>IFERROR(VLOOKUP(Table4[[#This Row],[To BMC/MPG Code]],Table5[#All],2,0),"")</f>
        <v>MPG</v>
      </c>
      <c r="J1466" s="10" t="s">
        <v>68</v>
      </c>
      <c r="K1466" s="8" t="str">
        <f>IFERROR(VLOOKUP(Table4[[#This Row],[Item Name]],Table2[[Item Name]:[UoM]],2,0),"")</f>
        <v>Nos</v>
      </c>
      <c r="L1466" s="10">
        <v>20</v>
      </c>
      <c r="M1466" s="18">
        <f>IFERROR(VLOOKUP(Table4[[#This Row],[Item Name]],Table2[[#All],[Item Name]:[Open Rate]],8,0),"")</f>
        <v>5.13</v>
      </c>
      <c r="N1466" s="18">
        <f>IFERROR(+Table4[[#This Row],[Qty Issued]]*Table4[[#This Row],[Rate]],"")</f>
        <v>102.6</v>
      </c>
      <c r="O1466" s="10" t="s">
        <v>153</v>
      </c>
      <c r="P1466" s="13" t="s">
        <v>38</v>
      </c>
    </row>
    <row r="1467" spans="1:16" x14ac:dyDescent="0.25">
      <c r="A1467" s="26">
        <v>45895</v>
      </c>
      <c r="B1467" s="10" t="s">
        <v>155</v>
      </c>
      <c r="C1467" s="10">
        <v>264</v>
      </c>
      <c r="D1467" s="10">
        <v>1</v>
      </c>
      <c r="E1467" s="8" t="str">
        <f>IFERROR(VLOOKUP(Table4[[#This Row],[From Location Code]],Table5[#All],3,0),"")</f>
        <v>Munger</v>
      </c>
      <c r="F1467" s="8" t="str">
        <f>IFERROR(VLOOKUP(Table4[[#This Row],[From Location Code]],Table5[#All],2,0),"")</f>
        <v>Main Godown</v>
      </c>
      <c r="G1467" s="10">
        <v>10010134</v>
      </c>
      <c r="H1467" s="8" t="str">
        <f>IFERROR(VLOOKUP(Table4[[#This Row],[To BMC/MPG Code]],Table5[#All],3,0),"")</f>
        <v>Gomukh Sakrauli</v>
      </c>
      <c r="I1467" s="8" t="str">
        <f>IFERROR(VLOOKUP(Table4[[#This Row],[To BMC/MPG Code]],Table5[#All],2,0),"")</f>
        <v>MPG</v>
      </c>
      <c r="J1467" s="10" t="s">
        <v>68</v>
      </c>
      <c r="K1467" s="8" t="str">
        <f>IFERROR(VLOOKUP(Table4[[#This Row],[Item Name]],Table2[[Item Name]:[UoM]],2,0),"")</f>
        <v>Nos</v>
      </c>
      <c r="L1467" s="10">
        <v>20</v>
      </c>
      <c r="M1467" s="18">
        <f>IFERROR(VLOOKUP(Table4[[#This Row],[Item Name]],Table2[[#All],[Item Name]:[Open Rate]],8,0),"")</f>
        <v>5.13</v>
      </c>
      <c r="N1467" s="18">
        <f>IFERROR(+Table4[[#This Row],[Qty Issued]]*Table4[[#This Row],[Rate]],"")</f>
        <v>102.6</v>
      </c>
      <c r="O1467" s="10" t="s">
        <v>153</v>
      </c>
      <c r="P1467" s="13" t="s">
        <v>38</v>
      </c>
    </row>
    <row r="1468" spans="1:16" x14ac:dyDescent="0.25">
      <c r="A1468" s="26">
        <v>45899</v>
      </c>
      <c r="B1468" s="10" t="s">
        <v>155</v>
      </c>
      <c r="C1468" s="10">
        <v>265</v>
      </c>
      <c r="D1468" s="10">
        <v>1</v>
      </c>
      <c r="E1468" s="8" t="str">
        <f>IFERROR(VLOOKUP(Table4[[#This Row],[From Location Code]],Table5[#All],3,0),"")</f>
        <v>Munger</v>
      </c>
      <c r="F1468" s="8" t="str">
        <f>IFERROR(VLOOKUP(Table4[[#This Row],[From Location Code]],Table5[#All],2,0),"")</f>
        <v>Main Godown</v>
      </c>
      <c r="G1468" s="10">
        <v>2</v>
      </c>
      <c r="H1468" s="8" t="str">
        <f>IFERROR(VLOOKUP(Table4[[#This Row],[To BMC/MPG Code]],Table5[#All],3,0),"")</f>
        <v>Nova Dairy</v>
      </c>
      <c r="I1468" s="8" t="str">
        <f>IFERROR(VLOOKUP(Table4[[#This Row],[To BMC/MPG Code]],Table5[#All],2,0),"")</f>
        <v>Vendor</v>
      </c>
      <c r="J1468" s="9" t="s">
        <v>128</v>
      </c>
      <c r="K1468" s="8" t="str">
        <f>IFERROR(VLOOKUP(Table4[[#This Row],[Item Name]],Table2[[Item Name]:[UoM]],2,0),"")</f>
        <v>Nos</v>
      </c>
      <c r="L1468" s="10">
        <v>25</v>
      </c>
      <c r="M1468" s="18">
        <f>IFERROR(VLOOKUP(Table4[[#This Row],[Item Name]],Table2[[#All],[Item Name]:[Open Rate]],8,0),"")</f>
        <v>51.92</v>
      </c>
      <c r="N1468" s="18">
        <f>IFERROR(+Table4[[#This Row],[Qty Issued]]*Table4[[#This Row],[Rate]],"")</f>
        <v>1298</v>
      </c>
      <c r="O1468" s="10" t="s">
        <v>152</v>
      </c>
      <c r="P1468" s="13" t="s">
        <v>154</v>
      </c>
    </row>
    <row r="1469" spans="1:16" x14ac:dyDescent="0.25">
      <c r="A1469" s="26">
        <v>45899</v>
      </c>
      <c r="B1469" s="10" t="s">
        <v>155</v>
      </c>
      <c r="C1469" s="10">
        <v>265</v>
      </c>
      <c r="D1469" s="10">
        <v>1</v>
      </c>
      <c r="E1469" s="8" t="str">
        <f>IFERROR(VLOOKUP(Table4[[#This Row],[From Location Code]],Table5[#All],3,0),"")</f>
        <v>Munger</v>
      </c>
      <c r="F1469" s="8" t="str">
        <f>IFERROR(VLOOKUP(Table4[[#This Row],[From Location Code]],Table5[#All],2,0),"")</f>
        <v>Main Godown</v>
      </c>
      <c r="G1469" s="10">
        <v>2</v>
      </c>
      <c r="H1469" s="8" t="str">
        <f>IFERROR(VLOOKUP(Table4[[#This Row],[To BMC/MPG Code]],Table5[#All],3,0),"")</f>
        <v>Nova Dairy</v>
      </c>
      <c r="I1469" s="8" t="str">
        <f>IFERROR(VLOOKUP(Table4[[#This Row],[To BMC/MPG Code]],Table5[#All],2,0),"")</f>
        <v>Vendor</v>
      </c>
      <c r="J1469" s="9" t="s">
        <v>50</v>
      </c>
      <c r="K1469" s="8" t="str">
        <f>IFERROR(VLOOKUP(Table4[[#This Row],[Item Name]],Table2[[Item Name]:[UoM]],2,0),"")</f>
        <v>Nos</v>
      </c>
      <c r="L1469" s="10">
        <v>1</v>
      </c>
      <c r="M1469" s="18">
        <f>IFERROR(VLOOKUP(Table4[[#This Row],[Item Name]],Table2[[#All],[Item Name]:[Open Rate]],8,0),"")</f>
        <v>212.4</v>
      </c>
      <c r="N1469" s="18">
        <f>IFERROR(+Table4[[#This Row],[Qty Issued]]*Table4[[#This Row],[Rate]],"")</f>
        <v>212.4</v>
      </c>
      <c r="O1469" s="10" t="s">
        <v>152</v>
      </c>
      <c r="P1469" s="13" t="s">
        <v>154</v>
      </c>
    </row>
    <row r="1470" spans="1:16" x14ac:dyDescent="0.25">
      <c r="A1470" s="26">
        <v>45899</v>
      </c>
      <c r="B1470" s="10" t="s">
        <v>155</v>
      </c>
      <c r="C1470" s="10">
        <v>266</v>
      </c>
      <c r="D1470" s="10">
        <v>1</v>
      </c>
      <c r="E1470" s="8" t="str">
        <f>IFERROR(VLOOKUP(Table4[[#This Row],[From Location Code]],Table5[#All],3,0),"")</f>
        <v>Munger</v>
      </c>
      <c r="F1470" s="8" t="str">
        <f>IFERROR(VLOOKUP(Table4[[#This Row],[From Location Code]],Table5[#All],2,0),"")</f>
        <v>Main Godown</v>
      </c>
      <c r="G1470" s="10">
        <v>1007</v>
      </c>
      <c r="H1470" s="8" t="str">
        <f>IFERROR(VLOOKUP(Table4[[#This Row],[To BMC/MPG Code]],Table5[#All],3,0),"")</f>
        <v>Araria</v>
      </c>
      <c r="I1470" s="8" t="str">
        <f>IFERROR(VLOOKUP(Table4[[#This Row],[To BMC/MPG Code]],Table5[#All],2,0),"")</f>
        <v>BMC</v>
      </c>
      <c r="J1470" s="10" t="s">
        <v>127</v>
      </c>
      <c r="K1470" s="8" t="str">
        <f>IFERROR(VLOOKUP(Table4[[#This Row],[Item Name]],Table2[[Item Name]:[UoM]],2,0),"")</f>
        <v>Nos</v>
      </c>
      <c r="L1470" s="10">
        <v>800</v>
      </c>
      <c r="M1470" s="18">
        <f>IFERROR(VLOOKUP(Table4[[#This Row],[Item Name]],Table2[[#All],[Item Name]:[Open Rate]],8,0),"")</f>
        <v>12.71</v>
      </c>
      <c r="N1470" s="18">
        <f>IFERROR(+Table4[[#This Row],[Qty Issued]]*Table4[[#This Row],[Rate]],"")</f>
        <v>10168</v>
      </c>
      <c r="O1470" s="10" t="s">
        <v>152</v>
      </c>
      <c r="P1470" s="13" t="s">
        <v>154</v>
      </c>
    </row>
    <row r="1471" spans="1:16" x14ac:dyDescent="0.25">
      <c r="A1471" s="26">
        <v>45899</v>
      </c>
      <c r="B1471" s="10" t="s">
        <v>155</v>
      </c>
      <c r="C1471" s="10">
        <v>266</v>
      </c>
      <c r="D1471" s="10">
        <v>1</v>
      </c>
      <c r="E1471" s="8" t="str">
        <f>IFERROR(VLOOKUP(Table4[[#This Row],[From Location Code]],Table5[#All],3,0),"")</f>
        <v>Munger</v>
      </c>
      <c r="F1471" s="8" t="str">
        <f>IFERROR(VLOOKUP(Table4[[#This Row],[From Location Code]],Table5[#All],2,0),"")</f>
        <v>Main Godown</v>
      </c>
      <c r="G1471" s="10">
        <v>1007</v>
      </c>
      <c r="H1471" s="8" t="str">
        <f>IFERROR(VLOOKUP(Table4[[#This Row],[To BMC/MPG Code]],Table5[#All],3,0),"")</f>
        <v>Araria</v>
      </c>
      <c r="I1471" s="8" t="str">
        <f>IFERROR(VLOOKUP(Table4[[#This Row],[To BMC/MPG Code]],Table5[#All],2,0),"")</f>
        <v>BMC</v>
      </c>
      <c r="J1471" s="10" t="s">
        <v>126</v>
      </c>
      <c r="K1471" s="8" t="str">
        <f>IFERROR(VLOOKUP(Table4[[#This Row],[Item Name]],Table2[[Item Name]:[UoM]],2,0),"")</f>
        <v>Nos</v>
      </c>
      <c r="L1471" s="10">
        <v>1</v>
      </c>
      <c r="M1471" s="18">
        <f>IFERROR(VLOOKUP(Table4[[#This Row],[Item Name]],Table2[[#All],[Item Name]:[Open Rate]],8,0),"")</f>
        <v>812.2</v>
      </c>
      <c r="N1471" s="18">
        <f>IFERROR(+Table4[[#This Row],[Qty Issued]]*Table4[[#This Row],[Rate]],"")</f>
        <v>812.2</v>
      </c>
      <c r="O1471" s="10" t="s">
        <v>152</v>
      </c>
      <c r="P1471" s="13" t="s">
        <v>154</v>
      </c>
    </row>
    <row r="1472" spans="1:16" x14ac:dyDescent="0.25">
      <c r="A1472" s="26"/>
      <c r="B1472" s="10"/>
      <c r="C1472" s="10"/>
      <c r="D1472" s="10"/>
      <c r="E1472" s="8" t="str">
        <f>IFERROR(VLOOKUP(Table4[[#This Row],[From Location Code]],Table5[#All],3,0),"")</f>
        <v/>
      </c>
      <c r="F1472" s="8" t="str">
        <f>IFERROR(VLOOKUP(Table4[[#This Row],[From Location Code]],Table5[#All],2,0),"")</f>
        <v/>
      </c>
      <c r="G1472" s="10"/>
      <c r="H1472" s="8" t="str">
        <f>IFERROR(VLOOKUP(Table4[[#This Row],[To BMC/MPG Code]],Table5[#All],3,0),"")</f>
        <v/>
      </c>
      <c r="I1472" s="8" t="str">
        <f>IFERROR(VLOOKUP(Table4[[#This Row],[To BMC/MPG Code]],Table5[#All],2,0),"")</f>
        <v/>
      </c>
      <c r="J1472" s="10"/>
      <c r="K1472" s="8" t="str">
        <f>IFERROR(VLOOKUP(Table4[[#This Row],[Item Name]],Table2[[Item Name]:[UoM]],2,0),"")</f>
        <v/>
      </c>
      <c r="L1472" s="10"/>
      <c r="M1472" s="18" t="str">
        <f>IFERROR(VLOOKUP(Table4[[#This Row],[Item Name]],Table2[[#All],[Item Name]:[Open Rate]],8,0),"")</f>
        <v/>
      </c>
      <c r="N1472" s="18" t="str">
        <f>IFERROR(+Table4[[#This Row],[Qty Issued]]*Table4[[#This Row],[Rate]],"")</f>
        <v/>
      </c>
      <c r="O1472" s="10"/>
      <c r="P1472" s="13"/>
    </row>
    <row r="1473" spans="1:16" x14ac:dyDescent="0.25">
      <c r="A1473" s="26"/>
      <c r="B1473" s="10"/>
      <c r="C1473" s="10"/>
      <c r="D1473" s="10"/>
      <c r="E1473" s="8" t="str">
        <f>IFERROR(VLOOKUP(Table4[[#This Row],[From Location Code]],Table5[#All],3,0),"")</f>
        <v/>
      </c>
      <c r="F1473" s="8" t="str">
        <f>IFERROR(VLOOKUP(Table4[[#This Row],[From Location Code]],Table5[#All],2,0),"")</f>
        <v/>
      </c>
      <c r="G1473" s="10"/>
      <c r="H1473" s="8" t="str">
        <f>IFERROR(VLOOKUP(Table4[[#This Row],[To BMC/MPG Code]],Table5[#All],3,0),"")</f>
        <v/>
      </c>
      <c r="I1473" s="8" t="str">
        <f>IFERROR(VLOOKUP(Table4[[#This Row],[To BMC/MPG Code]],Table5[#All],2,0),"")</f>
        <v/>
      </c>
      <c r="J1473" s="10"/>
      <c r="K1473" s="8" t="str">
        <f>IFERROR(VLOOKUP(Table4[[#This Row],[Item Name]],Table2[[Item Name]:[UoM]],2,0),"")</f>
        <v/>
      </c>
      <c r="L1473" s="10"/>
      <c r="M1473" s="18" t="str">
        <f>IFERROR(VLOOKUP(Table4[[#This Row],[Item Name]],Table2[[#All],[Item Name]:[Open Rate]],8,0),"")</f>
        <v/>
      </c>
      <c r="N1473" s="18" t="str">
        <f>IFERROR(+Table4[[#This Row],[Qty Issued]]*Table4[[#This Row],[Rate]],"")</f>
        <v/>
      </c>
      <c r="O1473" s="10"/>
      <c r="P1473" s="13"/>
    </row>
    <row r="1474" spans="1:16" x14ac:dyDescent="0.25">
      <c r="A1474" s="26"/>
      <c r="B1474" s="10"/>
      <c r="C1474" s="10"/>
      <c r="D1474" s="10"/>
      <c r="E1474" s="8" t="str">
        <f>IFERROR(VLOOKUP(Table4[[#This Row],[From Location Code]],Table5[#All],3,0),"")</f>
        <v/>
      </c>
      <c r="F1474" s="8" t="str">
        <f>IFERROR(VLOOKUP(Table4[[#This Row],[From Location Code]],Table5[#All],2,0),"")</f>
        <v/>
      </c>
      <c r="G1474" s="10"/>
      <c r="H1474" s="8" t="str">
        <f>IFERROR(VLOOKUP(Table4[[#This Row],[To BMC/MPG Code]],Table5[#All],3,0),"")</f>
        <v/>
      </c>
      <c r="I1474" s="8" t="str">
        <f>IFERROR(VLOOKUP(Table4[[#This Row],[To BMC/MPG Code]],Table5[#All],2,0),"")</f>
        <v/>
      </c>
      <c r="J1474" s="10"/>
      <c r="K1474" s="8" t="str">
        <f>IFERROR(VLOOKUP(Table4[[#This Row],[Item Name]],Table2[[Item Name]:[UoM]],2,0),"")</f>
        <v/>
      </c>
      <c r="L1474" s="10"/>
      <c r="M1474" s="18" t="str">
        <f>IFERROR(VLOOKUP(Table4[[#This Row],[Item Name]],Table2[[#All],[Item Name]:[Open Rate]],8,0),"")</f>
        <v/>
      </c>
      <c r="N1474" s="18" t="str">
        <f>IFERROR(+Table4[[#This Row],[Qty Issued]]*Table4[[#This Row],[Rate]],"")</f>
        <v/>
      </c>
      <c r="O1474" s="10"/>
      <c r="P1474" s="13"/>
    </row>
    <row r="1475" spans="1:16" x14ac:dyDescent="0.25">
      <c r="A1475" s="26"/>
      <c r="B1475" s="10"/>
      <c r="C1475" s="10"/>
      <c r="D1475" s="10"/>
      <c r="E1475" s="8" t="str">
        <f>IFERROR(VLOOKUP(Table4[[#This Row],[From Location Code]],Table5[#All],3,0),"")</f>
        <v/>
      </c>
      <c r="F1475" s="8" t="str">
        <f>IFERROR(VLOOKUP(Table4[[#This Row],[From Location Code]],Table5[#All],2,0),"")</f>
        <v/>
      </c>
      <c r="G1475" s="10"/>
      <c r="H1475" s="8" t="str">
        <f>IFERROR(VLOOKUP(Table4[[#This Row],[To BMC/MPG Code]],Table5[#All],3,0),"")</f>
        <v/>
      </c>
      <c r="I1475" s="8" t="str">
        <f>IFERROR(VLOOKUP(Table4[[#This Row],[To BMC/MPG Code]],Table5[#All],2,0),"")</f>
        <v/>
      </c>
      <c r="J1475" s="10"/>
      <c r="K1475" s="8" t="str">
        <f>IFERROR(VLOOKUP(Table4[[#This Row],[Item Name]],Table2[[Item Name]:[UoM]],2,0),"")</f>
        <v/>
      </c>
      <c r="L1475" s="10"/>
      <c r="M1475" s="18" t="str">
        <f>IFERROR(VLOOKUP(Table4[[#This Row],[Item Name]],Table2[[#All],[Item Name]:[Open Rate]],8,0),"")</f>
        <v/>
      </c>
      <c r="N1475" s="18" t="str">
        <f>IFERROR(+Table4[[#This Row],[Qty Issued]]*Table4[[#This Row],[Rate]],"")</f>
        <v/>
      </c>
      <c r="O1475" s="10"/>
      <c r="P1475" s="13"/>
    </row>
    <row r="1476" spans="1:16" x14ac:dyDescent="0.25">
      <c r="A1476" s="26"/>
      <c r="B1476" s="10"/>
      <c r="C1476" s="10"/>
      <c r="D1476" s="10"/>
      <c r="E1476" s="8" t="str">
        <f>IFERROR(VLOOKUP(Table4[[#This Row],[From Location Code]],Table5[#All],3,0),"")</f>
        <v/>
      </c>
      <c r="F1476" s="8" t="str">
        <f>IFERROR(VLOOKUP(Table4[[#This Row],[From Location Code]],Table5[#All],2,0),"")</f>
        <v/>
      </c>
      <c r="G1476" s="10"/>
      <c r="H1476" s="8" t="str">
        <f>IFERROR(VLOOKUP(Table4[[#This Row],[To BMC/MPG Code]],Table5[#All],3,0),"")</f>
        <v/>
      </c>
      <c r="I1476" s="8" t="str">
        <f>IFERROR(VLOOKUP(Table4[[#This Row],[To BMC/MPG Code]],Table5[#All],2,0),"")</f>
        <v/>
      </c>
      <c r="J1476" s="10"/>
      <c r="K1476" s="8" t="str">
        <f>IFERROR(VLOOKUP(Table4[[#This Row],[Item Name]],Table2[[Item Name]:[UoM]],2,0),"")</f>
        <v/>
      </c>
      <c r="L1476" s="10"/>
      <c r="M1476" s="18" t="str">
        <f>IFERROR(VLOOKUP(Table4[[#This Row],[Item Name]],Table2[[#All],[Item Name]:[Open Rate]],8,0),"")</f>
        <v/>
      </c>
      <c r="N1476" s="18" t="str">
        <f>IFERROR(+Table4[[#This Row],[Qty Issued]]*Table4[[#This Row],[Rate]],"")</f>
        <v/>
      </c>
      <c r="O1476" s="10"/>
      <c r="P1476" s="13"/>
    </row>
    <row r="1477" spans="1:16" x14ac:dyDescent="0.25">
      <c r="A1477" s="26"/>
      <c r="B1477" s="10"/>
      <c r="C1477" s="10"/>
      <c r="D1477" s="10"/>
      <c r="E1477" s="8" t="str">
        <f>IFERROR(VLOOKUP(Table4[[#This Row],[From Location Code]],Table5[#All],3,0),"")</f>
        <v/>
      </c>
      <c r="F1477" s="8" t="str">
        <f>IFERROR(VLOOKUP(Table4[[#This Row],[From Location Code]],Table5[#All],2,0),"")</f>
        <v/>
      </c>
      <c r="G1477" s="10"/>
      <c r="H1477" s="8" t="str">
        <f>IFERROR(VLOOKUP(Table4[[#This Row],[To BMC/MPG Code]],Table5[#All],3,0),"")</f>
        <v/>
      </c>
      <c r="I1477" s="8" t="str">
        <f>IFERROR(VLOOKUP(Table4[[#This Row],[To BMC/MPG Code]],Table5[#All],2,0),"")</f>
        <v/>
      </c>
      <c r="J1477" s="10"/>
      <c r="K1477" s="8" t="str">
        <f>IFERROR(VLOOKUP(Table4[[#This Row],[Item Name]],Table2[[Item Name]:[UoM]],2,0),"")</f>
        <v/>
      </c>
      <c r="L1477" s="10"/>
      <c r="M1477" s="18" t="str">
        <f>IFERROR(VLOOKUP(Table4[[#This Row],[Item Name]],Table2[[#All],[Item Name]:[Open Rate]],8,0),"")</f>
        <v/>
      </c>
      <c r="N1477" s="18" t="str">
        <f>IFERROR(+Table4[[#This Row],[Qty Issued]]*Table4[[#This Row],[Rate]],"")</f>
        <v/>
      </c>
      <c r="O1477" s="10"/>
      <c r="P1477" s="13"/>
    </row>
    <row r="1478" spans="1:16" x14ac:dyDescent="0.25">
      <c r="A1478" s="26"/>
      <c r="B1478" s="10"/>
      <c r="C1478" s="10"/>
      <c r="D1478" s="10"/>
      <c r="E1478" s="8" t="str">
        <f>IFERROR(VLOOKUP(Table4[[#This Row],[From Location Code]],Table5[#All],3,0),"")</f>
        <v/>
      </c>
      <c r="F1478" s="8" t="str">
        <f>IFERROR(VLOOKUP(Table4[[#This Row],[From Location Code]],Table5[#All],2,0),"")</f>
        <v/>
      </c>
      <c r="G1478" s="10"/>
      <c r="H1478" s="8" t="str">
        <f>IFERROR(VLOOKUP(Table4[[#This Row],[To BMC/MPG Code]],Table5[#All],3,0),"")</f>
        <v/>
      </c>
      <c r="I1478" s="8" t="str">
        <f>IFERROR(VLOOKUP(Table4[[#This Row],[To BMC/MPG Code]],Table5[#All],2,0),"")</f>
        <v/>
      </c>
      <c r="J1478" s="10"/>
      <c r="K1478" s="8" t="str">
        <f>IFERROR(VLOOKUP(Table4[[#This Row],[Item Name]],Table2[[Item Name]:[UoM]],2,0),"")</f>
        <v/>
      </c>
      <c r="L1478" s="10"/>
      <c r="M1478" s="18" t="str">
        <f>IFERROR(VLOOKUP(Table4[[#This Row],[Item Name]],Table2[[#All],[Item Name]:[Open Rate]],8,0),"")</f>
        <v/>
      </c>
      <c r="N1478" s="18" t="str">
        <f>IFERROR(+Table4[[#This Row],[Qty Issued]]*Table4[[#This Row],[Rate]],"")</f>
        <v/>
      </c>
      <c r="O1478" s="10"/>
      <c r="P1478" s="13"/>
    </row>
    <row r="1479" spans="1:16" x14ac:dyDescent="0.25">
      <c r="A1479" s="26"/>
      <c r="B1479" s="10"/>
      <c r="C1479" s="10"/>
      <c r="D1479" s="10"/>
      <c r="E1479" s="8" t="str">
        <f>IFERROR(VLOOKUP(Table4[[#This Row],[From Location Code]],Table5[#All],3,0),"")</f>
        <v/>
      </c>
      <c r="F1479" s="8" t="str">
        <f>IFERROR(VLOOKUP(Table4[[#This Row],[From Location Code]],Table5[#All],2,0),"")</f>
        <v/>
      </c>
      <c r="G1479" s="10"/>
      <c r="H1479" s="8" t="str">
        <f>IFERROR(VLOOKUP(Table4[[#This Row],[To BMC/MPG Code]],Table5[#All],3,0),"")</f>
        <v/>
      </c>
      <c r="I1479" s="8" t="str">
        <f>IFERROR(VLOOKUP(Table4[[#This Row],[To BMC/MPG Code]],Table5[#All],2,0),"")</f>
        <v/>
      </c>
      <c r="J1479" s="10"/>
      <c r="K1479" s="8" t="str">
        <f>IFERROR(VLOOKUP(Table4[[#This Row],[Item Name]],Table2[[Item Name]:[UoM]],2,0),"")</f>
        <v/>
      </c>
      <c r="L1479" s="10"/>
      <c r="M1479" s="18" t="str">
        <f>IFERROR(VLOOKUP(Table4[[#This Row],[Item Name]],Table2[[#All],[Item Name]:[Open Rate]],8,0),"")</f>
        <v/>
      </c>
      <c r="N1479" s="18" t="str">
        <f>IFERROR(+Table4[[#This Row],[Qty Issued]]*Table4[[#This Row],[Rate]],"")</f>
        <v/>
      </c>
      <c r="O1479" s="10"/>
      <c r="P1479" s="13"/>
    </row>
    <row r="1480" spans="1:16" x14ac:dyDescent="0.25">
      <c r="A1480" s="26"/>
      <c r="B1480" s="10"/>
      <c r="C1480" s="10"/>
      <c r="D1480" s="10"/>
      <c r="E1480" s="8" t="str">
        <f>IFERROR(VLOOKUP(Table4[[#This Row],[From Location Code]],Table5[#All],3,0),"")</f>
        <v/>
      </c>
      <c r="F1480" s="8" t="str">
        <f>IFERROR(VLOOKUP(Table4[[#This Row],[From Location Code]],Table5[#All],2,0),"")</f>
        <v/>
      </c>
      <c r="G1480" s="10"/>
      <c r="H1480" s="8" t="str">
        <f>IFERROR(VLOOKUP(Table4[[#This Row],[To BMC/MPG Code]],Table5[#All],3,0),"")</f>
        <v/>
      </c>
      <c r="I1480" s="8" t="str">
        <f>IFERROR(VLOOKUP(Table4[[#This Row],[To BMC/MPG Code]],Table5[#All],2,0),"")</f>
        <v/>
      </c>
      <c r="J1480" s="10"/>
      <c r="K1480" s="8" t="str">
        <f>IFERROR(VLOOKUP(Table4[[#This Row],[Item Name]],Table2[[Item Name]:[UoM]],2,0),"")</f>
        <v/>
      </c>
      <c r="L1480" s="10"/>
      <c r="M1480" s="18" t="str">
        <f>IFERROR(VLOOKUP(Table4[[#This Row],[Item Name]],Table2[[#All],[Item Name]:[Open Rate]],8,0),"")</f>
        <v/>
      </c>
      <c r="N1480" s="18" t="str">
        <f>IFERROR(+Table4[[#This Row],[Qty Issued]]*Table4[[#This Row],[Rate]],"")</f>
        <v/>
      </c>
      <c r="O1480" s="10"/>
      <c r="P1480" s="13"/>
    </row>
  </sheetData>
  <dataValidations count="2">
    <dataValidation type="list" allowBlank="1" showInputMessage="1" showErrorMessage="1" sqref="O2:O1480" xr:uid="{00000000-0002-0000-0200-000000000000}">
      <formula1>"Yes, No"</formula1>
    </dataValidation>
    <dataValidation type="list" allowBlank="1" showInputMessage="1" showErrorMessage="1" sqref="P2:P1480" xr:uid="{00000000-0002-0000-0200-000001000000}">
      <formula1>"NA, Done, Pending"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F385"/>
  <sheetViews>
    <sheetView workbookViewId="0">
      <selection activeCell="F385" sqref="F2:F385"/>
    </sheetView>
  </sheetViews>
  <sheetFormatPr defaultRowHeight="15" x14ac:dyDescent="0.25"/>
  <cols>
    <col min="2" max="2" width="17.140625" bestFit="1" customWidth="1"/>
    <col min="3" max="3" width="39" bestFit="1" customWidth="1"/>
    <col min="5" max="5" width="9.5703125" bestFit="1" customWidth="1"/>
  </cols>
  <sheetData>
    <row r="1" spans="1:6" x14ac:dyDescent="0.25">
      <c r="A1" s="22" t="s">
        <v>976</v>
      </c>
      <c r="B1" s="22" t="s">
        <v>975</v>
      </c>
      <c r="C1" s="22" t="s">
        <v>6</v>
      </c>
      <c r="D1" s="21" t="s">
        <v>973</v>
      </c>
      <c r="E1" s="21" t="s">
        <v>155</v>
      </c>
      <c r="F1" s="21" t="s">
        <v>974</v>
      </c>
    </row>
    <row r="2" spans="1:6" x14ac:dyDescent="0.25">
      <c r="A2" s="6">
        <v>1</v>
      </c>
      <c r="B2" s="6" t="s">
        <v>745</v>
      </c>
      <c r="C2" s="24" t="s">
        <v>42</v>
      </c>
      <c r="D2" s="6">
        <f>SUMIFS(Table4[[#All],[Qty Issued]],Table4[[#All],[BMC MPG Name]],'Pending Consumption'!$B2,Table4[[#All],[Item Name]],'Pending Consumption'!$C2,Table4[[#All],[Type]],"Transfer")</f>
        <v>0</v>
      </c>
      <c r="E2" s="6">
        <f>SUMIFS(Table4[[#All],[Qty Issued]],Table4[[#All],[Location]],'Pending Consumption'!B2,Table4[[#All],[Item Name]],'Pending Consumption'!$C2,Table4[[#All],[Type]],"Transfer")</f>
        <v>0</v>
      </c>
      <c r="F2" s="6">
        <f>+D2-E2</f>
        <v>0</v>
      </c>
    </row>
    <row r="3" spans="1:6" x14ac:dyDescent="0.25">
      <c r="A3" s="20">
        <v>2</v>
      </c>
      <c r="B3" s="20" t="s">
        <v>745</v>
      </c>
      <c r="C3" s="9" t="s">
        <v>43</v>
      </c>
      <c r="D3" s="20">
        <f>SUMIFS(Table4[[#All],[Qty Issued]],Table4[[#All],[BMC MPG Name]],'Pending Consumption'!$B3,Table4[[#All],[Item Name]],'Pending Consumption'!$C3,Table4[[#All],[Type]],"Transfer")</f>
        <v>0</v>
      </c>
      <c r="E3" s="20">
        <f>SUMIFS(Table4[[#All],[Qty Issued]],Table4[[#All],[Location]],'Pending Consumption'!B3,Table4[[#All],[Item Name]],'Pending Consumption'!$C3,Table4[[#All],[Type]],"Transfer")</f>
        <v>0</v>
      </c>
      <c r="F3" s="20">
        <f t="shared" ref="F3:F66" si="0">+D3-E3</f>
        <v>0</v>
      </c>
    </row>
    <row r="4" spans="1:6" x14ac:dyDescent="0.25">
      <c r="A4" s="20">
        <v>3</v>
      </c>
      <c r="B4" s="20" t="s">
        <v>745</v>
      </c>
      <c r="C4" s="9" t="s">
        <v>44</v>
      </c>
      <c r="D4" s="20">
        <f>SUMIFS(Table4[[#All],[Qty Issued]],Table4[[#All],[BMC MPG Name]],'Pending Consumption'!$B4,Table4[[#All],[Item Name]],'Pending Consumption'!$C4,Table4[[#All],[Type]],"Transfer")</f>
        <v>0</v>
      </c>
      <c r="E4" s="20">
        <f>SUMIFS(Table4[[#All],[Qty Issued]],Table4[[#All],[Location]],'Pending Consumption'!B4,Table4[[#All],[Item Name]],'Pending Consumption'!$C4,Table4[[#All],[Type]],"Transfer")</f>
        <v>0</v>
      </c>
      <c r="F4" s="20">
        <f t="shared" si="0"/>
        <v>0</v>
      </c>
    </row>
    <row r="5" spans="1:6" x14ac:dyDescent="0.25">
      <c r="A5" s="20">
        <v>4</v>
      </c>
      <c r="B5" s="20" t="s">
        <v>745</v>
      </c>
      <c r="C5" s="9" t="s">
        <v>45</v>
      </c>
      <c r="D5" s="20">
        <f>SUMIFS(Table4[[#All],[Qty Issued]],Table4[[#All],[BMC MPG Name]],'Pending Consumption'!$B5,Table4[[#All],[Item Name]],'Pending Consumption'!$C5,Table4[[#All],[Type]],"Transfer")</f>
        <v>0</v>
      </c>
      <c r="E5" s="20">
        <f>SUMIFS(Table4[[#All],[Qty Issued]],Table4[[#All],[Location]],'Pending Consumption'!B5,Table4[[#All],[Item Name]],'Pending Consumption'!$C5,Table4[[#All],[Type]],"Transfer")</f>
        <v>0</v>
      </c>
      <c r="F5" s="20">
        <f t="shared" si="0"/>
        <v>0</v>
      </c>
    </row>
    <row r="6" spans="1:6" x14ac:dyDescent="0.25">
      <c r="A6" s="6">
        <v>5</v>
      </c>
      <c r="B6" s="6" t="s">
        <v>745</v>
      </c>
      <c r="C6" s="24" t="s">
        <v>46</v>
      </c>
      <c r="D6" s="6">
        <f>SUMIFS(Table4[[#All],[Qty Issued]],Table4[[#All],[BMC MPG Name]],'Pending Consumption'!$B6,Table4[[#All],[Item Name]],'Pending Consumption'!$C6,Table4[[#All],[Type]],"Transfer")</f>
        <v>0</v>
      </c>
      <c r="E6" s="6">
        <f>SUMIFS(Table4[[#All],[Qty Issued]],Table4[[#All],[Location]],'Pending Consumption'!B6,Table4[[#All],[Item Name]],'Pending Consumption'!$C6,Table4[[#All],[Type]],"Transfer")</f>
        <v>0</v>
      </c>
      <c r="F6" s="6">
        <f t="shared" si="0"/>
        <v>0</v>
      </c>
    </row>
    <row r="7" spans="1:6" x14ac:dyDescent="0.25">
      <c r="A7" s="20">
        <v>6</v>
      </c>
      <c r="B7" s="20" t="s">
        <v>745</v>
      </c>
      <c r="C7" s="9" t="s">
        <v>47</v>
      </c>
      <c r="D7" s="20">
        <f>SUMIFS(Table4[[#All],[Qty Issued]],Table4[[#All],[BMC MPG Name]],'Pending Consumption'!$B7,Table4[[#All],[Item Name]],'Pending Consumption'!$C7,Table4[[#All],[Type]],"Transfer")</f>
        <v>0</v>
      </c>
      <c r="E7" s="20">
        <f>SUMIFS(Table4[[#All],[Qty Issued]],Table4[[#All],[Location]],'Pending Consumption'!B7,Table4[[#All],[Item Name]],'Pending Consumption'!$C7,Table4[[#All],[Type]],"Transfer")</f>
        <v>0</v>
      </c>
      <c r="F7" s="20">
        <f t="shared" si="0"/>
        <v>0</v>
      </c>
    </row>
    <row r="8" spans="1:6" x14ac:dyDescent="0.25">
      <c r="A8" s="6">
        <v>7</v>
      </c>
      <c r="B8" s="6" t="s">
        <v>745</v>
      </c>
      <c r="C8" s="24" t="s">
        <v>48</v>
      </c>
      <c r="D8" s="6">
        <f>SUMIFS(Table4[[#All],[Qty Issued]],Table4[[#All],[BMC MPG Name]],'Pending Consumption'!$B8,Table4[[#All],[Item Name]],'Pending Consumption'!$C8,Table4[[#All],[Type]],"Transfer")</f>
        <v>0</v>
      </c>
      <c r="E8" s="6">
        <f>SUMIFS(Table4[[#All],[Qty Issued]],Table4[[#All],[Location]],'Pending Consumption'!B8,Table4[[#All],[Item Name]],'Pending Consumption'!$C8,Table4[[#All],[Type]],"Transfer")</f>
        <v>0</v>
      </c>
      <c r="F8" s="6">
        <f t="shared" si="0"/>
        <v>0</v>
      </c>
    </row>
    <row r="9" spans="1:6" x14ac:dyDescent="0.25">
      <c r="A9" s="20">
        <v>8</v>
      </c>
      <c r="B9" s="20" t="s">
        <v>745</v>
      </c>
      <c r="C9" s="9" t="s">
        <v>49</v>
      </c>
      <c r="D9" s="20">
        <f>SUMIFS(Table4[[#All],[Qty Issued]],Table4[[#All],[BMC MPG Name]],'Pending Consumption'!$B9,Table4[[#All],[Item Name]],'Pending Consumption'!$C9,Table4[[#All],[Type]],"Transfer")</f>
        <v>0</v>
      </c>
      <c r="E9" s="20">
        <f>SUMIFS(Table4[[#All],[Qty Issued]],Table4[[#All],[Location]],'Pending Consumption'!B9,Table4[[#All],[Item Name]],'Pending Consumption'!$C9,Table4[[#All],[Type]],"Transfer")</f>
        <v>0</v>
      </c>
      <c r="F9" s="20">
        <f t="shared" si="0"/>
        <v>0</v>
      </c>
    </row>
    <row r="10" spans="1:6" x14ac:dyDescent="0.25">
      <c r="A10" s="20">
        <v>9</v>
      </c>
      <c r="B10" s="20" t="s">
        <v>745</v>
      </c>
      <c r="C10" s="9" t="s">
        <v>50</v>
      </c>
      <c r="D10" s="20">
        <f>SUMIFS(Table4[[#All],[Qty Issued]],Table4[[#All],[BMC MPG Name]],'Pending Consumption'!$B10,Table4[[#All],[Item Name]],'Pending Consumption'!$C10,Table4[[#All],[Type]],"Transfer")</f>
        <v>0</v>
      </c>
      <c r="E10" s="20">
        <f>SUMIFS(Table4[[#All],[Qty Issued]],Table4[[#All],[Location]],'Pending Consumption'!B10,Table4[[#All],[Item Name]],'Pending Consumption'!$C10,Table4[[#All],[Type]],"Transfer")</f>
        <v>0</v>
      </c>
      <c r="F10" s="20">
        <f t="shared" si="0"/>
        <v>0</v>
      </c>
    </row>
    <row r="11" spans="1:6" x14ac:dyDescent="0.25">
      <c r="A11" s="20">
        <v>10</v>
      </c>
      <c r="B11" s="20" t="s">
        <v>745</v>
      </c>
      <c r="C11" s="9" t="s">
        <v>51</v>
      </c>
      <c r="D11" s="20">
        <f>SUMIFS(Table4[[#All],[Qty Issued]],Table4[[#All],[BMC MPG Name]],'Pending Consumption'!$B11,Table4[[#All],[Item Name]],'Pending Consumption'!$C11,Table4[[#All],[Type]],"Transfer")</f>
        <v>0</v>
      </c>
      <c r="E11" s="20">
        <f>SUMIFS(Table4[[#All],[Qty Issued]],Table4[[#All],[Location]],'Pending Consumption'!B11,Table4[[#All],[Item Name]],'Pending Consumption'!$C11,Table4[[#All],[Type]],"Transfer")</f>
        <v>0</v>
      </c>
      <c r="F11" s="20">
        <f t="shared" si="0"/>
        <v>0</v>
      </c>
    </row>
    <row r="12" spans="1:6" x14ac:dyDescent="0.25">
      <c r="A12" s="20">
        <v>11</v>
      </c>
      <c r="B12" s="20" t="s">
        <v>745</v>
      </c>
      <c r="C12" s="9" t="s">
        <v>52</v>
      </c>
      <c r="D12" s="20">
        <f>SUMIFS(Table4[[#All],[Qty Issued]],Table4[[#All],[BMC MPG Name]],'Pending Consumption'!$B12,Table4[[#All],[Item Name]],'Pending Consumption'!$C12,Table4[[#All],[Type]],"Transfer")</f>
        <v>0</v>
      </c>
      <c r="E12" s="20">
        <f>SUMIFS(Table4[[#All],[Qty Issued]],Table4[[#All],[Location]],'Pending Consumption'!B12,Table4[[#All],[Item Name]],'Pending Consumption'!$C12,Table4[[#All],[Type]],"Transfer")</f>
        <v>0</v>
      </c>
      <c r="F12" s="20">
        <f t="shared" si="0"/>
        <v>0</v>
      </c>
    </row>
    <row r="13" spans="1:6" x14ac:dyDescent="0.25">
      <c r="A13" s="20">
        <v>12</v>
      </c>
      <c r="B13" s="20" t="s">
        <v>745</v>
      </c>
      <c r="C13" s="9" t="s">
        <v>53</v>
      </c>
      <c r="D13" s="20">
        <f>SUMIFS(Table4[[#All],[Qty Issued]],Table4[[#All],[BMC MPG Name]],'Pending Consumption'!$B13,Table4[[#All],[Item Name]],'Pending Consumption'!$C13,Table4[[#All],[Type]],"Transfer")</f>
        <v>0</v>
      </c>
      <c r="E13" s="20">
        <f>SUMIFS(Table4[[#All],[Qty Issued]],Table4[[#All],[Location]],'Pending Consumption'!B13,Table4[[#All],[Item Name]],'Pending Consumption'!$C13,Table4[[#All],[Type]],"Transfer")</f>
        <v>0</v>
      </c>
      <c r="F13" s="20">
        <f t="shared" si="0"/>
        <v>0</v>
      </c>
    </row>
    <row r="14" spans="1:6" x14ac:dyDescent="0.25">
      <c r="A14" s="20">
        <v>13</v>
      </c>
      <c r="B14" s="20" t="s">
        <v>745</v>
      </c>
      <c r="C14" s="9" t="s">
        <v>54</v>
      </c>
      <c r="D14" s="20">
        <f>SUMIFS(Table4[[#All],[Qty Issued]],Table4[[#All],[BMC MPG Name]],'Pending Consumption'!$B14,Table4[[#All],[Item Name]],'Pending Consumption'!$C14,Table4[[#All],[Type]],"Transfer")</f>
        <v>0</v>
      </c>
      <c r="E14" s="20">
        <f>SUMIFS(Table4[[#All],[Qty Issued]],Table4[[#All],[Location]],'Pending Consumption'!B14,Table4[[#All],[Item Name]],'Pending Consumption'!$C14,Table4[[#All],[Type]],"Transfer")</f>
        <v>0</v>
      </c>
      <c r="F14" s="20">
        <f t="shared" si="0"/>
        <v>0</v>
      </c>
    </row>
    <row r="15" spans="1:6" x14ac:dyDescent="0.25">
      <c r="A15" s="20">
        <v>14</v>
      </c>
      <c r="B15" s="20" t="s">
        <v>745</v>
      </c>
      <c r="C15" s="9" t="s">
        <v>55</v>
      </c>
      <c r="D15" s="20">
        <f>SUMIFS(Table4[[#All],[Qty Issued]],Table4[[#All],[BMC MPG Name]],'Pending Consumption'!$B15,Table4[[#All],[Item Name]],'Pending Consumption'!$C15,Table4[[#All],[Type]],"Transfer")</f>
        <v>0</v>
      </c>
      <c r="E15" s="20">
        <f>SUMIFS(Table4[[#All],[Qty Issued]],Table4[[#All],[Location]],'Pending Consumption'!B15,Table4[[#All],[Item Name]],'Pending Consumption'!$C15,Table4[[#All],[Type]],"Transfer")</f>
        <v>0</v>
      </c>
      <c r="F15" s="20">
        <f t="shared" si="0"/>
        <v>0</v>
      </c>
    </row>
    <row r="16" spans="1:6" x14ac:dyDescent="0.25">
      <c r="A16" s="20">
        <v>15</v>
      </c>
      <c r="B16" s="20" t="s">
        <v>745</v>
      </c>
      <c r="C16" s="9" t="s">
        <v>56</v>
      </c>
      <c r="D16" s="20">
        <f>SUMIFS(Table4[[#All],[Qty Issued]],Table4[[#All],[BMC MPG Name]],'Pending Consumption'!$B16,Table4[[#All],[Item Name]],'Pending Consumption'!$C16,Table4[[#All],[Type]],"Transfer")</f>
        <v>0</v>
      </c>
      <c r="E16" s="20">
        <f>SUMIFS(Table4[[#All],[Qty Issued]],Table4[[#All],[Location]],'Pending Consumption'!B16,Table4[[#All],[Item Name]],'Pending Consumption'!$C16,Table4[[#All],[Type]],"Transfer")</f>
        <v>0</v>
      </c>
      <c r="F16" s="20">
        <f t="shared" si="0"/>
        <v>0</v>
      </c>
    </row>
    <row r="17" spans="1:6" x14ac:dyDescent="0.25">
      <c r="A17" s="20">
        <v>16</v>
      </c>
      <c r="B17" s="20" t="s">
        <v>745</v>
      </c>
      <c r="C17" s="9" t="s">
        <v>57</v>
      </c>
      <c r="D17" s="20">
        <f>SUMIFS(Table4[[#All],[Qty Issued]],Table4[[#All],[BMC MPG Name]],'Pending Consumption'!$B17,Table4[[#All],[Item Name]],'Pending Consumption'!$C17,Table4[[#All],[Type]],"Transfer")</f>
        <v>0</v>
      </c>
      <c r="E17" s="20">
        <f>SUMIFS(Table4[[#All],[Qty Issued]],Table4[[#All],[Location]],'Pending Consumption'!B17,Table4[[#All],[Item Name]],'Pending Consumption'!$C17,Table4[[#All],[Type]],"Transfer")</f>
        <v>0</v>
      </c>
      <c r="F17" s="20">
        <f t="shared" si="0"/>
        <v>0</v>
      </c>
    </row>
    <row r="18" spans="1:6" x14ac:dyDescent="0.25">
      <c r="A18" s="20">
        <v>17</v>
      </c>
      <c r="B18" s="20" t="s">
        <v>745</v>
      </c>
      <c r="C18" s="9" t="s">
        <v>58</v>
      </c>
      <c r="D18" s="20">
        <f>SUMIFS(Table4[[#All],[Qty Issued]],Table4[[#All],[BMC MPG Name]],'Pending Consumption'!$B18,Table4[[#All],[Item Name]],'Pending Consumption'!$C18,Table4[[#All],[Type]],"Transfer")</f>
        <v>0</v>
      </c>
      <c r="E18" s="20">
        <f>SUMIFS(Table4[[#All],[Qty Issued]],Table4[[#All],[Location]],'Pending Consumption'!B18,Table4[[#All],[Item Name]],'Pending Consumption'!$C18,Table4[[#All],[Type]],"Transfer")</f>
        <v>0</v>
      </c>
      <c r="F18" s="20">
        <f t="shared" si="0"/>
        <v>0</v>
      </c>
    </row>
    <row r="19" spans="1:6" x14ac:dyDescent="0.25">
      <c r="A19" s="20">
        <v>18</v>
      </c>
      <c r="B19" s="20" t="s">
        <v>745</v>
      </c>
      <c r="C19" s="9" t="s">
        <v>59</v>
      </c>
      <c r="D19" s="20">
        <f>SUMIFS(Table4[[#All],[Qty Issued]],Table4[[#All],[BMC MPG Name]],'Pending Consumption'!$B19,Table4[[#All],[Item Name]],'Pending Consumption'!$C19,Table4[[#All],[Type]],"Transfer")</f>
        <v>0</v>
      </c>
      <c r="E19" s="20">
        <f>SUMIFS(Table4[[#All],[Qty Issued]],Table4[[#All],[Location]],'Pending Consumption'!B19,Table4[[#All],[Item Name]],'Pending Consumption'!$C19,Table4[[#All],[Type]],"Transfer")</f>
        <v>0</v>
      </c>
      <c r="F19" s="20">
        <f t="shared" si="0"/>
        <v>0</v>
      </c>
    </row>
    <row r="20" spans="1:6" x14ac:dyDescent="0.25">
      <c r="A20" s="20">
        <v>19</v>
      </c>
      <c r="B20" s="20" t="s">
        <v>745</v>
      </c>
      <c r="C20" s="9" t="s">
        <v>60</v>
      </c>
      <c r="D20" s="20">
        <f>SUMIFS(Table4[[#All],[Qty Issued]],Table4[[#All],[BMC MPG Name]],'Pending Consumption'!$B20,Table4[[#All],[Item Name]],'Pending Consumption'!$C20,Table4[[#All],[Type]],"Transfer")</f>
        <v>0</v>
      </c>
      <c r="E20" s="20">
        <f>SUMIFS(Table4[[#All],[Qty Issued]],Table4[[#All],[Location]],'Pending Consumption'!B20,Table4[[#All],[Item Name]],'Pending Consumption'!$C20,Table4[[#All],[Type]],"Transfer")</f>
        <v>0</v>
      </c>
      <c r="F20" s="20">
        <f t="shared" si="0"/>
        <v>0</v>
      </c>
    </row>
    <row r="21" spans="1:6" x14ac:dyDescent="0.25">
      <c r="A21" s="20">
        <v>20</v>
      </c>
      <c r="B21" s="20" t="s">
        <v>745</v>
      </c>
      <c r="C21" s="9" t="s">
        <v>61</v>
      </c>
      <c r="D21" s="20">
        <f>SUMIFS(Table4[[#All],[Qty Issued]],Table4[[#All],[BMC MPG Name]],'Pending Consumption'!$B21,Table4[[#All],[Item Name]],'Pending Consumption'!$C21,Table4[[#All],[Type]],"Transfer")</f>
        <v>0</v>
      </c>
      <c r="E21" s="20">
        <f>SUMIFS(Table4[[#All],[Qty Issued]],Table4[[#All],[Location]],'Pending Consumption'!B21,Table4[[#All],[Item Name]],'Pending Consumption'!$C21,Table4[[#All],[Type]],"Transfer")</f>
        <v>0</v>
      </c>
      <c r="F21" s="20">
        <f t="shared" si="0"/>
        <v>0</v>
      </c>
    </row>
    <row r="22" spans="1:6" x14ac:dyDescent="0.25">
      <c r="A22" s="20">
        <v>21</v>
      </c>
      <c r="B22" s="20" t="s">
        <v>745</v>
      </c>
      <c r="C22" s="9" t="s">
        <v>62</v>
      </c>
      <c r="D22" s="20">
        <f>SUMIFS(Table4[[#All],[Qty Issued]],Table4[[#All],[BMC MPG Name]],'Pending Consumption'!$B22,Table4[[#All],[Item Name]],'Pending Consumption'!$C22,Table4[[#All],[Type]],"Transfer")</f>
        <v>0</v>
      </c>
      <c r="E22" s="20">
        <f>SUMIFS(Table4[[#All],[Qty Issued]],Table4[[#All],[Location]],'Pending Consumption'!B22,Table4[[#All],[Item Name]],'Pending Consumption'!$C22,Table4[[#All],[Type]],"Transfer")</f>
        <v>0</v>
      </c>
      <c r="F22" s="20">
        <f t="shared" si="0"/>
        <v>0</v>
      </c>
    </row>
    <row r="23" spans="1:6" x14ac:dyDescent="0.25">
      <c r="A23" s="20">
        <v>22</v>
      </c>
      <c r="B23" s="20" t="s">
        <v>745</v>
      </c>
      <c r="C23" s="9" t="s">
        <v>63</v>
      </c>
      <c r="D23" s="20">
        <f>SUMIFS(Table4[[#All],[Qty Issued]],Table4[[#All],[BMC MPG Name]],'Pending Consumption'!$B23,Table4[[#All],[Item Name]],'Pending Consumption'!$C23,Table4[[#All],[Type]],"Transfer")</f>
        <v>0</v>
      </c>
      <c r="E23" s="20">
        <f>SUMIFS(Table4[[#All],[Qty Issued]],Table4[[#All],[Location]],'Pending Consumption'!B23,Table4[[#All],[Item Name]],'Pending Consumption'!$C23,Table4[[#All],[Type]],"Transfer")</f>
        <v>0</v>
      </c>
      <c r="F23" s="20">
        <f t="shared" si="0"/>
        <v>0</v>
      </c>
    </row>
    <row r="24" spans="1:6" x14ac:dyDescent="0.25">
      <c r="A24" s="20">
        <v>23</v>
      </c>
      <c r="B24" s="20" t="s">
        <v>745</v>
      </c>
      <c r="C24" s="9" t="s">
        <v>64</v>
      </c>
      <c r="D24" s="20">
        <f>SUMIFS(Table4[[#All],[Qty Issued]],Table4[[#All],[BMC MPG Name]],'Pending Consumption'!$B24,Table4[[#All],[Item Name]],'Pending Consumption'!$C24,Table4[[#All],[Type]],"Transfer")</f>
        <v>0</v>
      </c>
      <c r="E24" s="20">
        <f>SUMIFS(Table4[[#All],[Qty Issued]],Table4[[#All],[Location]],'Pending Consumption'!B24,Table4[[#All],[Item Name]],'Pending Consumption'!$C24,Table4[[#All],[Type]],"Transfer")</f>
        <v>0</v>
      </c>
      <c r="F24" s="20">
        <f t="shared" si="0"/>
        <v>0</v>
      </c>
    </row>
    <row r="25" spans="1:6" x14ac:dyDescent="0.25">
      <c r="A25" s="20">
        <v>24</v>
      </c>
      <c r="B25" s="20" t="s">
        <v>745</v>
      </c>
      <c r="C25" s="9" t="s">
        <v>65</v>
      </c>
      <c r="D25" s="20">
        <f>SUMIFS(Table4[[#All],[Qty Issued]],Table4[[#All],[BMC MPG Name]],'Pending Consumption'!$B25,Table4[[#All],[Item Name]],'Pending Consumption'!$C25,Table4[[#All],[Type]],"Transfer")</f>
        <v>0</v>
      </c>
      <c r="E25" s="20">
        <f>SUMIFS(Table4[[#All],[Qty Issued]],Table4[[#All],[Location]],'Pending Consumption'!B25,Table4[[#All],[Item Name]],'Pending Consumption'!$C25,Table4[[#All],[Type]],"Transfer")</f>
        <v>0</v>
      </c>
      <c r="F25" s="20">
        <f t="shared" si="0"/>
        <v>0</v>
      </c>
    </row>
    <row r="26" spans="1:6" x14ac:dyDescent="0.25">
      <c r="A26" s="20">
        <v>25</v>
      </c>
      <c r="B26" s="20" t="s">
        <v>745</v>
      </c>
      <c r="C26" s="9" t="s">
        <v>66</v>
      </c>
      <c r="D26" s="20">
        <f>SUMIFS(Table4[[#All],[Qty Issued]],Table4[[#All],[BMC MPG Name]],'Pending Consumption'!$B26,Table4[[#All],[Item Name]],'Pending Consumption'!$C26,Table4[[#All],[Type]],"Transfer")</f>
        <v>0</v>
      </c>
      <c r="E26" s="20">
        <f>SUMIFS(Table4[[#All],[Qty Issued]],Table4[[#All],[Location]],'Pending Consumption'!B26,Table4[[#All],[Item Name]],'Pending Consumption'!$C26,Table4[[#All],[Type]],"Transfer")</f>
        <v>0</v>
      </c>
      <c r="F26" s="20">
        <f t="shared" si="0"/>
        <v>0</v>
      </c>
    </row>
    <row r="27" spans="1:6" x14ac:dyDescent="0.25">
      <c r="A27" s="20">
        <v>26</v>
      </c>
      <c r="B27" s="20" t="s">
        <v>745</v>
      </c>
      <c r="C27" s="9" t="s">
        <v>67</v>
      </c>
      <c r="D27" s="20">
        <f>SUMIFS(Table4[[#All],[Qty Issued]],Table4[[#All],[BMC MPG Name]],'Pending Consumption'!$B27,Table4[[#All],[Item Name]],'Pending Consumption'!$C27,Table4[[#All],[Type]],"Transfer")</f>
        <v>0</v>
      </c>
      <c r="E27" s="20">
        <f>SUMIFS(Table4[[#All],[Qty Issued]],Table4[[#All],[Location]],'Pending Consumption'!B27,Table4[[#All],[Item Name]],'Pending Consumption'!$C27,Table4[[#All],[Type]],"Transfer")</f>
        <v>0</v>
      </c>
      <c r="F27" s="20">
        <f t="shared" si="0"/>
        <v>0</v>
      </c>
    </row>
    <row r="28" spans="1:6" x14ac:dyDescent="0.25">
      <c r="A28" s="20">
        <v>27</v>
      </c>
      <c r="B28" s="20" t="s">
        <v>745</v>
      </c>
      <c r="C28" s="9" t="s">
        <v>68</v>
      </c>
      <c r="D28" s="20">
        <f>SUMIFS(Table4[[#All],[Qty Issued]],Table4[[#All],[BMC MPG Name]],'Pending Consumption'!$B28,Table4[[#All],[Item Name]],'Pending Consumption'!$C28,Table4[[#All],[Type]],"Transfer")</f>
        <v>0</v>
      </c>
      <c r="E28" s="20">
        <f>SUMIFS(Table4[[#All],[Qty Issued]],Table4[[#All],[Location]],'Pending Consumption'!B28,Table4[[#All],[Item Name]],'Pending Consumption'!$C28,Table4[[#All],[Type]],"Transfer")</f>
        <v>0</v>
      </c>
      <c r="F28" s="20">
        <f t="shared" si="0"/>
        <v>0</v>
      </c>
    </row>
    <row r="29" spans="1:6" x14ac:dyDescent="0.25">
      <c r="A29" s="20">
        <v>28</v>
      </c>
      <c r="B29" s="20" t="s">
        <v>745</v>
      </c>
      <c r="C29" s="9" t="s">
        <v>69</v>
      </c>
      <c r="D29" s="20">
        <f>SUMIFS(Table4[[#All],[Qty Issued]],Table4[[#All],[BMC MPG Name]],'Pending Consumption'!$B29,Table4[[#All],[Item Name]],'Pending Consumption'!$C29,Table4[[#All],[Type]],"Transfer")</f>
        <v>0</v>
      </c>
      <c r="E29" s="20">
        <f>SUMIFS(Table4[[#All],[Qty Issued]],Table4[[#All],[Location]],'Pending Consumption'!B29,Table4[[#All],[Item Name]],'Pending Consumption'!$C29,Table4[[#All],[Type]],"Transfer")</f>
        <v>0</v>
      </c>
      <c r="F29" s="20">
        <f t="shared" si="0"/>
        <v>0</v>
      </c>
    </row>
    <row r="30" spans="1:6" x14ac:dyDescent="0.25">
      <c r="A30" s="20">
        <v>29</v>
      </c>
      <c r="B30" s="20" t="s">
        <v>745</v>
      </c>
      <c r="C30" s="9" t="s">
        <v>70</v>
      </c>
      <c r="D30" s="20">
        <f>SUMIFS(Table4[[#All],[Qty Issued]],Table4[[#All],[BMC MPG Name]],'Pending Consumption'!$B30,Table4[[#All],[Item Name]],'Pending Consumption'!$C30,Table4[[#All],[Type]],"Transfer")</f>
        <v>0</v>
      </c>
      <c r="E30" s="20">
        <f>SUMIFS(Table4[[#All],[Qty Issued]],Table4[[#All],[Location]],'Pending Consumption'!B30,Table4[[#All],[Item Name]],'Pending Consumption'!$C30,Table4[[#All],[Type]],"Transfer")</f>
        <v>0</v>
      </c>
      <c r="F30" s="20">
        <f t="shared" si="0"/>
        <v>0</v>
      </c>
    </row>
    <row r="31" spans="1:6" x14ac:dyDescent="0.25">
      <c r="A31" s="20">
        <v>30</v>
      </c>
      <c r="B31" s="20" t="s">
        <v>745</v>
      </c>
      <c r="C31" s="9" t="s">
        <v>71</v>
      </c>
      <c r="D31" s="20">
        <f>SUMIFS(Table4[[#All],[Qty Issued]],Table4[[#All],[BMC MPG Name]],'Pending Consumption'!$B31,Table4[[#All],[Item Name]],'Pending Consumption'!$C31,Table4[[#All],[Type]],"Transfer")</f>
        <v>0</v>
      </c>
      <c r="E31" s="20">
        <f>SUMIFS(Table4[[#All],[Qty Issued]],Table4[[#All],[Location]],'Pending Consumption'!B31,Table4[[#All],[Item Name]],'Pending Consumption'!$C31,Table4[[#All],[Type]],"Transfer")</f>
        <v>0</v>
      </c>
      <c r="F31" s="20">
        <f t="shared" si="0"/>
        <v>0</v>
      </c>
    </row>
    <row r="32" spans="1:6" x14ac:dyDescent="0.25">
      <c r="A32" s="20">
        <v>31</v>
      </c>
      <c r="B32" s="20" t="s">
        <v>745</v>
      </c>
      <c r="C32" s="9" t="s">
        <v>72</v>
      </c>
      <c r="D32" s="20">
        <f>SUMIFS(Table4[[#All],[Qty Issued]],Table4[[#All],[BMC MPG Name]],'Pending Consumption'!$B32,Table4[[#All],[Item Name]],'Pending Consumption'!$C32,Table4[[#All],[Type]],"Transfer")</f>
        <v>0</v>
      </c>
      <c r="E32" s="20">
        <f>SUMIFS(Table4[[#All],[Qty Issued]],Table4[[#All],[Location]],'Pending Consumption'!B32,Table4[[#All],[Item Name]],'Pending Consumption'!$C32,Table4[[#All],[Type]],"Transfer")</f>
        <v>0</v>
      </c>
      <c r="F32" s="20">
        <f t="shared" si="0"/>
        <v>0</v>
      </c>
    </row>
    <row r="33" spans="1:6" x14ac:dyDescent="0.25">
      <c r="A33" s="20">
        <v>32</v>
      </c>
      <c r="B33" s="20" t="s">
        <v>745</v>
      </c>
      <c r="C33" s="9" t="s">
        <v>73</v>
      </c>
      <c r="D33" s="20">
        <f>SUMIFS(Table4[[#All],[Qty Issued]],Table4[[#All],[BMC MPG Name]],'Pending Consumption'!$B33,Table4[[#All],[Item Name]],'Pending Consumption'!$C33,Table4[[#All],[Type]],"Transfer")</f>
        <v>0</v>
      </c>
      <c r="E33" s="20">
        <f>SUMIFS(Table4[[#All],[Qty Issued]],Table4[[#All],[Location]],'Pending Consumption'!B33,Table4[[#All],[Item Name]],'Pending Consumption'!$C33,Table4[[#All],[Type]],"Transfer")</f>
        <v>0</v>
      </c>
      <c r="F33" s="20">
        <f t="shared" si="0"/>
        <v>0</v>
      </c>
    </row>
    <row r="34" spans="1:6" x14ac:dyDescent="0.25">
      <c r="A34" s="20">
        <v>33</v>
      </c>
      <c r="B34" s="20" t="s">
        <v>745</v>
      </c>
      <c r="C34" s="9" t="s">
        <v>74</v>
      </c>
      <c r="D34" s="20">
        <f>SUMIFS(Table4[[#All],[Qty Issued]],Table4[[#All],[BMC MPG Name]],'Pending Consumption'!$B34,Table4[[#All],[Item Name]],'Pending Consumption'!$C34,Table4[[#All],[Type]],"Transfer")</f>
        <v>0</v>
      </c>
      <c r="E34" s="20">
        <f>SUMIFS(Table4[[#All],[Qty Issued]],Table4[[#All],[Location]],'Pending Consumption'!B34,Table4[[#All],[Item Name]],'Pending Consumption'!$C34,Table4[[#All],[Type]],"Transfer")</f>
        <v>0</v>
      </c>
      <c r="F34" s="20">
        <f t="shared" si="0"/>
        <v>0</v>
      </c>
    </row>
    <row r="35" spans="1:6" x14ac:dyDescent="0.25">
      <c r="A35" s="20">
        <v>34</v>
      </c>
      <c r="B35" s="20" t="s">
        <v>745</v>
      </c>
      <c r="C35" s="9" t="s">
        <v>75</v>
      </c>
      <c r="D35" s="20">
        <f>SUMIFS(Table4[[#All],[Qty Issued]],Table4[[#All],[BMC MPG Name]],'Pending Consumption'!$B35,Table4[[#All],[Item Name]],'Pending Consumption'!$C35,Table4[[#All],[Type]],"Transfer")</f>
        <v>0</v>
      </c>
      <c r="E35" s="20">
        <f>SUMIFS(Table4[[#All],[Qty Issued]],Table4[[#All],[Location]],'Pending Consumption'!B35,Table4[[#All],[Item Name]],'Pending Consumption'!$C35,Table4[[#All],[Type]],"Transfer")</f>
        <v>0</v>
      </c>
      <c r="F35" s="20">
        <f t="shared" si="0"/>
        <v>0</v>
      </c>
    </row>
    <row r="36" spans="1:6" x14ac:dyDescent="0.25">
      <c r="A36" s="20">
        <v>35</v>
      </c>
      <c r="B36" s="20" t="s">
        <v>745</v>
      </c>
      <c r="C36" s="9" t="s">
        <v>76</v>
      </c>
      <c r="D36" s="20">
        <f>SUMIFS(Table4[[#All],[Qty Issued]],Table4[[#All],[BMC MPG Name]],'Pending Consumption'!$B36,Table4[[#All],[Item Name]],'Pending Consumption'!$C36,Table4[[#All],[Type]],"Transfer")</f>
        <v>0</v>
      </c>
      <c r="E36" s="20">
        <f>SUMIFS(Table4[[#All],[Qty Issued]],Table4[[#All],[Location]],'Pending Consumption'!B36,Table4[[#All],[Item Name]],'Pending Consumption'!$C36,Table4[[#All],[Type]],"Transfer")</f>
        <v>0</v>
      </c>
      <c r="F36" s="20">
        <f t="shared" si="0"/>
        <v>0</v>
      </c>
    </row>
    <row r="37" spans="1:6" x14ac:dyDescent="0.25">
      <c r="A37" s="20">
        <v>36</v>
      </c>
      <c r="B37" s="20" t="s">
        <v>745</v>
      </c>
      <c r="C37" s="9" t="s">
        <v>77</v>
      </c>
      <c r="D37" s="20">
        <f>SUMIFS(Table4[[#All],[Qty Issued]],Table4[[#All],[BMC MPG Name]],'Pending Consumption'!$B37,Table4[[#All],[Item Name]],'Pending Consumption'!$C37,Table4[[#All],[Type]],"Transfer")</f>
        <v>0</v>
      </c>
      <c r="E37" s="20">
        <f>SUMIFS(Table4[[#All],[Qty Issued]],Table4[[#All],[Location]],'Pending Consumption'!B37,Table4[[#All],[Item Name]],'Pending Consumption'!$C37,Table4[[#All],[Type]],"Transfer")</f>
        <v>0</v>
      </c>
      <c r="F37" s="20">
        <f t="shared" si="0"/>
        <v>0</v>
      </c>
    </row>
    <row r="38" spans="1:6" x14ac:dyDescent="0.25">
      <c r="A38" s="20">
        <v>37</v>
      </c>
      <c r="B38" s="20" t="s">
        <v>745</v>
      </c>
      <c r="C38" s="9" t="s">
        <v>78</v>
      </c>
      <c r="D38" s="20">
        <f>SUMIFS(Table4[[#All],[Qty Issued]],Table4[[#All],[BMC MPG Name]],'Pending Consumption'!$B38,Table4[[#All],[Item Name]],'Pending Consumption'!$C38,Table4[[#All],[Type]],"Transfer")</f>
        <v>0</v>
      </c>
      <c r="E38" s="20">
        <f>SUMIFS(Table4[[#All],[Qty Issued]],Table4[[#All],[Location]],'Pending Consumption'!B38,Table4[[#All],[Item Name]],'Pending Consumption'!$C38,Table4[[#All],[Type]],"Transfer")</f>
        <v>0</v>
      </c>
      <c r="F38" s="20">
        <f t="shared" si="0"/>
        <v>0</v>
      </c>
    </row>
    <row r="39" spans="1:6" x14ac:dyDescent="0.25">
      <c r="A39" s="20">
        <v>38</v>
      </c>
      <c r="B39" s="20" t="s">
        <v>745</v>
      </c>
      <c r="C39" s="9" t="s">
        <v>79</v>
      </c>
      <c r="D39" s="20">
        <f>SUMIFS(Table4[[#All],[Qty Issued]],Table4[[#All],[BMC MPG Name]],'Pending Consumption'!$B39,Table4[[#All],[Item Name]],'Pending Consumption'!$C39,Table4[[#All],[Type]],"Transfer")</f>
        <v>0</v>
      </c>
      <c r="E39" s="20">
        <f>SUMIFS(Table4[[#All],[Qty Issued]],Table4[[#All],[Location]],'Pending Consumption'!B39,Table4[[#All],[Item Name]],'Pending Consumption'!$C39,Table4[[#All],[Type]],"Transfer")</f>
        <v>0</v>
      </c>
      <c r="F39" s="20">
        <f t="shared" si="0"/>
        <v>0</v>
      </c>
    </row>
    <row r="40" spans="1:6" x14ac:dyDescent="0.25">
      <c r="A40" s="20">
        <v>39</v>
      </c>
      <c r="B40" s="20" t="s">
        <v>745</v>
      </c>
      <c r="C40" s="9" t="s">
        <v>80</v>
      </c>
      <c r="D40" s="20">
        <f>SUMIFS(Table4[[#All],[Qty Issued]],Table4[[#All],[BMC MPG Name]],'Pending Consumption'!$B40,Table4[[#All],[Item Name]],'Pending Consumption'!$C40,Table4[[#All],[Type]],"Transfer")</f>
        <v>0</v>
      </c>
      <c r="E40" s="20">
        <f>SUMIFS(Table4[[#All],[Qty Issued]],Table4[[#All],[Location]],'Pending Consumption'!B40,Table4[[#All],[Item Name]],'Pending Consumption'!$C40,Table4[[#All],[Type]],"Transfer")</f>
        <v>0</v>
      </c>
      <c r="F40" s="20">
        <f t="shared" si="0"/>
        <v>0</v>
      </c>
    </row>
    <row r="41" spans="1:6" x14ac:dyDescent="0.25">
      <c r="A41" s="20">
        <v>40</v>
      </c>
      <c r="B41" s="20" t="s">
        <v>745</v>
      </c>
      <c r="C41" s="9" t="s">
        <v>81</v>
      </c>
      <c r="D41" s="20">
        <f>SUMIFS(Table4[[#All],[Qty Issued]],Table4[[#All],[BMC MPG Name]],'Pending Consumption'!$B41,Table4[[#All],[Item Name]],'Pending Consumption'!$C41,Table4[[#All],[Type]],"Transfer")</f>
        <v>0</v>
      </c>
      <c r="E41" s="20">
        <f>SUMIFS(Table4[[#All],[Qty Issued]],Table4[[#All],[Location]],'Pending Consumption'!B41,Table4[[#All],[Item Name]],'Pending Consumption'!$C41,Table4[[#All],[Type]],"Transfer")</f>
        <v>0</v>
      </c>
      <c r="F41" s="20">
        <f t="shared" si="0"/>
        <v>0</v>
      </c>
    </row>
    <row r="42" spans="1:6" x14ac:dyDescent="0.25">
      <c r="A42" s="20">
        <v>41</v>
      </c>
      <c r="B42" s="20" t="s">
        <v>745</v>
      </c>
      <c r="C42" s="9" t="s">
        <v>82</v>
      </c>
      <c r="D42" s="20">
        <f>SUMIFS(Table4[[#All],[Qty Issued]],Table4[[#All],[BMC MPG Name]],'Pending Consumption'!$B42,Table4[[#All],[Item Name]],'Pending Consumption'!$C42,Table4[[#All],[Type]],"Transfer")</f>
        <v>0</v>
      </c>
      <c r="E42" s="20">
        <f>SUMIFS(Table4[[#All],[Qty Issued]],Table4[[#All],[Location]],'Pending Consumption'!B42,Table4[[#All],[Item Name]],'Pending Consumption'!$C42,Table4[[#All],[Type]],"Transfer")</f>
        <v>0</v>
      </c>
      <c r="F42" s="20">
        <f t="shared" si="0"/>
        <v>0</v>
      </c>
    </row>
    <row r="43" spans="1:6" x14ac:dyDescent="0.25">
      <c r="A43" s="20">
        <v>42</v>
      </c>
      <c r="B43" s="20" t="s">
        <v>745</v>
      </c>
      <c r="C43" s="9" t="s">
        <v>83</v>
      </c>
      <c r="D43" s="20">
        <f>SUMIFS(Table4[[#All],[Qty Issued]],Table4[[#All],[BMC MPG Name]],'Pending Consumption'!$B43,Table4[[#All],[Item Name]],'Pending Consumption'!$C43,Table4[[#All],[Type]],"Transfer")</f>
        <v>0</v>
      </c>
      <c r="E43" s="20">
        <f>SUMIFS(Table4[[#All],[Qty Issued]],Table4[[#All],[Location]],'Pending Consumption'!B43,Table4[[#All],[Item Name]],'Pending Consumption'!$C43,Table4[[#All],[Type]],"Transfer")</f>
        <v>0</v>
      </c>
      <c r="F43" s="20">
        <f t="shared" si="0"/>
        <v>0</v>
      </c>
    </row>
    <row r="44" spans="1:6" x14ac:dyDescent="0.25">
      <c r="A44" s="20">
        <v>43</v>
      </c>
      <c r="B44" s="20" t="s">
        <v>745</v>
      </c>
      <c r="C44" s="9" t="s">
        <v>84</v>
      </c>
      <c r="D44" s="20">
        <f>SUMIFS(Table4[[#All],[Qty Issued]],Table4[[#All],[BMC MPG Name]],'Pending Consumption'!$B44,Table4[[#All],[Item Name]],'Pending Consumption'!$C44,Table4[[#All],[Type]],"Transfer")</f>
        <v>0</v>
      </c>
      <c r="E44" s="20">
        <f>SUMIFS(Table4[[#All],[Qty Issued]],Table4[[#All],[Location]],'Pending Consumption'!B44,Table4[[#All],[Item Name]],'Pending Consumption'!$C44,Table4[[#All],[Type]],"Transfer")</f>
        <v>0</v>
      </c>
      <c r="F44" s="20">
        <f t="shared" si="0"/>
        <v>0</v>
      </c>
    </row>
    <row r="45" spans="1:6" x14ac:dyDescent="0.25">
      <c r="A45" s="20">
        <v>44</v>
      </c>
      <c r="B45" s="20" t="s">
        <v>745</v>
      </c>
      <c r="C45" s="9" t="s">
        <v>85</v>
      </c>
      <c r="D45" s="20">
        <f>SUMIFS(Table4[[#All],[Qty Issued]],Table4[[#All],[BMC MPG Name]],'Pending Consumption'!$B45,Table4[[#All],[Item Name]],'Pending Consumption'!$C45,Table4[[#All],[Type]],"Transfer")</f>
        <v>0</v>
      </c>
      <c r="E45" s="20">
        <f>SUMIFS(Table4[[#All],[Qty Issued]],Table4[[#All],[Location]],'Pending Consumption'!B45,Table4[[#All],[Item Name]],'Pending Consumption'!$C45,Table4[[#All],[Type]],"Transfer")</f>
        <v>0</v>
      </c>
      <c r="F45" s="20">
        <f t="shared" si="0"/>
        <v>0</v>
      </c>
    </row>
    <row r="46" spans="1:6" x14ac:dyDescent="0.25">
      <c r="A46" s="20">
        <v>45</v>
      </c>
      <c r="B46" s="20" t="s">
        <v>745</v>
      </c>
      <c r="C46" s="9" t="s">
        <v>86</v>
      </c>
      <c r="D46" s="20">
        <f>SUMIFS(Table4[[#All],[Qty Issued]],Table4[[#All],[BMC MPG Name]],'Pending Consumption'!$B46,Table4[[#All],[Item Name]],'Pending Consumption'!$C46,Table4[[#All],[Type]],"Transfer")</f>
        <v>0</v>
      </c>
      <c r="E46" s="20">
        <f>SUMIFS(Table4[[#All],[Qty Issued]],Table4[[#All],[Location]],'Pending Consumption'!B46,Table4[[#All],[Item Name]],'Pending Consumption'!$C46,Table4[[#All],[Type]],"Transfer")</f>
        <v>0</v>
      </c>
      <c r="F46" s="20">
        <f t="shared" si="0"/>
        <v>0</v>
      </c>
    </row>
    <row r="47" spans="1:6" x14ac:dyDescent="0.25">
      <c r="A47" s="20">
        <v>46</v>
      </c>
      <c r="B47" s="20" t="s">
        <v>745</v>
      </c>
      <c r="C47" s="9" t="s">
        <v>87</v>
      </c>
      <c r="D47" s="20">
        <f>SUMIFS(Table4[[#All],[Qty Issued]],Table4[[#All],[BMC MPG Name]],'Pending Consumption'!$B47,Table4[[#All],[Item Name]],'Pending Consumption'!$C47,Table4[[#All],[Type]],"Transfer")</f>
        <v>0</v>
      </c>
      <c r="E47" s="20">
        <f>SUMIFS(Table4[[#All],[Qty Issued]],Table4[[#All],[Location]],'Pending Consumption'!B47,Table4[[#All],[Item Name]],'Pending Consumption'!$C47,Table4[[#All],[Type]],"Transfer")</f>
        <v>0</v>
      </c>
      <c r="F47" s="20">
        <f t="shared" si="0"/>
        <v>0</v>
      </c>
    </row>
    <row r="48" spans="1:6" x14ac:dyDescent="0.25">
      <c r="A48" s="20">
        <v>47</v>
      </c>
      <c r="B48" s="20" t="s">
        <v>745</v>
      </c>
      <c r="C48" s="9" t="s">
        <v>88</v>
      </c>
      <c r="D48" s="20">
        <f>SUMIFS(Table4[[#All],[Qty Issued]],Table4[[#All],[BMC MPG Name]],'Pending Consumption'!$B48,Table4[[#All],[Item Name]],'Pending Consumption'!$C48,Table4[[#All],[Type]],"Transfer")</f>
        <v>0</v>
      </c>
      <c r="E48" s="20">
        <f>SUMIFS(Table4[[#All],[Qty Issued]],Table4[[#All],[Location]],'Pending Consumption'!B48,Table4[[#All],[Item Name]],'Pending Consumption'!$C48,Table4[[#All],[Type]],"Transfer")</f>
        <v>0</v>
      </c>
      <c r="F48" s="20">
        <f t="shared" si="0"/>
        <v>0</v>
      </c>
    </row>
    <row r="49" spans="1:6" x14ac:dyDescent="0.25">
      <c r="A49" s="20">
        <v>48</v>
      </c>
      <c r="B49" s="20" t="s">
        <v>745</v>
      </c>
      <c r="C49" s="9" t="s">
        <v>89</v>
      </c>
      <c r="D49" s="20">
        <f>SUMIFS(Table4[[#All],[Qty Issued]],Table4[[#All],[BMC MPG Name]],'Pending Consumption'!$B49,Table4[[#All],[Item Name]],'Pending Consumption'!$C49,Table4[[#All],[Type]],"Transfer")</f>
        <v>0</v>
      </c>
      <c r="E49" s="20">
        <f>SUMIFS(Table4[[#All],[Qty Issued]],Table4[[#All],[Location]],'Pending Consumption'!B49,Table4[[#All],[Item Name]],'Pending Consumption'!$C49,Table4[[#All],[Type]],"Transfer")</f>
        <v>0</v>
      </c>
      <c r="F49" s="20">
        <f t="shared" si="0"/>
        <v>0</v>
      </c>
    </row>
    <row r="50" spans="1:6" x14ac:dyDescent="0.25">
      <c r="A50" s="20">
        <v>49</v>
      </c>
      <c r="B50" s="20" t="s">
        <v>745</v>
      </c>
      <c r="C50" s="9" t="s">
        <v>90</v>
      </c>
      <c r="D50" s="20">
        <f>SUMIFS(Table4[[#All],[Qty Issued]],Table4[[#All],[BMC MPG Name]],'Pending Consumption'!$B50,Table4[[#All],[Item Name]],'Pending Consumption'!$C50,Table4[[#All],[Type]],"Transfer")</f>
        <v>0</v>
      </c>
      <c r="E50" s="20">
        <f>SUMIFS(Table4[[#All],[Qty Issued]],Table4[[#All],[Location]],'Pending Consumption'!B50,Table4[[#All],[Item Name]],'Pending Consumption'!$C50,Table4[[#All],[Type]],"Transfer")</f>
        <v>0</v>
      </c>
      <c r="F50" s="20">
        <f t="shared" si="0"/>
        <v>0</v>
      </c>
    </row>
    <row r="51" spans="1:6" x14ac:dyDescent="0.25">
      <c r="A51" s="20">
        <v>50</v>
      </c>
      <c r="B51" s="20" t="s">
        <v>745</v>
      </c>
      <c r="C51" s="9" t="s">
        <v>91</v>
      </c>
      <c r="D51" s="20">
        <f>SUMIFS(Table4[[#All],[Qty Issued]],Table4[[#All],[BMC MPG Name]],'Pending Consumption'!$B51,Table4[[#All],[Item Name]],'Pending Consumption'!$C51,Table4[[#All],[Type]],"Transfer")</f>
        <v>0</v>
      </c>
      <c r="E51" s="20">
        <f>SUMIFS(Table4[[#All],[Qty Issued]],Table4[[#All],[Location]],'Pending Consumption'!B51,Table4[[#All],[Item Name]],'Pending Consumption'!$C51,Table4[[#All],[Type]],"Transfer")</f>
        <v>0</v>
      </c>
      <c r="F51" s="20">
        <f t="shared" si="0"/>
        <v>0</v>
      </c>
    </row>
    <row r="52" spans="1:6" x14ac:dyDescent="0.25">
      <c r="A52" s="20">
        <v>51</v>
      </c>
      <c r="B52" s="20" t="s">
        <v>745</v>
      </c>
      <c r="C52" s="9" t="s">
        <v>92</v>
      </c>
      <c r="D52" s="20">
        <f>SUMIFS(Table4[[#All],[Qty Issued]],Table4[[#All],[BMC MPG Name]],'Pending Consumption'!$B52,Table4[[#All],[Item Name]],'Pending Consumption'!$C52,Table4[[#All],[Type]],"Transfer")</f>
        <v>0</v>
      </c>
      <c r="E52" s="20">
        <f>SUMIFS(Table4[[#All],[Qty Issued]],Table4[[#All],[Location]],'Pending Consumption'!B52,Table4[[#All],[Item Name]],'Pending Consumption'!$C52,Table4[[#All],[Type]],"Transfer")</f>
        <v>0</v>
      </c>
      <c r="F52" s="20">
        <f t="shared" si="0"/>
        <v>0</v>
      </c>
    </row>
    <row r="53" spans="1:6" x14ac:dyDescent="0.25">
      <c r="A53" s="20">
        <v>52</v>
      </c>
      <c r="B53" s="20" t="s">
        <v>745</v>
      </c>
      <c r="C53" s="9" t="s">
        <v>93</v>
      </c>
      <c r="D53" s="20">
        <f>SUMIFS(Table4[[#All],[Qty Issued]],Table4[[#All],[BMC MPG Name]],'Pending Consumption'!$B53,Table4[[#All],[Item Name]],'Pending Consumption'!$C53,Table4[[#All],[Type]],"Transfer")</f>
        <v>0</v>
      </c>
      <c r="E53" s="20">
        <f>SUMIFS(Table4[[#All],[Qty Issued]],Table4[[#All],[Location]],'Pending Consumption'!B53,Table4[[#All],[Item Name]],'Pending Consumption'!$C53,Table4[[#All],[Type]],"Transfer")</f>
        <v>0</v>
      </c>
      <c r="F53" s="20">
        <f t="shared" si="0"/>
        <v>0</v>
      </c>
    </row>
    <row r="54" spans="1:6" x14ac:dyDescent="0.25">
      <c r="A54" s="20">
        <v>53</v>
      </c>
      <c r="B54" s="20" t="s">
        <v>745</v>
      </c>
      <c r="C54" s="9" t="s">
        <v>94</v>
      </c>
      <c r="D54" s="20">
        <f>SUMIFS(Table4[[#All],[Qty Issued]],Table4[[#All],[BMC MPG Name]],'Pending Consumption'!$B54,Table4[[#All],[Item Name]],'Pending Consumption'!$C54,Table4[[#All],[Type]],"Transfer")</f>
        <v>0</v>
      </c>
      <c r="E54" s="20">
        <f>SUMIFS(Table4[[#All],[Qty Issued]],Table4[[#All],[Location]],'Pending Consumption'!B54,Table4[[#All],[Item Name]],'Pending Consumption'!$C54,Table4[[#All],[Type]],"Transfer")</f>
        <v>0</v>
      </c>
      <c r="F54" s="20">
        <f t="shared" si="0"/>
        <v>0</v>
      </c>
    </row>
    <row r="55" spans="1:6" x14ac:dyDescent="0.25">
      <c r="A55" s="20">
        <v>54</v>
      </c>
      <c r="B55" s="20" t="s">
        <v>745</v>
      </c>
      <c r="C55" s="9" t="s">
        <v>95</v>
      </c>
      <c r="D55" s="20">
        <f>SUMIFS(Table4[[#All],[Qty Issued]],Table4[[#All],[BMC MPG Name]],'Pending Consumption'!$B55,Table4[[#All],[Item Name]],'Pending Consumption'!$C55,Table4[[#All],[Type]],"Transfer")</f>
        <v>0</v>
      </c>
      <c r="E55" s="20">
        <f>SUMIFS(Table4[[#All],[Qty Issued]],Table4[[#All],[Location]],'Pending Consumption'!B55,Table4[[#All],[Item Name]],'Pending Consumption'!$C55,Table4[[#All],[Type]],"Transfer")</f>
        <v>0</v>
      </c>
      <c r="F55" s="20">
        <f t="shared" si="0"/>
        <v>0</v>
      </c>
    </row>
    <row r="56" spans="1:6" x14ac:dyDescent="0.25">
      <c r="A56" s="20">
        <v>55</v>
      </c>
      <c r="B56" s="20" t="s">
        <v>745</v>
      </c>
      <c r="C56" s="9" t="s">
        <v>96</v>
      </c>
      <c r="D56" s="20">
        <f>SUMIFS(Table4[[#All],[Qty Issued]],Table4[[#All],[BMC MPG Name]],'Pending Consumption'!$B56,Table4[[#All],[Item Name]],'Pending Consumption'!$C56,Table4[[#All],[Type]],"Transfer")</f>
        <v>0</v>
      </c>
      <c r="E56" s="20">
        <f>SUMIFS(Table4[[#All],[Qty Issued]],Table4[[#All],[Location]],'Pending Consumption'!B56,Table4[[#All],[Item Name]],'Pending Consumption'!$C56,Table4[[#All],[Type]],"Transfer")</f>
        <v>0</v>
      </c>
      <c r="F56" s="20">
        <f t="shared" si="0"/>
        <v>0</v>
      </c>
    </row>
    <row r="57" spans="1:6" x14ac:dyDescent="0.25">
      <c r="A57" s="20">
        <v>56</v>
      </c>
      <c r="B57" s="20" t="s">
        <v>745</v>
      </c>
      <c r="C57" s="9" t="s">
        <v>97</v>
      </c>
      <c r="D57" s="20">
        <f>SUMIFS(Table4[[#All],[Qty Issued]],Table4[[#All],[BMC MPG Name]],'Pending Consumption'!$B57,Table4[[#All],[Item Name]],'Pending Consumption'!$C57,Table4[[#All],[Type]],"Transfer")</f>
        <v>0</v>
      </c>
      <c r="E57" s="20">
        <f>SUMIFS(Table4[[#All],[Qty Issued]],Table4[[#All],[Location]],'Pending Consumption'!B57,Table4[[#All],[Item Name]],'Pending Consumption'!$C57,Table4[[#All],[Type]],"Transfer")</f>
        <v>0</v>
      </c>
      <c r="F57" s="20">
        <f t="shared" si="0"/>
        <v>0</v>
      </c>
    </row>
    <row r="58" spans="1:6" x14ac:dyDescent="0.25">
      <c r="A58" s="20">
        <v>57</v>
      </c>
      <c r="B58" s="20" t="s">
        <v>745</v>
      </c>
      <c r="C58" s="9" t="s">
        <v>98</v>
      </c>
      <c r="D58" s="20">
        <f>SUMIFS(Table4[[#All],[Qty Issued]],Table4[[#All],[BMC MPG Name]],'Pending Consumption'!$B58,Table4[[#All],[Item Name]],'Pending Consumption'!$C58,Table4[[#All],[Type]],"Transfer")</f>
        <v>0</v>
      </c>
      <c r="E58" s="20">
        <f>SUMIFS(Table4[[#All],[Qty Issued]],Table4[[#All],[Location]],'Pending Consumption'!B58,Table4[[#All],[Item Name]],'Pending Consumption'!$C58,Table4[[#All],[Type]],"Transfer")</f>
        <v>0</v>
      </c>
      <c r="F58" s="20">
        <f t="shared" si="0"/>
        <v>0</v>
      </c>
    </row>
    <row r="59" spans="1:6" x14ac:dyDescent="0.25">
      <c r="A59" s="20">
        <v>58</v>
      </c>
      <c r="B59" s="20" t="s">
        <v>745</v>
      </c>
      <c r="C59" s="9" t="s">
        <v>99</v>
      </c>
      <c r="D59" s="20">
        <f>SUMIFS(Table4[[#All],[Qty Issued]],Table4[[#All],[BMC MPG Name]],'Pending Consumption'!$B59,Table4[[#All],[Item Name]],'Pending Consumption'!$C59,Table4[[#All],[Type]],"Transfer")</f>
        <v>0</v>
      </c>
      <c r="E59" s="20">
        <f>SUMIFS(Table4[[#All],[Qty Issued]],Table4[[#All],[Location]],'Pending Consumption'!B59,Table4[[#All],[Item Name]],'Pending Consumption'!$C59,Table4[[#All],[Type]],"Transfer")</f>
        <v>0</v>
      </c>
      <c r="F59" s="20">
        <f t="shared" si="0"/>
        <v>0</v>
      </c>
    </row>
    <row r="60" spans="1:6" x14ac:dyDescent="0.25">
      <c r="A60" s="20">
        <v>59</v>
      </c>
      <c r="B60" s="20" t="s">
        <v>745</v>
      </c>
      <c r="C60" s="9" t="s">
        <v>100</v>
      </c>
      <c r="D60" s="20">
        <f>SUMIFS(Table4[[#All],[Qty Issued]],Table4[[#All],[BMC MPG Name]],'Pending Consumption'!$B60,Table4[[#All],[Item Name]],'Pending Consumption'!$C60,Table4[[#All],[Type]],"Transfer")</f>
        <v>0</v>
      </c>
      <c r="E60" s="20">
        <f>SUMIFS(Table4[[#All],[Qty Issued]],Table4[[#All],[Location]],'Pending Consumption'!B60,Table4[[#All],[Item Name]],'Pending Consumption'!$C60,Table4[[#All],[Type]],"Transfer")</f>
        <v>0</v>
      </c>
      <c r="F60" s="20">
        <f t="shared" si="0"/>
        <v>0</v>
      </c>
    </row>
    <row r="61" spans="1:6" x14ac:dyDescent="0.25">
      <c r="A61" s="20">
        <v>60</v>
      </c>
      <c r="B61" s="20" t="s">
        <v>745</v>
      </c>
      <c r="C61" s="9" t="s">
        <v>101</v>
      </c>
      <c r="D61" s="20">
        <f>SUMIFS(Table4[[#All],[Qty Issued]],Table4[[#All],[BMC MPG Name]],'Pending Consumption'!$B61,Table4[[#All],[Item Name]],'Pending Consumption'!$C61,Table4[[#All],[Type]],"Transfer")</f>
        <v>0</v>
      </c>
      <c r="E61" s="20">
        <f>SUMIFS(Table4[[#All],[Qty Issued]],Table4[[#All],[Location]],'Pending Consumption'!B61,Table4[[#All],[Item Name]],'Pending Consumption'!$C61,Table4[[#All],[Type]],"Transfer")</f>
        <v>0</v>
      </c>
      <c r="F61" s="20">
        <f t="shared" si="0"/>
        <v>0</v>
      </c>
    </row>
    <row r="62" spans="1:6" x14ac:dyDescent="0.25">
      <c r="A62" s="20">
        <v>61</v>
      </c>
      <c r="B62" s="20" t="s">
        <v>745</v>
      </c>
      <c r="C62" s="9" t="s">
        <v>102</v>
      </c>
      <c r="D62" s="20">
        <f>SUMIFS(Table4[[#All],[Qty Issued]],Table4[[#All],[BMC MPG Name]],'Pending Consumption'!$B62,Table4[[#All],[Item Name]],'Pending Consumption'!$C62,Table4[[#All],[Type]],"Transfer")</f>
        <v>0</v>
      </c>
      <c r="E62" s="20">
        <f>SUMIFS(Table4[[#All],[Qty Issued]],Table4[[#All],[Location]],'Pending Consumption'!B62,Table4[[#All],[Item Name]],'Pending Consumption'!$C62,Table4[[#All],[Type]],"Transfer")</f>
        <v>0</v>
      </c>
      <c r="F62" s="20">
        <f t="shared" si="0"/>
        <v>0</v>
      </c>
    </row>
    <row r="63" spans="1:6" x14ac:dyDescent="0.25">
      <c r="A63" s="20">
        <v>62</v>
      </c>
      <c r="B63" s="20" t="s">
        <v>745</v>
      </c>
      <c r="C63" s="9" t="s">
        <v>103</v>
      </c>
      <c r="D63" s="20">
        <f>SUMIFS(Table4[[#All],[Qty Issued]],Table4[[#All],[BMC MPG Name]],'Pending Consumption'!$B63,Table4[[#All],[Item Name]],'Pending Consumption'!$C63,Table4[[#All],[Type]],"Transfer")</f>
        <v>0</v>
      </c>
      <c r="E63" s="20">
        <f>SUMIFS(Table4[[#All],[Qty Issued]],Table4[[#All],[Location]],'Pending Consumption'!B63,Table4[[#All],[Item Name]],'Pending Consumption'!$C63,Table4[[#All],[Type]],"Transfer")</f>
        <v>0</v>
      </c>
      <c r="F63" s="20">
        <f t="shared" si="0"/>
        <v>0</v>
      </c>
    </row>
    <row r="64" spans="1:6" x14ac:dyDescent="0.25">
      <c r="A64" s="20">
        <v>63</v>
      </c>
      <c r="B64" s="20" t="s">
        <v>745</v>
      </c>
      <c r="C64" s="9" t="s">
        <v>104</v>
      </c>
      <c r="D64" s="20">
        <f>SUMIFS(Table4[[#All],[Qty Issued]],Table4[[#All],[BMC MPG Name]],'Pending Consumption'!$B64,Table4[[#All],[Item Name]],'Pending Consumption'!$C64,Table4[[#All],[Type]],"Transfer")</f>
        <v>0</v>
      </c>
      <c r="E64" s="20">
        <f>SUMIFS(Table4[[#All],[Qty Issued]],Table4[[#All],[Location]],'Pending Consumption'!B64,Table4[[#All],[Item Name]],'Pending Consumption'!$C64,Table4[[#All],[Type]],"Transfer")</f>
        <v>0</v>
      </c>
      <c r="F64" s="20">
        <f t="shared" si="0"/>
        <v>0</v>
      </c>
    </row>
    <row r="65" spans="1:6" x14ac:dyDescent="0.25">
      <c r="A65" s="20">
        <v>64</v>
      </c>
      <c r="B65" s="20" t="s">
        <v>745</v>
      </c>
      <c r="C65" s="9" t="s">
        <v>105</v>
      </c>
      <c r="D65" s="20">
        <f>SUMIFS(Table4[[#All],[Qty Issued]],Table4[[#All],[BMC MPG Name]],'Pending Consumption'!$B65,Table4[[#All],[Item Name]],'Pending Consumption'!$C65,Table4[[#All],[Type]],"Transfer")</f>
        <v>0</v>
      </c>
      <c r="E65" s="20">
        <f>SUMIFS(Table4[[#All],[Qty Issued]],Table4[[#All],[Location]],'Pending Consumption'!B65,Table4[[#All],[Item Name]],'Pending Consumption'!$C65,Table4[[#All],[Type]],"Transfer")</f>
        <v>0</v>
      </c>
      <c r="F65" s="20">
        <f t="shared" si="0"/>
        <v>0</v>
      </c>
    </row>
    <row r="66" spans="1:6" x14ac:dyDescent="0.25">
      <c r="A66" s="20">
        <v>65</v>
      </c>
      <c r="B66" s="20" t="s">
        <v>745</v>
      </c>
      <c r="C66" s="9" t="s">
        <v>106</v>
      </c>
      <c r="D66" s="20">
        <f>SUMIFS(Table4[[#All],[Qty Issued]],Table4[[#All],[BMC MPG Name]],'Pending Consumption'!$B66,Table4[[#All],[Item Name]],'Pending Consumption'!$C66,Table4[[#All],[Type]],"Transfer")</f>
        <v>0</v>
      </c>
      <c r="E66" s="20">
        <f>SUMIFS(Table4[[#All],[Qty Issued]],Table4[[#All],[Location]],'Pending Consumption'!B66,Table4[[#All],[Item Name]],'Pending Consumption'!$C66,Table4[[#All],[Type]],"Transfer")</f>
        <v>0</v>
      </c>
      <c r="F66" s="20">
        <f t="shared" si="0"/>
        <v>0</v>
      </c>
    </row>
    <row r="67" spans="1:6" x14ac:dyDescent="0.25">
      <c r="A67" s="20">
        <v>66</v>
      </c>
      <c r="B67" s="20" t="s">
        <v>745</v>
      </c>
      <c r="C67" s="9" t="s">
        <v>107</v>
      </c>
      <c r="D67" s="20">
        <f>SUMIFS(Table4[[#All],[Qty Issued]],Table4[[#All],[BMC MPG Name]],'Pending Consumption'!$B67,Table4[[#All],[Item Name]],'Pending Consumption'!$C67,Table4[[#All],[Type]],"Transfer")</f>
        <v>0</v>
      </c>
      <c r="E67" s="20">
        <f>SUMIFS(Table4[[#All],[Qty Issued]],Table4[[#All],[Location]],'Pending Consumption'!B67,Table4[[#All],[Item Name]],'Pending Consumption'!$C67,Table4[[#All],[Type]],"Transfer")</f>
        <v>0</v>
      </c>
      <c r="F67" s="20">
        <f t="shared" ref="F67:F97" si="1">+D67-E67</f>
        <v>0</v>
      </c>
    </row>
    <row r="68" spans="1:6" x14ac:dyDescent="0.25">
      <c r="A68" s="20">
        <v>67</v>
      </c>
      <c r="B68" s="20" t="s">
        <v>745</v>
      </c>
      <c r="C68" s="9" t="s">
        <v>108</v>
      </c>
      <c r="D68" s="20">
        <f>SUMIFS(Table4[[#All],[Qty Issued]],Table4[[#All],[BMC MPG Name]],'Pending Consumption'!$B68,Table4[[#All],[Item Name]],'Pending Consumption'!$C68,Table4[[#All],[Type]],"Transfer")</f>
        <v>0</v>
      </c>
      <c r="E68" s="20">
        <f>SUMIFS(Table4[[#All],[Qty Issued]],Table4[[#All],[Location]],'Pending Consumption'!B68,Table4[[#All],[Item Name]],'Pending Consumption'!$C68,Table4[[#All],[Type]],"Transfer")</f>
        <v>0</v>
      </c>
      <c r="F68" s="20">
        <f t="shared" si="1"/>
        <v>0</v>
      </c>
    </row>
    <row r="69" spans="1:6" x14ac:dyDescent="0.25">
      <c r="A69" s="20">
        <v>68</v>
      </c>
      <c r="B69" s="20" t="s">
        <v>745</v>
      </c>
      <c r="C69" s="9" t="s">
        <v>109</v>
      </c>
      <c r="D69" s="20">
        <f>SUMIFS(Table4[[#All],[Qty Issued]],Table4[[#All],[BMC MPG Name]],'Pending Consumption'!$B69,Table4[[#All],[Item Name]],'Pending Consumption'!$C69,Table4[[#All],[Type]],"Transfer")</f>
        <v>0</v>
      </c>
      <c r="E69" s="20">
        <f>SUMIFS(Table4[[#All],[Qty Issued]],Table4[[#All],[Location]],'Pending Consumption'!B69,Table4[[#All],[Item Name]],'Pending Consumption'!$C69,Table4[[#All],[Type]],"Transfer")</f>
        <v>0</v>
      </c>
      <c r="F69" s="20">
        <f t="shared" si="1"/>
        <v>0</v>
      </c>
    </row>
    <row r="70" spans="1:6" x14ac:dyDescent="0.25">
      <c r="A70" s="20">
        <v>69</v>
      </c>
      <c r="B70" s="20" t="s">
        <v>745</v>
      </c>
      <c r="C70" s="9" t="s">
        <v>110</v>
      </c>
      <c r="D70" s="20">
        <f>SUMIFS(Table4[[#All],[Qty Issued]],Table4[[#All],[BMC MPG Name]],'Pending Consumption'!$B70,Table4[[#All],[Item Name]],'Pending Consumption'!$C70,Table4[[#All],[Type]],"Transfer")</f>
        <v>0</v>
      </c>
      <c r="E70" s="20">
        <f>SUMIFS(Table4[[#All],[Qty Issued]],Table4[[#All],[Location]],'Pending Consumption'!B70,Table4[[#All],[Item Name]],'Pending Consumption'!$C70,Table4[[#All],[Type]],"Transfer")</f>
        <v>0</v>
      </c>
      <c r="F70" s="20">
        <f t="shared" si="1"/>
        <v>0</v>
      </c>
    </row>
    <row r="71" spans="1:6" x14ac:dyDescent="0.25">
      <c r="A71" s="20">
        <v>70</v>
      </c>
      <c r="B71" s="20" t="s">
        <v>745</v>
      </c>
      <c r="C71" s="9" t="s">
        <v>111</v>
      </c>
      <c r="D71" s="20">
        <f>SUMIFS(Table4[[#All],[Qty Issued]],Table4[[#All],[BMC MPG Name]],'Pending Consumption'!$B71,Table4[[#All],[Item Name]],'Pending Consumption'!$C71,Table4[[#All],[Type]],"Transfer")</f>
        <v>0</v>
      </c>
      <c r="E71" s="20">
        <f>SUMIFS(Table4[[#All],[Qty Issued]],Table4[[#All],[Location]],'Pending Consumption'!B71,Table4[[#All],[Item Name]],'Pending Consumption'!$C71,Table4[[#All],[Type]],"Transfer")</f>
        <v>0</v>
      </c>
      <c r="F71" s="20">
        <f t="shared" si="1"/>
        <v>0</v>
      </c>
    </row>
    <row r="72" spans="1:6" x14ac:dyDescent="0.25">
      <c r="A72" s="20">
        <v>71</v>
      </c>
      <c r="B72" s="20" t="s">
        <v>745</v>
      </c>
      <c r="C72" s="9" t="s">
        <v>112</v>
      </c>
      <c r="D72" s="20">
        <f>SUMIFS(Table4[[#All],[Qty Issued]],Table4[[#All],[BMC MPG Name]],'Pending Consumption'!$B72,Table4[[#All],[Item Name]],'Pending Consumption'!$C72,Table4[[#All],[Type]],"Transfer")</f>
        <v>0</v>
      </c>
      <c r="E72" s="20">
        <f>SUMIFS(Table4[[#All],[Qty Issued]],Table4[[#All],[Location]],'Pending Consumption'!B72,Table4[[#All],[Item Name]],'Pending Consumption'!$C72,Table4[[#All],[Type]],"Transfer")</f>
        <v>0</v>
      </c>
      <c r="F72" s="20">
        <f t="shared" si="1"/>
        <v>0</v>
      </c>
    </row>
    <row r="73" spans="1:6" x14ac:dyDescent="0.25">
      <c r="A73" s="20">
        <v>72</v>
      </c>
      <c r="B73" s="20" t="s">
        <v>745</v>
      </c>
      <c r="C73" s="9" t="s">
        <v>113</v>
      </c>
      <c r="D73" s="20">
        <f>SUMIFS(Table4[[#All],[Qty Issued]],Table4[[#All],[BMC MPG Name]],'Pending Consumption'!$B73,Table4[[#All],[Item Name]],'Pending Consumption'!$C73,Table4[[#All],[Type]],"Transfer")</f>
        <v>0</v>
      </c>
      <c r="E73" s="20">
        <f>SUMIFS(Table4[[#All],[Qty Issued]],Table4[[#All],[Location]],'Pending Consumption'!B73,Table4[[#All],[Item Name]],'Pending Consumption'!$C73,Table4[[#All],[Type]],"Transfer")</f>
        <v>0</v>
      </c>
      <c r="F73" s="20">
        <f t="shared" si="1"/>
        <v>0</v>
      </c>
    </row>
    <row r="74" spans="1:6" x14ac:dyDescent="0.25">
      <c r="A74" s="20">
        <v>73</v>
      </c>
      <c r="B74" s="20" t="s">
        <v>745</v>
      </c>
      <c r="C74" s="9" t="s">
        <v>114</v>
      </c>
      <c r="D74" s="20">
        <f>SUMIFS(Table4[[#All],[Qty Issued]],Table4[[#All],[BMC MPG Name]],'Pending Consumption'!$B74,Table4[[#All],[Item Name]],'Pending Consumption'!$C74,Table4[[#All],[Type]],"Transfer")</f>
        <v>0</v>
      </c>
      <c r="E74" s="20">
        <f>SUMIFS(Table4[[#All],[Qty Issued]],Table4[[#All],[Location]],'Pending Consumption'!B74,Table4[[#All],[Item Name]],'Pending Consumption'!$C74,Table4[[#All],[Type]],"Transfer")</f>
        <v>0</v>
      </c>
      <c r="F74" s="20">
        <f t="shared" si="1"/>
        <v>0</v>
      </c>
    </row>
    <row r="75" spans="1:6" x14ac:dyDescent="0.25">
      <c r="A75" s="20">
        <v>74</v>
      </c>
      <c r="B75" s="20" t="s">
        <v>745</v>
      </c>
      <c r="C75" s="9" t="s">
        <v>115</v>
      </c>
      <c r="D75" s="20">
        <f>SUMIFS(Table4[[#All],[Qty Issued]],Table4[[#All],[BMC MPG Name]],'Pending Consumption'!$B75,Table4[[#All],[Item Name]],'Pending Consumption'!$C75,Table4[[#All],[Type]],"Transfer")</f>
        <v>0</v>
      </c>
      <c r="E75" s="20">
        <f>SUMIFS(Table4[[#All],[Qty Issued]],Table4[[#All],[Location]],'Pending Consumption'!B75,Table4[[#All],[Item Name]],'Pending Consumption'!$C75,Table4[[#All],[Type]],"Transfer")</f>
        <v>0</v>
      </c>
      <c r="F75" s="20">
        <f t="shared" si="1"/>
        <v>0</v>
      </c>
    </row>
    <row r="76" spans="1:6" x14ac:dyDescent="0.25">
      <c r="A76" s="20">
        <v>75</v>
      </c>
      <c r="B76" s="20" t="s">
        <v>745</v>
      </c>
      <c r="C76" s="9" t="s">
        <v>116</v>
      </c>
      <c r="D76" s="20">
        <f>SUMIFS(Table4[[#All],[Qty Issued]],Table4[[#All],[BMC MPG Name]],'Pending Consumption'!$B76,Table4[[#All],[Item Name]],'Pending Consumption'!$C76,Table4[[#All],[Type]],"Transfer")</f>
        <v>0</v>
      </c>
      <c r="E76" s="20">
        <f>SUMIFS(Table4[[#All],[Qty Issued]],Table4[[#All],[Location]],'Pending Consumption'!B76,Table4[[#All],[Item Name]],'Pending Consumption'!$C76,Table4[[#All],[Type]],"Transfer")</f>
        <v>0</v>
      </c>
      <c r="F76" s="20">
        <f t="shared" si="1"/>
        <v>0</v>
      </c>
    </row>
    <row r="77" spans="1:6" x14ac:dyDescent="0.25">
      <c r="A77" s="6">
        <v>76</v>
      </c>
      <c r="B77" s="6" t="s">
        <v>745</v>
      </c>
      <c r="C77" s="24" t="s">
        <v>117</v>
      </c>
      <c r="D77" s="6">
        <f>SUMIFS(Table4[[#All],[Qty Issued]],Table4[[#All],[BMC MPG Name]],'Pending Consumption'!$B77,Table4[[#All],[Item Name]],'Pending Consumption'!$C77,Table4[[#All],[Type]],"Transfer")</f>
        <v>0</v>
      </c>
      <c r="E77" s="6">
        <f>SUMIFS(Table4[[#All],[Qty Issued]],Table4[[#All],[Location]],'Pending Consumption'!B77,Table4[[#All],[Item Name]],'Pending Consumption'!$C77,Table4[[#All],[Type]],"Transfer")</f>
        <v>0</v>
      </c>
      <c r="F77" s="6">
        <f t="shared" si="1"/>
        <v>0</v>
      </c>
    </row>
    <row r="78" spans="1:6" x14ac:dyDescent="0.25">
      <c r="A78" s="20">
        <v>77</v>
      </c>
      <c r="B78" s="20" t="s">
        <v>745</v>
      </c>
      <c r="C78" s="9" t="s">
        <v>118</v>
      </c>
      <c r="D78" s="20">
        <f>SUMIFS(Table4[[#All],[Qty Issued]],Table4[[#All],[BMC MPG Name]],'Pending Consumption'!$B78,Table4[[#All],[Item Name]],'Pending Consumption'!$C78,Table4[[#All],[Type]],"Transfer")</f>
        <v>0</v>
      </c>
      <c r="E78" s="20">
        <f>SUMIFS(Table4[[#All],[Qty Issued]],Table4[[#All],[Location]],'Pending Consumption'!B78,Table4[[#All],[Item Name]],'Pending Consumption'!$C78,Table4[[#All],[Type]],"Transfer")</f>
        <v>0</v>
      </c>
      <c r="F78" s="20">
        <f t="shared" si="1"/>
        <v>0</v>
      </c>
    </row>
    <row r="79" spans="1:6" x14ac:dyDescent="0.25">
      <c r="A79" s="20">
        <v>78</v>
      </c>
      <c r="B79" s="20" t="s">
        <v>745</v>
      </c>
      <c r="C79" s="9" t="s">
        <v>119</v>
      </c>
      <c r="D79" s="20">
        <f>SUMIFS(Table4[[#All],[Qty Issued]],Table4[[#All],[BMC MPG Name]],'Pending Consumption'!$B79,Table4[[#All],[Item Name]],'Pending Consumption'!$C79,Table4[[#All],[Type]],"Transfer")</f>
        <v>0</v>
      </c>
      <c r="E79" s="20">
        <f>SUMIFS(Table4[[#All],[Qty Issued]],Table4[[#All],[Location]],'Pending Consumption'!B79,Table4[[#All],[Item Name]],'Pending Consumption'!$C79,Table4[[#All],[Type]],"Transfer")</f>
        <v>0</v>
      </c>
      <c r="F79" s="20">
        <f t="shared" si="1"/>
        <v>0</v>
      </c>
    </row>
    <row r="80" spans="1:6" x14ac:dyDescent="0.25">
      <c r="A80" s="20">
        <v>79</v>
      </c>
      <c r="B80" s="20" t="s">
        <v>745</v>
      </c>
      <c r="C80" s="9" t="s">
        <v>120</v>
      </c>
      <c r="D80" s="20">
        <f>SUMIFS(Table4[[#All],[Qty Issued]],Table4[[#All],[BMC MPG Name]],'Pending Consumption'!$B80,Table4[[#All],[Item Name]],'Pending Consumption'!$C80,Table4[[#All],[Type]],"Transfer")</f>
        <v>0</v>
      </c>
      <c r="E80" s="20">
        <f>SUMIFS(Table4[[#All],[Qty Issued]],Table4[[#All],[Location]],'Pending Consumption'!B80,Table4[[#All],[Item Name]],'Pending Consumption'!$C80,Table4[[#All],[Type]],"Transfer")</f>
        <v>0</v>
      </c>
      <c r="F80" s="20">
        <f t="shared" si="1"/>
        <v>0</v>
      </c>
    </row>
    <row r="81" spans="1:6" x14ac:dyDescent="0.25">
      <c r="A81" s="20">
        <v>80</v>
      </c>
      <c r="B81" s="20" t="s">
        <v>745</v>
      </c>
      <c r="C81" s="9" t="s">
        <v>121</v>
      </c>
      <c r="D81" s="20">
        <f>SUMIFS(Table4[[#All],[Qty Issued]],Table4[[#All],[BMC MPG Name]],'Pending Consumption'!$B81,Table4[[#All],[Item Name]],'Pending Consumption'!$C81,Table4[[#All],[Type]],"Transfer")</f>
        <v>0</v>
      </c>
      <c r="E81" s="20">
        <f>SUMIFS(Table4[[#All],[Qty Issued]],Table4[[#All],[Location]],'Pending Consumption'!B81,Table4[[#All],[Item Name]],'Pending Consumption'!$C81,Table4[[#All],[Type]],"Transfer")</f>
        <v>0</v>
      </c>
      <c r="F81" s="20">
        <f t="shared" si="1"/>
        <v>0</v>
      </c>
    </row>
    <row r="82" spans="1:6" x14ac:dyDescent="0.25">
      <c r="A82" s="20">
        <v>81</v>
      </c>
      <c r="B82" s="20" t="s">
        <v>745</v>
      </c>
      <c r="C82" s="9" t="s">
        <v>122</v>
      </c>
      <c r="D82" s="20">
        <f>SUMIFS(Table4[[#All],[Qty Issued]],Table4[[#All],[BMC MPG Name]],'Pending Consumption'!$B82,Table4[[#All],[Item Name]],'Pending Consumption'!$C82,Table4[[#All],[Type]],"Transfer")</f>
        <v>0</v>
      </c>
      <c r="E82" s="20">
        <f>SUMIFS(Table4[[#All],[Qty Issued]],Table4[[#All],[Location]],'Pending Consumption'!B82,Table4[[#All],[Item Name]],'Pending Consumption'!$C82,Table4[[#All],[Type]],"Transfer")</f>
        <v>0</v>
      </c>
      <c r="F82" s="20">
        <f t="shared" si="1"/>
        <v>0</v>
      </c>
    </row>
    <row r="83" spans="1:6" x14ac:dyDescent="0.25">
      <c r="A83" s="20">
        <v>82</v>
      </c>
      <c r="B83" s="20" t="s">
        <v>745</v>
      </c>
      <c r="C83" s="9" t="s">
        <v>123</v>
      </c>
      <c r="D83" s="20">
        <f>SUMIFS(Table4[[#All],[Qty Issued]],Table4[[#All],[BMC MPG Name]],'Pending Consumption'!$B83,Table4[[#All],[Item Name]],'Pending Consumption'!$C83,Table4[[#All],[Type]],"Transfer")</f>
        <v>0</v>
      </c>
      <c r="E83" s="20">
        <f>SUMIFS(Table4[[#All],[Qty Issued]],Table4[[#All],[Location]],'Pending Consumption'!B83,Table4[[#All],[Item Name]],'Pending Consumption'!$C83,Table4[[#All],[Type]],"Transfer")</f>
        <v>0</v>
      </c>
      <c r="F83" s="20">
        <f t="shared" si="1"/>
        <v>0</v>
      </c>
    </row>
    <row r="84" spans="1:6" x14ac:dyDescent="0.25">
      <c r="A84" s="20">
        <v>83</v>
      </c>
      <c r="B84" s="20" t="s">
        <v>745</v>
      </c>
      <c r="C84" s="9" t="s">
        <v>124</v>
      </c>
      <c r="D84" s="20">
        <f>SUMIFS(Table4[[#All],[Qty Issued]],Table4[[#All],[BMC MPG Name]],'Pending Consumption'!$B84,Table4[[#All],[Item Name]],'Pending Consumption'!$C84,Table4[[#All],[Type]],"Transfer")</f>
        <v>0</v>
      </c>
      <c r="E84" s="20">
        <f>SUMIFS(Table4[[#All],[Qty Issued]],Table4[[#All],[Location]],'Pending Consumption'!B84,Table4[[#All],[Item Name]],'Pending Consumption'!$C84,Table4[[#All],[Type]],"Transfer")</f>
        <v>0</v>
      </c>
      <c r="F84" s="20">
        <f t="shared" si="1"/>
        <v>0</v>
      </c>
    </row>
    <row r="85" spans="1:6" x14ac:dyDescent="0.25">
      <c r="A85" s="6">
        <v>84</v>
      </c>
      <c r="B85" s="6" t="s">
        <v>745</v>
      </c>
      <c r="C85" s="24" t="s">
        <v>125</v>
      </c>
      <c r="D85" s="6">
        <f>SUMIFS(Table4[[#All],[Qty Issued]],Table4[[#All],[BMC MPG Name]],'Pending Consumption'!$B85,Table4[[#All],[Item Name]],'Pending Consumption'!$C85,Table4[[#All],[Type]],"Transfer")</f>
        <v>0</v>
      </c>
      <c r="E85" s="6">
        <f>SUMIFS(Table4[[#All],[Qty Issued]],Table4[[#All],[Location]],'Pending Consumption'!B85,Table4[[#All],[Item Name]],'Pending Consumption'!$C85,Table4[[#All],[Type]],"Transfer")</f>
        <v>0</v>
      </c>
      <c r="F85" s="6">
        <f t="shared" si="1"/>
        <v>0</v>
      </c>
    </row>
    <row r="86" spans="1:6" x14ac:dyDescent="0.25">
      <c r="A86" s="20">
        <v>85</v>
      </c>
      <c r="B86" s="20" t="s">
        <v>745</v>
      </c>
      <c r="C86" s="9" t="s">
        <v>126</v>
      </c>
      <c r="D86" s="20">
        <f>SUMIFS(Table4[[#All],[Qty Issued]],Table4[[#All],[BMC MPG Name]],'Pending Consumption'!$B86,Table4[[#All],[Item Name]],'Pending Consumption'!$C86,Table4[[#All],[Type]],"Transfer")</f>
        <v>0</v>
      </c>
      <c r="E86" s="20">
        <f>SUMIFS(Table4[[#All],[Qty Issued]],Table4[[#All],[Location]],'Pending Consumption'!B86,Table4[[#All],[Item Name]],'Pending Consumption'!$C86,Table4[[#All],[Type]],"Transfer")</f>
        <v>0</v>
      </c>
      <c r="F86" s="20">
        <f t="shared" si="1"/>
        <v>0</v>
      </c>
    </row>
    <row r="87" spans="1:6" x14ac:dyDescent="0.25">
      <c r="A87" s="20">
        <v>86</v>
      </c>
      <c r="B87" s="20" t="s">
        <v>745</v>
      </c>
      <c r="C87" s="9" t="s">
        <v>127</v>
      </c>
      <c r="D87" s="20">
        <f>SUMIFS(Table4[[#All],[Qty Issued]],Table4[[#All],[BMC MPG Name]],'Pending Consumption'!$B87,Table4[[#All],[Item Name]],'Pending Consumption'!$C87,Table4[[#All],[Type]],"Transfer")</f>
        <v>0</v>
      </c>
      <c r="E87" s="20">
        <f>SUMIFS(Table4[[#All],[Qty Issued]],Table4[[#All],[Location]],'Pending Consumption'!B87,Table4[[#All],[Item Name]],'Pending Consumption'!$C87,Table4[[#All],[Type]],"Transfer")</f>
        <v>0</v>
      </c>
      <c r="F87" s="20">
        <f t="shared" si="1"/>
        <v>0</v>
      </c>
    </row>
    <row r="88" spans="1:6" x14ac:dyDescent="0.25">
      <c r="A88" s="20">
        <v>87</v>
      </c>
      <c r="B88" s="20" t="s">
        <v>745</v>
      </c>
      <c r="C88" s="9" t="s">
        <v>128</v>
      </c>
      <c r="D88" s="20">
        <f>SUMIFS(Table4[[#All],[Qty Issued]],Table4[[#All],[BMC MPG Name]],'Pending Consumption'!$B88,Table4[[#All],[Item Name]],'Pending Consumption'!$C88,Table4[[#All],[Type]],"Transfer")</f>
        <v>0</v>
      </c>
      <c r="E88" s="20">
        <f>SUMIFS(Table4[[#All],[Qty Issued]],Table4[[#All],[Location]],'Pending Consumption'!B88,Table4[[#All],[Item Name]],'Pending Consumption'!$C88,Table4[[#All],[Type]],"Transfer")</f>
        <v>0</v>
      </c>
      <c r="F88" s="20">
        <f t="shared" si="1"/>
        <v>0</v>
      </c>
    </row>
    <row r="89" spans="1:6" x14ac:dyDescent="0.25">
      <c r="A89" s="20">
        <v>88</v>
      </c>
      <c r="B89" s="20" t="s">
        <v>745</v>
      </c>
      <c r="C89" s="9" t="s">
        <v>129</v>
      </c>
      <c r="D89" s="20">
        <f>SUMIFS(Table4[[#All],[Qty Issued]],Table4[[#All],[BMC MPG Name]],'Pending Consumption'!$B89,Table4[[#All],[Item Name]],'Pending Consumption'!$C89,Table4[[#All],[Type]],"Transfer")</f>
        <v>0</v>
      </c>
      <c r="E89" s="20">
        <f>SUMIFS(Table4[[#All],[Qty Issued]],Table4[[#All],[Location]],'Pending Consumption'!B89,Table4[[#All],[Item Name]],'Pending Consumption'!$C89,Table4[[#All],[Type]],"Transfer")</f>
        <v>0</v>
      </c>
      <c r="F89" s="20">
        <f t="shared" si="1"/>
        <v>0</v>
      </c>
    </row>
    <row r="90" spans="1:6" x14ac:dyDescent="0.25">
      <c r="A90" s="20">
        <v>89</v>
      </c>
      <c r="B90" s="20" t="s">
        <v>745</v>
      </c>
      <c r="C90" s="9" t="s">
        <v>130</v>
      </c>
      <c r="D90" s="20">
        <f>SUMIFS(Table4[[#All],[Qty Issued]],Table4[[#All],[BMC MPG Name]],'Pending Consumption'!$B90,Table4[[#All],[Item Name]],'Pending Consumption'!$C90,Table4[[#All],[Type]],"Transfer")</f>
        <v>0</v>
      </c>
      <c r="E90" s="20">
        <f>SUMIFS(Table4[[#All],[Qty Issued]],Table4[[#All],[Location]],'Pending Consumption'!B90,Table4[[#All],[Item Name]],'Pending Consumption'!$C90,Table4[[#All],[Type]],"Transfer")</f>
        <v>0</v>
      </c>
      <c r="F90" s="20">
        <f t="shared" si="1"/>
        <v>0</v>
      </c>
    </row>
    <row r="91" spans="1:6" x14ac:dyDescent="0.25">
      <c r="A91" s="20">
        <v>90</v>
      </c>
      <c r="B91" s="20" t="s">
        <v>745</v>
      </c>
      <c r="C91" s="9" t="s">
        <v>131</v>
      </c>
      <c r="D91" s="20">
        <f>SUMIFS(Table4[[#All],[Qty Issued]],Table4[[#All],[BMC MPG Name]],'Pending Consumption'!$B91,Table4[[#All],[Item Name]],'Pending Consumption'!$C91,Table4[[#All],[Type]],"Transfer")</f>
        <v>0</v>
      </c>
      <c r="E91" s="20">
        <f>SUMIFS(Table4[[#All],[Qty Issued]],Table4[[#All],[Location]],'Pending Consumption'!B91,Table4[[#All],[Item Name]],'Pending Consumption'!$C91,Table4[[#All],[Type]],"Transfer")</f>
        <v>0</v>
      </c>
      <c r="F91" s="20">
        <f t="shared" si="1"/>
        <v>0</v>
      </c>
    </row>
    <row r="92" spans="1:6" x14ac:dyDescent="0.25">
      <c r="A92" s="20">
        <v>91</v>
      </c>
      <c r="B92" s="20" t="s">
        <v>745</v>
      </c>
      <c r="C92" s="9" t="s">
        <v>132</v>
      </c>
      <c r="D92" s="20">
        <f>SUMIFS(Table4[[#All],[Qty Issued]],Table4[[#All],[BMC MPG Name]],'Pending Consumption'!$B92,Table4[[#All],[Item Name]],'Pending Consumption'!$C92,Table4[[#All],[Type]],"Transfer")</f>
        <v>0</v>
      </c>
      <c r="E92" s="20">
        <f>SUMIFS(Table4[[#All],[Qty Issued]],Table4[[#All],[Location]],'Pending Consumption'!B92,Table4[[#All],[Item Name]],'Pending Consumption'!$C92,Table4[[#All],[Type]],"Transfer")</f>
        <v>0</v>
      </c>
      <c r="F92" s="20">
        <f t="shared" si="1"/>
        <v>0</v>
      </c>
    </row>
    <row r="93" spans="1:6" x14ac:dyDescent="0.25">
      <c r="A93" s="20">
        <v>92</v>
      </c>
      <c r="B93" s="20" t="s">
        <v>745</v>
      </c>
      <c r="C93" s="9" t="s">
        <v>133</v>
      </c>
      <c r="D93" s="20">
        <f>SUMIFS(Table4[[#All],[Qty Issued]],Table4[[#All],[BMC MPG Name]],'Pending Consumption'!$B93,Table4[[#All],[Item Name]],'Pending Consumption'!$C93,Table4[[#All],[Type]],"Transfer")</f>
        <v>0</v>
      </c>
      <c r="E93" s="20">
        <f>SUMIFS(Table4[[#All],[Qty Issued]],Table4[[#All],[Location]],'Pending Consumption'!B93,Table4[[#All],[Item Name]],'Pending Consumption'!$C93,Table4[[#All],[Type]],"Transfer")</f>
        <v>0</v>
      </c>
      <c r="F93" s="20">
        <f t="shared" si="1"/>
        <v>0</v>
      </c>
    </row>
    <row r="94" spans="1:6" x14ac:dyDescent="0.25">
      <c r="A94" s="20">
        <v>93</v>
      </c>
      <c r="B94" s="20" t="s">
        <v>745</v>
      </c>
      <c r="C94" s="9" t="s">
        <v>134</v>
      </c>
      <c r="D94" s="20">
        <f>SUMIFS(Table4[[#All],[Qty Issued]],Table4[[#All],[BMC MPG Name]],'Pending Consumption'!$B94,Table4[[#All],[Item Name]],'Pending Consumption'!$C94,Table4[[#All],[Type]],"Transfer")</f>
        <v>0</v>
      </c>
      <c r="E94" s="20">
        <f>SUMIFS(Table4[[#All],[Qty Issued]],Table4[[#All],[Location]],'Pending Consumption'!B94,Table4[[#All],[Item Name]],'Pending Consumption'!$C94,Table4[[#All],[Type]],"Transfer")</f>
        <v>0</v>
      </c>
      <c r="F94" s="20">
        <f t="shared" si="1"/>
        <v>0</v>
      </c>
    </row>
    <row r="95" spans="1:6" x14ac:dyDescent="0.25">
      <c r="A95" s="20">
        <v>94</v>
      </c>
      <c r="B95" s="20" t="s">
        <v>745</v>
      </c>
      <c r="C95" s="9" t="s">
        <v>135</v>
      </c>
      <c r="D95" s="20">
        <f>SUMIFS(Table4[[#All],[Qty Issued]],Table4[[#All],[BMC MPG Name]],'Pending Consumption'!$B95,Table4[[#All],[Item Name]],'Pending Consumption'!$C95,Table4[[#All],[Type]],"Transfer")</f>
        <v>0</v>
      </c>
      <c r="E95" s="20">
        <f>SUMIFS(Table4[[#All],[Qty Issued]],Table4[[#All],[Location]],'Pending Consumption'!B95,Table4[[#All],[Item Name]],'Pending Consumption'!$C95,Table4[[#All],[Type]],"Transfer")</f>
        <v>0</v>
      </c>
      <c r="F95" s="20">
        <f t="shared" si="1"/>
        <v>0</v>
      </c>
    </row>
    <row r="96" spans="1:6" x14ac:dyDescent="0.25">
      <c r="A96" s="20">
        <v>95</v>
      </c>
      <c r="B96" s="20" t="s">
        <v>745</v>
      </c>
      <c r="C96" s="9" t="s">
        <v>136</v>
      </c>
      <c r="D96" s="20">
        <f>SUMIFS(Table4[[#All],[Qty Issued]],Table4[[#All],[BMC MPG Name]],'Pending Consumption'!$B96,Table4[[#All],[Item Name]],'Pending Consumption'!$C96,Table4[[#All],[Type]],"Transfer")</f>
        <v>0</v>
      </c>
      <c r="E96" s="20">
        <f>SUMIFS(Table4[[#All],[Qty Issued]],Table4[[#All],[Location]],'Pending Consumption'!B96,Table4[[#All],[Item Name]],'Pending Consumption'!$C96,Table4[[#All],[Type]],"Transfer")</f>
        <v>0</v>
      </c>
      <c r="F96" s="20">
        <f t="shared" si="1"/>
        <v>0</v>
      </c>
    </row>
    <row r="97" spans="1:6" x14ac:dyDescent="0.25">
      <c r="A97" s="20">
        <v>96</v>
      </c>
      <c r="B97" s="20" t="s">
        <v>745</v>
      </c>
      <c r="C97" s="9" t="s">
        <v>137</v>
      </c>
      <c r="D97" s="20">
        <f>SUMIFS(Table4[[#All],[Qty Issued]],Table4[[#All],[BMC MPG Name]],'Pending Consumption'!$B97,Table4[[#All],[Item Name]],'Pending Consumption'!$C97,Table4[[#All],[Type]],"Transfer")</f>
        <v>0</v>
      </c>
      <c r="E97" s="20">
        <f>SUMIFS(Table4[[#All],[Qty Issued]],Table4[[#All],[Location]],'Pending Consumption'!B97,Table4[[#All],[Item Name]],'Pending Consumption'!$C97,Table4[[#All],[Type]],"Transfer")</f>
        <v>0</v>
      </c>
      <c r="F97" s="20">
        <f t="shared" si="1"/>
        <v>0</v>
      </c>
    </row>
    <row r="98" spans="1:6" x14ac:dyDescent="0.25">
      <c r="B98" s="23" t="s">
        <v>514</v>
      </c>
      <c r="C98" s="9" t="s">
        <v>42</v>
      </c>
      <c r="D98" s="20">
        <f>SUMIFS(Table4[[#All],[Qty Issued]],Table4[[#All],[BMC MPG Name]],'Pending Consumption'!$B98,Table4[[#All],[Item Name]],'Pending Consumption'!$C98,Table4[[#All],[Type]],"Transfer")</f>
        <v>0</v>
      </c>
      <c r="E98" s="20">
        <f>SUMIFS(Table4[[#All],[Qty Issued]],Table4[[#All],[Location]],'Pending Consumption'!B98,Table4[[#All],[Item Name]],'Pending Consumption'!$C98,Table4[[#All],[Type]],"Transfer")</f>
        <v>0</v>
      </c>
      <c r="F98" s="20">
        <f>+D98-E98</f>
        <v>0</v>
      </c>
    </row>
    <row r="99" spans="1:6" x14ac:dyDescent="0.25">
      <c r="B99" s="23" t="s">
        <v>514</v>
      </c>
      <c r="C99" s="9" t="s">
        <v>43</v>
      </c>
      <c r="D99" s="20">
        <f>SUMIFS(Table4[[#All],[Qty Issued]],Table4[[#All],[BMC MPG Name]],'Pending Consumption'!$B99,Table4[[#All],[Item Name]],'Pending Consumption'!$C99,Table4[[#All],[Type]],"Transfer")</f>
        <v>0</v>
      </c>
      <c r="E99" s="20">
        <f>SUMIFS(Table4[[#All],[Qty Issued]],Table4[[#All],[Location]],'Pending Consumption'!B99,Table4[[#All],[Item Name]],'Pending Consumption'!$C99,Table4[[#All],[Type]],"Transfer")</f>
        <v>0</v>
      </c>
      <c r="F99" s="20">
        <f t="shared" ref="F99:F162" si="2">+D99-E99</f>
        <v>0</v>
      </c>
    </row>
    <row r="100" spans="1:6" x14ac:dyDescent="0.25">
      <c r="B100" s="23" t="s">
        <v>514</v>
      </c>
      <c r="C100" s="9" t="s">
        <v>44</v>
      </c>
      <c r="D100" s="20">
        <f>SUMIFS(Table4[[#All],[Qty Issued]],Table4[[#All],[BMC MPG Name]],'Pending Consumption'!$B100,Table4[[#All],[Item Name]],'Pending Consumption'!$C100,Table4[[#All],[Type]],"Transfer")</f>
        <v>0</v>
      </c>
      <c r="E100" s="20">
        <f>SUMIFS(Table4[[#All],[Qty Issued]],Table4[[#All],[Location]],'Pending Consumption'!B100,Table4[[#All],[Item Name]],'Pending Consumption'!$C100,Table4[[#All],[Type]],"Transfer")</f>
        <v>0</v>
      </c>
      <c r="F100" s="20">
        <f t="shared" si="2"/>
        <v>0</v>
      </c>
    </row>
    <row r="101" spans="1:6" x14ac:dyDescent="0.25">
      <c r="A101" s="20"/>
      <c r="B101" s="20" t="s">
        <v>514</v>
      </c>
      <c r="C101" s="9" t="s">
        <v>45</v>
      </c>
      <c r="D101" s="20">
        <f>SUMIFS(Table4[[#All],[Qty Issued]],Table4[[#All],[BMC MPG Name]],'Pending Consumption'!$B101,Table4[[#All],[Item Name]],'Pending Consumption'!$C101,Table4[[#All],[Type]],"Transfer")</f>
        <v>0</v>
      </c>
      <c r="E101" s="20">
        <f>SUMIFS(Table4[[#All],[Qty Issued]],Table4[[#All],[Location]],'Pending Consumption'!B101,Table4[[#All],[Item Name]],'Pending Consumption'!$C101,Table4[[#All],[Type]],"Transfer")</f>
        <v>0</v>
      </c>
      <c r="F101" s="20">
        <f t="shared" si="2"/>
        <v>0</v>
      </c>
    </row>
    <row r="102" spans="1:6" x14ac:dyDescent="0.25">
      <c r="B102" s="23" t="s">
        <v>514</v>
      </c>
      <c r="C102" s="24" t="s">
        <v>46</v>
      </c>
      <c r="D102" s="6">
        <f>SUMIFS(Table4[[#All],[Qty Issued]],Table4[[#All],[BMC MPG Name]],'Pending Consumption'!$B102,Table4[[#All],[Item Name]],'Pending Consumption'!$C102,Table4[[#All],[Type]],"Transfer")</f>
        <v>0</v>
      </c>
      <c r="E102" s="6">
        <f>SUMIFS(Table4[[#All],[Qty Issued]],Table4[[#All],[Location]],'Pending Consumption'!B102,Table4[[#All],[Item Name]],'Pending Consumption'!$C102,Table4[[#All],[Type]],"Transfer")</f>
        <v>0</v>
      </c>
      <c r="F102" s="6">
        <f t="shared" si="2"/>
        <v>0</v>
      </c>
    </row>
    <row r="103" spans="1:6" x14ac:dyDescent="0.25">
      <c r="B103" s="23" t="s">
        <v>514</v>
      </c>
      <c r="C103" s="9" t="s">
        <v>47</v>
      </c>
      <c r="D103" s="20">
        <f>SUMIFS(Table4[[#All],[Qty Issued]],Table4[[#All],[BMC MPG Name]],'Pending Consumption'!$B103,Table4[[#All],[Item Name]],'Pending Consumption'!$C103,Table4[[#All],[Type]],"Transfer")</f>
        <v>0</v>
      </c>
      <c r="E103" s="20">
        <f>SUMIFS(Table4[[#All],[Qty Issued]],Table4[[#All],[Location]],'Pending Consumption'!B103,Table4[[#All],[Item Name]],'Pending Consumption'!$C103,Table4[[#All],[Type]],"Transfer")</f>
        <v>0</v>
      </c>
      <c r="F103" s="20">
        <f t="shared" si="2"/>
        <v>0</v>
      </c>
    </row>
    <row r="104" spans="1:6" x14ac:dyDescent="0.25">
      <c r="B104" s="23" t="s">
        <v>514</v>
      </c>
      <c r="C104" s="9" t="s">
        <v>48</v>
      </c>
      <c r="D104" s="20">
        <f>SUMIFS(Table4[[#All],[Qty Issued]],Table4[[#All],[BMC MPG Name]],'Pending Consumption'!$B104,Table4[[#All],[Item Name]],'Pending Consumption'!$C104,Table4[[#All],[Type]],"Transfer")</f>
        <v>0</v>
      </c>
      <c r="E104" s="20">
        <f>SUMIFS(Table4[[#All],[Qty Issued]],Table4[[#All],[Location]],'Pending Consumption'!B104,Table4[[#All],[Item Name]],'Pending Consumption'!$C104,Table4[[#All],[Type]],"Transfer")</f>
        <v>0</v>
      </c>
      <c r="F104" s="20">
        <f t="shared" si="2"/>
        <v>0</v>
      </c>
    </row>
    <row r="105" spans="1:6" x14ac:dyDescent="0.25">
      <c r="B105" s="23" t="s">
        <v>514</v>
      </c>
      <c r="C105" s="9" t="s">
        <v>49</v>
      </c>
      <c r="D105" s="20">
        <f>SUMIFS(Table4[[#All],[Qty Issued]],Table4[[#All],[BMC MPG Name]],'Pending Consumption'!$B105,Table4[[#All],[Item Name]],'Pending Consumption'!$C105,Table4[[#All],[Type]],"Transfer")</f>
        <v>0</v>
      </c>
      <c r="E105" s="20">
        <f>SUMIFS(Table4[[#All],[Qty Issued]],Table4[[#All],[Location]],'Pending Consumption'!B105,Table4[[#All],[Item Name]],'Pending Consumption'!$C105,Table4[[#All],[Type]],"Transfer")</f>
        <v>0</v>
      </c>
      <c r="F105" s="20">
        <f t="shared" si="2"/>
        <v>0</v>
      </c>
    </row>
    <row r="106" spans="1:6" x14ac:dyDescent="0.25">
      <c r="B106" s="23" t="s">
        <v>514</v>
      </c>
      <c r="C106" s="9" t="s">
        <v>50</v>
      </c>
      <c r="D106" s="20">
        <f>SUMIFS(Table4[[#All],[Qty Issued]],Table4[[#All],[BMC MPG Name]],'Pending Consumption'!$B106,Table4[[#All],[Item Name]],'Pending Consumption'!$C106,Table4[[#All],[Type]],"Transfer")</f>
        <v>0</v>
      </c>
      <c r="E106" s="20">
        <f>SUMIFS(Table4[[#All],[Qty Issued]],Table4[[#All],[Location]],'Pending Consumption'!B106,Table4[[#All],[Item Name]],'Pending Consumption'!$C106,Table4[[#All],[Type]],"Transfer")</f>
        <v>0</v>
      </c>
      <c r="F106" s="20">
        <f t="shared" si="2"/>
        <v>0</v>
      </c>
    </row>
    <row r="107" spans="1:6" x14ac:dyDescent="0.25">
      <c r="B107" s="23" t="s">
        <v>514</v>
      </c>
      <c r="C107" s="9" t="s">
        <v>51</v>
      </c>
      <c r="D107" s="20">
        <f>SUMIFS(Table4[[#All],[Qty Issued]],Table4[[#All],[BMC MPG Name]],'Pending Consumption'!$B107,Table4[[#All],[Item Name]],'Pending Consumption'!$C107,Table4[[#All],[Type]],"Transfer")</f>
        <v>0</v>
      </c>
      <c r="E107" s="20">
        <f>SUMIFS(Table4[[#All],[Qty Issued]],Table4[[#All],[Location]],'Pending Consumption'!B107,Table4[[#All],[Item Name]],'Pending Consumption'!$C107,Table4[[#All],[Type]],"Transfer")</f>
        <v>0</v>
      </c>
      <c r="F107" s="20">
        <f t="shared" si="2"/>
        <v>0</v>
      </c>
    </row>
    <row r="108" spans="1:6" x14ac:dyDescent="0.25">
      <c r="B108" s="23" t="s">
        <v>514</v>
      </c>
      <c r="C108" s="9" t="s">
        <v>52</v>
      </c>
      <c r="D108" s="20">
        <f>SUMIFS(Table4[[#All],[Qty Issued]],Table4[[#All],[BMC MPG Name]],'Pending Consumption'!$B108,Table4[[#All],[Item Name]],'Pending Consumption'!$C108,Table4[[#All],[Type]],"Transfer")</f>
        <v>0</v>
      </c>
      <c r="E108" s="20">
        <f>SUMIFS(Table4[[#All],[Qty Issued]],Table4[[#All],[Location]],'Pending Consumption'!B108,Table4[[#All],[Item Name]],'Pending Consumption'!$C108,Table4[[#All],[Type]],"Transfer")</f>
        <v>0</v>
      </c>
      <c r="F108" s="20">
        <f t="shared" si="2"/>
        <v>0</v>
      </c>
    </row>
    <row r="109" spans="1:6" x14ac:dyDescent="0.25">
      <c r="B109" s="23" t="s">
        <v>514</v>
      </c>
      <c r="C109" s="9" t="s">
        <v>53</v>
      </c>
      <c r="D109" s="20">
        <f>SUMIFS(Table4[[#All],[Qty Issued]],Table4[[#All],[BMC MPG Name]],'Pending Consumption'!$B109,Table4[[#All],[Item Name]],'Pending Consumption'!$C109,Table4[[#All],[Type]],"Transfer")</f>
        <v>0</v>
      </c>
      <c r="E109" s="20">
        <f>SUMIFS(Table4[[#All],[Qty Issued]],Table4[[#All],[Location]],'Pending Consumption'!B109,Table4[[#All],[Item Name]],'Pending Consumption'!$C109,Table4[[#All],[Type]],"Transfer")</f>
        <v>0</v>
      </c>
      <c r="F109" s="20">
        <f t="shared" si="2"/>
        <v>0</v>
      </c>
    </row>
    <row r="110" spans="1:6" x14ac:dyDescent="0.25">
      <c r="B110" s="23" t="s">
        <v>514</v>
      </c>
      <c r="C110" s="9" t="s">
        <v>54</v>
      </c>
      <c r="D110" s="20">
        <f>SUMIFS(Table4[[#All],[Qty Issued]],Table4[[#All],[BMC MPG Name]],'Pending Consumption'!$B110,Table4[[#All],[Item Name]],'Pending Consumption'!$C110,Table4[[#All],[Type]],"Transfer")</f>
        <v>0</v>
      </c>
      <c r="E110" s="20">
        <f>SUMIFS(Table4[[#All],[Qty Issued]],Table4[[#All],[Location]],'Pending Consumption'!B110,Table4[[#All],[Item Name]],'Pending Consumption'!$C110,Table4[[#All],[Type]],"Transfer")</f>
        <v>0</v>
      </c>
      <c r="F110" s="20">
        <f t="shared" si="2"/>
        <v>0</v>
      </c>
    </row>
    <row r="111" spans="1:6" x14ac:dyDescent="0.25">
      <c r="B111" s="23" t="s">
        <v>514</v>
      </c>
      <c r="C111" s="9" t="s">
        <v>55</v>
      </c>
      <c r="D111" s="20">
        <f>SUMIFS(Table4[[#All],[Qty Issued]],Table4[[#All],[BMC MPG Name]],'Pending Consumption'!$B111,Table4[[#All],[Item Name]],'Pending Consumption'!$C111,Table4[[#All],[Type]],"Transfer")</f>
        <v>0</v>
      </c>
      <c r="E111" s="20">
        <f>SUMIFS(Table4[[#All],[Qty Issued]],Table4[[#All],[Location]],'Pending Consumption'!B111,Table4[[#All],[Item Name]],'Pending Consumption'!$C111,Table4[[#All],[Type]],"Transfer")</f>
        <v>0</v>
      </c>
      <c r="F111" s="20">
        <f t="shared" si="2"/>
        <v>0</v>
      </c>
    </row>
    <row r="112" spans="1:6" x14ac:dyDescent="0.25">
      <c r="B112" s="23" t="s">
        <v>514</v>
      </c>
      <c r="C112" s="9" t="s">
        <v>56</v>
      </c>
      <c r="D112" s="20">
        <f>SUMIFS(Table4[[#All],[Qty Issued]],Table4[[#All],[BMC MPG Name]],'Pending Consumption'!$B112,Table4[[#All],[Item Name]],'Pending Consumption'!$C112,Table4[[#All],[Type]],"Transfer")</f>
        <v>0</v>
      </c>
      <c r="E112" s="20">
        <f>SUMIFS(Table4[[#All],[Qty Issued]],Table4[[#All],[Location]],'Pending Consumption'!B112,Table4[[#All],[Item Name]],'Pending Consumption'!$C112,Table4[[#All],[Type]],"Transfer")</f>
        <v>0</v>
      </c>
      <c r="F112" s="20">
        <f t="shared" si="2"/>
        <v>0</v>
      </c>
    </row>
    <row r="113" spans="1:6" x14ac:dyDescent="0.25">
      <c r="B113" s="23" t="s">
        <v>514</v>
      </c>
      <c r="C113" s="9" t="s">
        <v>57</v>
      </c>
      <c r="D113" s="20">
        <f>SUMIFS(Table4[[#All],[Qty Issued]],Table4[[#All],[BMC MPG Name]],'Pending Consumption'!$B113,Table4[[#All],[Item Name]],'Pending Consumption'!$C113,Table4[[#All],[Type]],"Transfer")</f>
        <v>0</v>
      </c>
      <c r="E113" s="20">
        <f>SUMIFS(Table4[[#All],[Qty Issued]],Table4[[#All],[Location]],'Pending Consumption'!B113,Table4[[#All],[Item Name]],'Pending Consumption'!$C113,Table4[[#All],[Type]],"Transfer")</f>
        <v>0</v>
      </c>
      <c r="F113" s="20">
        <f t="shared" si="2"/>
        <v>0</v>
      </c>
    </row>
    <row r="114" spans="1:6" x14ac:dyDescent="0.25">
      <c r="A114" s="20"/>
      <c r="B114" s="20" t="s">
        <v>514</v>
      </c>
      <c r="C114" s="9" t="s">
        <v>58</v>
      </c>
      <c r="D114" s="20">
        <f>SUMIFS(Table4[[#All],[Qty Issued]],Table4[[#All],[BMC MPG Name]],'Pending Consumption'!$B114,Table4[[#All],[Item Name]],'Pending Consumption'!$C114,Table4[[#All],[Type]],"Transfer")</f>
        <v>0</v>
      </c>
      <c r="E114" s="20">
        <f>SUMIFS(Table4[[#All],[Qty Issued]],Table4[[#All],[Location]],'Pending Consumption'!B114,Table4[[#All],[Item Name]],'Pending Consumption'!$C114,Table4[[#All],[Type]],"Transfer")</f>
        <v>0</v>
      </c>
      <c r="F114" s="20">
        <f t="shared" si="2"/>
        <v>0</v>
      </c>
    </row>
    <row r="115" spans="1:6" x14ac:dyDescent="0.25">
      <c r="B115" s="23" t="s">
        <v>514</v>
      </c>
      <c r="C115" s="24" t="s">
        <v>59</v>
      </c>
      <c r="D115" s="6">
        <f>SUMIFS(Table4[[#All],[Qty Issued]],Table4[[#All],[BMC MPG Name]],'Pending Consumption'!$B115,Table4[[#All],[Item Name]],'Pending Consumption'!$C115,Table4[[#All],[Type]],"Transfer")</f>
        <v>0</v>
      </c>
      <c r="E115" s="6">
        <f>SUMIFS(Table4[[#All],[Qty Issued]],Table4[[#All],[Location]],'Pending Consumption'!B115,Table4[[#All],[Item Name]],'Pending Consumption'!$C115,Table4[[#All],[Type]],"Transfer")</f>
        <v>0</v>
      </c>
      <c r="F115" s="6">
        <f t="shared" si="2"/>
        <v>0</v>
      </c>
    </row>
    <row r="116" spans="1:6" x14ac:dyDescent="0.25">
      <c r="B116" s="23" t="s">
        <v>514</v>
      </c>
      <c r="C116" s="9" t="s">
        <v>60</v>
      </c>
      <c r="D116" s="20">
        <f>SUMIFS(Table4[[#All],[Qty Issued]],Table4[[#All],[BMC MPG Name]],'Pending Consumption'!$B116,Table4[[#All],[Item Name]],'Pending Consumption'!$C116,Table4[[#All],[Type]],"Transfer")</f>
        <v>0</v>
      </c>
      <c r="E116" s="20">
        <f>SUMIFS(Table4[[#All],[Qty Issued]],Table4[[#All],[Location]],'Pending Consumption'!B116,Table4[[#All],[Item Name]],'Pending Consumption'!$C116,Table4[[#All],[Type]],"Transfer")</f>
        <v>0</v>
      </c>
      <c r="F116" s="20">
        <f t="shared" si="2"/>
        <v>0</v>
      </c>
    </row>
    <row r="117" spans="1:6" x14ac:dyDescent="0.25">
      <c r="B117" s="23" t="s">
        <v>514</v>
      </c>
      <c r="C117" s="9" t="s">
        <v>61</v>
      </c>
      <c r="D117" s="20">
        <f>SUMIFS(Table4[[#All],[Qty Issued]],Table4[[#All],[BMC MPG Name]],'Pending Consumption'!$B117,Table4[[#All],[Item Name]],'Pending Consumption'!$C117,Table4[[#All],[Type]],"Transfer")</f>
        <v>0</v>
      </c>
      <c r="E117" s="20">
        <f>SUMIFS(Table4[[#All],[Qty Issued]],Table4[[#All],[Location]],'Pending Consumption'!B117,Table4[[#All],[Item Name]],'Pending Consumption'!$C117,Table4[[#All],[Type]],"Transfer")</f>
        <v>0</v>
      </c>
      <c r="F117" s="20">
        <f t="shared" si="2"/>
        <v>0</v>
      </c>
    </row>
    <row r="118" spans="1:6" x14ac:dyDescent="0.25">
      <c r="B118" s="23" t="s">
        <v>514</v>
      </c>
      <c r="C118" s="9" t="s">
        <v>62</v>
      </c>
      <c r="D118" s="20">
        <f>SUMIFS(Table4[[#All],[Qty Issued]],Table4[[#All],[BMC MPG Name]],'Pending Consumption'!$B118,Table4[[#All],[Item Name]],'Pending Consumption'!$C118,Table4[[#All],[Type]],"Transfer")</f>
        <v>0</v>
      </c>
      <c r="E118" s="20">
        <f>SUMIFS(Table4[[#All],[Qty Issued]],Table4[[#All],[Location]],'Pending Consumption'!B118,Table4[[#All],[Item Name]],'Pending Consumption'!$C118,Table4[[#All],[Type]],"Transfer")</f>
        <v>0</v>
      </c>
      <c r="F118" s="20">
        <f t="shared" si="2"/>
        <v>0</v>
      </c>
    </row>
    <row r="119" spans="1:6" x14ac:dyDescent="0.25">
      <c r="B119" s="23" t="s">
        <v>514</v>
      </c>
      <c r="C119" s="9" t="s">
        <v>63</v>
      </c>
      <c r="D119" s="20">
        <f>SUMIFS(Table4[[#All],[Qty Issued]],Table4[[#All],[BMC MPG Name]],'Pending Consumption'!$B119,Table4[[#All],[Item Name]],'Pending Consumption'!$C119,Table4[[#All],[Type]],"Transfer")</f>
        <v>0</v>
      </c>
      <c r="E119" s="20">
        <f>SUMIFS(Table4[[#All],[Qty Issued]],Table4[[#All],[Location]],'Pending Consumption'!B119,Table4[[#All],[Item Name]],'Pending Consumption'!$C119,Table4[[#All],[Type]],"Transfer")</f>
        <v>0</v>
      </c>
      <c r="F119" s="20">
        <f t="shared" si="2"/>
        <v>0</v>
      </c>
    </row>
    <row r="120" spans="1:6" x14ac:dyDescent="0.25">
      <c r="B120" s="23" t="s">
        <v>514</v>
      </c>
      <c r="C120" s="9" t="s">
        <v>64</v>
      </c>
      <c r="D120" s="20">
        <f>SUMIFS(Table4[[#All],[Qty Issued]],Table4[[#All],[BMC MPG Name]],'Pending Consumption'!$B120,Table4[[#All],[Item Name]],'Pending Consumption'!$C120,Table4[[#All],[Type]],"Transfer")</f>
        <v>0</v>
      </c>
      <c r="E120" s="20">
        <f>SUMIFS(Table4[[#All],[Qty Issued]],Table4[[#All],[Location]],'Pending Consumption'!B120,Table4[[#All],[Item Name]],'Pending Consumption'!$C120,Table4[[#All],[Type]],"Transfer")</f>
        <v>0</v>
      </c>
      <c r="F120" s="20">
        <f t="shared" si="2"/>
        <v>0</v>
      </c>
    </row>
    <row r="121" spans="1:6" x14ac:dyDescent="0.25">
      <c r="B121" s="23" t="s">
        <v>514</v>
      </c>
      <c r="C121" s="9" t="s">
        <v>65</v>
      </c>
      <c r="D121" s="20">
        <f>SUMIFS(Table4[[#All],[Qty Issued]],Table4[[#All],[BMC MPG Name]],'Pending Consumption'!$B121,Table4[[#All],[Item Name]],'Pending Consumption'!$C121,Table4[[#All],[Type]],"Transfer")</f>
        <v>0</v>
      </c>
      <c r="E121" s="20">
        <f>SUMIFS(Table4[[#All],[Qty Issued]],Table4[[#All],[Location]],'Pending Consumption'!B121,Table4[[#All],[Item Name]],'Pending Consumption'!$C121,Table4[[#All],[Type]],"Transfer")</f>
        <v>0</v>
      </c>
      <c r="F121" s="20">
        <f t="shared" si="2"/>
        <v>0</v>
      </c>
    </row>
    <row r="122" spans="1:6" x14ac:dyDescent="0.25">
      <c r="B122" s="23" t="s">
        <v>514</v>
      </c>
      <c r="C122" s="9" t="s">
        <v>66</v>
      </c>
      <c r="D122" s="20">
        <f>SUMIFS(Table4[[#All],[Qty Issued]],Table4[[#All],[BMC MPG Name]],'Pending Consumption'!$B122,Table4[[#All],[Item Name]],'Pending Consumption'!$C122,Table4[[#All],[Type]],"Transfer")</f>
        <v>0</v>
      </c>
      <c r="E122" s="20">
        <f>SUMIFS(Table4[[#All],[Qty Issued]],Table4[[#All],[Location]],'Pending Consumption'!B122,Table4[[#All],[Item Name]],'Pending Consumption'!$C122,Table4[[#All],[Type]],"Transfer")</f>
        <v>0</v>
      </c>
      <c r="F122" s="20">
        <f t="shared" si="2"/>
        <v>0</v>
      </c>
    </row>
    <row r="123" spans="1:6" x14ac:dyDescent="0.25">
      <c r="B123" s="23" t="s">
        <v>514</v>
      </c>
      <c r="C123" s="9" t="s">
        <v>67</v>
      </c>
      <c r="D123" s="20">
        <f>SUMIFS(Table4[[#All],[Qty Issued]],Table4[[#All],[BMC MPG Name]],'Pending Consumption'!$B123,Table4[[#All],[Item Name]],'Pending Consumption'!$C123,Table4[[#All],[Type]],"Transfer")</f>
        <v>0</v>
      </c>
      <c r="E123" s="20">
        <f>SUMIFS(Table4[[#All],[Qty Issued]],Table4[[#All],[Location]],'Pending Consumption'!B123,Table4[[#All],[Item Name]],'Pending Consumption'!$C123,Table4[[#All],[Type]],"Transfer")</f>
        <v>0</v>
      </c>
      <c r="F123" s="20">
        <f t="shared" si="2"/>
        <v>0</v>
      </c>
    </row>
    <row r="124" spans="1:6" x14ac:dyDescent="0.25">
      <c r="B124" s="23" t="s">
        <v>514</v>
      </c>
      <c r="C124" s="9" t="s">
        <v>68</v>
      </c>
      <c r="D124" s="20">
        <f>SUMIFS(Table4[[#All],[Qty Issued]],Table4[[#All],[BMC MPG Name]],'Pending Consumption'!$B124,Table4[[#All],[Item Name]],'Pending Consumption'!$C124,Table4[[#All],[Type]],"Transfer")</f>
        <v>0</v>
      </c>
      <c r="E124" s="20">
        <f>SUMIFS(Table4[[#All],[Qty Issued]],Table4[[#All],[Location]],'Pending Consumption'!B124,Table4[[#All],[Item Name]],'Pending Consumption'!$C124,Table4[[#All],[Type]],"Transfer")</f>
        <v>0</v>
      </c>
      <c r="F124" s="20">
        <f t="shared" si="2"/>
        <v>0</v>
      </c>
    </row>
    <row r="125" spans="1:6" x14ac:dyDescent="0.25">
      <c r="B125" s="23" t="s">
        <v>514</v>
      </c>
      <c r="C125" s="9" t="s">
        <v>69</v>
      </c>
      <c r="D125" s="20">
        <f>SUMIFS(Table4[[#All],[Qty Issued]],Table4[[#All],[BMC MPG Name]],'Pending Consumption'!$B125,Table4[[#All],[Item Name]],'Pending Consumption'!$C125,Table4[[#All],[Type]],"Transfer")</f>
        <v>0</v>
      </c>
      <c r="E125" s="20">
        <f>SUMIFS(Table4[[#All],[Qty Issued]],Table4[[#All],[Location]],'Pending Consumption'!B125,Table4[[#All],[Item Name]],'Pending Consumption'!$C125,Table4[[#All],[Type]],"Transfer")</f>
        <v>0</v>
      </c>
      <c r="F125" s="20">
        <f t="shared" si="2"/>
        <v>0</v>
      </c>
    </row>
    <row r="126" spans="1:6" x14ac:dyDescent="0.25">
      <c r="B126" s="23" t="s">
        <v>514</v>
      </c>
      <c r="C126" s="9" t="s">
        <v>70</v>
      </c>
      <c r="D126" s="20">
        <f>SUMIFS(Table4[[#All],[Qty Issued]],Table4[[#All],[BMC MPG Name]],'Pending Consumption'!$B126,Table4[[#All],[Item Name]],'Pending Consumption'!$C126,Table4[[#All],[Type]],"Transfer")</f>
        <v>0</v>
      </c>
      <c r="E126" s="20">
        <f>SUMIFS(Table4[[#All],[Qty Issued]],Table4[[#All],[Location]],'Pending Consumption'!B126,Table4[[#All],[Item Name]],'Pending Consumption'!$C126,Table4[[#All],[Type]],"Transfer")</f>
        <v>0</v>
      </c>
      <c r="F126" s="20">
        <f t="shared" si="2"/>
        <v>0</v>
      </c>
    </row>
    <row r="127" spans="1:6" x14ac:dyDescent="0.25">
      <c r="B127" s="23" t="s">
        <v>514</v>
      </c>
      <c r="C127" s="9" t="s">
        <v>71</v>
      </c>
      <c r="D127" s="20">
        <f>SUMIFS(Table4[[#All],[Qty Issued]],Table4[[#All],[BMC MPG Name]],'Pending Consumption'!$B127,Table4[[#All],[Item Name]],'Pending Consumption'!$C127,Table4[[#All],[Type]],"Transfer")</f>
        <v>0</v>
      </c>
      <c r="E127" s="20">
        <f>SUMIFS(Table4[[#All],[Qty Issued]],Table4[[#All],[Location]],'Pending Consumption'!B127,Table4[[#All],[Item Name]],'Pending Consumption'!$C127,Table4[[#All],[Type]],"Transfer")</f>
        <v>0</v>
      </c>
      <c r="F127" s="20">
        <f t="shared" si="2"/>
        <v>0</v>
      </c>
    </row>
    <row r="128" spans="1:6" x14ac:dyDescent="0.25">
      <c r="B128" s="23" t="s">
        <v>514</v>
      </c>
      <c r="C128" s="9" t="s">
        <v>72</v>
      </c>
      <c r="D128" s="20">
        <f>SUMIFS(Table4[[#All],[Qty Issued]],Table4[[#All],[BMC MPG Name]],'Pending Consumption'!$B128,Table4[[#All],[Item Name]],'Pending Consumption'!$C128,Table4[[#All],[Type]],"Transfer")</f>
        <v>0</v>
      </c>
      <c r="E128" s="20">
        <f>SUMIFS(Table4[[#All],[Qty Issued]],Table4[[#All],[Location]],'Pending Consumption'!B128,Table4[[#All],[Item Name]],'Pending Consumption'!$C128,Table4[[#All],[Type]],"Transfer")</f>
        <v>0</v>
      </c>
      <c r="F128" s="20">
        <f t="shared" si="2"/>
        <v>0</v>
      </c>
    </row>
    <row r="129" spans="2:6" x14ac:dyDescent="0.25">
      <c r="B129" s="23" t="s">
        <v>514</v>
      </c>
      <c r="C129" s="9" t="s">
        <v>73</v>
      </c>
      <c r="D129" s="20">
        <f>SUMIFS(Table4[[#All],[Qty Issued]],Table4[[#All],[BMC MPG Name]],'Pending Consumption'!$B129,Table4[[#All],[Item Name]],'Pending Consumption'!$C129,Table4[[#All],[Type]],"Transfer")</f>
        <v>0</v>
      </c>
      <c r="E129" s="20">
        <f>SUMIFS(Table4[[#All],[Qty Issued]],Table4[[#All],[Location]],'Pending Consumption'!B129,Table4[[#All],[Item Name]],'Pending Consumption'!$C129,Table4[[#All],[Type]],"Transfer")</f>
        <v>0</v>
      </c>
      <c r="F129" s="20">
        <f t="shared" si="2"/>
        <v>0</v>
      </c>
    </row>
    <row r="130" spans="2:6" x14ac:dyDescent="0.25">
      <c r="B130" s="23" t="s">
        <v>514</v>
      </c>
      <c r="C130" s="9" t="s">
        <v>74</v>
      </c>
      <c r="D130" s="20">
        <f>SUMIFS(Table4[[#All],[Qty Issued]],Table4[[#All],[BMC MPG Name]],'Pending Consumption'!$B130,Table4[[#All],[Item Name]],'Pending Consumption'!$C130,Table4[[#All],[Type]],"Transfer")</f>
        <v>0</v>
      </c>
      <c r="E130" s="20">
        <f>SUMIFS(Table4[[#All],[Qty Issued]],Table4[[#All],[Location]],'Pending Consumption'!B130,Table4[[#All],[Item Name]],'Pending Consumption'!$C130,Table4[[#All],[Type]],"Transfer")</f>
        <v>0</v>
      </c>
      <c r="F130" s="20">
        <f t="shared" si="2"/>
        <v>0</v>
      </c>
    </row>
    <row r="131" spans="2:6" x14ac:dyDescent="0.25">
      <c r="B131" s="23" t="s">
        <v>514</v>
      </c>
      <c r="C131" s="9" t="s">
        <v>75</v>
      </c>
      <c r="D131" s="20">
        <f>SUMIFS(Table4[[#All],[Qty Issued]],Table4[[#All],[BMC MPG Name]],'Pending Consumption'!$B131,Table4[[#All],[Item Name]],'Pending Consumption'!$C131,Table4[[#All],[Type]],"Transfer")</f>
        <v>0</v>
      </c>
      <c r="E131" s="20">
        <f>SUMIFS(Table4[[#All],[Qty Issued]],Table4[[#All],[Location]],'Pending Consumption'!B131,Table4[[#All],[Item Name]],'Pending Consumption'!$C131,Table4[[#All],[Type]],"Transfer")</f>
        <v>0</v>
      </c>
      <c r="F131" s="20">
        <f t="shared" si="2"/>
        <v>0</v>
      </c>
    </row>
    <row r="132" spans="2:6" x14ac:dyDescent="0.25">
      <c r="B132" s="23" t="s">
        <v>514</v>
      </c>
      <c r="C132" s="9" t="s">
        <v>76</v>
      </c>
      <c r="D132" s="20">
        <f>SUMIFS(Table4[[#All],[Qty Issued]],Table4[[#All],[BMC MPG Name]],'Pending Consumption'!$B132,Table4[[#All],[Item Name]],'Pending Consumption'!$C132,Table4[[#All],[Type]],"Transfer")</f>
        <v>0</v>
      </c>
      <c r="E132" s="20">
        <f>SUMIFS(Table4[[#All],[Qty Issued]],Table4[[#All],[Location]],'Pending Consumption'!B132,Table4[[#All],[Item Name]],'Pending Consumption'!$C132,Table4[[#All],[Type]],"Transfer")</f>
        <v>0</v>
      </c>
      <c r="F132" s="20">
        <f t="shared" si="2"/>
        <v>0</v>
      </c>
    </row>
    <row r="133" spans="2:6" x14ac:dyDescent="0.25">
      <c r="B133" s="23" t="s">
        <v>514</v>
      </c>
      <c r="C133" s="9" t="s">
        <v>77</v>
      </c>
      <c r="D133" s="20">
        <f>SUMIFS(Table4[[#All],[Qty Issued]],Table4[[#All],[BMC MPG Name]],'Pending Consumption'!$B133,Table4[[#All],[Item Name]],'Pending Consumption'!$C133,Table4[[#All],[Type]],"Transfer")</f>
        <v>0</v>
      </c>
      <c r="E133" s="20">
        <f>SUMIFS(Table4[[#All],[Qty Issued]],Table4[[#All],[Location]],'Pending Consumption'!B133,Table4[[#All],[Item Name]],'Pending Consumption'!$C133,Table4[[#All],[Type]],"Transfer")</f>
        <v>0</v>
      </c>
      <c r="F133" s="20">
        <f t="shared" si="2"/>
        <v>0</v>
      </c>
    </row>
    <row r="134" spans="2:6" x14ac:dyDescent="0.25">
      <c r="B134" s="23" t="s">
        <v>514</v>
      </c>
      <c r="C134" s="9" t="s">
        <v>78</v>
      </c>
      <c r="D134" s="20">
        <f>SUMIFS(Table4[[#All],[Qty Issued]],Table4[[#All],[BMC MPG Name]],'Pending Consumption'!$B134,Table4[[#All],[Item Name]],'Pending Consumption'!$C134,Table4[[#All],[Type]],"Transfer")</f>
        <v>0</v>
      </c>
      <c r="E134" s="20">
        <f>SUMIFS(Table4[[#All],[Qty Issued]],Table4[[#All],[Location]],'Pending Consumption'!B134,Table4[[#All],[Item Name]],'Pending Consumption'!$C134,Table4[[#All],[Type]],"Transfer")</f>
        <v>0</v>
      </c>
      <c r="F134" s="20">
        <f t="shared" si="2"/>
        <v>0</v>
      </c>
    </row>
    <row r="135" spans="2:6" x14ac:dyDescent="0.25">
      <c r="B135" s="23" t="s">
        <v>514</v>
      </c>
      <c r="C135" s="9" t="s">
        <v>79</v>
      </c>
      <c r="D135" s="20">
        <f>SUMIFS(Table4[[#All],[Qty Issued]],Table4[[#All],[BMC MPG Name]],'Pending Consumption'!$B135,Table4[[#All],[Item Name]],'Pending Consumption'!$C135,Table4[[#All],[Type]],"Transfer")</f>
        <v>0</v>
      </c>
      <c r="E135" s="20">
        <f>SUMIFS(Table4[[#All],[Qty Issued]],Table4[[#All],[Location]],'Pending Consumption'!B135,Table4[[#All],[Item Name]],'Pending Consumption'!$C135,Table4[[#All],[Type]],"Transfer")</f>
        <v>0</v>
      </c>
      <c r="F135" s="20">
        <f t="shared" si="2"/>
        <v>0</v>
      </c>
    </row>
    <row r="136" spans="2:6" x14ac:dyDescent="0.25">
      <c r="B136" s="23" t="s">
        <v>514</v>
      </c>
      <c r="C136" s="9" t="s">
        <v>80</v>
      </c>
      <c r="D136" s="20">
        <f>SUMIFS(Table4[[#All],[Qty Issued]],Table4[[#All],[BMC MPG Name]],'Pending Consumption'!$B136,Table4[[#All],[Item Name]],'Pending Consumption'!$C136,Table4[[#All],[Type]],"Transfer")</f>
        <v>0</v>
      </c>
      <c r="E136" s="20">
        <f>SUMIFS(Table4[[#All],[Qty Issued]],Table4[[#All],[Location]],'Pending Consumption'!B136,Table4[[#All],[Item Name]],'Pending Consumption'!$C136,Table4[[#All],[Type]],"Transfer")</f>
        <v>0</v>
      </c>
      <c r="F136" s="20">
        <f t="shared" si="2"/>
        <v>0</v>
      </c>
    </row>
    <row r="137" spans="2:6" x14ac:dyDescent="0.25">
      <c r="B137" s="23" t="s">
        <v>514</v>
      </c>
      <c r="C137" s="9" t="s">
        <v>81</v>
      </c>
      <c r="D137" s="20">
        <f>SUMIFS(Table4[[#All],[Qty Issued]],Table4[[#All],[BMC MPG Name]],'Pending Consumption'!$B137,Table4[[#All],[Item Name]],'Pending Consumption'!$C137,Table4[[#All],[Type]],"Transfer")</f>
        <v>0</v>
      </c>
      <c r="E137" s="20">
        <f>SUMIFS(Table4[[#All],[Qty Issued]],Table4[[#All],[Location]],'Pending Consumption'!B137,Table4[[#All],[Item Name]],'Pending Consumption'!$C137,Table4[[#All],[Type]],"Transfer")</f>
        <v>0</v>
      </c>
      <c r="F137" s="20">
        <f t="shared" si="2"/>
        <v>0</v>
      </c>
    </row>
    <row r="138" spans="2:6" x14ac:dyDescent="0.25">
      <c r="B138" s="23" t="s">
        <v>514</v>
      </c>
      <c r="C138" s="9" t="s">
        <v>82</v>
      </c>
      <c r="D138" s="20">
        <f>SUMIFS(Table4[[#All],[Qty Issued]],Table4[[#All],[BMC MPG Name]],'Pending Consumption'!$B138,Table4[[#All],[Item Name]],'Pending Consumption'!$C138,Table4[[#All],[Type]],"Transfer")</f>
        <v>0</v>
      </c>
      <c r="E138" s="20">
        <f>SUMIFS(Table4[[#All],[Qty Issued]],Table4[[#All],[Location]],'Pending Consumption'!B138,Table4[[#All],[Item Name]],'Pending Consumption'!$C138,Table4[[#All],[Type]],"Transfer")</f>
        <v>0</v>
      </c>
      <c r="F138" s="20">
        <f t="shared" si="2"/>
        <v>0</v>
      </c>
    </row>
    <row r="139" spans="2:6" x14ac:dyDescent="0.25">
      <c r="B139" s="23" t="s">
        <v>514</v>
      </c>
      <c r="C139" s="9" t="s">
        <v>83</v>
      </c>
      <c r="D139" s="20">
        <f>SUMIFS(Table4[[#All],[Qty Issued]],Table4[[#All],[BMC MPG Name]],'Pending Consumption'!$B139,Table4[[#All],[Item Name]],'Pending Consumption'!$C139,Table4[[#All],[Type]],"Transfer")</f>
        <v>0</v>
      </c>
      <c r="E139" s="20">
        <f>SUMIFS(Table4[[#All],[Qty Issued]],Table4[[#All],[Location]],'Pending Consumption'!B139,Table4[[#All],[Item Name]],'Pending Consumption'!$C139,Table4[[#All],[Type]],"Transfer")</f>
        <v>0</v>
      </c>
      <c r="F139" s="20">
        <f t="shared" si="2"/>
        <v>0</v>
      </c>
    </row>
    <row r="140" spans="2:6" x14ac:dyDescent="0.25">
      <c r="B140" s="23" t="s">
        <v>514</v>
      </c>
      <c r="C140" s="9" t="s">
        <v>84</v>
      </c>
      <c r="D140" s="20">
        <f>SUMIFS(Table4[[#All],[Qty Issued]],Table4[[#All],[BMC MPG Name]],'Pending Consumption'!$B140,Table4[[#All],[Item Name]],'Pending Consumption'!$C140,Table4[[#All],[Type]],"Transfer")</f>
        <v>0</v>
      </c>
      <c r="E140" s="20">
        <f>SUMIFS(Table4[[#All],[Qty Issued]],Table4[[#All],[Location]],'Pending Consumption'!B140,Table4[[#All],[Item Name]],'Pending Consumption'!$C140,Table4[[#All],[Type]],"Transfer")</f>
        <v>0</v>
      </c>
      <c r="F140" s="20">
        <f t="shared" si="2"/>
        <v>0</v>
      </c>
    </row>
    <row r="141" spans="2:6" x14ac:dyDescent="0.25">
      <c r="B141" s="23" t="s">
        <v>514</v>
      </c>
      <c r="C141" s="9" t="s">
        <v>85</v>
      </c>
      <c r="D141" s="20">
        <f>SUMIFS(Table4[[#All],[Qty Issued]],Table4[[#All],[BMC MPG Name]],'Pending Consumption'!$B141,Table4[[#All],[Item Name]],'Pending Consumption'!$C141,Table4[[#All],[Type]],"Transfer")</f>
        <v>0</v>
      </c>
      <c r="E141" s="20">
        <f>SUMIFS(Table4[[#All],[Qty Issued]],Table4[[#All],[Location]],'Pending Consumption'!B141,Table4[[#All],[Item Name]],'Pending Consumption'!$C141,Table4[[#All],[Type]],"Transfer")</f>
        <v>0</v>
      </c>
      <c r="F141" s="20">
        <f t="shared" si="2"/>
        <v>0</v>
      </c>
    </row>
    <row r="142" spans="2:6" x14ac:dyDescent="0.25">
      <c r="B142" s="23" t="s">
        <v>514</v>
      </c>
      <c r="C142" s="9" t="s">
        <v>86</v>
      </c>
      <c r="D142" s="20">
        <f>SUMIFS(Table4[[#All],[Qty Issued]],Table4[[#All],[BMC MPG Name]],'Pending Consumption'!$B142,Table4[[#All],[Item Name]],'Pending Consumption'!$C142,Table4[[#All],[Type]],"Transfer")</f>
        <v>0</v>
      </c>
      <c r="E142" s="20">
        <f>SUMIFS(Table4[[#All],[Qty Issued]],Table4[[#All],[Location]],'Pending Consumption'!B142,Table4[[#All],[Item Name]],'Pending Consumption'!$C142,Table4[[#All],[Type]],"Transfer")</f>
        <v>0</v>
      </c>
      <c r="F142" s="20">
        <f t="shared" si="2"/>
        <v>0</v>
      </c>
    </row>
    <row r="143" spans="2:6" x14ac:dyDescent="0.25">
      <c r="B143" s="23" t="s">
        <v>514</v>
      </c>
      <c r="C143" s="9" t="s">
        <v>87</v>
      </c>
      <c r="D143" s="20">
        <f>SUMIFS(Table4[[#All],[Qty Issued]],Table4[[#All],[BMC MPG Name]],'Pending Consumption'!$B143,Table4[[#All],[Item Name]],'Pending Consumption'!$C143,Table4[[#All],[Type]],"Transfer")</f>
        <v>0</v>
      </c>
      <c r="E143" s="20">
        <f>SUMIFS(Table4[[#All],[Qty Issued]],Table4[[#All],[Location]],'Pending Consumption'!B143,Table4[[#All],[Item Name]],'Pending Consumption'!$C143,Table4[[#All],[Type]],"Transfer")</f>
        <v>0</v>
      </c>
      <c r="F143" s="20">
        <f t="shared" si="2"/>
        <v>0</v>
      </c>
    </row>
    <row r="144" spans="2:6" x14ac:dyDescent="0.25">
      <c r="B144" s="23" t="s">
        <v>514</v>
      </c>
      <c r="C144" s="9" t="s">
        <v>88</v>
      </c>
      <c r="D144" s="20">
        <f>SUMIFS(Table4[[#All],[Qty Issued]],Table4[[#All],[BMC MPG Name]],'Pending Consumption'!$B144,Table4[[#All],[Item Name]],'Pending Consumption'!$C144,Table4[[#All],[Type]],"Transfer")</f>
        <v>0</v>
      </c>
      <c r="E144" s="20">
        <f>SUMIFS(Table4[[#All],[Qty Issued]],Table4[[#All],[Location]],'Pending Consumption'!B144,Table4[[#All],[Item Name]],'Pending Consumption'!$C144,Table4[[#All],[Type]],"Transfer")</f>
        <v>0</v>
      </c>
      <c r="F144" s="20">
        <f t="shared" si="2"/>
        <v>0</v>
      </c>
    </row>
    <row r="145" spans="2:6" x14ac:dyDescent="0.25">
      <c r="B145" s="23" t="s">
        <v>514</v>
      </c>
      <c r="C145" s="9" t="s">
        <v>89</v>
      </c>
      <c r="D145" s="20">
        <f>SUMIFS(Table4[[#All],[Qty Issued]],Table4[[#All],[BMC MPG Name]],'Pending Consumption'!$B145,Table4[[#All],[Item Name]],'Pending Consumption'!$C145,Table4[[#All],[Type]],"Transfer")</f>
        <v>0</v>
      </c>
      <c r="E145" s="20">
        <f>SUMIFS(Table4[[#All],[Qty Issued]],Table4[[#All],[Location]],'Pending Consumption'!B145,Table4[[#All],[Item Name]],'Pending Consumption'!$C145,Table4[[#All],[Type]],"Transfer")</f>
        <v>0</v>
      </c>
      <c r="F145" s="20">
        <f t="shared" si="2"/>
        <v>0</v>
      </c>
    </row>
    <row r="146" spans="2:6" x14ac:dyDescent="0.25">
      <c r="B146" s="23" t="s">
        <v>514</v>
      </c>
      <c r="C146" s="9" t="s">
        <v>90</v>
      </c>
      <c r="D146" s="20">
        <f>SUMIFS(Table4[[#All],[Qty Issued]],Table4[[#All],[BMC MPG Name]],'Pending Consumption'!$B146,Table4[[#All],[Item Name]],'Pending Consumption'!$C146,Table4[[#All],[Type]],"Transfer")</f>
        <v>0</v>
      </c>
      <c r="E146" s="20">
        <f>SUMIFS(Table4[[#All],[Qty Issued]],Table4[[#All],[Location]],'Pending Consumption'!B146,Table4[[#All],[Item Name]],'Pending Consumption'!$C146,Table4[[#All],[Type]],"Transfer")</f>
        <v>0</v>
      </c>
      <c r="F146" s="20">
        <f t="shared" si="2"/>
        <v>0</v>
      </c>
    </row>
    <row r="147" spans="2:6" x14ac:dyDescent="0.25">
      <c r="B147" s="23" t="s">
        <v>514</v>
      </c>
      <c r="C147" s="9" t="s">
        <v>91</v>
      </c>
      <c r="D147" s="20">
        <f>SUMIFS(Table4[[#All],[Qty Issued]],Table4[[#All],[BMC MPG Name]],'Pending Consumption'!$B147,Table4[[#All],[Item Name]],'Pending Consumption'!$C147,Table4[[#All],[Type]],"Transfer")</f>
        <v>0</v>
      </c>
      <c r="E147" s="20">
        <f>SUMIFS(Table4[[#All],[Qty Issued]],Table4[[#All],[Location]],'Pending Consumption'!B147,Table4[[#All],[Item Name]],'Pending Consumption'!$C147,Table4[[#All],[Type]],"Transfer")</f>
        <v>0</v>
      </c>
      <c r="F147" s="20">
        <f t="shared" si="2"/>
        <v>0</v>
      </c>
    </row>
    <row r="148" spans="2:6" x14ac:dyDescent="0.25">
      <c r="B148" s="23" t="s">
        <v>514</v>
      </c>
      <c r="C148" s="9" t="s">
        <v>92</v>
      </c>
      <c r="D148" s="20">
        <f>SUMIFS(Table4[[#All],[Qty Issued]],Table4[[#All],[BMC MPG Name]],'Pending Consumption'!$B148,Table4[[#All],[Item Name]],'Pending Consumption'!$C148,Table4[[#All],[Type]],"Transfer")</f>
        <v>0</v>
      </c>
      <c r="E148" s="20">
        <f>SUMIFS(Table4[[#All],[Qty Issued]],Table4[[#All],[Location]],'Pending Consumption'!B148,Table4[[#All],[Item Name]],'Pending Consumption'!$C148,Table4[[#All],[Type]],"Transfer")</f>
        <v>0</v>
      </c>
      <c r="F148" s="20">
        <f t="shared" si="2"/>
        <v>0</v>
      </c>
    </row>
    <row r="149" spans="2:6" x14ac:dyDescent="0.25">
      <c r="B149" s="23" t="s">
        <v>514</v>
      </c>
      <c r="C149" s="9" t="s">
        <v>93</v>
      </c>
      <c r="D149" s="20">
        <f>SUMIFS(Table4[[#All],[Qty Issued]],Table4[[#All],[BMC MPG Name]],'Pending Consumption'!$B149,Table4[[#All],[Item Name]],'Pending Consumption'!$C149,Table4[[#All],[Type]],"Transfer")</f>
        <v>0</v>
      </c>
      <c r="E149" s="20">
        <f>SUMIFS(Table4[[#All],[Qty Issued]],Table4[[#All],[Location]],'Pending Consumption'!B149,Table4[[#All],[Item Name]],'Pending Consumption'!$C149,Table4[[#All],[Type]],"Transfer")</f>
        <v>0</v>
      </c>
      <c r="F149" s="20">
        <f t="shared" si="2"/>
        <v>0</v>
      </c>
    </row>
    <row r="150" spans="2:6" x14ac:dyDescent="0.25">
      <c r="B150" s="23" t="s">
        <v>514</v>
      </c>
      <c r="C150" s="9" t="s">
        <v>94</v>
      </c>
      <c r="D150" s="20">
        <f>SUMIFS(Table4[[#All],[Qty Issued]],Table4[[#All],[BMC MPG Name]],'Pending Consumption'!$B150,Table4[[#All],[Item Name]],'Pending Consumption'!$C150,Table4[[#All],[Type]],"Transfer")</f>
        <v>0</v>
      </c>
      <c r="E150" s="20">
        <f>SUMIFS(Table4[[#All],[Qty Issued]],Table4[[#All],[Location]],'Pending Consumption'!B150,Table4[[#All],[Item Name]],'Pending Consumption'!$C150,Table4[[#All],[Type]],"Transfer")</f>
        <v>0</v>
      </c>
      <c r="F150" s="20">
        <f t="shared" si="2"/>
        <v>0</v>
      </c>
    </row>
    <row r="151" spans="2:6" x14ac:dyDescent="0.25">
      <c r="B151" s="23" t="s">
        <v>514</v>
      </c>
      <c r="C151" s="9" t="s">
        <v>95</v>
      </c>
      <c r="D151" s="20">
        <f>SUMIFS(Table4[[#All],[Qty Issued]],Table4[[#All],[BMC MPG Name]],'Pending Consumption'!$B151,Table4[[#All],[Item Name]],'Pending Consumption'!$C151,Table4[[#All],[Type]],"Transfer")</f>
        <v>0</v>
      </c>
      <c r="E151" s="20">
        <f>SUMIFS(Table4[[#All],[Qty Issued]],Table4[[#All],[Location]],'Pending Consumption'!B151,Table4[[#All],[Item Name]],'Pending Consumption'!$C151,Table4[[#All],[Type]],"Transfer")</f>
        <v>0</v>
      </c>
      <c r="F151" s="20">
        <f t="shared" si="2"/>
        <v>0</v>
      </c>
    </row>
    <row r="152" spans="2:6" x14ac:dyDescent="0.25">
      <c r="B152" s="23" t="s">
        <v>514</v>
      </c>
      <c r="C152" s="9" t="s">
        <v>96</v>
      </c>
      <c r="D152" s="20">
        <f>SUMIFS(Table4[[#All],[Qty Issued]],Table4[[#All],[BMC MPG Name]],'Pending Consumption'!$B152,Table4[[#All],[Item Name]],'Pending Consumption'!$C152,Table4[[#All],[Type]],"Transfer")</f>
        <v>0</v>
      </c>
      <c r="E152" s="20">
        <f>SUMIFS(Table4[[#All],[Qty Issued]],Table4[[#All],[Location]],'Pending Consumption'!B152,Table4[[#All],[Item Name]],'Pending Consumption'!$C152,Table4[[#All],[Type]],"Transfer")</f>
        <v>0</v>
      </c>
      <c r="F152" s="20">
        <f t="shared" si="2"/>
        <v>0</v>
      </c>
    </row>
    <row r="153" spans="2:6" x14ac:dyDescent="0.25">
      <c r="B153" s="23" t="s">
        <v>514</v>
      </c>
      <c r="C153" s="9" t="s">
        <v>97</v>
      </c>
      <c r="D153" s="20">
        <f>SUMIFS(Table4[[#All],[Qty Issued]],Table4[[#All],[BMC MPG Name]],'Pending Consumption'!$B153,Table4[[#All],[Item Name]],'Pending Consumption'!$C153,Table4[[#All],[Type]],"Transfer")</f>
        <v>0</v>
      </c>
      <c r="E153" s="20">
        <f>SUMIFS(Table4[[#All],[Qty Issued]],Table4[[#All],[Location]],'Pending Consumption'!B153,Table4[[#All],[Item Name]],'Pending Consumption'!$C153,Table4[[#All],[Type]],"Transfer")</f>
        <v>0</v>
      </c>
      <c r="F153" s="20">
        <f t="shared" si="2"/>
        <v>0</v>
      </c>
    </row>
    <row r="154" spans="2:6" x14ac:dyDescent="0.25">
      <c r="B154" s="23" t="s">
        <v>514</v>
      </c>
      <c r="C154" s="9" t="s">
        <v>98</v>
      </c>
      <c r="D154" s="20">
        <f>SUMIFS(Table4[[#All],[Qty Issued]],Table4[[#All],[BMC MPG Name]],'Pending Consumption'!$B154,Table4[[#All],[Item Name]],'Pending Consumption'!$C154,Table4[[#All],[Type]],"Transfer")</f>
        <v>0</v>
      </c>
      <c r="E154" s="20">
        <f>SUMIFS(Table4[[#All],[Qty Issued]],Table4[[#All],[Location]],'Pending Consumption'!B154,Table4[[#All],[Item Name]],'Pending Consumption'!$C154,Table4[[#All],[Type]],"Transfer")</f>
        <v>0</v>
      </c>
      <c r="F154" s="20">
        <f t="shared" si="2"/>
        <v>0</v>
      </c>
    </row>
    <row r="155" spans="2:6" x14ac:dyDescent="0.25">
      <c r="B155" s="23" t="s">
        <v>514</v>
      </c>
      <c r="C155" s="9" t="s">
        <v>99</v>
      </c>
      <c r="D155" s="20">
        <f>SUMIFS(Table4[[#All],[Qty Issued]],Table4[[#All],[BMC MPG Name]],'Pending Consumption'!$B155,Table4[[#All],[Item Name]],'Pending Consumption'!$C155,Table4[[#All],[Type]],"Transfer")</f>
        <v>0</v>
      </c>
      <c r="E155" s="20">
        <f>SUMIFS(Table4[[#All],[Qty Issued]],Table4[[#All],[Location]],'Pending Consumption'!B155,Table4[[#All],[Item Name]],'Pending Consumption'!$C155,Table4[[#All],[Type]],"Transfer")</f>
        <v>0</v>
      </c>
      <c r="F155" s="20">
        <f t="shared" si="2"/>
        <v>0</v>
      </c>
    </row>
    <row r="156" spans="2:6" x14ac:dyDescent="0.25">
      <c r="B156" s="23" t="s">
        <v>514</v>
      </c>
      <c r="C156" s="9" t="s">
        <v>100</v>
      </c>
      <c r="D156" s="20">
        <f>SUMIFS(Table4[[#All],[Qty Issued]],Table4[[#All],[BMC MPG Name]],'Pending Consumption'!$B156,Table4[[#All],[Item Name]],'Pending Consumption'!$C156,Table4[[#All],[Type]],"Transfer")</f>
        <v>0</v>
      </c>
      <c r="E156" s="20">
        <f>SUMIFS(Table4[[#All],[Qty Issued]],Table4[[#All],[Location]],'Pending Consumption'!B156,Table4[[#All],[Item Name]],'Pending Consumption'!$C156,Table4[[#All],[Type]],"Transfer")</f>
        <v>0</v>
      </c>
      <c r="F156" s="20">
        <f t="shared" si="2"/>
        <v>0</v>
      </c>
    </row>
    <row r="157" spans="2:6" x14ac:dyDescent="0.25">
      <c r="B157" s="23" t="s">
        <v>514</v>
      </c>
      <c r="C157" s="9" t="s">
        <v>101</v>
      </c>
      <c r="D157" s="20">
        <f>SUMIFS(Table4[[#All],[Qty Issued]],Table4[[#All],[BMC MPG Name]],'Pending Consumption'!$B157,Table4[[#All],[Item Name]],'Pending Consumption'!$C157,Table4[[#All],[Type]],"Transfer")</f>
        <v>0</v>
      </c>
      <c r="E157" s="20">
        <f>SUMIFS(Table4[[#All],[Qty Issued]],Table4[[#All],[Location]],'Pending Consumption'!B157,Table4[[#All],[Item Name]],'Pending Consumption'!$C157,Table4[[#All],[Type]],"Transfer")</f>
        <v>0</v>
      </c>
      <c r="F157" s="20">
        <f t="shared" si="2"/>
        <v>0</v>
      </c>
    </row>
    <row r="158" spans="2:6" x14ac:dyDescent="0.25">
      <c r="B158" s="23" t="s">
        <v>514</v>
      </c>
      <c r="C158" s="9" t="s">
        <v>102</v>
      </c>
      <c r="D158" s="20">
        <f>SUMIFS(Table4[[#All],[Qty Issued]],Table4[[#All],[BMC MPG Name]],'Pending Consumption'!$B158,Table4[[#All],[Item Name]],'Pending Consumption'!$C158,Table4[[#All],[Type]],"Transfer")</f>
        <v>0</v>
      </c>
      <c r="E158" s="20">
        <f>SUMIFS(Table4[[#All],[Qty Issued]],Table4[[#All],[Location]],'Pending Consumption'!B158,Table4[[#All],[Item Name]],'Pending Consumption'!$C158,Table4[[#All],[Type]],"Transfer")</f>
        <v>0</v>
      </c>
      <c r="F158" s="20">
        <f t="shared" si="2"/>
        <v>0</v>
      </c>
    </row>
    <row r="159" spans="2:6" x14ac:dyDescent="0.25">
      <c r="B159" s="23" t="s">
        <v>514</v>
      </c>
      <c r="C159" s="9" t="s">
        <v>103</v>
      </c>
      <c r="D159" s="20">
        <f>SUMIFS(Table4[[#All],[Qty Issued]],Table4[[#All],[BMC MPG Name]],'Pending Consumption'!$B159,Table4[[#All],[Item Name]],'Pending Consumption'!$C159,Table4[[#All],[Type]],"Transfer")</f>
        <v>0</v>
      </c>
      <c r="E159" s="20">
        <f>SUMIFS(Table4[[#All],[Qty Issued]],Table4[[#All],[Location]],'Pending Consumption'!B159,Table4[[#All],[Item Name]],'Pending Consumption'!$C159,Table4[[#All],[Type]],"Transfer")</f>
        <v>0</v>
      </c>
      <c r="F159" s="20">
        <f t="shared" si="2"/>
        <v>0</v>
      </c>
    </row>
    <row r="160" spans="2:6" x14ac:dyDescent="0.25">
      <c r="B160" s="23" t="s">
        <v>514</v>
      </c>
      <c r="C160" s="9" t="s">
        <v>104</v>
      </c>
      <c r="D160" s="20">
        <f>SUMIFS(Table4[[#All],[Qty Issued]],Table4[[#All],[BMC MPG Name]],'Pending Consumption'!$B160,Table4[[#All],[Item Name]],'Pending Consumption'!$C160,Table4[[#All],[Type]],"Transfer")</f>
        <v>0</v>
      </c>
      <c r="E160" s="20">
        <f>SUMIFS(Table4[[#All],[Qty Issued]],Table4[[#All],[Location]],'Pending Consumption'!B160,Table4[[#All],[Item Name]],'Pending Consumption'!$C160,Table4[[#All],[Type]],"Transfer")</f>
        <v>0</v>
      </c>
      <c r="F160" s="20">
        <f t="shared" si="2"/>
        <v>0</v>
      </c>
    </row>
    <row r="161" spans="2:6" x14ac:dyDescent="0.25">
      <c r="B161" s="23" t="s">
        <v>514</v>
      </c>
      <c r="C161" s="9" t="s">
        <v>105</v>
      </c>
      <c r="D161" s="20">
        <f>SUMIFS(Table4[[#All],[Qty Issued]],Table4[[#All],[BMC MPG Name]],'Pending Consumption'!$B161,Table4[[#All],[Item Name]],'Pending Consumption'!$C161,Table4[[#All],[Type]],"Transfer")</f>
        <v>0</v>
      </c>
      <c r="E161" s="20">
        <f>SUMIFS(Table4[[#All],[Qty Issued]],Table4[[#All],[Location]],'Pending Consumption'!B161,Table4[[#All],[Item Name]],'Pending Consumption'!$C161,Table4[[#All],[Type]],"Transfer")</f>
        <v>0</v>
      </c>
      <c r="F161" s="20">
        <f t="shared" si="2"/>
        <v>0</v>
      </c>
    </row>
    <row r="162" spans="2:6" x14ac:dyDescent="0.25">
      <c r="B162" s="23" t="s">
        <v>514</v>
      </c>
      <c r="C162" s="9" t="s">
        <v>106</v>
      </c>
      <c r="D162" s="20">
        <f>SUMIFS(Table4[[#All],[Qty Issued]],Table4[[#All],[BMC MPG Name]],'Pending Consumption'!$B162,Table4[[#All],[Item Name]],'Pending Consumption'!$C162,Table4[[#All],[Type]],"Transfer")</f>
        <v>0</v>
      </c>
      <c r="E162" s="20">
        <f>SUMIFS(Table4[[#All],[Qty Issued]],Table4[[#All],[Location]],'Pending Consumption'!B162,Table4[[#All],[Item Name]],'Pending Consumption'!$C162,Table4[[#All],[Type]],"Transfer")</f>
        <v>0</v>
      </c>
      <c r="F162" s="20">
        <f t="shared" si="2"/>
        <v>0</v>
      </c>
    </row>
    <row r="163" spans="2:6" x14ac:dyDescent="0.25">
      <c r="B163" s="23" t="s">
        <v>514</v>
      </c>
      <c r="C163" s="9" t="s">
        <v>107</v>
      </c>
      <c r="D163" s="20">
        <f>SUMIFS(Table4[[#All],[Qty Issued]],Table4[[#All],[BMC MPG Name]],'Pending Consumption'!$B163,Table4[[#All],[Item Name]],'Pending Consumption'!$C163,Table4[[#All],[Type]],"Transfer")</f>
        <v>0</v>
      </c>
      <c r="E163" s="20">
        <f>SUMIFS(Table4[[#All],[Qty Issued]],Table4[[#All],[Location]],'Pending Consumption'!B163,Table4[[#All],[Item Name]],'Pending Consumption'!$C163,Table4[[#All],[Type]],"Transfer")</f>
        <v>0</v>
      </c>
      <c r="F163" s="20">
        <f t="shared" ref="F163:F193" si="3">+D163-E163</f>
        <v>0</v>
      </c>
    </row>
    <row r="164" spans="2:6" x14ac:dyDescent="0.25">
      <c r="B164" s="23" t="s">
        <v>514</v>
      </c>
      <c r="C164" s="9" t="s">
        <v>108</v>
      </c>
      <c r="D164" s="20">
        <f>SUMIFS(Table4[[#All],[Qty Issued]],Table4[[#All],[BMC MPG Name]],'Pending Consumption'!$B164,Table4[[#All],[Item Name]],'Pending Consumption'!$C164,Table4[[#All],[Type]],"Transfer")</f>
        <v>0</v>
      </c>
      <c r="E164" s="20">
        <f>SUMIFS(Table4[[#All],[Qty Issued]],Table4[[#All],[Location]],'Pending Consumption'!B164,Table4[[#All],[Item Name]],'Pending Consumption'!$C164,Table4[[#All],[Type]],"Transfer")</f>
        <v>0</v>
      </c>
      <c r="F164" s="20">
        <f t="shared" si="3"/>
        <v>0</v>
      </c>
    </row>
    <row r="165" spans="2:6" x14ac:dyDescent="0.25">
      <c r="B165" s="23" t="s">
        <v>514</v>
      </c>
      <c r="C165" s="9" t="s">
        <v>109</v>
      </c>
      <c r="D165" s="20">
        <f>SUMIFS(Table4[[#All],[Qty Issued]],Table4[[#All],[BMC MPG Name]],'Pending Consumption'!$B165,Table4[[#All],[Item Name]],'Pending Consumption'!$C165,Table4[[#All],[Type]],"Transfer")</f>
        <v>0</v>
      </c>
      <c r="E165" s="20">
        <f>SUMIFS(Table4[[#All],[Qty Issued]],Table4[[#All],[Location]],'Pending Consumption'!B165,Table4[[#All],[Item Name]],'Pending Consumption'!$C165,Table4[[#All],[Type]],"Transfer")</f>
        <v>0</v>
      </c>
      <c r="F165" s="20">
        <f t="shared" si="3"/>
        <v>0</v>
      </c>
    </row>
    <row r="166" spans="2:6" x14ac:dyDescent="0.25">
      <c r="B166" s="23" t="s">
        <v>514</v>
      </c>
      <c r="C166" s="9" t="s">
        <v>110</v>
      </c>
      <c r="D166" s="20">
        <f>SUMIFS(Table4[[#All],[Qty Issued]],Table4[[#All],[BMC MPG Name]],'Pending Consumption'!$B166,Table4[[#All],[Item Name]],'Pending Consumption'!$C166,Table4[[#All],[Type]],"Transfer")</f>
        <v>0</v>
      </c>
      <c r="E166" s="20">
        <f>SUMIFS(Table4[[#All],[Qty Issued]],Table4[[#All],[Location]],'Pending Consumption'!B166,Table4[[#All],[Item Name]],'Pending Consumption'!$C166,Table4[[#All],[Type]],"Transfer")</f>
        <v>0</v>
      </c>
      <c r="F166" s="20">
        <f t="shared" si="3"/>
        <v>0</v>
      </c>
    </row>
    <row r="167" spans="2:6" x14ac:dyDescent="0.25">
      <c r="B167" s="23" t="s">
        <v>514</v>
      </c>
      <c r="C167" s="9" t="s">
        <v>111</v>
      </c>
      <c r="D167" s="20">
        <f>SUMIFS(Table4[[#All],[Qty Issued]],Table4[[#All],[BMC MPG Name]],'Pending Consumption'!$B167,Table4[[#All],[Item Name]],'Pending Consumption'!$C167,Table4[[#All],[Type]],"Transfer")</f>
        <v>0</v>
      </c>
      <c r="E167" s="20">
        <f>SUMIFS(Table4[[#All],[Qty Issued]],Table4[[#All],[Location]],'Pending Consumption'!B167,Table4[[#All],[Item Name]],'Pending Consumption'!$C167,Table4[[#All],[Type]],"Transfer")</f>
        <v>0</v>
      </c>
      <c r="F167" s="20">
        <f t="shared" si="3"/>
        <v>0</v>
      </c>
    </row>
    <row r="168" spans="2:6" x14ac:dyDescent="0.25">
      <c r="B168" s="23" t="s">
        <v>514</v>
      </c>
      <c r="C168" s="9" t="s">
        <v>112</v>
      </c>
      <c r="D168" s="20">
        <f>SUMIFS(Table4[[#All],[Qty Issued]],Table4[[#All],[BMC MPG Name]],'Pending Consumption'!$B168,Table4[[#All],[Item Name]],'Pending Consumption'!$C168,Table4[[#All],[Type]],"Transfer")</f>
        <v>0</v>
      </c>
      <c r="E168" s="20">
        <f>SUMIFS(Table4[[#All],[Qty Issued]],Table4[[#All],[Location]],'Pending Consumption'!B168,Table4[[#All],[Item Name]],'Pending Consumption'!$C168,Table4[[#All],[Type]],"Transfer")</f>
        <v>0</v>
      </c>
      <c r="F168" s="20">
        <f t="shared" si="3"/>
        <v>0</v>
      </c>
    </row>
    <row r="169" spans="2:6" x14ac:dyDescent="0.25">
      <c r="B169" s="23" t="s">
        <v>514</v>
      </c>
      <c r="C169" s="9" t="s">
        <v>113</v>
      </c>
      <c r="D169" s="20">
        <f>SUMIFS(Table4[[#All],[Qty Issued]],Table4[[#All],[BMC MPG Name]],'Pending Consumption'!$B169,Table4[[#All],[Item Name]],'Pending Consumption'!$C169,Table4[[#All],[Type]],"Transfer")</f>
        <v>0</v>
      </c>
      <c r="E169" s="20">
        <f>SUMIFS(Table4[[#All],[Qty Issued]],Table4[[#All],[Location]],'Pending Consumption'!B169,Table4[[#All],[Item Name]],'Pending Consumption'!$C169,Table4[[#All],[Type]],"Transfer")</f>
        <v>0</v>
      </c>
      <c r="F169" s="20">
        <f t="shared" si="3"/>
        <v>0</v>
      </c>
    </row>
    <row r="170" spans="2:6" x14ac:dyDescent="0.25">
      <c r="B170" s="23" t="s">
        <v>514</v>
      </c>
      <c r="C170" s="9" t="s">
        <v>114</v>
      </c>
      <c r="D170" s="20">
        <f>SUMIFS(Table4[[#All],[Qty Issued]],Table4[[#All],[BMC MPG Name]],'Pending Consumption'!$B170,Table4[[#All],[Item Name]],'Pending Consumption'!$C170,Table4[[#All],[Type]],"Transfer")</f>
        <v>0</v>
      </c>
      <c r="E170" s="20">
        <f>SUMIFS(Table4[[#All],[Qty Issued]],Table4[[#All],[Location]],'Pending Consumption'!B170,Table4[[#All],[Item Name]],'Pending Consumption'!$C170,Table4[[#All],[Type]],"Transfer")</f>
        <v>0</v>
      </c>
      <c r="F170" s="20">
        <f t="shared" si="3"/>
        <v>0</v>
      </c>
    </row>
    <row r="171" spans="2:6" x14ac:dyDescent="0.25">
      <c r="B171" s="23" t="s">
        <v>514</v>
      </c>
      <c r="C171" s="9" t="s">
        <v>115</v>
      </c>
      <c r="D171" s="20">
        <f>SUMIFS(Table4[[#All],[Qty Issued]],Table4[[#All],[BMC MPG Name]],'Pending Consumption'!$B171,Table4[[#All],[Item Name]],'Pending Consumption'!$C171,Table4[[#All],[Type]],"Transfer")</f>
        <v>0</v>
      </c>
      <c r="E171" s="20">
        <f>SUMIFS(Table4[[#All],[Qty Issued]],Table4[[#All],[Location]],'Pending Consumption'!B171,Table4[[#All],[Item Name]],'Pending Consumption'!$C171,Table4[[#All],[Type]],"Transfer")</f>
        <v>0</v>
      </c>
      <c r="F171" s="20">
        <f t="shared" si="3"/>
        <v>0</v>
      </c>
    </row>
    <row r="172" spans="2:6" x14ac:dyDescent="0.25">
      <c r="B172" s="23" t="s">
        <v>514</v>
      </c>
      <c r="C172" s="9" t="s">
        <v>116</v>
      </c>
      <c r="D172" s="20">
        <f>SUMIFS(Table4[[#All],[Qty Issued]],Table4[[#All],[BMC MPG Name]],'Pending Consumption'!$B172,Table4[[#All],[Item Name]],'Pending Consumption'!$C172,Table4[[#All],[Type]],"Transfer")</f>
        <v>0</v>
      </c>
      <c r="E172" s="20">
        <f>SUMIFS(Table4[[#All],[Qty Issued]],Table4[[#All],[Location]],'Pending Consumption'!B172,Table4[[#All],[Item Name]],'Pending Consumption'!$C172,Table4[[#All],[Type]],"Transfer")</f>
        <v>0</v>
      </c>
      <c r="F172" s="20">
        <f t="shared" si="3"/>
        <v>0</v>
      </c>
    </row>
    <row r="173" spans="2:6" x14ac:dyDescent="0.25">
      <c r="B173" s="23" t="s">
        <v>514</v>
      </c>
      <c r="C173" s="9" t="s">
        <v>117</v>
      </c>
      <c r="D173" s="20">
        <f>SUMIFS(Table4[[#All],[Qty Issued]],Table4[[#All],[BMC MPG Name]],'Pending Consumption'!$B173,Table4[[#All],[Item Name]],'Pending Consumption'!$C173,Table4[[#All],[Type]],"Transfer")</f>
        <v>0</v>
      </c>
      <c r="E173" s="20">
        <f>SUMIFS(Table4[[#All],[Qty Issued]],Table4[[#All],[Location]],'Pending Consumption'!B173,Table4[[#All],[Item Name]],'Pending Consumption'!$C173,Table4[[#All],[Type]],"Transfer")</f>
        <v>0</v>
      </c>
      <c r="F173" s="20">
        <f t="shared" si="3"/>
        <v>0</v>
      </c>
    </row>
    <row r="174" spans="2:6" x14ac:dyDescent="0.25">
      <c r="B174" s="23" t="s">
        <v>514</v>
      </c>
      <c r="C174" s="9" t="s">
        <v>118</v>
      </c>
      <c r="D174" s="20">
        <f>SUMIFS(Table4[[#All],[Qty Issued]],Table4[[#All],[BMC MPG Name]],'Pending Consumption'!$B174,Table4[[#All],[Item Name]],'Pending Consumption'!$C174,Table4[[#All],[Type]],"Transfer")</f>
        <v>0</v>
      </c>
      <c r="E174" s="20">
        <f>SUMIFS(Table4[[#All],[Qty Issued]],Table4[[#All],[Location]],'Pending Consumption'!B174,Table4[[#All],[Item Name]],'Pending Consumption'!$C174,Table4[[#All],[Type]],"Transfer")</f>
        <v>0</v>
      </c>
      <c r="F174" s="20">
        <f t="shared" si="3"/>
        <v>0</v>
      </c>
    </row>
    <row r="175" spans="2:6" x14ac:dyDescent="0.25">
      <c r="B175" s="23" t="s">
        <v>514</v>
      </c>
      <c r="C175" s="9" t="s">
        <v>119</v>
      </c>
      <c r="D175" s="20">
        <f>SUMIFS(Table4[[#All],[Qty Issued]],Table4[[#All],[BMC MPG Name]],'Pending Consumption'!$B175,Table4[[#All],[Item Name]],'Pending Consumption'!$C175,Table4[[#All],[Type]],"Transfer")</f>
        <v>0</v>
      </c>
      <c r="E175" s="20">
        <f>SUMIFS(Table4[[#All],[Qty Issued]],Table4[[#All],[Location]],'Pending Consumption'!B175,Table4[[#All],[Item Name]],'Pending Consumption'!$C175,Table4[[#All],[Type]],"Transfer")</f>
        <v>0</v>
      </c>
      <c r="F175" s="20">
        <f t="shared" si="3"/>
        <v>0</v>
      </c>
    </row>
    <row r="176" spans="2:6" x14ac:dyDescent="0.25">
      <c r="B176" s="23" t="s">
        <v>514</v>
      </c>
      <c r="C176" s="9" t="s">
        <v>120</v>
      </c>
      <c r="D176" s="20">
        <f>SUMIFS(Table4[[#All],[Qty Issued]],Table4[[#All],[BMC MPG Name]],'Pending Consumption'!$B176,Table4[[#All],[Item Name]],'Pending Consumption'!$C176,Table4[[#All],[Type]],"Transfer")</f>
        <v>0</v>
      </c>
      <c r="E176" s="20">
        <f>SUMIFS(Table4[[#All],[Qty Issued]],Table4[[#All],[Location]],'Pending Consumption'!B176,Table4[[#All],[Item Name]],'Pending Consumption'!$C176,Table4[[#All],[Type]],"Transfer")</f>
        <v>0</v>
      </c>
      <c r="F176" s="20">
        <f t="shared" si="3"/>
        <v>0</v>
      </c>
    </row>
    <row r="177" spans="2:6" x14ac:dyDescent="0.25">
      <c r="B177" s="23" t="s">
        <v>514</v>
      </c>
      <c r="C177" s="9" t="s">
        <v>121</v>
      </c>
      <c r="D177" s="20">
        <f>SUMIFS(Table4[[#All],[Qty Issued]],Table4[[#All],[BMC MPG Name]],'Pending Consumption'!$B177,Table4[[#All],[Item Name]],'Pending Consumption'!$C177,Table4[[#All],[Type]],"Transfer")</f>
        <v>0</v>
      </c>
      <c r="E177" s="20">
        <f>SUMIFS(Table4[[#All],[Qty Issued]],Table4[[#All],[Location]],'Pending Consumption'!B177,Table4[[#All],[Item Name]],'Pending Consumption'!$C177,Table4[[#All],[Type]],"Transfer")</f>
        <v>0</v>
      </c>
      <c r="F177" s="20">
        <f t="shared" si="3"/>
        <v>0</v>
      </c>
    </row>
    <row r="178" spans="2:6" x14ac:dyDescent="0.25">
      <c r="B178" s="23" t="s">
        <v>514</v>
      </c>
      <c r="C178" s="9" t="s">
        <v>122</v>
      </c>
      <c r="D178" s="20">
        <f>SUMIFS(Table4[[#All],[Qty Issued]],Table4[[#All],[BMC MPG Name]],'Pending Consumption'!$B178,Table4[[#All],[Item Name]],'Pending Consumption'!$C178,Table4[[#All],[Type]],"Transfer")</f>
        <v>0</v>
      </c>
      <c r="E178" s="20">
        <f>SUMIFS(Table4[[#All],[Qty Issued]],Table4[[#All],[Location]],'Pending Consumption'!B178,Table4[[#All],[Item Name]],'Pending Consumption'!$C178,Table4[[#All],[Type]],"Transfer")</f>
        <v>0</v>
      </c>
      <c r="F178" s="20">
        <f t="shared" si="3"/>
        <v>0</v>
      </c>
    </row>
    <row r="179" spans="2:6" x14ac:dyDescent="0.25">
      <c r="B179" s="23" t="s">
        <v>514</v>
      </c>
      <c r="C179" s="9" t="s">
        <v>123</v>
      </c>
      <c r="D179" s="20">
        <f>SUMIFS(Table4[[#All],[Qty Issued]],Table4[[#All],[BMC MPG Name]],'Pending Consumption'!$B179,Table4[[#All],[Item Name]],'Pending Consumption'!$C179,Table4[[#All],[Type]],"Transfer")</f>
        <v>0</v>
      </c>
      <c r="E179" s="20">
        <f>SUMIFS(Table4[[#All],[Qty Issued]],Table4[[#All],[Location]],'Pending Consumption'!B179,Table4[[#All],[Item Name]],'Pending Consumption'!$C179,Table4[[#All],[Type]],"Transfer")</f>
        <v>0</v>
      </c>
      <c r="F179" s="20">
        <f t="shared" si="3"/>
        <v>0</v>
      </c>
    </row>
    <row r="180" spans="2:6" x14ac:dyDescent="0.25">
      <c r="B180" s="23" t="s">
        <v>514</v>
      </c>
      <c r="C180" s="9" t="s">
        <v>124</v>
      </c>
      <c r="D180" s="20">
        <f>SUMIFS(Table4[[#All],[Qty Issued]],Table4[[#All],[BMC MPG Name]],'Pending Consumption'!$B180,Table4[[#All],[Item Name]],'Pending Consumption'!$C180,Table4[[#All],[Type]],"Transfer")</f>
        <v>0</v>
      </c>
      <c r="E180" s="20">
        <f>SUMIFS(Table4[[#All],[Qty Issued]],Table4[[#All],[Location]],'Pending Consumption'!B180,Table4[[#All],[Item Name]],'Pending Consumption'!$C180,Table4[[#All],[Type]],"Transfer")</f>
        <v>0</v>
      </c>
      <c r="F180" s="20">
        <f t="shared" si="3"/>
        <v>0</v>
      </c>
    </row>
    <row r="181" spans="2:6" x14ac:dyDescent="0.25">
      <c r="B181" s="23" t="s">
        <v>514</v>
      </c>
      <c r="C181" s="9" t="s">
        <v>125</v>
      </c>
      <c r="D181" s="20">
        <f>SUMIFS(Table4[[#All],[Qty Issued]],Table4[[#All],[BMC MPG Name]],'Pending Consumption'!$B181,Table4[[#All],[Item Name]],'Pending Consumption'!$C181,Table4[[#All],[Type]],"Transfer")</f>
        <v>0</v>
      </c>
      <c r="E181" s="20">
        <f>SUMIFS(Table4[[#All],[Qty Issued]],Table4[[#All],[Location]],'Pending Consumption'!B181,Table4[[#All],[Item Name]],'Pending Consumption'!$C181,Table4[[#All],[Type]],"Transfer")</f>
        <v>0</v>
      </c>
      <c r="F181" s="20">
        <f t="shared" si="3"/>
        <v>0</v>
      </c>
    </row>
    <row r="182" spans="2:6" x14ac:dyDescent="0.25">
      <c r="B182" s="23" t="s">
        <v>514</v>
      </c>
      <c r="C182" s="9" t="s">
        <v>126</v>
      </c>
      <c r="D182" s="20">
        <f>SUMIFS(Table4[[#All],[Qty Issued]],Table4[[#All],[BMC MPG Name]],'Pending Consumption'!$B182,Table4[[#All],[Item Name]],'Pending Consumption'!$C182,Table4[[#All],[Type]],"Transfer")</f>
        <v>0</v>
      </c>
      <c r="E182" s="20">
        <f>SUMIFS(Table4[[#All],[Qty Issued]],Table4[[#All],[Location]],'Pending Consumption'!B182,Table4[[#All],[Item Name]],'Pending Consumption'!$C182,Table4[[#All],[Type]],"Transfer")</f>
        <v>0</v>
      </c>
      <c r="F182" s="20">
        <f t="shared" si="3"/>
        <v>0</v>
      </c>
    </row>
    <row r="183" spans="2:6" x14ac:dyDescent="0.25">
      <c r="B183" s="23" t="s">
        <v>514</v>
      </c>
      <c r="C183" s="9" t="s">
        <v>127</v>
      </c>
      <c r="D183" s="20">
        <f>SUMIFS(Table4[[#All],[Qty Issued]],Table4[[#All],[BMC MPG Name]],'Pending Consumption'!$B183,Table4[[#All],[Item Name]],'Pending Consumption'!$C183,Table4[[#All],[Type]],"Transfer")</f>
        <v>0</v>
      </c>
      <c r="E183" s="20">
        <f>SUMIFS(Table4[[#All],[Qty Issued]],Table4[[#All],[Location]],'Pending Consumption'!B183,Table4[[#All],[Item Name]],'Pending Consumption'!$C183,Table4[[#All],[Type]],"Transfer")</f>
        <v>0</v>
      </c>
      <c r="F183" s="20">
        <f t="shared" si="3"/>
        <v>0</v>
      </c>
    </row>
    <row r="184" spans="2:6" x14ac:dyDescent="0.25">
      <c r="B184" s="23" t="s">
        <v>514</v>
      </c>
      <c r="C184" s="9" t="s">
        <v>128</v>
      </c>
      <c r="D184" s="20">
        <f>SUMIFS(Table4[[#All],[Qty Issued]],Table4[[#All],[BMC MPG Name]],'Pending Consumption'!$B184,Table4[[#All],[Item Name]],'Pending Consumption'!$C184,Table4[[#All],[Type]],"Transfer")</f>
        <v>0</v>
      </c>
      <c r="E184" s="20">
        <f>SUMIFS(Table4[[#All],[Qty Issued]],Table4[[#All],[Location]],'Pending Consumption'!B184,Table4[[#All],[Item Name]],'Pending Consumption'!$C184,Table4[[#All],[Type]],"Transfer")</f>
        <v>0</v>
      </c>
      <c r="F184" s="20">
        <f t="shared" si="3"/>
        <v>0</v>
      </c>
    </row>
    <row r="185" spans="2:6" x14ac:dyDescent="0.25">
      <c r="B185" s="23" t="s">
        <v>514</v>
      </c>
      <c r="C185" s="9" t="s">
        <v>129</v>
      </c>
      <c r="D185" s="20">
        <f>SUMIFS(Table4[[#All],[Qty Issued]],Table4[[#All],[BMC MPG Name]],'Pending Consumption'!$B185,Table4[[#All],[Item Name]],'Pending Consumption'!$C185,Table4[[#All],[Type]],"Transfer")</f>
        <v>0</v>
      </c>
      <c r="E185" s="20">
        <f>SUMIFS(Table4[[#All],[Qty Issued]],Table4[[#All],[Location]],'Pending Consumption'!B185,Table4[[#All],[Item Name]],'Pending Consumption'!$C185,Table4[[#All],[Type]],"Transfer")</f>
        <v>0</v>
      </c>
      <c r="F185" s="20">
        <f t="shared" si="3"/>
        <v>0</v>
      </c>
    </row>
    <row r="186" spans="2:6" x14ac:dyDescent="0.25">
      <c r="B186" s="23" t="s">
        <v>514</v>
      </c>
      <c r="C186" s="9" t="s">
        <v>130</v>
      </c>
      <c r="D186" s="20">
        <f>SUMIFS(Table4[[#All],[Qty Issued]],Table4[[#All],[BMC MPG Name]],'Pending Consumption'!$B186,Table4[[#All],[Item Name]],'Pending Consumption'!$C186,Table4[[#All],[Type]],"Transfer")</f>
        <v>0</v>
      </c>
      <c r="E186" s="20">
        <f>SUMIFS(Table4[[#All],[Qty Issued]],Table4[[#All],[Location]],'Pending Consumption'!B186,Table4[[#All],[Item Name]],'Pending Consumption'!$C186,Table4[[#All],[Type]],"Transfer")</f>
        <v>0</v>
      </c>
      <c r="F186" s="20">
        <f t="shared" si="3"/>
        <v>0</v>
      </c>
    </row>
    <row r="187" spans="2:6" x14ac:dyDescent="0.25">
      <c r="B187" s="23" t="s">
        <v>514</v>
      </c>
      <c r="C187" s="9" t="s">
        <v>131</v>
      </c>
      <c r="D187" s="20">
        <f>SUMIFS(Table4[[#All],[Qty Issued]],Table4[[#All],[BMC MPG Name]],'Pending Consumption'!$B187,Table4[[#All],[Item Name]],'Pending Consumption'!$C187,Table4[[#All],[Type]],"Transfer")</f>
        <v>0</v>
      </c>
      <c r="E187" s="20">
        <f>SUMIFS(Table4[[#All],[Qty Issued]],Table4[[#All],[Location]],'Pending Consumption'!B187,Table4[[#All],[Item Name]],'Pending Consumption'!$C187,Table4[[#All],[Type]],"Transfer")</f>
        <v>0</v>
      </c>
      <c r="F187" s="20">
        <f t="shared" si="3"/>
        <v>0</v>
      </c>
    </row>
    <row r="188" spans="2:6" x14ac:dyDescent="0.25">
      <c r="B188" s="23" t="s">
        <v>514</v>
      </c>
      <c r="C188" s="9" t="s">
        <v>132</v>
      </c>
      <c r="D188" s="20">
        <f>SUMIFS(Table4[[#All],[Qty Issued]],Table4[[#All],[BMC MPG Name]],'Pending Consumption'!$B188,Table4[[#All],[Item Name]],'Pending Consumption'!$C188,Table4[[#All],[Type]],"Transfer")</f>
        <v>0</v>
      </c>
      <c r="E188" s="20">
        <f>SUMIFS(Table4[[#All],[Qty Issued]],Table4[[#All],[Location]],'Pending Consumption'!B188,Table4[[#All],[Item Name]],'Pending Consumption'!$C188,Table4[[#All],[Type]],"Transfer")</f>
        <v>0</v>
      </c>
      <c r="F188" s="20">
        <f t="shared" si="3"/>
        <v>0</v>
      </c>
    </row>
    <row r="189" spans="2:6" x14ac:dyDescent="0.25">
      <c r="B189" s="23" t="s">
        <v>514</v>
      </c>
      <c r="C189" s="9" t="s">
        <v>133</v>
      </c>
      <c r="D189" s="20">
        <f>SUMIFS(Table4[[#All],[Qty Issued]],Table4[[#All],[BMC MPG Name]],'Pending Consumption'!$B189,Table4[[#All],[Item Name]],'Pending Consumption'!$C189,Table4[[#All],[Type]],"Transfer")</f>
        <v>0</v>
      </c>
      <c r="E189" s="20">
        <f>SUMIFS(Table4[[#All],[Qty Issued]],Table4[[#All],[Location]],'Pending Consumption'!B189,Table4[[#All],[Item Name]],'Pending Consumption'!$C189,Table4[[#All],[Type]],"Transfer")</f>
        <v>0</v>
      </c>
      <c r="F189" s="20">
        <f t="shared" si="3"/>
        <v>0</v>
      </c>
    </row>
    <row r="190" spans="2:6" x14ac:dyDescent="0.25">
      <c r="B190" s="23" t="s">
        <v>514</v>
      </c>
      <c r="C190" s="9" t="s">
        <v>134</v>
      </c>
      <c r="D190" s="20">
        <f>SUMIFS(Table4[[#All],[Qty Issued]],Table4[[#All],[BMC MPG Name]],'Pending Consumption'!$B190,Table4[[#All],[Item Name]],'Pending Consumption'!$C190,Table4[[#All],[Type]],"Transfer")</f>
        <v>0</v>
      </c>
      <c r="E190" s="20">
        <f>SUMIFS(Table4[[#All],[Qty Issued]],Table4[[#All],[Location]],'Pending Consumption'!B190,Table4[[#All],[Item Name]],'Pending Consumption'!$C190,Table4[[#All],[Type]],"Transfer")</f>
        <v>0</v>
      </c>
      <c r="F190" s="20">
        <f t="shared" si="3"/>
        <v>0</v>
      </c>
    </row>
    <row r="191" spans="2:6" x14ac:dyDescent="0.25">
      <c r="B191" s="23" t="s">
        <v>514</v>
      </c>
      <c r="C191" s="9" t="s">
        <v>135</v>
      </c>
      <c r="D191" s="20">
        <f>SUMIFS(Table4[[#All],[Qty Issued]],Table4[[#All],[BMC MPG Name]],'Pending Consumption'!$B191,Table4[[#All],[Item Name]],'Pending Consumption'!$C191,Table4[[#All],[Type]],"Transfer")</f>
        <v>0</v>
      </c>
      <c r="E191" s="20">
        <f>SUMIFS(Table4[[#All],[Qty Issued]],Table4[[#All],[Location]],'Pending Consumption'!B191,Table4[[#All],[Item Name]],'Pending Consumption'!$C191,Table4[[#All],[Type]],"Transfer")</f>
        <v>0</v>
      </c>
      <c r="F191" s="20">
        <f t="shared" si="3"/>
        <v>0</v>
      </c>
    </row>
    <row r="192" spans="2:6" x14ac:dyDescent="0.25">
      <c r="B192" s="23" t="s">
        <v>514</v>
      </c>
      <c r="C192" s="9" t="s">
        <v>136</v>
      </c>
      <c r="D192" s="20">
        <f>SUMIFS(Table4[[#All],[Qty Issued]],Table4[[#All],[BMC MPG Name]],'Pending Consumption'!$B192,Table4[[#All],[Item Name]],'Pending Consumption'!$C192,Table4[[#All],[Type]],"Transfer")</f>
        <v>0</v>
      </c>
      <c r="E192" s="20">
        <f>SUMIFS(Table4[[#All],[Qty Issued]],Table4[[#All],[Location]],'Pending Consumption'!B192,Table4[[#All],[Item Name]],'Pending Consumption'!$C192,Table4[[#All],[Type]],"Transfer")</f>
        <v>0</v>
      </c>
      <c r="F192" s="20">
        <f t="shared" si="3"/>
        <v>0</v>
      </c>
    </row>
    <row r="193" spans="2:6" x14ac:dyDescent="0.25">
      <c r="B193" s="23" t="s">
        <v>514</v>
      </c>
      <c r="C193" s="9" t="s">
        <v>137</v>
      </c>
      <c r="D193" s="20">
        <f>SUMIFS(Table4[[#All],[Qty Issued]],Table4[[#All],[BMC MPG Name]],'Pending Consumption'!$B193,Table4[[#All],[Item Name]],'Pending Consumption'!$C193,Table4[[#All],[Type]],"Transfer")</f>
        <v>0</v>
      </c>
      <c r="E193" s="20">
        <f>SUMIFS(Table4[[#All],[Qty Issued]],Table4[[#All],[Location]],'Pending Consumption'!B193,Table4[[#All],[Item Name]],'Pending Consumption'!$C193,Table4[[#All],[Type]],"Transfer")</f>
        <v>0</v>
      </c>
      <c r="F193" s="20">
        <f t="shared" si="3"/>
        <v>0</v>
      </c>
    </row>
    <row r="194" spans="2:6" s="30" customFormat="1" x14ac:dyDescent="0.25">
      <c r="B194" s="27" t="s">
        <v>565</v>
      </c>
      <c r="C194" s="28" t="s">
        <v>42</v>
      </c>
      <c r="D194" s="29">
        <f>SUMIFS(Table4[[#All],[Qty Issued]],Table4[[#All],[BMC MPG Name]],'Pending Consumption'!$B194,Table4[[#All],[Item Name]],'Pending Consumption'!$C194,Table4[[#All],[Type]],"Transfer")</f>
        <v>0</v>
      </c>
      <c r="E194" s="29">
        <f>SUMIFS(Table4[[#All],[Qty Issued]],Table4[[#All],[Location]],'Pending Consumption'!B194,Table4[[#All],[Item Name]],'Pending Consumption'!$C194,Table4[[#All],[Type]],"Transfer")</f>
        <v>0</v>
      </c>
      <c r="F194" s="29">
        <f>+D194-E194</f>
        <v>0</v>
      </c>
    </row>
    <row r="195" spans="2:6" x14ac:dyDescent="0.25">
      <c r="B195" s="27" t="s">
        <v>565</v>
      </c>
      <c r="C195" s="9" t="s">
        <v>43</v>
      </c>
      <c r="D195" s="20">
        <f>SUMIFS(Table4[[#All],[Qty Issued]],Table4[[#All],[BMC MPG Name]],'Pending Consumption'!$B195,Table4[[#All],[Item Name]],'Pending Consumption'!$C195,Table4[[#All],[Type]],"Transfer")</f>
        <v>0</v>
      </c>
      <c r="E195" s="20">
        <f>SUMIFS(Table4[[#All],[Qty Issued]],Table4[[#All],[Location]],'Pending Consumption'!B195,Table4[[#All],[Item Name]],'Pending Consumption'!$C195,Table4[[#All],[Type]],"Transfer")</f>
        <v>0</v>
      </c>
      <c r="F195" s="20">
        <f t="shared" ref="F195:F258" si="4">+D195-E195</f>
        <v>0</v>
      </c>
    </row>
    <row r="196" spans="2:6" x14ac:dyDescent="0.25">
      <c r="B196" s="27" t="s">
        <v>565</v>
      </c>
      <c r="C196" s="9" t="s">
        <v>44</v>
      </c>
      <c r="D196" s="20">
        <f>SUMIFS(Table4[[#All],[Qty Issued]],Table4[[#All],[BMC MPG Name]],'Pending Consumption'!$B196,Table4[[#All],[Item Name]],'Pending Consumption'!$C196,Table4[[#All],[Type]],"Transfer")</f>
        <v>0</v>
      </c>
      <c r="E196" s="20">
        <f>SUMIFS(Table4[[#All],[Qty Issued]],Table4[[#All],[Location]],'Pending Consumption'!B196,Table4[[#All],[Item Name]],'Pending Consumption'!$C196,Table4[[#All],[Type]],"Transfer")</f>
        <v>0</v>
      </c>
      <c r="F196" s="20">
        <f t="shared" si="4"/>
        <v>0</v>
      </c>
    </row>
    <row r="197" spans="2:6" x14ac:dyDescent="0.25">
      <c r="B197" s="27" t="s">
        <v>565</v>
      </c>
      <c r="C197" s="9" t="s">
        <v>45</v>
      </c>
      <c r="D197" s="20">
        <f>SUMIFS(Table4[[#All],[Qty Issued]],Table4[[#All],[BMC MPG Name]],'Pending Consumption'!$B197,Table4[[#All],[Item Name]],'Pending Consumption'!$C197,Table4[[#All],[Type]],"Transfer")</f>
        <v>0</v>
      </c>
      <c r="E197" s="20">
        <f>SUMIFS(Table4[[#All],[Qty Issued]],Table4[[#All],[Location]],'Pending Consumption'!B197,Table4[[#All],[Item Name]],'Pending Consumption'!$C197,Table4[[#All],[Type]],"Transfer")</f>
        <v>0</v>
      </c>
      <c r="F197" s="20">
        <f t="shared" si="4"/>
        <v>0</v>
      </c>
    </row>
    <row r="198" spans="2:6" x14ac:dyDescent="0.25">
      <c r="B198" s="27" t="s">
        <v>565</v>
      </c>
      <c r="C198" s="24" t="s">
        <v>46</v>
      </c>
      <c r="D198" s="6">
        <f>SUMIFS(Table4[[#All],[Qty Issued]],Table4[[#All],[BMC MPG Name]],'Pending Consumption'!$B198,Table4[[#All],[Item Name]],'Pending Consumption'!$C198,Table4[[#All],[Type]],"Transfer")</f>
        <v>0</v>
      </c>
      <c r="E198" s="6">
        <f>SUMIFS(Table4[[#All],[Qty Issued]],Table4[[#All],[Location]],'Pending Consumption'!B198,Table4[[#All],[Item Name]],'Pending Consumption'!$C198,Table4[[#All],[Type]],"Transfer")</f>
        <v>0</v>
      </c>
      <c r="F198" s="6">
        <f t="shared" si="4"/>
        <v>0</v>
      </c>
    </row>
    <row r="199" spans="2:6" x14ac:dyDescent="0.25">
      <c r="B199" s="27" t="s">
        <v>565</v>
      </c>
      <c r="C199" s="9" t="s">
        <v>47</v>
      </c>
      <c r="D199" s="20">
        <f>SUMIFS(Table4[[#All],[Qty Issued]],Table4[[#All],[BMC MPG Name]],'Pending Consumption'!$B199,Table4[[#All],[Item Name]],'Pending Consumption'!$C199,Table4[[#All],[Type]],"Transfer")</f>
        <v>0</v>
      </c>
      <c r="E199" s="20">
        <f>SUMIFS(Table4[[#All],[Qty Issued]],Table4[[#All],[Location]],'Pending Consumption'!B199,Table4[[#All],[Item Name]],'Pending Consumption'!$C199,Table4[[#All],[Type]],"Transfer")</f>
        <v>0</v>
      </c>
      <c r="F199" s="20">
        <f t="shared" si="4"/>
        <v>0</v>
      </c>
    </row>
    <row r="200" spans="2:6" x14ac:dyDescent="0.25">
      <c r="B200" s="27" t="s">
        <v>565</v>
      </c>
      <c r="C200" s="9" t="s">
        <v>48</v>
      </c>
      <c r="D200" s="20">
        <f>SUMIFS(Table4[[#All],[Qty Issued]],Table4[[#All],[BMC MPG Name]],'Pending Consumption'!$B200,Table4[[#All],[Item Name]],'Pending Consumption'!$C200,Table4[[#All],[Type]],"Transfer")</f>
        <v>0</v>
      </c>
      <c r="E200" s="20">
        <f>SUMIFS(Table4[[#All],[Qty Issued]],Table4[[#All],[Location]],'Pending Consumption'!B200,Table4[[#All],[Item Name]],'Pending Consumption'!$C200,Table4[[#All],[Type]],"Transfer")</f>
        <v>0</v>
      </c>
      <c r="F200" s="20">
        <f t="shared" si="4"/>
        <v>0</v>
      </c>
    </row>
    <row r="201" spans="2:6" x14ac:dyDescent="0.25">
      <c r="B201" s="27" t="s">
        <v>565</v>
      </c>
      <c r="C201" s="9" t="s">
        <v>49</v>
      </c>
      <c r="D201" s="20">
        <f>SUMIFS(Table4[[#All],[Qty Issued]],Table4[[#All],[BMC MPG Name]],'Pending Consumption'!$B201,Table4[[#All],[Item Name]],'Pending Consumption'!$C201,Table4[[#All],[Type]],"Transfer")</f>
        <v>0</v>
      </c>
      <c r="E201" s="20">
        <f>SUMIFS(Table4[[#All],[Qty Issued]],Table4[[#All],[Location]],'Pending Consumption'!B201,Table4[[#All],[Item Name]],'Pending Consumption'!$C201,Table4[[#All],[Type]],"Transfer")</f>
        <v>0</v>
      </c>
      <c r="F201" s="20">
        <f t="shared" si="4"/>
        <v>0</v>
      </c>
    </row>
    <row r="202" spans="2:6" x14ac:dyDescent="0.25">
      <c r="B202" s="27" t="s">
        <v>565</v>
      </c>
      <c r="C202" s="9" t="s">
        <v>50</v>
      </c>
      <c r="D202" s="20">
        <f>SUMIFS(Table4[[#All],[Qty Issued]],Table4[[#All],[BMC MPG Name]],'Pending Consumption'!$B202,Table4[[#All],[Item Name]],'Pending Consumption'!$C202,Table4[[#All],[Type]],"Transfer")</f>
        <v>0</v>
      </c>
      <c r="E202" s="20">
        <f>SUMIFS(Table4[[#All],[Qty Issued]],Table4[[#All],[Location]],'Pending Consumption'!B202,Table4[[#All],[Item Name]],'Pending Consumption'!$C202,Table4[[#All],[Type]],"Transfer")</f>
        <v>0</v>
      </c>
      <c r="F202" s="20">
        <f t="shared" si="4"/>
        <v>0</v>
      </c>
    </row>
    <row r="203" spans="2:6" x14ac:dyDescent="0.25">
      <c r="B203" s="27" t="s">
        <v>565</v>
      </c>
      <c r="C203" s="9" t="s">
        <v>51</v>
      </c>
      <c r="D203" s="20">
        <f>SUMIFS(Table4[[#All],[Qty Issued]],Table4[[#All],[BMC MPG Name]],'Pending Consumption'!$B203,Table4[[#All],[Item Name]],'Pending Consumption'!$C203,Table4[[#All],[Type]],"Transfer")</f>
        <v>0</v>
      </c>
      <c r="E203" s="20">
        <f>SUMIFS(Table4[[#All],[Qty Issued]],Table4[[#All],[Location]],'Pending Consumption'!B203,Table4[[#All],[Item Name]],'Pending Consumption'!$C203,Table4[[#All],[Type]],"Transfer")</f>
        <v>0</v>
      </c>
      <c r="F203" s="20">
        <f t="shared" si="4"/>
        <v>0</v>
      </c>
    </row>
    <row r="204" spans="2:6" x14ac:dyDescent="0.25">
      <c r="B204" s="27" t="s">
        <v>565</v>
      </c>
      <c r="C204" s="9" t="s">
        <v>52</v>
      </c>
      <c r="D204" s="20">
        <f>SUMIFS(Table4[[#All],[Qty Issued]],Table4[[#All],[BMC MPG Name]],'Pending Consumption'!$B204,Table4[[#All],[Item Name]],'Pending Consumption'!$C204,Table4[[#All],[Type]],"Transfer")</f>
        <v>0</v>
      </c>
      <c r="E204" s="20">
        <f>SUMIFS(Table4[[#All],[Qty Issued]],Table4[[#All],[Location]],'Pending Consumption'!B204,Table4[[#All],[Item Name]],'Pending Consumption'!$C204,Table4[[#All],[Type]],"Transfer")</f>
        <v>0</v>
      </c>
      <c r="F204" s="20">
        <f t="shared" si="4"/>
        <v>0</v>
      </c>
    </row>
    <row r="205" spans="2:6" x14ac:dyDescent="0.25">
      <c r="B205" s="27" t="s">
        <v>565</v>
      </c>
      <c r="C205" s="9" t="s">
        <v>53</v>
      </c>
      <c r="D205" s="20">
        <f>SUMIFS(Table4[[#All],[Qty Issued]],Table4[[#All],[BMC MPG Name]],'Pending Consumption'!$B205,Table4[[#All],[Item Name]],'Pending Consumption'!$C205,Table4[[#All],[Type]],"Transfer")</f>
        <v>0</v>
      </c>
      <c r="E205" s="20">
        <f>SUMIFS(Table4[[#All],[Qty Issued]],Table4[[#All],[Location]],'Pending Consumption'!B205,Table4[[#All],[Item Name]],'Pending Consumption'!$C205,Table4[[#All],[Type]],"Transfer")</f>
        <v>0</v>
      </c>
      <c r="F205" s="20">
        <f t="shared" si="4"/>
        <v>0</v>
      </c>
    </row>
    <row r="206" spans="2:6" x14ac:dyDescent="0.25">
      <c r="B206" s="27" t="s">
        <v>565</v>
      </c>
      <c r="C206" s="9" t="s">
        <v>54</v>
      </c>
      <c r="D206" s="20">
        <f>SUMIFS(Table4[[#All],[Qty Issued]],Table4[[#All],[BMC MPG Name]],'Pending Consumption'!$B206,Table4[[#All],[Item Name]],'Pending Consumption'!$C206,Table4[[#All],[Type]],"Transfer")</f>
        <v>0</v>
      </c>
      <c r="E206" s="20">
        <f>SUMIFS(Table4[[#All],[Qty Issued]],Table4[[#All],[Location]],'Pending Consumption'!B206,Table4[[#All],[Item Name]],'Pending Consumption'!$C206,Table4[[#All],[Type]],"Transfer")</f>
        <v>0</v>
      </c>
      <c r="F206" s="20">
        <f t="shared" si="4"/>
        <v>0</v>
      </c>
    </row>
    <row r="207" spans="2:6" x14ac:dyDescent="0.25">
      <c r="B207" s="27" t="s">
        <v>565</v>
      </c>
      <c r="C207" s="9" t="s">
        <v>55</v>
      </c>
      <c r="D207" s="20">
        <f>SUMIFS(Table4[[#All],[Qty Issued]],Table4[[#All],[BMC MPG Name]],'Pending Consumption'!$B207,Table4[[#All],[Item Name]],'Pending Consumption'!$C207,Table4[[#All],[Type]],"Transfer")</f>
        <v>0</v>
      </c>
      <c r="E207" s="20">
        <f>SUMIFS(Table4[[#All],[Qty Issued]],Table4[[#All],[Location]],'Pending Consumption'!B207,Table4[[#All],[Item Name]],'Pending Consumption'!$C207,Table4[[#All],[Type]],"Transfer")</f>
        <v>0</v>
      </c>
      <c r="F207" s="20">
        <f t="shared" si="4"/>
        <v>0</v>
      </c>
    </row>
    <row r="208" spans="2:6" x14ac:dyDescent="0.25">
      <c r="B208" s="27" t="s">
        <v>565</v>
      </c>
      <c r="C208" s="9" t="s">
        <v>56</v>
      </c>
      <c r="D208" s="20">
        <f>SUMIFS(Table4[[#All],[Qty Issued]],Table4[[#All],[BMC MPG Name]],'Pending Consumption'!$B208,Table4[[#All],[Item Name]],'Pending Consumption'!$C208,Table4[[#All],[Type]],"Transfer")</f>
        <v>0</v>
      </c>
      <c r="E208" s="20">
        <f>SUMIFS(Table4[[#All],[Qty Issued]],Table4[[#All],[Location]],'Pending Consumption'!B208,Table4[[#All],[Item Name]],'Pending Consumption'!$C208,Table4[[#All],[Type]],"Transfer")</f>
        <v>0</v>
      </c>
      <c r="F208" s="20">
        <f t="shared" si="4"/>
        <v>0</v>
      </c>
    </row>
    <row r="209" spans="2:6" x14ac:dyDescent="0.25">
      <c r="B209" s="27" t="s">
        <v>565</v>
      </c>
      <c r="C209" s="9" t="s">
        <v>57</v>
      </c>
      <c r="D209" s="20">
        <f>SUMIFS(Table4[[#All],[Qty Issued]],Table4[[#All],[BMC MPG Name]],'Pending Consumption'!$B209,Table4[[#All],[Item Name]],'Pending Consumption'!$C209,Table4[[#All],[Type]],"Transfer")</f>
        <v>0</v>
      </c>
      <c r="E209" s="20">
        <f>SUMIFS(Table4[[#All],[Qty Issued]],Table4[[#All],[Location]],'Pending Consumption'!B209,Table4[[#All],[Item Name]],'Pending Consumption'!$C209,Table4[[#All],[Type]],"Transfer")</f>
        <v>0</v>
      </c>
      <c r="F209" s="20">
        <f t="shared" si="4"/>
        <v>0</v>
      </c>
    </row>
    <row r="210" spans="2:6" x14ac:dyDescent="0.25">
      <c r="B210" s="27" t="s">
        <v>565</v>
      </c>
      <c r="C210" s="9" t="s">
        <v>58</v>
      </c>
      <c r="D210" s="20">
        <f>SUMIFS(Table4[[#All],[Qty Issued]],Table4[[#All],[BMC MPG Name]],'Pending Consumption'!$B210,Table4[[#All],[Item Name]],'Pending Consumption'!$C210,Table4[[#All],[Type]],"Transfer")</f>
        <v>0</v>
      </c>
      <c r="E210" s="20">
        <f>SUMIFS(Table4[[#All],[Qty Issued]],Table4[[#All],[Location]],'Pending Consumption'!B210,Table4[[#All],[Item Name]],'Pending Consumption'!$C210,Table4[[#All],[Type]],"Transfer")</f>
        <v>0</v>
      </c>
      <c r="F210" s="20">
        <f t="shared" si="4"/>
        <v>0</v>
      </c>
    </row>
    <row r="211" spans="2:6" x14ac:dyDescent="0.25">
      <c r="B211" s="27" t="s">
        <v>565</v>
      </c>
      <c r="C211" s="24" t="s">
        <v>59</v>
      </c>
      <c r="D211" s="6">
        <f>SUMIFS(Table4[[#All],[Qty Issued]],Table4[[#All],[BMC MPG Name]],'Pending Consumption'!$B211,Table4[[#All],[Item Name]],'Pending Consumption'!$C211,Table4[[#All],[Type]],"Transfer")</f>
        <v>0</v>
      </c>
      <c r="E211" s="6">
        <f>SUMIFS(Table4[[#All],[Qty Issued]],Table4[[#All],[Location]],'Pending Consumption'!B211,Table4[[#All],[Item Name]],'Pending Consumption'!$C211,Table4[[#All],[Type]],"Transfer")</f>
        <v>0</v>
      </c>
      <c r="F211" s="6">
        <f t="shared" si="4"/>
        <v>0</v>
      </c>
    </row>
    <row r="212" spans="2:6" x14ac:dyDescent="0.25">
      <c r="B212" s="27" t="s">
        <v>565</v>
      </c>
      <c r="C212" s="9" t="s">
        <v>60</v>
      </c>
      <c r="D212" s="20">
        <f>SUMIFS(Table4[[#All],[Qty Issued]],Table4[[#All],[BMC MPG Name]],'Pending Consumption'!$B212,Table4[[#All],[Item Name]],'Pending Consumption'!$C212,Table4[[#All],[Type]],"Transfer")</f>
        <v>0</v>
      </c>
      <c r="E212" s="20">
        <f>SUMIFS(Table4[[#All],[Qty Issued]],Table4[[#All],[Location]],'Pending Consumption'!B212,Table4[[#All],[Item Name]],'Pending Consumption'!$C212,Table4[[#All],[Type]],"Transfer")</f>
        <v>0</v>
      </c>
      <c r="F212" s="20">
        <f t="shared" si="4"/>
        <v>0</v>
      </c>
    </row>
    <row r="213" spans="2:6" x14ac:dyDescent="0.25">
      <c r="B213" s="27" t="s">
        <v>565</v>
      </c>
      <c r="C213" s="9" t="s">
        <v>61</v>
      </c>
      <c r="D213" s="20">
        <f>SUMIFS(Table4[[#All],[Qty Issued]],Table4[[#All],[BMC MPG Name]],'Pending Consumption'!$B213,Table4[[#All],[Item Name]],'Pending Consumption'!$C213,Table4[[#All],[Type]],"Transfer")</f>
        <v>0</v>
      </c>
      <c r="E213" s="20">
        <f>SUMIFS(Table4[[#All],[Qty Issued]],Table4[[#All],[Location]],'Pending Consumption'!B213,Table4[[#All],[Item Name]],'Pending Consumption'!$C213,Table4[[#All],[Type]],"Transfer")</f>
        <v>0</v>
      </c>
      <c r="F213" s="20">
        <f t="shared" si="4"/>
        <v>0</v>
      </c>
    </row>
    <row r="214" spans="2:6" x14ac:dyDescent="0.25">
      <c r="B214" s="27" t="s">
        <v>565</v>
      </c>
      <c r="C214" s="9" t="s">
        <v>62</v>
      </c>
      <c r="D214" s="20">
        <f>SUMIFS(Table4[[#All],[Qty Issued]],Table4[[#All],[BMC MPG Name]],'Pending Consumption'!$B214,Table4[[#All],[Item Name]],'Pending Consumption'!$C214,Table4[[#All],[Type]],"Transfer")</f>
        <v>5</v>
      </c>
      <c r="E214" s="20">
        <f>SUMIFS(Table4[[#All],[Qty Issued]],Table4[[#All],[Location]],'Pending Consumption'!B214,Table4[[#All],[Item Name]],'Pending Consumption'!$C214,Table4[[#All],[Type]],"Transfer")</f>
        <v>0</v>
      </c>
      <c r="F214" s="20">
        <f t="shared" si="4"/>
        <v>5</v>
      </c>
    </row>
    <row r="215" spans="2:6" x14ac:dyDescent="0.25">
      <c r="B215" s="27" t="s">
        <v>565</v>
      </c>
      <c r="C215" s="9" t="s">
        <v>63</v>
      </c>
      <c r="D215" s="20">
        <f>SUMIFS(Table4[[#All],[Qty Issued]],Table4[[#All],[BMC MPG Name]],'Pending Consumption'!$B215,Table4[[#All],[Item Name]],'Pending Consumption'!$C215,Table4[[#All],[Type]],"Transfer")</f>
        <v>0</v>
      </c>
      <c r="E215" s="20">
        <f>SUMIFS(Table4[[#All],[Qty Issued]],Table4[[#All],[Location]],'Pending Consumption'!B215,Table4[[#All],[Item Name]],'Pending Consumption'!$C215,Table4[[#All],[Type]],"Transfer")</f>
        <v>0</v>
      </c>
      <c r="F215" s="20">
        <f t="shared" si="4"/>
        <v>0</v>
      </c>
    </row>
    <row r="216" spans="2:6" x14ac:dyDescent="0.25">
      <c r="B216" s="27" t="s">
        <v>565</v>
      </c>
      <c r="C216" s="9" t="s">
        <v>64</v>
      </c>
      <c r="D216" s="20">
        <f>SUMIFS(Table4[[#All],[Qty Issued]],Table4[[#All],[BMC MPG Name]],'Pending Consumption'!$B216,Table4[[#All],[Item Name]],'Pending Consumption'!$C216,Table4[[#All],[Type]],"Transfer")</f>
        <v>5</v>
      </c>
      <c r="E216" s="20">
        <f>SUMIFS(Table4[[#All],[Qty Issued]],Table4[[#All],[Location]],'Pending Consumption'!B216,Table4[[#All],[Item Name]],'Pending Consumption'!$C216,Table4[[#All],[Type]],"Transfer")</f>
        <v>0</v>
      </c>
      <c r="F216" s="20">
        <f t="shared" si="4"/>
        <v>5</v>
      </c>
    </row>
    <row r="217" spans="2:6" x14ac:dyDescent="0.25">
      <c r="B217" s="27" t="s">
        <v>565</v>
      </c>
      <c r="C217" s="9" t="s">
        <v>65</v>
      </c>
      <c r="D217" s="20">
        <f>SUMIFS(Table4[[#All],[Qty Issued]],Table4[[#All],[BMC MPG Name]],'Pending Consumption'!$B217,Table4[[#All],[Item Name]],'Pending Consumption'!$C217,Table4[[#All],[Type]],"Transfer")</f>
        <v>0</v>
      </c>
      <c r="E217" s="20">
        <f>SUMIFS(Table4[[#All],[Qty Issued]],Table4[[#All],[Location]],'Pending Consumption'!B217,Table4[[#All],[Item Name]],'Pending Consumption'!$C217,Table4[[#All],[Type]],"Transfer")</f>
        <v>0</v>
      </c>
      <c r="F217" s="20">
        <f t="shared" si="4"/>
        <v>0</v>
      </c>
    </row>
    <row r="218" spans="2:6" x14ac:dyDescent="0.25">
      <c r="B218" s="27" t="s">
        <v>565</v>
      </c>
      <c r="C218" s="9" t="s">
        <v>66</v>
      </c>
      <c r="D218" s="20">
        <f>SUMIFS(Table4[[#All],[Qty Issued]],Table4[[#All],[BMC MPG Name]],'Pending Consumption'!$B218,Table4[[#All],[Item Name]],'Pending Consumption'!$C218,Table4[[#All],[Type]],"Transfer")</f>
        <v>7</v>
      </c>
      <c r="E218" s="20">
        <f>SUMIFS(Table4[[#All],[Qty Issued]],Table4[[#All],[Location]],'Pending Consumption'!B218,Table4[[#All],[Item Name]],'Pending Consumption'!$C218,Table4[[#All],[Type]],"Transfer")</f>
        <v>0</v>
      </c>
      <c r="F218" s="20">
        <f t="shared" si="4"/>
        <v>7</v>
      </c>
    </row>
    <row r="219" spans="2:6" x14ac:dyDescent="0.25">
      <c r="B219" s="27" t="s">
        <v>565</v>
      </c>
      <c r="C219" s="9" t="s">
        <v>67</v>
      </c>
      <c r="D219" s="20">
        <f>SUMIFS(Table4[[#All],[Qty Issued]],Table4[[#All],[BMC MPG Name]],'Pending Consumption'!$B219,Table4[[#All],[Item Name]],'Pending Consumption'!$C219,Table4[[#All],[Type]],"Transfer")</f>
        <v>0</v>
      </c>
      <c r="E219" s="20">
        <f>SUMIFS(Table4[[#All],[Qty Issued]],Table4[[#All],[Location]],'Pending Consumption'!B219,Table4[[#All],[Item Name]],'Pending Consumption'!$C219,Table4[[#All],[Type]],"Transfer")</f>
        <v>0</v>
      </c>
      <c r="F219" s="20">
        <f t="shared" si="4"/>
        <v>0</v>
      </c>
    </row>
    <row r="220" spans="2:6" x14ac:dyDescent="0.25">
      <c r="B220" s="27" t="s">
        <v>565</v>
      </c>
      <c r="C220" s="9" t="s">
        <v>68</v>
      </c>
      <c r="D220" s="20">
        <f>SUMIFS(Table4[[#All],[Qty Issued]],Table4[[#All],[BMC MPG Name]],'Pending Consumption'!$B220,Table4[[#All],[Item Name]],'Pending Consumption'!$C220,Table4[[#All],[Type]],"Transfer")</f>
        <v>100</v>
      </c>
      <c r="E220" s="20">
        <f>SUMIFS(Table4[[#All],[Qty Issued]],Table4[[#All],[Location]],'Pending Consumption'!B220,Table4[[#All],[Item Name]],'Pending Consumption'!$C220,Table4[[#All],[Type]],"Transfer")</f>
        <v>0</v>
      </c>
      <c r="F220" s="20">
        <f t="shared" si="4"/>
        <v>100</v>
      </c>
    </row>
    <row r="221" spans="2:6" x14ac:dyDescent="0.25">
      <c r="B221" s="27" t="s">
        <v>565</v>
      </c>
      <c r="C221" s="9" t="s">
        <v>69</v>
      </c>
      <c r="D221" s="20">
        <f>SUMIFS(Table4[[#All],[Qty Issued]],Table4[[#All],[BMC MPG Name]],'Pending Consumption'!$B221,Table4[[#All],[Item Name]],'Pending Consumption'!$C221,Table4[[#All],[Type]],"Transfer")</f>
        <v>0</v>
      </c>
      <c r="E221" s="20">
        <f>SUMIFS(Table4[[#All],[Qty Issued]],Table4[[#All],[Location]],'Pending Consumption'!B221,Table4[[#All],[Item Name]],'Pending Consumption'!$C221,Table4[[#All],[Type]],"Transfer")</f>
        <v>0</v>
      </c>
      <c r="F221" s="20">
        <f t="shared" si="4"/>
        <v>0</v>
      </c>
    </row>
    <row r="222" spans="2:6" x14ac:dyDescent="0.25">
      <c r="B222" s="27" t="s">
        <v>565</v>
      </c>
      <c r="C222" s="9" t="s">
        <v>70</v>
      </c>
      <c r="D222" s="20">
        <f>SUMIFS(Table4[[#All],[Qty Issued]],Table4[[#All],[BMC MPG Name]],'Pending Consumption'!$B222,Table4[[#All],[Item Name]],'Pending Consumption'!$C222,Table4[[#All],[Type]],"Transfer")</f>
        <v>5</v>
      </c>
      <c r="E222" s="20">
        <f>SUMIFS(Table4[[#All],[Qty Issued]],Table4[[#All],[Location]],'Pending Consumption'!B222,Table4[[#All],[Item Name]],'Pending Consumption'!$C222,Table4[[#All],[Type]],"Transfer")</f>
        <v>0</v>
      </c>
      <c r="F222" s="20">
        <f t="shared" si="4"/>
        <v>5</v>
      </c>
    </row>
    <row r="223" spans="2:6" x14ac:dyDescent="0.25">
      <c r="B223" s="27" t="s">
        <v>565</v>
      </c>
      <c r="C223" s="9" t="s">
        <v>71</v>
      </c>
      <c r="D223" s="20">
        <f>SUMIFS(Table4[[#All],[Qty Issued]],Table4[[#All],[BMC MPG Name]],'Pending Consumption'!$B223,Table4[[#All],[Item Name]],'Pending Consumption'!$C223,Table4[[#All],[Type]],"Transfer")</f>
        <v>0</v>
      </c>
      <c r="E223" s="20">
        <f>SUMIFS(Table4[[#All],[Qty Issued]],Table4[[#All],[Location]],'Pending Consumption'!B223,Table4[[#All],[Item Name]],'Pending Consumption'!$C223,Table4[[#All],[Type]],"Transfer")</f>
        <v>0</v>
      </c>
      <c r="F223" s="20">
        <f t="shared" si="4"/>
        <v>0</v>
      </c>
    </row>
    <row r="224" spans="2:6" x14ac:dyDescent="0.25">
      <c r="B224" s="27" t="s">
        <v>565</v>
      </c>
      <c r="C224" s="9" t="s">
        <v>72</v>
      </c>
      <c r="D224" s="20">
        <f>SUMIFS(Table4[[#All],[Qty Issued]],Table4[[#All],[BMC MPG Name]],'Pending Consumption'!$B224,Table4[[#All],[Item Name]],'Pending Consumption'!$C224,Table4[[#All],[Type]],"Transfer")</f>
        <v>0</v>
      </c>
      <c r="E224" s="20">
        <f>SUMIFS(Table4[[#All],[Qty Issued]],Table4[[#All],[Location]],'Pending Consumption'!B224,Table4[[#All],[Item Name]],'Pending Consumption'!$C224,Table4[[#All],[Type]],"Transfer")</f>
        <v>0</v>
      </c>
      <c r="F224" s="20">
        <f t="shared" si="4"/>
        <v>0</v>
      </c>
    </row>
    <row r="225" spans="2:6" x14ac:dyDescent="0.25">
      <c r="B225" s="27" t="s">
        <v>565</v>
      </c>
      <c r="C225" s="9" t="s">
        <v>73</v>
      </c>
      <c r="D225" s="20">
        <f>SUMIFS(Table4[[#All],[Qty Issued]],Table4[[#All],[BMC MPG Name]],'Pending Consumption'!$B225,Table4[[#All],[Item Name]],'Pending Consumption'!$C225,Table4[[#All],[Type]],"Transfer")</f>
        <v>0</v>
      </c>
      <c r="E225" s="20">
        <f>SUMIFS(Table4[[#All],[Qty Issued]],Table4[[#All],[Location]],'Pending Consumption'!B225,Table4[[#All],[Item Name]],'Pending Consumption'!$C225,Table4[[#All],[Type]],"Transfer")</f>
        <v>0</v>
      </c>
      <c r="F225" s="20">
        <f t="shared" si="4"/>
        <v>0</v>
      </c>
    </row>
    <row r="226" spans="2:6" x14ac:dyDescent="0.25">
      <c r="B226" s="27" t="s">
        <v>565</v>
      </c>
      <c r="C226" s="9" t="s">
        <v>74</v>
      </c>
      <c r="D226" s="20">
        <f>SUMIFS(Table4[[#All],[Qty Issued]],Table4[[#All],[BMC MPG Name]],'Pending Consumption'!$B226,Table4[[#All],[Item Name]],'Pending Consumption'!$C226,Table4[[#All],[Type]],"Transfer")</f>
        <v>0</v>
      </c>
      <c r="E226" s="20">
        <f>SUMIFS(Table4[[#All],[Qty Issued]],Table4[[#All],[Location]],'Pending Consumption'!B226,Table4[[#All],[Item Name]],'Pending Consumption'!$C226,Table4[[#All],[Type]],"Transfer")</f>
        <v>0</v>
      </c>
      <c r="F226" s="20">
        <f t="shared" si="4"/>
        <v>0</v>
      </c>
    </row>
    <row r="227" spans="2:6" x14ac:dyDescent="0.25">
      <c r="B227" s="27" t="s">
        <v>565</v>
      </c>
      <c r="C227" s="9" t="s">
        <v>75</v>
      </c>
      <c r="D227" s="20">
        <f>SUMIFS(Table4[[#All],[Qty Issued]],Table4[[#All],[BMC MPG Name]],'Pending Consumption'!$B227,Table4[[#All],[Item Name]],'Pending Consumption'!$C227,Table4[[#All],[Type]],"Transfer")</f>
        <v>0</v>
      </c>
      <c r="E227" s="20">
        <f>SUMIFS(Table4[[#All],[Qty Issued]],Table4[[#All],[Location]],'Pending Consumption'!B227,Table4[[#All],[Item Name]],'Pending Consumption'!$C227,Table4[[#All],[Type]],"Transfer")</f>
        <v>0</v>
      </c>
      <c r="F227" s="20">
        <f t="shared" si="4"/>
        <v>0</v>
      </c>
    </row>
    <row r="228" spans="2:6" x14ac:dyDescent="0.25">
      <c r="B228" s="27" t="s">
        <v>565</v>
      </c>
      <c r="C228" s="9" t="s">
        <v>76</v>
      </c>
      <c r="D228" s="20">
        <f>SUMIFS(Table4[[#All],[Qty Issued]],Table4[[#All],[BMC MPG Name]],'Pending Consumption'!$B228,Table4[[#All],[Item Name]],'Pending Consumption'!$C228,Table4[[#All],[Type]],"Transfer")</f>
        <v>0</v>
      </c>
      <c r="E228" s="20">
        <f>SUMIFS(Table4[[#All],[Qty Issued]],Table4[[#All],[Location]],'Pending Consumption'!B228,Table4[[#All],[Item Name]],'Pending Consumption'!$C228,Table4[[#All],[Type]],"Transfer")</f>
        <v>0</v>
      </c>
      <c r="F228" s="20">
        <f t="shared" si="4"/>
        <v>0</v>
      </c>
    </row>
    <row r="229" spans="2:6" x14ac:dyDescent="0.25">
      <c r="B229" s="27" t="s">
        <v>565</v>
      </c>
      <c r="C229" s="9" t="s">
        <v>77</v>
      </c>
      <c r="D229" s="20">
        <f>SUMIFS(Table4[[#All],[Qty Issued]],Table4[[#All],[BMC MPG Name]],'Pending Consumption'!$B229,Table4[[#All],[Item Name]],'Pending Consumption'!$C229,Table4[[#All],[Type]],"Transfer")</f>
        <v>0</v>
      </c>
      <c r="E229" s="20">
        <f>SUMIFS(Table4[[#All],[Qty Issued]],Table4[[#All],[Location]],'Pending Consumption'!B229,Table4[[#All],[Item Name]],'Pending Consumption'!$C229,Table4[[#All],[Type]],"Transfer")</f>
        <v>0</v>
      </c>
      <c r="F229" s="20">
        <f t="shared" si="4"/>
        <v>0</v>
      </c>
    </row>
    <row r="230" spans="2:6" x14ac:dyDescent="0.25">
      <c r="B230" s="27" t="s">
        <v>565</v>
      </c>
      <c r="C230" s="9" t="s">
        <v>78</v>
      </c>
      <c r="D230" s="20">
        <f>SUMIFS(Table4[[#All],[Qty Issued]],Table4[[#All],[BMC MPG Name]],'Pending Consumption'!$B230,Table4[[#All],[Item Name]],'Pending Consumption'!$C230,Table4[[#All],[Type]],"Transfer")</f>
        <v>0</v>
      </c>
      <c r="E230" s="20">
        <f>SUMIFS(Table4[[#All],[Qty Issued]],Table4[[#All],[Location]],'Pending Consumption'!B230,Table4[[#All],[Item Name]],'Pending Consumption'!$C230,Table4[[#All],[Type]],"Transfer")</f>
        <v>0</v>
      </c>
      <c r="F230" s="20">
        <f t="shared" si="4"/>
        <v>0</v>
      </c>
    </row>
    <row r="231" spans="2:6" x14ac:dyDescent="0.25">
      <c r="B231" s="27" t="s">
        <v>565</v>
      </c>
      <c r="C231" s="9" t="s">
        <v>79</v>
      </c>
      <c r="D231" s="20">
        <f>SUMIFS(Table4[[#All],[Qty Issued]],Table4[[#All],[BMC MPG Name]],'Pending Consumption'!$B231,Table4[[#All],[Item Name]],'Pending Consumption'!$C231,Table4[[#All],[Type]],"Transfer")</f>
        <v>0</v>
      </c>
      <c r="E231" s="20">
        <f>SUMIFS(Table4[[#All],[Qty Issued]],Table4[[#All],[Location]],'Pending Consumption'!B231,Table4[[#All],[Item Name]],'Pending Consumption'!$C231,Table4[[#All],[Type]],"Transfer")</f>
        <v>0</v>
      </c>
      <c r="F231" s="20">
        <f t="shared" si="4"/>
        <v>0</v>
      </c>
    </row>
    <row r="232" spans="2:6" x14ac:dyDescent="0.25">
      <c r="B232" s="27" t="s">
        <v>565</v>
      </c>
      <c r="C232" s="9" t="s">
        <v>80</v>
      </c>
      <c r="D232" s="20">
        <f>SUMIFS(Table4[[#All],[Qty Issued]],Table4[[#All],[BMC MPG Name]],'Pending Consumption'!$B232,Table4[[#All],[Item Name]],'Pending Consumption'!$C232,Table4[[#All],[Type]],"Transfer")</f>
        <v>0</v>
      </c>
      <c r="E232" s="20">
        <f>SUMIFS(Table4[[#All],[Qty Issued]],Table4[[#All],[Location]],'Pending Consumption'!B232,Table4[[#All],[Item Name]],'Pending Consumption'!$C232,Table4[[#All],[Type]],"Transfer")</f>
        <v>0</v>
      </c>
      <c r="F232" s="20">
        <f t="shared" si="4"/>
        <v>0</v>
      </c>
    </row>
    <row r="233" spans="2:6" x14ac:dyDescent="0.25">
      <c r="B233" s="27" t="s">
        <v>565</v>
      </c>
      <c r="C233" s="9" t="s">
        <v>81</v>
      </c>
      <c r="D233" s="20">
        <f>SUMIFS(Table4[[#All],[Qty Issued]],Table4[[#All],[BMC MPG Name]],'Pending Consumption'!$B233,Table4[[#All],[Item Name]],'Pending Consumption'!$C233,Table4[[#All],[Type]],"Transfer")</f>
        <v>0</v>
      </c>
      <c r="E233" s="20">
        <f>SUMIFS(Table4[[#All],[Qty Issued]],Table4[[#All],[Location]],'Pending Consumption'!B233,Table4[[#All],[Item Name]],'Pending Consumption'!$C233,Table4[[#All],[Type]],"Transfer")</f>
        <v>0</v>
      </c>
      <c r="F233" s="20">
        <f t="shared" si="4"/>
        <v>0</v>
      </c>
    </row>
    <row r="234" spans="2:6" x14ac:dyDescent="0.25">
      <c r="B234" s="27" t="s">
        <v>565</v>
      </c>
      <c r="C234" s="9" t="s">
        <v>82</v>
      </c>
      <c r="D234" s="20">
        <f>SUMIFS(Table4[[#All],[Qty Issued]],Table4[[#All],[BMC MPG Name]],'Pending Consumption'!$B234,Table4[[#All],[Item Name]],'Pending Consumption'!$C234,Table4[[#All],[Type]],"Transfer")</f>
        <v>0</v>
      </c>
      <c r="E234" s="20">
        <f>SUMIFS(Table4[[#All],[Qty Issued]],Table4[[#All],[Location]],'Pending Consumption'!B234,Table4[[#All],[Item Name]],'Pending Consumption'!$C234,Table4[[#All],[Type]],"Transfer")</f>
        <v>0</v>
      </c>
      <c r="F234" s="20">
        <f t="shared" si="4"/>
        <v>0</v>
      </c>
    </row>
    <row r="235" spans="2:6" x14ac:dyDescent="0.25">
      <c r="B235" s="27" t="s">
        <v>565</v>
      </c>
      <c r="C235" s="9" t="s">
        <v>83</v>
      </c>
      <c r="D235" s="20">
        <f>SUMIFS(Table4[[#All],[Qty Issued]],Table4[[#All],[BMC MPG Name]],'Pending Consumption'!$B235,Table4[[#All],[Item Name]],'Pending Consumption'!$C235,Table4[[#All],[Type]],"Transfer")</f>
        <v>0</v>
      </c>
      <c r="E235" s="20">
        <f>SUMIFS(Table4[[#All],[Qty Issued]],Table4[[#All],[Location]],'Pending Consumption'!B235,Table4[[#All],[Item Name]],'Pending Consumption'!$C235,Table4[[#All],[Type]],"Transfer")</f>
        <v>0</v>
      </c>
      <c r="F235" s="20">
        <f t="shared" si="4"/>
        <v>0</v>
      </c>
    </row>
    <row r="236" spans="2:6" x14ac:dyDescent="0.25">
      <c r="B236" s="27" t="s">
        <v>565</v>
      </c>
      <c r="C236" s="9" t="s">
        <v>84</v>
      </c>
      <c r="D236" s="20">
        <f>SUMIFS(Table4[[#All],[Qty Issued]],Table4[[#All],[BMC MPG Name]],'Pending Consumption'!$B236,Table4[[#All],[Item Name]],'Pending Consumption'!$C236,Table4[[#All],[Type]],"Transfer")</f>
        <v>0</v>
      </c>
      <c r="E236" s="20">
        <f>SUMIFS(Table4[[#All],[Qty Issued]],Table4[[#All],[Location]],'Pending Consumption'!B236,Table4[[#All],[Item Name]],'Pending Consumption'!$C236,Table4[[#All],[Type]],"Transfer")</f>
        <v>0</v>
      </c>
      <c r="F236" s="20">
        <f t="shared" si="4"/>
        <v>0</v>
      </c>
    </row>
    <row r="237" spans="2:6" x14ac:dyDescent="0.25">
      <c r="B237" s="27" t="s">
        <v>565</v>
      </c>
      <c r="C237" s="9" t="s">
        <v>85</v>
      </c>
      <c r="D237" s="20">
        <f>SUMIFS(Table4[[#All],[Qty Issued]],Table4[[#All],[BMC MPG Name]],'Pending Consumption'!$B237,Table4[[#All],[Item Name]],'Pending Consumption'!$C237,Table4[[#All],[Type]],"Transfer")</f>
        <v>0</v>
      </c>
      <c r="E237" s="20">
        <f>SUMIFS(Table4[[#All],[Qty Issued]],Table4[[#All],[Location]],'Pending Consumption'!B237,Table4[[#All],[Item Name]],'Pending Consumption'!$C237,Table4[[#All],[Type]],"Transfer")</f>
        <v>0</v>
      </c>
      <c r="F237" s="20">
        <f t="shared" si="4"/>
        <v>0</v>
      </c>
    </row>
    <row r="238" spans="2:6" x14ac:dyDescent="0.25">
      <c r="B238" s="27" t="s">
        <v>565</v>
      </c>
      <c r="C238" s="9" t="s">
        <v>86</v>
      </c>
      <c r="D238" s="20">
        <f>SUMIFS(Table4[[#All],[Qty Issued]],Table4[[#All],[BMC MPG Name]],'Pending Consumption'!$B238,Table4[[#All],[Item Name]],'Pending Consumption'!$C238,Table4[[#All],[Type]],"Transfer")</f>
        <v>0</v>
      </c>
      <c r="E238" s="20">
        <f>SUMIFS(Table4[[#All],[Qty Issued]],Table4[[#All],[Location]],'Pending Consumption'!B238,Table4[[#All],[Item Name]],'Pending Consumption'!$C238,Table4[[#All],[Type]],"Transfer")</f>
        <v>0</v>
      </c>
      <c r="F238" s="20">
        <f t="shared" si="4"/>
        <v>0</v>
      </c>
    </row>
    <row r="239" spans="2:6" x14ac:dyDescent="0.25">
      <c r="B239" s="27" t="s">
        <v>565</v>
      </c>
      <c r="C239" s="9" t="s">
        <v>87</v>
      </c>
      <c r="D239" s="20">
        <f>SUMIFS(Table4[[#All],[Qty Issued]],Table4[[#All],[BMC MPG Name]],'Pending Consumption'!$B239,Table4[[#All],[Item Name]],'Pending Consumption'!$C239,Table4[[#All],[Type]],"Transfer")</f>
        <v>0</v>
      </c>
      <c r="E239" s="20">
        <f>SUMIFS(Table4[[#All],[Qty Issued]],Table4[[#All],[Location]],'Pending Consumption'!B239,Table4[[#All],[Item Name]],'Pending Consumption'!$C239,Table4[[#All],[Type]],"Transfer")</f>
        <v>0</v>
      </c>
      <c r="F239" s="20">
        <f t="shared" si="4"/>
        <v>0</v>
      </c>
    </row>
    <row r="240" spans="2:6" x14ac:dyDescent="0.25">
      <c r="B240" s="27" t="s">
        <v>565</v>
      </c>
      <c r="C240" s="9" t="s">
        <v>88</v>
      </c>
      <c r="D240" s="20">
        <f>SUMIFS(Table4[[#All],[Qty Issued]],Table4[[#All],[BMC MPG Name]],'Pending Consumption'!$B240,Table4[[#All],[Item Name]],'Pending Consumption'!$C240,Table4[[#All],[Type]],"Transfer")</f>
        <v>0</v>
      </c>
      <c r="E240" s="20">
        <f>SUMIFS(Table4[[#All],[Qty Issued]],Table4[[#All],[Location]],'Pending Consumption'!B240,Table4[[#All],[Item Name]],'Pending Consumption'!$C240,Table4[[#All],[Type]],"Transfer")</f>
        <v>0</v>
      </c>
      <c r="F240" s="20">
        <f t="shared" si="4"/>
        <v>0</v>
      </c>
    </row>
    <row r="241" spans="2:6" x14ac:dyDescent="0.25">
      <c r="B241" s="27" t="s">
        <v>565</v>
      </c>
      <c r="C241" s="9" t="s">
        <v>89</v>
      </c>
      <c r="D241" s="20">
        <f>SUMIFS(Table4[[#All],[Qty Issued]],Table4[[#All],[BMC MPG Name]],'Pending Consumption'!$B241,Table4[[#All],[Item Name]],'Pending Consumption'!$C241,Table4[[#All],[Type]],"Transfer")</f>
        <v>0</v>
      </c>
      <c r="E241" s="20">
        <f>SUMIFS(Table4[[#All],[Qty Issued]],Table4[[#All],[Location]],'Pending Consumption'!B241,Table4[[#All],[Item Name]],'Pending Consumption'!$C241,Table4[[#All],[Type]],"Transfer")</f>
        <v>0</v>
      </c>
      <c r="F241" s="20">
        <f t="shared" si="4"/>
        <v>0</v>
      </c>
    </row>
    <row r="242" spans="2:6" x14ac:dyDescent="0.25">
      <c r="B242" s="27" t="s">
        <v>565</v>
      </c>
      <c r="C242" s="9" t="s">
        <v>90</v>
      </c>
      <c r="D242" s="20">
        <f>SUMIFS(Table4[[#All],[Qty Issued]],Table4[[#All],[BMC MPG Name]],'Pending Consumption'!$B242,Table4[[#All],[Item Name]],'Pending Consumption'!$C242,Table4[[#All],[Type]],"Transfer")</f>
        <v>0</v>
      </c>
      <c r="E242" s="20">
        <f>SUMIFS(Table4[[#All],[Qty Issued]],Table4[[#All],[Location]],'Pending Consumption'!B242,Table4[[#All],[Item Name]],'Pending Consumption'!$C242,Table4[[#All],[Type]],"Transfer")</f>
        <v>0</v>
      </c>
      <c r="F242" s="20">
        <f t="shared" si="4"/>
        <v>0</v>
      </c>
    </row>
    <row r="243" spans="2:6" x14ac:dyDescent="0.25">
      <c r="B243" s="27" t="s">
        <v>565</v>
      </c>
      <c r="C243" s="9" t="s">
        <v>91</v>
      </c>
      <c r="D243" s="20">
        <f>SUMIFS(Table4[[#All],[Qty Issued]],Table4[[#All],[BMC MPG Name]],'Pending Consumption'!$B243,Table4[[#All],[Item Name]],'Pending Consumption'!$C243,Table4[[#All],[Type]],"Transfer")</f>
        <v>0</v>
      </c>
      <c r="E243" s="20">
        <f>SUMIFS(Table4[[#All],[Qty Issued]],Table4[[#All],[Location]],'Pending Consumption'!B243,Table4[[#All],[Item Name]],'Pending Consumption'!$C243,Table4[[#All],[Type]],"Transfer")</f>
        <v>0</v>
      </c>
      <c r="F243" s="20">
        <f t="shared" si="4"/>
        <v>0</v>
      </c>
    </row>
    <row r="244" spans="2:6" x14ac:dyDescent="0.25">
      <c r="B244" s="27" t="s">
        <v>565</v>
      </c>
      <c r="C244" s="9" t="s">
        <v>92</v>
      </c>
      <c r="D244" s="20">
        <f>SUMIFS(Table4[[#All],[Qty Issued]],Table4[[#All],[BMC MPG Name]],'Pending Consumption'!$B244,Table4[[#All],[Item Name]],'Pending Consumption'!$C244,Table4[[#All],[Type]],"Transfer")</f>
        <v>0</v>
      </c>
      <c r="E244" s="20">
        <f>SUMIFS(Table4[[#All],[Qty Issued]],Table4[[#All],[Location]],'Pending Consumption'!B244,Table4[[#All],[Item Name]],'Pending Consumption'!$C244,Table4[[#All],[Type]],"Transfer")</f>
        <v>0</v>
      </c>
      <c r="F244" s="20">
        <f t="shared" si="4"/>
        <v>0</v>
      </c>
    </row>
    <row r="245" spans="2:6" x14ac:dyDescent="0.25">
      <c r="B245" s="27" t="s">
        <v>565</v>
      </c>
      <c r="C245" s="9" t="s">
        <v>93</v>
      </c>
      <c r="D245" s="20">
        <f>SUMIFS(Table4[[#All],[Qty Issued]],Table4[[#All],[BMC MPG Name]],'Pending Consumption'!$B245,Table4[[#All],[Item Name]],'Pending Consumption'!$C245,Table4[[#All],[Type]],"Transfer")</f>
        <v>0</v>
      </c>
      <c r="E245" s="20">
        <f>SUMIFS(Table4[[#All],[Qty Issued]],Table4[[#All],[Location]],'Pending Consumption'!B245,Table4[[#All],[Item Name]],'Pending Consumption'!$C245,Table4[[#All],[Type]],"Transfer")</f>
        <v>0</v>
      </c>
      <c r="F245" s="20">
        <f t="shared" si="4"/>
        <v>0</v>
      </c>
    </row>
    <row r="246" spans="2:6" x14ac:dyDescent="0.25">
      <c r="B246" s="27" t="s">
        <v>565</v>
      </c>
      <c r="C246" s="9" t="s">
        <v>94</v>
      </c>
      <c r="D246" s="20">
        <f>SUMIFS(Table4[[#All],[Qty Issued]],Table4[[#All],[BMC MPG Name]],'Pending Consumption'!$B246,Table4[[#All],[Item Name]],'Pending Consumption'!$C246,Table4[[#All],[Type]],"Transfer")</f>
        <v>0</v>
      </c>
      <c r="E246" s="20">
        <f>SUMIFS(Table4[[#All],[Qty Issued]],Table4[[#All],[Location]],'Pending Consumption'!B246,Table4[[#All],[Item Name]],'Pending Consumption'!$C246,Table4[[#All],[Type]],"Transfer")</f>
        <v>0</v>
      </c>
      <c r="F246" s="20">
        <f t="shared" si="4"/>
        <v>0</v>
      </c>
    </row>
    <row r="247" spans="2:6" x14ac:dyDescent="0.25">
      <c r="B247" s="27" t="s">
        <v>565</v>
      </c>
      <c r="C247" s="9" t="s">
        <v>95</v>
      </c>
      <c r="D247" s="20">
        <f>SUMIFS(Table4[[#All],[Qty Issued]],Table4[[#All],[BMC MPG Name]],'Pending Consumption'!$B247,Table4[[#All],[Item Name]],'Pending Consumption'!$C247,Table4[[#All],[Type]],"Transfer")</f>
        <v>0</v>
      </c>
      <c r="E247" s="20">
        <f>SUMIFS(Table4[[#All],[Qty Issued]],Table4[[#All],[Location]],'Pending Consumption'!B247,Table4[[#All],[Item Name]],'Pending Consumption'!$C247,Table4[[#All],[Type]],"Transfer")</f>
        <v>0</v>
      </c>
      <c r="F247" s="20">
        <f t="shared" si="4"/>
        <v>0</v>
      </c>
    </row>
    <row r="248" spans="2:6" x14ac:dyDescent="0.25">
      <c r="B248" s="27" t="s">
        <v>565</v>
      </c>
      <c r="C248" s="9" t="s">
        <v>96</v>
      </c>
      <c r="D248" s="20">
        <f>SUMIFS(Table4[[#All],[Qty Issued]],Table4[[#All],[BMC MPG Name]],'Pending Consumption'!$B248,Table4[[#All],[Item Name]],'Pending Consumption'!$C248,Table4[[#All],[Type]],"Transfer")</f>
        <v>0</v>
      </c>
      <c r="E248" s="20">
        <f>SUMIFS(Table4[[#All],[Qty Issued]],Table4[[#All],[Location]],'Pending Consumption'!B248,Table4[[#All],[Item Name]],'Pending Consumption'!$C248,Table4[[#All],[Type]],"Transfer")</f>
        <v>0</v>
      </c>
      <c r="F248" s="20">
        <f t="shared" si="4"/>
        <v>0</v>
      </c>
    </row>
    <row r="249" spans="2:6" x14ac:dyDescent="0.25">
      <c r="B249" s="27" t="s">
        <v>565</v>
      </c>
      <c r="C249" s="9" t="s">
        <v>97</v>
      </c>
      <c r="D249" s="20">
        <f>SUMIFS(Table4[[#All],[Qty Issued]],Table4[[#All],[BMC MPG Name]],'Pending Consumption'!$B249,Table4[[#All],[Item Name]],'Pending Consumption'!$C249,Table4[[#All],[Type]],"Transfer")</f>
        <v>0</v>
      </c>
      <c r="E249" s="20">
        <f>SUMIFS(Table4[[#All],[Qty Issued]],Table4[[#All],[Location]],'Pending Consumption'!B249,Table4[[#All],[Item Name]],'Pending Consumption'!$C249,Table4[[#All],[Type]],"Transfer")</f>
        <v>0</v>
      </c>
      <c r="F249" s="20">
        <f t="shared" si="4"/>
        <v>0</v>
      </c>
    </row>
    <row r="250" spans="2:6" x14ac:dyDescent="0.25">
      <c r="B250" s="27" t="s">
        <v>565</v>
      </c>
      <c r="C250" s="9" t="s">
        <v>98</v>
      </c>
      <c r="D250" s="20">
        <f>SUMIFS(Table4[[#All],[Qty Issued]],Table4[[#All],[BMC MPG Name]],'Pending Consumption'!$B250,Table4[[#All],[Item Name]],'Pending Consumption'!$C250,Table4[[#All],[Type]],"Transfer")</f>
        <v>0</v>
      </c>
      <c r="E250" s="20">
        <f>SUMIFS(Table4[[#All],[Qty Issued]],Table4[[#All],[Location]],'Pending Consumption'!B250,Table4[[#All],[Item Name]],'Pending Consumption'!$C250,Table4[[#All],[Type]],"Transfer")</f>
        <v>0</v>
      </c>
      <c r="F250" s="20">
        <f t="shared" si="4"/>
        <v>0</v>
      </c>
    </row>
    <row r="251" spans="2:6" x14ac:dyDescent="0.25">
      <c r="B251" s="27" t="s">
        <v>565</v>
      </c>
      <c r="C251" s="9" t="s">
        <v>99</v>
      </c>
      <c r="D251" s="20">
        <f>SUMIFS(Table4[[#All],[Qty Issued]],Table4[[#All],[BMC MPG Name]],'Pending Consumption'!$B251,Table4[[#All],[Item Name]],'Pending Consumption'!$C251,Table4[[#All],[Type]],"Transfer")</f>
        <v>0</v>
      </c>
      <c r="E251" s="20">
        <f>SUMIFS(Table4[[#All],[Qty Issued]],Table4[[#All],[Location]],'Pending Consumption'!B251,Table4[[#All],[Item Name]],'Pending Consumption'!$C251,Table4[[#All],[Type]],"Transfer")</f>
        <v>0</v>
      </c>
      <c r="F251" s="20">
        <f t="shared" si="4"/>
        <v>0</v>
      </c>
    </row>
    <row r="252" spans="2:6" x14ac:dyDescent="0.25">
      <c r="B252" s="27" t="s">
        <v>565</v>
      </c>
      <c r="C252" s="9" t="s">
        <v>100</v>
      </c>
      <c r="D252" s="20">
        <f>SUMIFS(Table4[[#All],[Qty Issued]],Table4[[#All],[BMC MPG Name]],'Pending Consumption'!$B252,Table4[[#All],[Item Name]],'Pending Consumption'!$C252,Table4[[#All],[Type]],"Transfer")</f>
        <v>0</v>
      </c>
      <c r="E252" s="20">
        <f>SUMIFS(Table4[[#All],[Qty Issued]],Table4[[#All],[Location]],'Pending Consumption'!B252,Table4[[#All],[Item Name]],'Pending Consumption'!$C252,Table4[[#All],[Type]],"Transfer")</f>
        <v>0</v>
      </c>
      <c r="F252" s="20">
        <f t="shared" si="4"/>
        <v>0</v>
      </c>
    </row>
    <row r="253" spans="2:6" x14ac:dyDescent="0.25">
      <c r="B253" s="27" t="s">
        <v>565</v>
      </c>
      <c r="C253" s="9" t="s">
        <v>101</v>
      </c>
      <c r="D253" s="20">
        <f>SUMIFS(Table4[[#All],[Qty Issued]],Table4[[#All],[BMC MPG Name]],'Pending Consumption'!$B253,Table4[[#All],[Item Name]],'Pending Consumption'!$C253,Table4[[#All],[Type]],"Transfer")</f>
        <v>0</v>
      </c>
      <c r="E253" s="20">
        <f>SUMIFS(Table4[[#All],[Qty Issued]],Table4[[#All],[Location]],'Pending Consumption'!B253,Table4[[#All],[Item Name]],'Pending Consumption'!$C253,Table4[[#All],[Type]],"Transfer")</f>
        <v>0</v>
      </c>
      <c r="F253" s="20">
        <f t="shared" si="4"/>
        <v>0</v>
      </c>
    </row>
    <row r="254" spans="2:6" x14ac:dyDescent="0.25">
      <c r="B254" s="27" t="s">
        <v>565</v>
      </c>
      <c r="C254" s="9" t="s">
        <v>102</v>
      </c>
      <c r="D254" s="20">
        <f>SUMIFS(Table4[[#All],[Qty Issued]],Table4[[#All],[BMC MPG Name]],'Pending Consumption'!$B254,Table4[[#All],[Item Name]],'Pending Consumption'!$C254,Table4[[#All],[Type]],"Transfer")</f>
        <v>0</v>
      </c>
      <c r="E254" s="20">
        <f>SUMIFS(Table4[[#All],[Qty Issued]],Table4[[#All],[Location]],'Pending Consumption'!B254,Table4[[#All],[Item Name]],'Pending Consumption'!$C254,Table4[[#All],[Type]],"Transfer")</f>
        <v>0</v>
      </c>
      <c r="F254" s="20">
        <f t="shared" si="4"/>
        <v>0</v>
      </c>
    </row>
    <row r="255" spans="2:6" x14ac:dyDescent="0.25">
      <c r="B255" s="27" t="s">
        <v>565</v>
      </c>
      <c r="C255" s="9" t="s">
        <v>103</v>
      </c>
      <c r="D255" s="20">
        <f>SUMIFS(Table4[[#All],[Qty Issued]],Table4[[#All],[BMC MPG Name]],'Pending Consumption'!$B255,Table4[[#All],[Item Name]],'Pending Consumption'!$C255,Table4[[#All],[Type]],"Transfer")</f>
        <v>0</v>
      </c>
      <c r="E255" s="20">
        <f>SUMIFS(Table4[[#All],[Qty Issued]],Table4[[#All],[Location]],'Pending Consumption'!B255,Table4[[#All],[Item Name]],'Pending Consumption'!$C255,Table4[[#All],[Type]],"Transfer")</f>
        <v>0</v>
      </c>
      <c r="F255" s="20">
        <f t="shared" si="4"/>
        <v>0</v>
      </c>
    </row>
    <row r="256" spans="2:6" x14ac:dyDescent="0.25">
      <c r="B256" s="27" t="s">
        <v>565</v>
      </c>
      <c r="C256" s="9" t="s">
        <v>104</v>
      </c>
      <c r="D256" s="20">
        <f>SUMIFS(Table4[[#All],[Qty Issued]],Table4[[#All],[BMC MPG Name]],'Pending Consumption'!$B256,Table4[[#All],[Item Name]],'Pending Consumption'!$C256,Table4[[#All],[Type]],"Transfer")</f>
        <v>0</v>
      </c>
      <c r="E256" s="20">
        <f>SUMIFS(Table4[[#All],[Qty Issued]],Table4[[#All],[Location]],'Pending Consumption'!B256,Table4[[#All],[Item Name]],'Pending Consumption'!$C256,Table4[[#All],[Type]],"Transfer")</f>
        <v>0</v>
      </c>
      <c r="F256" s="20">
        <f t="shared" si="4"/>
        <v>0</v>
      </c>
    </row>
    <row r="257" spans="2:6" x14ac:dyDescent="0.25">
      <c r="B257" s="27" t="s">
        <v>565</v>
      </c>
      <c r="C257" s="9" t="s">
        <v>105</v>
      </c>
      <c r="D257" s="20">
        <f>SUMIFS(Table4[[#All],[Qty Issued]],Table4[[#All],[BMC MPG Name]],'Pending Consumption'!$B257,Table4[[#All],[Item Name]],'Pending Consumption'!$C257,Table4[[#All],[Type]],"Transfer")</f>
        <v>0</v>
      </c>
      <c r="E257" s="20">
        <f>SUMIFS(Table4[[#All],[Qty Issued]],Table4[[#All],[Location]],'Pending Consumption'!B257,Table4[[#All],[Item Name]],'Pending Consumption'!$C257,Table4[[#All],[Type]],"Transfer")</f>
        <v>0</v>
      </c>
      <c r="F257" s="20">
        <f t="shared" si="4"/>
        <v>0</v>
      </c>
    </row>
    <row r="258" spans="2:6" x14ac:dyDescent="0.25">
      <c r="B258" s="27" t="s">
        <v>565</v>
      </c>
      <c r="C258" s="9" t="s">
        <v>106</v>
      </c>
      <c r="D258" s="20">
        <f>SUMIFS(Table4[[#All],[Qty Issued]],Table4[[#All],[BMC MPG Name]],'Pending Consumption'!$B258,Table4[[#All],[Item Name]],'Pending Consumption'!$C258,Table4[[#All],[Type]],"Transfer")</f>
        <v>0</v>
      </c>
      <c r="E258" s="20">
        <f>SUMIFS(Table4[[#All],[Qty Issued]],Table4[[#All],[Location]],'Pending Consumption'!B258,Table4[[#All],[Item Name]],'Pending Consumption'!$C258,Table4[[#All],[Type]],"Transfer")</f>
        <v>0</v>
      </c>
      <c r="F258" s="20">
        <f t="shared" si="4"/>
        <v>0</v>
      </c>
    </row>
    <row r="259" spans="2:6" x14ac:dyDescent="0.25">
      <c r="B259" s="27" t="s">
        <v>565</v>
      </c>
      <c r="C259" s="9" t="s">
        <v>107</v>
      </c>
      <c r="D259" s="20">
        <f>SUMIFS(Table4[[#All],[Qty Issued]],Table4[[#All],[BMC MPG Name]],'Pending Consumption'!$B259,Table4[[#All],[Item Name]],'Pending Consumption'!$C259,Table4[[#All],[Type]],"Transfer")</f>
        <v>0</v>
      </c>
      <c r="E259" s="20">
        <f>SUMIFS(Table4[[#All],[Qty Issued]],Table4[[#All],[Location]],'Pending Consumption'!B259,Table4[[#All],[Item Name]],'Pending Consumption'!$C259,Table4[[#All],[Type]],"Transfer")</f>
        <v>0</v>
      </c>
      <c r="F259" s="20">
        <f t="shared" ref="F259:F289" si="5">+D259-E259</f>
        <v>0</v>
      </c>
    </row>
    <row r="260" spans="2:6" x14ac:dyDescent="0.25">
      <c r="B260" s="27" t="s">
        <v>565</v>
      </c>
      <c r="C260" s="9" t="s">
        <v>108</v>
      </c>
      <c r="D260" s="20">
        <f>SUMIFS(Table4[[#All],[Qty Issued]],Table4[[#All],[BMC MPG Name]],'Pending Consumption'!$B260,Table4[[#All],[Item Name]],'Pending Consumption'!$C260,Table4[[#All],[Type]],"Transfer")</f>
        <v>0</v>
      </c>
      <c r="E260" s="20">
        <f>SUMIFS(Table4[[#All],[Qty Issued]],Table4[[#All],[Location]],'Pending Consumption'!B260,Table4[[#All],[Item Name]],'Pending Consumption'!$C260,Table4[[#All],[Type]],"Transfer")</f>
        <v>0</v>
      </c>
      <c r="F260" s="20">
        <f t="shared" si="5"/>
        <v>0</v>
      </c>
    </row>
    <row r="261" spans="2:6" x14ac:dyDescent="0.25">
      <c r="B261" s="27" t="s">
        <v>565</v>
      </c>
      <c r="C261" s="9" t="s">
        <v>109</v>
      </c>
      <c r="D261" s="20">
        <f>SUMIFS(Table4[[#All],[Qty Issued]],Table4[[#All],[BMC MPG Name]],'Pending Consumption'!$B261,Table4[[#All],[Item Name]],'Pending Consumption'!$C261,Table4[[#All],[Type]],"Transfer")</f>
        <v>0</v>
      </c>
      <c r="E261" s="20">
        <f>SUMIFS(Table4[[#All],[Qty Issued]],Table4[[#All],[Location]],'Pending Consumption'!B261,Table4[[#All],[Item Name]],'Pending Consumption'!$C261,Table4[[#All],[Type]],"Transfer")</f>
        <v>0</v>
      </c>
      <c r="F261" s="20">
        <f t="shared" si="5"/>
        <v>0</v>
      </c>
    </row>
    <row r="262" spans="2:6" x14ac:dyDescent="0.25">
      <c r="B262" s="27" t="s">
        <v>565</v>
      </c>
      <c r="C262" s="9" t="s">
        <v>110</v>
      </c>
      <c r="D262" s="20">
        <f>SUMIFS(Table4[[#All],[Qty Issued]],Table4[[#All],[BMC MPG Name]],'Pending Consumption'!$B262,Table4[[#All],[Item Name]],'Pending Consumption'!$C262,Table4[[#All],[Type]],"Transfer")</f>
        <v>0</v>
      </c>
      <c r="E262" s="20">
        <f>SUMIFS(Table4[[#All],[Qty Issued]],Table4[[#All],[Location]],'Pending Consumption'!B262,Table4[[#All],[Item Name]],'Pending Consumption'!$C262,Table4[[#All],[Type]],"Transfer")</f>
        <v>0</v>
      </c>
      <c r="F262" s="20">
        <f t="shared" si="5"/>
        <v>0</v>
      </c>
    </row>
    <row r="263" spans="2:6" x14ac:dyDescent="0.25">
      <c r="B263" s="27" t="s">
        <v>565</v>
      </c>
      <c r="C263" s="9" t="s">
        <v>111</v>
      </c>
      <c r="D263" s="20">
        <f>SUMIFS(Table4[[#All],[Qty Issued]],Table4[[#All],[BMC MPG Name]],'Pending Consumption'!$B263,Table4[[#All],[Item Name]],'Pending Consumption'!$C263,Table4[[#All],[Type]],"Transfer")</f>
        <v>0</v>
      </c>
      <c r="E263" s="20">
        <f>SUMIFS(Table4[[#All],[Qty Issued]],Table4[[#All],[Location]],'Pending Consumption'!B263,Table4[[#All],[Item Name]],'Pending Consumption'!$C263,Table4[[#All],[Type]],"Transfer")</f>
        <v>0</v>
      </c>
      <c r="F263" s="20">
        <f t="shared" si="5"/>
        <v>0</v>
      </c>
    </row>
    <row r="264" spans="2:6" x14ac:dyDescent="0.25">
      <c r="B264" s="27" t="s">
        <v>565</v>
      </c>
      <c r="C264" s="9" t="s">
        <v>112</v>
      </c>
      <c r="D264" s="20">
        <f>SUMIFS(Table4[[#All],[Qty Issued]],Table4[[#All],[BMC MPG Name]],'Pending Consumption'!$B264,Table4[[#All],[Item Name]],'Pending Consumption'!$C264,Table4[[#All],[Type]],"Transfer")</f>
        <v>0</v>
      </c>
      <c r="E264" s="20">
        <f>SUMIFS(Table4[[#All],[Qty Issued]],Table4[[#All],[Location]],'Pending Consumption'!B264,Table4[[#All],[Item Name]],'Pending Consumption'!$C264,Table4[[#All],[Type]],"Transfer")</f>
        <v>0</v>
      </c>
      <c r="F264" s="20">
        <f t="shared" si="5"/>
        <v>0</v>
      </c>
    </row>
    <row r="265" spans="2:6" x14ac:dyDescent="0.25">
      <c r="B265" s="27" t="s">
        <v>565</v>
      </c>
      <c r="C265" s="9" t="s">
        <v>113</v>
      </c>
      <c r="D265" s="20">
        <f>SUMIFS(Table4[[#All],[Qty Issued]],Table4[[#All],[BMC MPG Name]],'Pending Consumption'!$B265,Table4[[#All],[Item Name]],'Pending Consumption'!$C265,Table4[[#All],[Type]],"Transfer")</f>
        <v>0</v>
      </c>
      <c r="E265" s="20">
        <f>SUMIFS(Table4[[#All],[Qty Issued]],Table4[[#All],[Location]],'Pending Consumption'!B265,Table4[[#All],[Item Name]],'Pending Consumption'!$C265,Table4[[#All],[Type]],"Transfer")</f>
        <v>0</v>
      </c>
      <c r="F265" s="20">
        <f t="shared" si="5"/>
        <v>0</v>
      </c>
    </row>
    <row r="266" spans="2:6" x14ac:dyDescent="0.25">
      <c r="B266" s="27" t="s">
        <v>565</v>
      </c>
      <c r="C266" s="9" t="s">
        <v>114</v>
      </c>
      <c r="D266" s="20">
        <f>SUMIFS(Table4[[#All],[Qty Issued]],Table4[[#All],[BMC MPG Name]],'Pending Consumption'!$B266,Table4[[#All],[Item Name]],'Pending Consumption'!$C266,Table4[[#All],[Type]],"Transfer")</f>
        <v>0</v>
      </c>
      <c r="E266" s="20">
        <f>SUMIFS(Table4[[#All],[Qty Issued]],Table4[[#All],[Location]],'Pending Consumption'!B266,Table4[[#All],[Item Name]],'Pending Consumption'!$C266,Table4[[#All],[Type]],"Transfer")</f>
        <v>0</v>
      </c>
      <c r="F266" s="20">
        <f t="shared" si="5"/>
        <v>0</v>
      </c>
    </row>
    <row r="267" spans="2:6" x14ac:dyDescent="0.25">
      <c r="B267" s="27" t="s">
        <v>565</v>
      </c>
      <c r="C267" s="9" t="s">
        <v>115</v>
      </c>
      <c r="D267" s="20">
        <f>SUMIFS(Table4[[#All],[Qty Issued]],Table4[[#All],[BMC MPG Name]],'Pending Consumption'!$B267,Table4[[#All],[Item Name]],'Pending Consumption'!$C267,Table4[[#All],[Type]],"Transfer")</f>
        <v>0</v>
      </c>
      <c r="E267" s="20">
        <f>SUMIFS(Table4[[#All],[Qty Issued]],Table4[[#All],[Location]],'Pending Consumption'!B267,Table4[[#All],[Item Name]],'Pending Consumption'!$C267,Table4[[#All],[Type]],"Transfer")</f>
        <v>0</v>
      </c>
      <c r="F267" s="20">
        <f t="shared" si="5"/>
        <v>0</v>
      </c>
    </row>
    <row r="268" spans="2:6" x14ac:dyDescent="0.25">
      <c r="B268" s="27" t="s">
        <v>565</v>
      </c>
      <c r="C268" s="9" t="s">
        <v>116</v>
      </c>
      <c r="D268" s="20">
        <f>SUMIFS(Table4[[#All],[Qty Issued]],Table4[[#All],[BMC MPG Name]],'Pending Consumption'!$B268,Table4[[#All],[Item Name]],'Pending Consumption'!$C268,Table4[[#All],[Type]],"Transfer")</f>
        <v>0</v>
      </c>
      <c r="E268" s="20">
        <f>SUMIFS(Table4[[#All],[Qty Issued]],Table4[[#All],[Location]],'Pending Consumption'!B268,Table4[[#All],[Item Name]],'Pending Consumption'!$C268,Table4[[#All],[Type]],"Transfer")</f>
        <v>0</v>
      </c>
      <c r="F268" s="20">
        <f t="shared" si="5"/>
        <v>0</v>
      </c>
    </row>
    <row r="269" spans="2:6" x14ac:dyDescent="0.25">
      <c r="B269" s="27" t="s">
        <v>565</v>
      </c>
      <c r="C269" s="9" t="s">
        <v>117</v>
      </c>
      <c r="D269" s="20">
        <f>SUMIFS(Table4[[#All],[Qty Issued]],Table4[[#All],[BMC MPG Name]],'Pending Consumption'!$B269,Table4[[#All],[Item Name]],'Pending Consumption'!$C269,Table4[[#All],[Type]],"Transfer")</f>
        <v>0</v>
      </c>
      <c r="E269" s="20">
        <f>SUMIFS(Table4[[#All],[Qty Issued]],Table4[[#All],[Location]],'Pending Consumption'!B269,Table4[[#All],[Item Name]],'Pending Consumption'!$C269,Table4[[#All],[Type]],"Transfer")</f>
        <v>0</v>
      </c>
      <c r="F269" s="20">
        <f t="shared" si="5"/>
        <v>0</v>
      </c>
    </row>
    <row r="270" spans="2:6" x14ac:dyDescent="0.25">
      <c r="B270" s="27" t="s">
        <v>565</v>
      </c>
      <c r="C270" s="9" t="s">
        <v>118</v>
      </c>
      <c r="D270" s="20">
        <f>SUMIFS(Table4[[#All],[Qty Issued]],Table4[[#All],[BMC MPG Name]],'Pending Consumption'!$B270,Table4[[#All],[Item Name]],'Pending Consumption'!$C270,Table4[[#All],[Type]],"Transfer")</f>
        <v>0</v>
      </c>
      <c r="E270" s="20">
        <f>SUMIFS(Table4[[#All],[Qty Issued]],Table4[[#All],[Location]],'Pending Consumption'!B270,Table4[[#All],[Item Name]],'Pending Consumption'!$C270,Table4[[#All],[Type]],"Transfer")</f>
        <v>0</v>
      </c>
      <c r="F270" s="20">
        <f t="shared" si="5"/>
        <v>0</v>
      </c>
    </row>
    <row r="271" spans="2:6" x14ac:dyDescent="0.25">
      <c r="B271" s="27" t="s">
        <v>565</v>
      </c>
      <c r="C271" s="9" t="s">
        <v>119</v>
      </c>
      <c r="D271" s="20">
        <f>SUMIFS(Table4[[#All],[Qty Issued]],Table4[[#All],[BMC MPG Name]],'Pending Consumption'!$B271,Table4[[#All],[Item Name]],'Pending Consumption'!$C271,Table4[[#All],[Type]],"Transfer")</f>
        <v>0</v>
      </c>
      <c r="E271" s="20">
        <f>SUMIFS(Table4[[#All],[Qty Issued]],Table4[[#All],[Location]],'Pending Consumption'!B271,Table4[[#All],[Item Name]],'Pending Consumption'!$C271,Table4[[#All],[Type]],"Transfer")</f>
        <v>0</v>
      </c>
      <c r="F271" s="20">
        <f t="shared" si="5"/>
        <v>0</v>
      </c>
    </row>
    <row r="272" spans="2:6" x14ac:dyDescent="0.25">
      <c r="B272" s="27" t="s">
        <v>565</v>
      </c>
      <c r="C272" s="9" t="s">
        <v>120</v>
      </c>
      <c r="D272" s="20">
        <f>SUMIFS(Table4[[#All],[Qty Issued]],Table4[[#All],[BMC MPG Name]],'Pending Consumption'!$B272,Table4[[#All],[Item Name]],'Pending Consumption'!$C272,Table4[[#All],[Type]],"Transfer")</f>
        <v>0</v>
      </c>
      <c r="E272" s="20">
        <f>SUMIFS(Table4[[#All],[Qty Issued]],Table4[[#All],[Location]],'Pending Consumption'!B272,Table4[[#All],[Item Name]],'Pending Consumption'!$C272,Table4[[#All],[Type]],"Transfer")</f>
        <v>0</v>
      </c>
      <c r="F272" s="20">
        <f t="shared" si="5"/>
        <v>0</v>
      </c>
    </row>
    <row r="273" spans="2:6" x14ac:dyDescent="0.25">
      <c r="B273" s="27" t="s">
        <v>565</v>
      </c>
      <c r="C273" s="9" t="s">
        <v>121</v>
      </c>
      <c r="D273" s="20">
        <f>SUMIFS(Table4[[#All],[Qty Issued]],Table4[[#All],[BMC MPG Name]],'Pending Consumption'!$B273,Table4[[#All],[Item Name]],'Pending Consumption'!$C273,Table4[[#All],[Type]],"Transfer")</f>
        <v>0</v>
      </c>
      <c r="E273" s="20">
        <f>SUMIFS(Table4[[#All],[Qty Issued]],Table4[[#All],[Location]],'Pending Consumption'!B273,Table4[[#All],[Item Name]],'Pending Consumption'!$C273,Table4[[#All],[Type]],"Transfer")</f>
        <v>0</v>
      </c>
      <c r="F273" s="20">
        <f t="shared" si="5"/>
        <v>0</v>
      </c>
    </row>
    <row r="274" spans="2:6" x14ac:dyDescent="0.25">
      <c r="B274" s="27" t="s">
        <v>565</v>
      </c>
      <c r="C274" s="9" t="s">
        <v>122</v>
      </c>
      <c r="D274" s="20">
        <f>SUMIFS(Table4[[#All],[Qty Issued]],Table4[[#All],[BMC MPG Name]],'Pending Consumption'!$B274,Table4[[#All],[Item Name]],'Pending Consumption'!$C274,Table4[[#All],[Type]],"Transfer")</f>
        <v>0</v>
      </c>
      <c r="E274" s="20">
        <f>SUMIFS(Table4[[#All],[Qty Issued]],Table4[[#All],[Location]],'Pending Consumption'!B274,Table4[[#All],[Item Name]],'Pending Consumption'!$C274,Table4[[#All],[Type]],"Transfer")</f>
        <v>0</v>
      </c>
      <c r="F274" s="20">
        <f t="shared" si="5"/>
        <v>0</v>
      </c>
    </row>
    <row r="275" spans="2:6" x14ac:dyDescent="0.25">
      <c r="B275" s="27" t="s">
        <v>565</v>
      </c>
      <c r="C275" s="9" t="s">
        <v>123</v>
      </c>
      <c r="D275" s="20">
        <f>SUMIFS(Table4[[#All],[Qty Issued]],Table4[[#All],[BMC MPG Name]],'Pending Consumption'!$B275,Table4[[#All],[Item Name]],'Pending Consumption'!$C275,Table4[[#All],[Type]],"Transfer")</f>
        <v>0</v>
      </c>
      <c r="E275" s="20">
        <f>SUMIFS(Table4[[#All],[Qty Issued]],Table4[[#All],[Location]],'Pending Consumption'!B275,Table4[[#All],[Item Name]],'Pending Consumption'!$C275,Table4[[#All],[Type]],"Transfer")</f>
        <v>0</v>
      </c>
      <c r="F275" s="20">
        <f t="shared" si="5"/>
        <v>0</v>
      </c>
    </row>
    <row r="276" spans="2:6" x14ac:dyDescent="0.25">
      <c r="B276" s="27" t="s">
        <v>565</v>
      </c>
      <c r="C276" s="9" t="s">
        <v>124</v>
      </c>
      <c r="D276" s="20">
        <f>SUMIFS(Table4[[#All],[Qty Issued]],Table4[[#All],[BMC MPG Name]],'Pending Consumption'!$B276,Table4[[#All],[Item Name]],'Pending Consumption'!$C276,Table4[[#All],[Type]],"Transfer")</f>
        <v>0</v>
      </c>
      <c r="E276" s="20">
        <f>SUMIFS(Table4[[#All],[Qty Issued]],Table4[[#All],[Location]],'Pending Consumption'!B276,Table4[[#All],[Item Name]],'Pending Consumption'!$C276,Table4[[#All],[Type]],"Transfer")</f>
        <v>0</v>
      </c>
      <c r="F276" s="20">
        <f t="shared" si="5"/>
        <v>0</v>
      </c>
    </row>
    <row r="277" spans="2:6" x14ac:dyDescent="0.25">
      <c r="B277" s="27" t="s">
        <v>565</v>
      </c>
      <c r="C277" s="9" t="s">
        <v>125</v>
      </c>
      <c r="D277" s="20">
        <f>SUMIFS(Table4[[#All],[Qty Issued]],Table4[[#All],[BMC MPG Name]],'Pending Consumption'!$B277,Table4[[#All],[Item Name]],'Pending Consumption'!$C277,Table4[[#All],[Type]],"Transfer")</f>
        <v>0</v>
      </c>
      <c r="E277" s="20">
        <f>SUMIFS(Table4[[#All],[Qty Issued]],Table4[[#All],[Location]],'Pending Consumption'!B277,Table4[[#All],[Item Name]],'Pending Consumption'!$C277,Table4[[#All],[Type]],"Transfer")</f>
        <v>0</v>
      </c>
      <c r="F277" s="20">
        <f t="shared" si="5"/>
        <v>0</v>
      </c>
    </row>
    <row r="278" spans="2:6" x14ac:dyDescent="0.25">
      <c r="B278" s="27" t="s">
        <v>565</v>
      </c>
      <c r="C278" s="9" t="s">
        <v>126</v>
      </c>
      <c r="D278" s="20">
        <f>SUMIFS(Table4[[#All],[Qty Issued]],Table4[[#All],[BMC MPG Name]],'Pending Consumption'!$B278,Table4[[#All],[Item Name]],'Pending Consumption'!$C278,Table4[[#All],[Type]],"Transfer")</f>
        <v>0</v>
      </c>
      <c r="E278" s="20">
        <f>SUMIFS(Table4[[#All],[Qty Issued]],Table4[[#All],[Location]],'Pending Consumption'!B278,Table4[[#All],[Item Name]],'Pending Consumption'!$C278,Table4[[#All],[Type]],"Transfer")</f>
        <v>0</v>
      </c>
      <c r="F278" s="20">
        <f t="shared" si="5"/>
        <v>0</v>
      </c>
    </row>
    <row r="279" spans="2:6" x14ac:dyDescent="0.25">
      <c r="B279" s="27" t="s">
        <v>565</v>
      </c>
      <c r="C279" s="9" t="s">
        <v>127</v>
      </c>
      <c r="D279" s="20">
        <f>SUMIFS(Table4[[#All],[Qty Issued]],Table4[[#All],[BMC MPG Name]],'Pending Consumption'!$B279,Table4[[#All],[Item Name]],'Pending Consumption'!$C279,Table4[[#All],[Type]],"Transfer")</f>
        <v>0</v>
      </c>
      <c r="E279" s="20">
        <f>SUMIFS(Table4[[#All],[Qty Issued]],Table4[[#All],[Location]],'Pending Consumption'!B279,Table4[[#All],[Item Name]],'Pending Consumption'!$C279,Table4[[#All],[Type]],"Transfer")</f>
        <v>0</v>
      </c>
      <c r="F279" s="20">
        <f t="shared" si="5"/>
        <v>0</v>
      </c>
    </row>
    <row r="280" spans="2:6" x14ac:dyDescent="0.25">
      <c r="B280" s="27" t="s">
        <v>565</v>
      </c>
      <c r="C280" s="9" t="s">
        <v>128</v>
      </c>
      <c r="D280" s="20">
        <f>SUMIFS(Table4[[#All],[Qty Issued]],Table4[[#All],[BMC MPG Name]],'Pending Consumption'!$B280,Table4[[#All],[Item Name]],'Pending Consumption'!$C280,Table4[[#All],[Type]],"Transfer")</f>
        <v>0</v>
      </c>
      <c r="E280" s="20">
        <f>SUMIFS(Table4[[#All],[Qty Issued]],Table4[[#All],[Location]],'Pending Consumption'!B280,Table4[[#All],[Item Name]],'Pending Consumption'!$C280,Table4[[#All],[Type]],"Transfer")</f>
        <v>0</v>
      </c>
      <c r="F280" s="20">
        <f t="shared" si="5"/>
        <v>0</v>
      </c>
    </row>
    <row r="281" spans="2:6" x14ac:dyDescent="0.25">
      <c r="B281" s="27" t="s">
        <v>565</v>
      </c>
      <c r="C281" s="9" t="s">
        <v>129</v>
      </c>
      <c r="D281" s="20">
        <f>SUMIFS(Table4[[#All],[Qty Issued]],Table4[[#All],[BMC MPG Name]],'Pending Consumption'!$B281,Table4[[#All],[Item Name]],'Pending Consumption'!$C281,Table4[[#All],[Type]],"Transfer")</f>
        <v>0</v>
      </c>
      <c r="E281" s="20">
        <f>SUMIFS(Table4[[#All],[Qty Issued]],Table4[[#All],[Location]],'Pending Consumption'!B281,Table4[[#All],[Item Name]],'Pending Consumption'!$C281,Table4[[#All],[Type]],"Transfer")</f>
        <v>0</v>
      </c>
      <c r="F281" s="20">
        <f t="shared" si="5"/>
        <v>0</v>
      </c>
    </row>
    <row r="282" spans="2:6" x14ac:dyDescent="0.25">
      <c r="B282" s="27" t="s">
        <v>565</v>
      </c>
      <c r="C282" s="9" t="s">
        <v>130</v>
      </c>
      <c r="D282" s="20">
        <f>SUMIFS(Table4[[#All],[Qty Issued]],Table4[[#All],[BMC MPG Name]],'Pending Consumption'!$B282,Table4[[#All],[Item Name]],'Pending Consumption'!$C282,Table4[[#All],[Type]],"Transfer")</f>
        <v>0</v>
      </c>
      <c r="E282" s="20">
        <f>SUMIFS(Table4[[#All],[Qty Issued]],Table4[[#All],[Location]],'Pending Consumption'!B282,Table4[[#All],[Item Name]],'Pending Consumption'!$C282,Table4[[#All],[Type]],"Transfer")</f>
        <v>0</v>
      </c>
      <c r="F282" s="20">
        <f t="shared" si="5"/>
        <v>0</v>
      </c>
    </row>
    <row r="283" spans="2:6" x14ac:dyDescent="0.25">
      <c r="B283" s="27" t="s">
        <v>565</v>
      </c>
      <c r="C283" s="9" t="s">
        <v>131</v>
      </c>
      <c r="D283" s="20">
        <f>SUMIFS(Table4[[#All],[Qty Issued]],Table4[[#All],[BMC MPG Name]],'Pending Consumption'!$B283,Table4[[#All],[Item Name]],'Pending Consumption'!$C283,Table4[[#All],[Type]],"Transfer")</f>
        <v>0</v>
      </c>
      <c r="E283" s="20">
        <f>SUMIFS(Table4[[#All],[Qty Issued]],Table4[[#All],[Location]],'Pending Consumption'!B283,Table4[[#All],[Item Name]],'Pending Consumption'!$C283,Table4[[#All],[Type]],"Transfer")</f>
        <v>0</v>
      </c>
      <c r="F283" s="20">
        <f t="shared" si="5"/>
        <v>0</v>
      </c>
    </row>
    <row r="284" spans="2:6" x14ac:dyDescent="0.25">
      <c r="B284" s="27" t="s">
        <v>565</v>
      </c>
      <c r="C284" s="9" t="s">
        <v>132</v>
      </c>
      <c r="D284" s="20">
        <f>SUMIFS(Table4[[#All],[Qty Issued]],Table4[[#All],[BMC MPG Name]],'Pending Consumption'!$B284,Table4[[#All],[Item Name]],'Pending Consumption'!$C284,Table4[[#All],[Type]],"Transfer")</f>
        <v>0</v>
      </c>
      <c r="E284" s="20">
        <f>SUMIFS(Table4[[#All],[Qty Issued]],Table4[[#All],[Location]],'Pending Consumption'!B284,Table4[[#All],[Item Name]],'Pending Consumption'!$C284,Table4[[#All],[Type]],"Transfer")</f>
        <v>0</v>
      </c>
      <c r="F284" s="20">
        <f t="shared" si="5"/>
        <v>0</v>
      </c>
    </row>
    <row r="285" spans="2:6" x14ac:dyDescent="0.25">
      <c r="B285" s="27" t="s">
        <v>565</v>
      </c>
      <c r="C285" s="9" t="s">
        <v>133</v>
      </c>
      <c r="D285" s="20">
        <f>SUMIFS(Table4[[#All],[Qty Issued]],Table4[[#All],[BMC MPG Name]],'Pending Consumption'!$B285,Table4[[#All],[Item Name]],'Pending Consumption'!$C285,Table4[[#All],[Type]],"Transfer")</f>
        <v>44</v>
      </c>
      <c r="E285" s="20">
        <f>SUMIFS(Table4[[#All],[Qty Issued]],Table4[[#All],[Location]],'Pending Consumption'!B285,Table4[[#All],[Item Name]],'Pending Consumption'!$C285,Table4[[#All],[Type]],"Transfer")</f>
        <v>0</v>
      </c>
      <c r="F285" s="20">
        <f t="shared" si="5"/>
        <v>44</v>
      </c>
    </row>
    <row r="286" spans="2:6" x14ac:dyDescent="0.25">
      <c r="B286" s="27" t="s">
        <v>565</v>
      </c>
      <c r="C286" s="9" t="s">
        <v>134</v>
      </c>
      <c r="D286" s="20">
        <f>SUMIFS(Table4[[#All],[Qty Issued]],Table4[[#All],[BMC MPG Name]],'Pending Consumption'!$B286,Table4[[#All],[Item Name]],'Pending Consumption'!$C286,Table4[[#All],[Type]],"Transfer")</f>
        <v>0</v>
      </c>
      <c r="E286" s="20">
        <f>SUMIFS(Table4[[#All],[Qty Issued]],Table4[[#All],[Location]],'Pending Consumption'!B286,Table4[[#All],[Item Name]],'Pending Consumption'!$C286,Table4[[#All],[Type]],"Transfer")</f>
        <v>0</v>
      </c>
      <c r="F286" s="20">
        <f t="shared" si="5"/>
        <v>0</v>
      </c>
    </row>
    <row r="287" spans="2:6" x14ac:dyDescent="0.25">
      <c r="B287" s="27" t="s">
        <v>565</v>
      </c>
      <c r="C287" s="9" t="s">
        <v>135</v>
      </c>
      <c r="D287" s="20">
        <f>SUMIFS(Table4[[#All],[Qty Issued]],Table4[[#All],[BMC MPG Name]],'Pending Consumption'!$B287,Table4[[#All],[Item Name]],'Pending Consumption'!$C287,Table4[[#All],[Type]],"Transfer")</f>
        <v>0</v>
      </c>
      <c r="E287" s="20">
        <f>SUMIFS(Table4[[#All],[Qty Issued]],Table4[[#All],[Location]],'Pending Consumption'!B287,Table4[[#All],[Item Name]],'Pending Consumption'!$C287,Table4[[#All],[Type]],"Transfer")</f>
        <v>0</v>
      </c>
      <c r="F287" s="20">
        <f t="shared" si="5"/>
        <v>0</v>
      </c>
    </row>
    <row r="288" spans="2:6" x14ac:dyDescent="0.25">
      <c r="B288" s="27" t="s">
        <v>565</v>
      </c>
      <c r="C288" s="9" t="s">
        <v>136</v>
      </c>
      <c r="D288" s="20">
        <f>SUMIFS(Table4[[#All],[Qty Issued]],Table4[[#All],[BMC MPG Name]],'Pending Consumption'!$B288,Table4[[#All],[Item Name]],'Pending Consumption'!$C288,Table4[[#All],[Type]],"Transfer")</f>
        <v>0</v>
      </c>
      <c r="E288" s="20">
        <f>SUMIFS(Table4[[#All],[Qty Issued]],Table4[[#All],[Location]],'Pending Consumption'!B288,Table4[[#All],[Item Name]],'Pending Consumption'!$C288,Table4[[#All],[Type]],"Transfer")</f>
        <v>0</v>
      </c>
      <c r="F288" s="20">
        <f t="shared" si="5"/>
        <v>0</v>
      </c>
    </row>
    <row r="289" spans="2:6" x14ac:dyDescent="0.25">
      <c r="B289" s="27" t="s">
        <v>565</v>
      </c>
      <c r="C289" s="9" t="s">
        <v>137</v>
      </c>
      <c r="D289" s="20">
        <f>SUMIFS(Table4[[#All],[Qty Issued]],Table4[[#All],[BMC MPG Name]],'Pending Consumption'!$B289,Table4[[#All],[Item Name]],'Pending Consumption'!$C289,Table4[[#All],[Type]],"Transfer")</f>
        <v>0</v>
      </c>
      <c r="E289" s="20">
        <f>SUMIFS(Table4[[#All],[Qty Issued]],Table4[[#All],[Location]],'Pending Consumption'!B289,Table4[[#All],[Item Name]],'Pending Consumption'!$C289,Table4[[#All],[Type]],"Transfer")</f>
        <v>0</v>
      </c>
      <c r="F289" s="20">
        <f t="shared" si="5"/>
        <v>0</v>
      </c>
    </row>
    <row r="290" spans="2:6" x14ac:dyDescent="0.25">
      <c r="B290" s="27" t="s">
        <v>368</v>
      </c>
      <c r="C290" s="28" t="s">
        <v>42</v>
      </c>
      <c r="D290" s="29">
        <f>SUMIFS(Table4[[#All],[Qty Issued]],Table4[[#All],[BMC MPG Name]],'Pending Consumption'!$B290,Table4[[#All],[Item Name]],'Pending Consumption'!$C290,Table4[[#All],[Type]],"Transfer")</f>
        <v>0</v>
      </c>
      <c r="E290" s="29">
        <f>SUMIFS(Table4[[#All],[Qty Issued]],Table4[[#All],[Location]],'Pending Consumption'!B290,Table4[[#All],[Item Name]],'Pending Consumption'!$C290,Table4[[#All],[Type]],"Transfer")</f>
        <v>0</v>
      </c>
      <c r="F290" s="29">
        <f>+D290-E290</f>
        <v>0</v>
      </c>
    </row>
    <row r="291" spans="2:6" x14ac:dyDescent="0.25">
      <c r="B291" s="27" t="s">
        <v>368</v>
      </c>
      <c r="C291" s="9" t="s">
        <v>43</v>
      </c>
      <c r="D291" s="20">
        <f>SUMIFS(Table4[[#All],[Qty Issued]],Table4[[#All],[BMC MPG Name]],'Pending Consumption'!$B291,Table4[[#All],[Item Name]],'Pending Consumption'!$C291,Table4[[#All],[Type]],"Transfer")</f>
        <v>0</v>
      </c>
      <c r="E291" s="20">
        <f>SUMIFS(Table4[[#All],[Qty Issued]],Table4[[#All],[Location]],'Pending Consumption'!B291,Table4[[#All],[Item Name]],'Pending Consumption'!$C291,Table4[[#All],[Type]],"Transfer")</f>
        <v>0</v>
      </c>
      <c r="F291" s="20">
        <f t="shared" ref="F291:F354" si="6">+D291-E291</f>
        <v>0</v>
      </c>
    </row>
    <row r="292" spans="2:6" x14ac:dyDescent="0.25">
      <c r="B292" s="27" t="s">
        <v>368</v>
      </c>
      <c r="C292" s="9" t="s">
        <v>44</v>
      </c>
      <c r="D292" s="20">
        <f>SUMIFS(Table4[[#All],[Qty Issued]],Table4[[#All],[BMC MPG Name]],'Pending Consumption'!$B292,Table4[[#All],[Item Name]],'Pending Consumption'!$C292,Table4[[#All],[Type]],"Transfer")</f>
        <v>0</v>
      </c>
      <c r="E292" s="20">
        <f>SUMIFS(Table4[[#All],[Qty Issued]],Table4[[#All],[Location]],'Pending Consumption'!B292,Table4[[#All],[Item Name]],'Pending Consumption'!$C292,Table4[[#All],[Type]],"Transfer")</f>
        <v>0</v>
      </c>
      <c r="F292" s="20">
        <f t="shared" si="6"/>
        <v>0</v>
      </c>
    </row>
    <row r="293" spans="2:6" x14ac:dyDescent="0.25">
      <c r="B293" s="27" t="s">
        <v>368</v>
      </c>
      <c r="C293" s="9" t="s">
        <v>45</v>
      </c>
      <c r="D293" s="20">
        <f>SUMIFS(Table4[[#All],[Qty Issued]],Table4[[#All],[BMC MPG Name]],'Pending Consumption'!$B293,Table4[[#All],[Item Name]],'Pending Consumption'!$C293,Table4[[#All],[Type]],"Transfer")</f>
        <v>0</v>
      </c>
      <c r="E293" s="20">
        <f>SUMIFS(Table4[[#All],[Qty Issued]],Table4[[#All],[Location]],'Pending Consumption'!B293,Table4[[#All],[Item Name]],'Pending Consumption'!$C293,Table4[[#All],[Type]],"Transfer")</f>
        <v>0</v>
      </c>
      <c r="F293" s="20">
        <f t="shared" si="6"/>
        <v>0</v>
      </c>
    </row>
    <row r="294" spans="2:6" x14ac:dyDescent="0.25">
      <c r="B294" s="27" t="s">
        <v>368</v>
      </c>
      <c r="C294" s="24" t="s">
        <v>46</v>
      </c>
      <c r="D294" s="6">
        <f>SUMIFS(Table4[[#All],[Qty Issued]],Table4[[#All],[BMC MPG Name]],'Pending Consumption'!$B294,Table4[[#All],[Item Name]],'Pending Consumption'!$C294,Table4[[#All],[Type]],"Transfer")</f>
        <v>0</v>
      </c>
      <c r="E294" s="6">
        <f>SUMIFS(Table4[[#All],[Qty Issued]],Table4[[#All],[Location]],'Pending Consumption'!B294,Table4[[#All],[Item Name]],'Pending Consumption'!$C294,Table4[[#All],[Type]],"Transfer")</f>
        <v>0</v>
      </c>
      <c r="F294" s="6">
        <f t="shared" si="6"/>
        <v>0</v>
      </c>
    </row>
    <row r="295" spans="2:6" x14ac:dyDescent="0.25">
      <c r="B295" s="27" t="s">
        <v>368</v>
      </c>
      <c r="C295" s="9" t="s">
        <v>47</v>
      </c>
      <c r="D295" s="20">
        <f>SUMIFS(Table4[[#All],[Qty Issued]],Table4[[#All],[BMC MPG Name]],'Pending Consumption'!$B295,Table4[[#All],[Item Name]],'Pending Consumption'!$C295,Table4[[#All],[Type]],"Transfer")</f>
        <v>0</v>
      </c>
      <c r="E295" s="20">
        <f>SUMIFS(Table4[[#All],[Qty Issued]],Table4[[#All],[Location]],'Pending Consumption'!B295,Table4[[#All],[Item Name]],'Pending Consumption'!$C295,Table4[[#All],[Type]],"Transfer")</f>
        <v>0</v>
      </c>
      <c r="F295" s="20">
        <f t="shared" si="6"/>
        <v>0</v>
      </c>
    </row>
    <row r="296" spans="2:6" x14ac:dyDescent="0.25">
      <c r="B296" s="27" t="s">
        <v>368</v>
      </c>
      <c r="C296" s="9" t="s">
        <v>48</v>
      </c>
      <c r="D296" s="20">
        <f>SUMIFS(Table4[[#All],[Qty Issued]],Table4[[#All],[BMC MPG Name]],'Pending Consumption'!$B296,Table4[[#All],[Item Name]],'Pending Consumption'!$C296,Table4[[#All],[Type]],"Transfer")</f>
        <v>0</v>
      </c>
      <c r="E296" s="20">
        <f>SUMIFS(Table4[[#All],[Qty Issued]],Table4[[#All],[Location]],'Pending Consumption'!B296,Table4[[#All],[Item Name]],'Pending Consumption'!$C296,Table4[[#All],[Type]],"Transfer")</f>
        <v>0</v>
      </c>
      <c r="F296" s="20">
        <f t="shared" si="6"/>
        <v>0</v>
      </c>
    </row>
    <row r="297" spans="2:6" x14ac:dyDescent="0.25">
      <c r="B297" s="27" t="s">
        <v>368</v>
      </c>
      <c r="C297" s="9" t="s">
        <v>49</v>
      </c>
      <c r="D297" s="20">
        <f>SUMIFS(Table4[[#All],[Qty Issued]],Table4[[#All],[BMC MPG Name]],'Pending Consumption'!$B297,Table4[[#All],[Item Name]],'Pending Consumption'!$C297,Table4[[#All],[Type]],"Transfer")</f>
        <v>0</v>
      </c>
      <c r="E297" s="20">
        <f>SUMIFS(Table4[[#All],[Qty Issued]],Table4[[#All],[Location]],'Pending Consumption'!B297,Table4[[#All],[Item Name]],'Pending Consumption'!$C297,Table4[[#All],[Type]],"Transfer")</f>
        <v>0</v>
      </c>
      <c r="F297" s="20">
        <f t="shared" si="6"/>
        <v>0</v>
      </c>
    </row>
    <row r="298" spans="2:6" x14ac:dyDescent="0.25">
      <c r="B298" s="27" t="s">
        <v>368</v>
      </c>
      <c r="C298" s="9" t="s">
        <v>50</v>
      </c>
      <c r="D298" s="20">
        <f>SUMIFS(Table4[[#All],[Qty Issued]],Table4[[#All],[BMC MPG Name]],'Pending Consumption'!$B298,Table4[[#All],[Item Name]],'Pending Consumption'!$C298,Table4[[#All],[Type]],"Transfer")</f>
        <v>0</v>
      </c>
      <c r="E298" s="20">
        <f>SUMIFS(Table4[[#All],[Qty Issued]],Table4[[#All],[Location]],'Pending Consumption'!B298,Table4[[#All],[Item Name]],'Pending Consumption'!$C298,Table4[[#All],[Type]],"Transfer")</f>
        <v>0</v>
      </c>
      <c r="F298" s="20">
        <f t="shared" si="6"/>
        <v>0</v>
      </c>
    </row>
    <row r="299" spans="2:6" x14ac:dyDescent="0.25">
      <c r="B299" s="27" t="s">
        <v>368</v>
      </c>
      <c r="C299" s="9" t="s">
        <v>51</v>
      </c>
      <c r="D299" s="20">
        <f>SUMIFS(Table4[[#All],[Qty Issued]],Table4[[#All],[BMC MPG Name]],'Pending Consumption'!$B299,Table4[[#All],[Item Name]],'Pending Consumption'!$C299,Table4[[#All],[Type]],"Transfer")</f>
        <v>0</v>
      </c>
      <c r="E299" s="20">
        <f>SUMIFS(Table4[[#All],[Qty Issued]],Table4[[#All],[Location]],'Pending Consumption'!B299,Table4[[#All],[Item Name]],'Pending Consumption'!$C299,Table4[[#All],[Type]],"Transfer")</f>
        <v>0</v>
      </c>
      <c r="F299" s="20">
        <f t="shared" si="6"/>
        <v>0</v>
      </c>
    </row>
    <row r="300" spans="2:6" x14ac:dyDescent="0.25">
      <c r="B300" s="27" t="s">
        <v>368</v>
      </c>
      <c r="C300" s="9" t="s">
        <v>52</v>
      </c>
      <c r="D300" s="20">
        <f>SUMIFS(Table4[[#All],[Qty Issued]],Table4[[#All],[BMC MPG Name]],'Pending Consumption'!$B300,Table4[[#All],[Item Name]],'Pending Consumption'!$C300,Table4[[#All],[Type]],"Transfer")</f>
        <v>0</v>
      </c>
      <c r="E300" s="20">
        <f>SUMIFS(Table4[[#All],[Qty Issued]],Table4[[#All],[Location]],'Pending Consumption'!B300,Table4[[#All],[Item Name]],'Pending Consumption'!$C300,Table4[[#All],[Type]],"Transfer")</f>
        <v>0</v>
      </c>
      <c r="F300" s="20">
        <f t="shared" si="6"/>
        <v>0</v>
      </c>
    </row>
    <row r="301" spans="2:6" x14ac:dyDescent="0.25">
      <c r="B301" s="27" t="s">
        <v>368</v>
      </c>
      <c r="C301" s="9" t="s">
        <v>53</v>
      </c>
      <c r="D301" s="20">
        <f>SUMIFS(Table4[[#All],[Qty Issued]],Table4[[#All],[BMC MPG Name]],'Pending Consumption'!$B301,Table4[[#All],[Item Name]],'Pending Consumption'!$C301,Table4[[#All],[Type]],"Transfer")</f>
        <v>0</v>
      </c>
      <c r="E301" s="20">
        <f>SUMIFS(Table4[[#All],[Qty Issued]],Table4[[#All],[Location]],'Pending Consumption'!B301,Table4[[#All],[Item Name]],'Pending Consumption'!$C301,Table4[[#All],[Type]],"Transfer")</f>
        <v>0</v>
      </c>
      <c r="F301" s="20">
        <f t="shared" si="6"/>
        <v>0</v>
      </c>
    </row>
    <row r="302" spans="2:6" x14ac:dyDescent="0.25">
      <c r="B302" s="27" t="s">
        <v>368</v>
      </c>
      <c r="C302" s="9" t="s">
        <v>54</v>
      </c>
      <c r="D302" s="20">
        <f>SUMIFS(Table4[[#All],[Qty Issued]],Table4[[#All],[BMC MPG Name]],'Pending Consumption'!$B302,Table4[[#All],[Item Name]],'Pending Consumption'!$C302,Table4[[#All],[Type]],"Transfer")</f>
        <v>0</v>
      </c>
      <c r="E302" s="20">
        <f>SUMIFS(Table4[[#All],[Qty Issued]],Table4[[#All],[Location]],'Pending Consumption'!B302,Table4[[#All],[Item Name]],'Pending Consumption'!$C302,Table4[[#All],[Type]],"Transfer")</f>
        <v>0</v>
      </c>
      <c r="F302" s="20">
        <f t="shared" si="6"/>
        <v>0</v>
      </c>
    </row>
    <row r="303" spans="2:6" x14ac:dyDescent="0.25">
      <c r="B303" s="27" t="s">
        <v>368</v>
      </c>
      <c r="C303" s="9" t="s">
        <v>55</v>
      </c>
      <c r="D303" s="20">
        <f>SUMIFS(Table4[[#All],[Qty Issued]],Table4[[#All],[BMC MPG Name]],'Pending Consumption'!$B303,Table4[[#All],[Item Name]],'Pending Consumption'!$C303,Table4[[#All],[Type]],"Transfer")</f>
        <v>0</v>
      </c>
      <c r="E303" s="20">
        <f>SUMIFS(Table4[[#All],[Qty Issued]],Table4[[#All],[Location]],'Pending Consumption'!B303,Table4[[#All],[Item Name]],'Pending Consumption'!$C303,Table4[[#All],[Type]],"Transfer")</f>
        <v>0</v>
      </c>
      <c r="F303" s="20">
        <f t="shared" si="6"/>
        <v>0</v>
      </c>
    </row>
    <row r="304" spans="2:6" x14ac:dyDescent="0.25">
      <c r="B304" s="27" t="s">
        <v>368</v>
      </c>
      <c r="C304" s="9" t="s">
        <v>56</v>
      </c>
      <c r="D304" s="20">
        <f>SUMIFS(Table4[[#All],[Qty Issued]],Table4[[#All],[BMC MPG Name]],'Pending Consumption'!$B304,Table4[[#All],[Item Name]],'Pending Consumption'!$C304,Table4[[#All],[Type]],"Transfer")</f>
        <v>0</v>
      </c>
      <c r="E304" s="20">
        <f>SUMIFS(Table4[[#All],[Qty Issued]],Table4[[#All],[Location]],'Pending Consumption'!B304,Table4[[#All],[Item Name]],'Pending Consumption'!$C304,Table4[[#All],[Type]],"Transfer")</f>
        <v>0</v>
      </c>
      <c r="F304" s="20">
        <f t="shared" si="6"/>
        <v>0</v>
      </c>
    </row>
    <row r="305" spans="2:6" x14ac:dyDescent="0.25">
      <c r="B305" s="27" t="s">
        <v>368</v>
      </c>
      <c r="C305" s="9" t="s">
        <v>57</v>
      </c>
      <c r="D305" s="20">
        <f>SUMIFS(Table4[[#All],[Qty Issued]],Table4[[#All],[BMC MPG Name]],'Pending Consumption'!$B305,Table4[[#All],[Item Name]],'Pending Consumption'!$C305,Table4[[#All],[Type]],"Transfer")</f>
        <v>0</v>
      </c>
      <c r="E305" s="20">
        <f>SUMIFS(Table4[[#All],[Qty Issued]],Table4[[#All],[Location]],'Pending Consumption'!B305,Table4[[#All],[Item Name]],'Pending Consumption'!$C305,Table4[[#All],[Type]],"Transfer")</f>
        <v>0</v>
      </c>
      <c r="F305" s="20">
        <f t="shared" si="6"/>
        <v>0</v>
      </c>
    </row>
    <row r="306" spans="2:6" x14ac:dyDescent="0.25">
      <c r="B306" s="27" t="s">
        <v>368</v>
      </c>
      <c r="C306" s="9" t="s">
        <v>58</v>
      </c>
      <c r="D306" s="20">
        <f>SUMIFS(Table4[[#All],[Qty Issued]],Table4[[#All],[BMC MPG Name]],'Pending Consumption'!$B306,Table4[[#All],[Item Name]],'Pending Consumption'!$C306,Table4[[#All],[Type]],"Transfer")</f>
        <v>0</v>
      </c>
      <c r="E306" s="20">
        <f>SUMIFS(Table4[[#All],[Qty Issued]],Table4[[#All],[Location]],'Pending Consumption'!B306,Table4[[#All],[Item Name]],'Pending Consumption'!$C306,Table4[[#All],[Type]],"Transfer")</f>
        <v>0</v>
      </c>
      <c r="F306" s="20">
        <f t="shared" si="6"/>
        <v>0</v>
      </c>
    </row>
    <row r="307" spans="2:6" x14ac:dyDescent="0.25">
      <c r="B307" s="27" t="s">
        <v>368</v>
      </c>
      <c r="C307" s="24" t="s">
        <v>59</v>
      </c>
      <c r="D307" s="6">
        <f>SUMIFS(Table4[[#All],[Qty Issued]],Table4[[#All],[BMC MPG Name]],'Pending Consumption'!$B307,Table4[[#All],[Item Name]],'Pending Consumption'!$C307,Table4[[#All],[Type]],"Transfer")</f>
        <v>0</v>
      </c>
      <c r="E307" s="6">
        <f>SUMIFS(Table4[[#All],[Qty Issued]],Table4[[#All],[Location]],'Pending Consumption'!B307,Table4[[#All],[Item Name]],'Pending Consumption'!$C307,Table4[[#All],[Type]],"Transfer")</f>
        <v>0</v>
      </c>
      <c r="F307" s="6">
        <f t="shared" si="6"/>
        <v>0</v>
      </c>
    </row>
    <row r="308" spans="2:6" x14ac:dyDescent="0.25">
      <c r="B308" s="27" t="s">
        <v>368</v>
      </c>
      <c r="C308" s="9" t="s">
        <v>60</v>
      </c>
      <c r="D308" s="20">
        <f>SUMIFS(Table4[[#All],[Qty Issued]],Table4[[#All],[BMC MPG Name]],'Pending Consumption'!$B308,Table4[[#All],[Item Name]],'Pending Consumption'!$C308,Table4[[#All],[Type]],"Transfer")</f>
        <v>0</v>
      </c>
      <c r="E308" s="20">
        <f>SUMIFS(Table4[[#All],[Qty Issued]],Table4[[#All],[Location]],'Pending Consumption'!B308,Table4[[#All],[Item Name]],'Pending Consumption'!$C308,Table4[[#All],[Type]],"Transfer")</f>
        <v>0</v>
      </c>
      <c r="F308" s="20">
        <f t="shared" si="6"/>
        <v>0</v>
      </c>
    </row>
    <row r="309" spans="2:6" x14ac:dyDescent="0.25">
      <c r="B309" s="27" t="s">
        <v>368</v>
      </c>
      <c r="C309" s="9" t="s">
        <v>61</v>
      </c>
      <c r="D309" s="20">
        <f>SUMIFS(Table4[[#All],[Qty Issued]],Table4[[#All],[BMC MPG Name]],'Pending Consumption'!$B309,Table4[[#All],[Item Name]],'Pending Consumption'!$C309,Table4[[#All],[Type]],"Transfer")</f>
        <v>0</v>
      </c>
      <c r="E309" s="20">
        <f>SUMIFS(Table4[[#All],[Qty Issued]],Table4[[#All],[Location]],'Pending Consumption'!B309,Table4[[#All],[Item Name]],'Pending Consumption'!$C309,Table4[[#All],[Type]],"Transfer")</f>
        <v>0</v>
      </c>
      <c r="F309" s="20">
        <f t="shared" si="6"/>
        <v>0</v>
      </c>
    </row>
    <row r="310" spans="2:6" x14ac:dyDescent="0.25">
      <c r="B310" s="27" t="s">
        <v>368</v>
      </c>
      <c r="C310" s="9" t="s">
        <v>62</v>
      </c>
      <c r="D310" s="20">
        <f>SUMIFS(Table4[[#All],[Qty Issued]],Table4[[#All],[BMC MPG Name]],'Pending Consumption'!$B310,Table4[[#All],[Item Name]],'Pending Consumption'!$C310,Table4[[#All],[Type]],"Transfer")</f>
        <v>3</v>
      </c>
      <c r="E310" s="20">
        <f>SUMIFS(Table4[[#All],[Qty Issued]],Table4[[#All],[Location]],'Pending Consumption'!B310,Table4[[#All],[Item Name]],'Pending Consumption'!$C310,Table4[[#All],[Type]],"Transfer")</f>
        <v>0</v>
      </c>
      <c r="F310" s="20">
        <f t="shared" si="6"/>
        <v>3</v>
      </c>
    </row>
    <row r="311" spans="2:6" x14ac:dyDescent="0.25">
      <c r="B311" s="27" t="s">
        <v>368</v>
      </c>
      <c r="C311" s="9" t="s">
        <v>63</v>
      </c>
      <c r="D311" s="20">
        <f>SUMIFS(Table4[[#All],[Qty Issued]],Table4[[#All],[BMC MPG Name]],'Pending Consumption'!$B311,Table4[[#All],[Item Name]],'Pending Consumption'!$C311,Table4[[#All],[Type]],"Transfer")</f>
        <v>0</v>
      </c>
      <c r="E311" s="20">
        <f>SUMIFS(Table4[[#All],[Qty Issued]],Table4[[#All],[Location]],'Pending Consumption'!B311,Table4[[#All],[Item Name]],'Pending Consumption'!$C311,Table4[[#All],[Type]],"Transfer")</f>
        <v>0</v>
      </c>
      <c r="F311" s="20">
        <f t="shared" si="6"/>
        <v>0</v>
      </c>
    </row>
    <row r="312" spans="2:6" x14ac:dyDescent="0.25">
      <c r="B312" s="27" t="s">
        <v>368</v>
      </c>
      <c r="C312" s="9" t="s">
        <v>64</v>
      </c>
      <c r="D312" s="20">
        <f>SUMIFS(Table4[[#All],[Qty Issued]],Table4[[#All],[BMC MPG Name]],'Pending Consumption'!$B312,Table4[[#All],[Item Name]],'Pending Consumption'!$C312,Table4[[#All],[Type]],"Transfer")</f>
        <v>141</v>
      </c>
      <c r="E312" s="20">
        <f>SUMIFS(Table4[[#All],[Qty Issued]],Table4[[#All],[Location]],'Pending Consumption'!B312,Table4[[#All],[Item Name]],'Pending Consumption'!$C312,Table4[[#All],[Type]],"Transfer")</f>
        <v>0</v>
      </c>
      <c r="F312" s="20">
        <f t="shared" si="6"/>
        <v>141</v>
      </c>
    </row>
    <row r="313" spans="2:6" x14ac:dyDescent="0.25">
      <c r="B313" s="27" t="s">
        <v>368</v>
      </c>
      <c r="C313" s="9" t="s">
        <v>65</v>
      </c>
      <c r="D313" s="20">
        <f>SUMIFS(Table4[[#All],[Qty Issued]],Table4[[#All],[BMC MPG Name]],'Pending Consumption'!$B313,Table4[[#All],[Item Name]],'Pending Consumption'!$C313,Table4[[#All],[Type]],"Transfer")</f>
        <v>0</v>
      </c>
      <c r="E313" s="20">
        <f>SUMIFS(Table4[[#All],[Qty Issued]],Table4[[#All],[Location]],'Pending Consumption'!B313,Table4[[#All],[Item Name]],'Pending Consumption'!$C313,Table4[[#All],[Type]],"Transfer")</f>
        <v>0</v>
      </c>
      <c r="F313" s="20">
        <f t="shared" si="6"/>
        <v>0</v>
      </c>
    </row>
    <row r="314" spans="2:6" x14ac:dyDescent="0.25">
      <c r="B314" s="27" t="s">
        <v>368</v>
      </c>
      <c r="C314" s="9" t="s">
        <v>66</v>
      </c>
      <c r="D314" s="20">
        <f>SUMIFS(Table4[[#All],[Qty Issued]],Table4[[#All],[BMC MPG Name]],'Pending Consumption'!$B314,Table4[[#All],[Item Name]],'Pending Consumption'!$C314,Table4[[#All],[Type]],"Transfer")</f>
        <v>16</v>
      </c>
      <c r="E314" s="20">
        <f>SUMIFS(Table4[[#All],[Qty Issued]],Table4[[#All],[Location]],'Pending Consumption'!B314,Table4[[#All],[Item Name]],'Pending Consumption'!$C314,Table4[[#All],[Type]],"Transfer")</f>
        <v>0</v>
      </c>
      <c r="F314" s="20">
        <f t="shared" si="6"/>
        <v>16</v>
      </c>
    </row>
    <row r="315" spans="2:6" x14ac:dyDescent="0.25">
      <c r="B315" s="27" t="s">
        <v>368</v>
      </c>
      <c r="C315" s="9" t="s">
        <v>67</v>
      </c>
      <c r="D315" s="20">
        <f>SUMIFS(Table4[[#All],[Qty Issued]],Table4[[#All],[BMC MPG Name]],'Pending Consumption'!$B315,Table4[[#All],[Item Name]],'Pending Consumption'!$C315,Table4[[#All],[Type]],"Transfer")</f>
        <v>0</v>
      </c>
      <c r="E315" s="20">
        <f>SUMIFS(Table4[[#All],[Qty Issued]],Table4[[#All],[Location]],'Pending Consumption'!B315,Table4[[#All],[Item Name]],'Pending Consumption'!$C315,Table4[[#All],[Type]],"Transfer")</f>
        <v>0</v>
      </c>
      <c r="F315" s="20">
        <f t="shared" si="6"/>
        <v>0</v>
      </c>
    </row>
    <row r="316" spans="2:6" x14ac:dyDescent="0.25">
      <c r="B316" s="27" t="s">
        <v>368</v>
      </c>
      <c r="C316" s="9" t="s">
        <v>68</v>
      </c>
      <c r="D316" s="20">
        <f>SUMIFS(Table4[[#All],[Qty Issued]],Table4[[#All],[BMC MPG Name]],'Pending Consumption'!$B316,Table4[[#All],[Item Name]],'Pending Consumption'!$C316,Table4[[#All],[Type]],"Transfer")</f>
        <v>1130</v>
      </c>
      <c r="E316" s="20">
        <f>SUMIFS(Table4[[#All],[Qty Issued]],Table4[[#All],[Location]],'Pending Consumption'!B316,Table4[[#All],[Item Name]],'Pending Consumption'!$C316,Table4[[#All],[Type]],"Transfer")</f>
        <v>0</v>
      </c>
      <c r="F316" s="20">
        <f t="shared" si="6"/>
        <v>1130</v>
      </c>
    </row>
    <row r="317" spans="2:6" x14ac:dyDescent="0.25">
      <c r="B317" s="27" t="s">
        <v>368</v>
      </c>
      <c r="C317" s="9" t="s">
        <v>69</v>
      </c>
      <c r="D317" s="20">
        <f>SUMIFS(Table4[[#All],[Qty Issued]],Table4[[#All],[BMC MPG Name]],'Pending Consumption'!$B317,Table4[[#All],[Item Name]],'Pending Consumption'!$C317,Table4[[#All],[Type]],"Transfer")</f>
        <v>0</v>
      </c>
      <c r="E317" s="20">
        <f>SUMIFS(Table4[[#All],[Qty Issued]],Table4[[#All],[Location]],'Pending Consumption'!B317,Table4[[#All],[Item Name]],'Pending Consumption'!$C317,Table4[[#All],[Type]],"Transfer")</f>
        <v>0</v>
      </c>
      <c r="F317" s="20">
        <f t="shared" si="6"/>
        <v>0</v>
      </c>
    </row>
    <row r="318" spans="2:6" x14ac:dyDescent="0.25">
      <c r="B318" s="27" t="s">
        <v>368</v>
      </c>
      <c r="C318" s="9" t="s">
        <v>70</v>
      </c>
      <c r="D318" s="20">
        <f>SUMIFS(Table4[[#All],[Qty Issued]],Table4[[#All],[BMC MPG Name]],'Pending Consumption'!$B318,Table4[[#All],[Item Name]],'Pending Consumption'!$C318,Table4[[#All],[Type]],"Transfer")</f>
        <v>39</v>
      </c>
      <c r="E318" s="20">
        <f>SUMIFS(Table4[[#All],[Qty Issued]],Table4[[#All],[Location]],'Pending Consumption'!B318,Table4[[#All],[Item Name]],'Pending Consumption'!$C318,Table4[[#All],[Type]],"Transfer")</f>
        <v>0</v>
      </c>
      <c r="F318" s="20">
        <f t="shared" si="6"/>
        <v>39</v>
      </c>
    </row>
    <row r="319" spans="2:6" x14ac:dyDescent="0.25">
      <c r="B319" s="27" t="s">
        <v>368</v>
      </c>
      <c r="C319" s="9" t="s">
        <v>71</v>
      </c>
      <c r="D319" s="20">
        <f>SUMIFS(Table4[[#All],[Qty Issued]],Table4[[#All],[BMC MPG Name]],'Pending Consumption'!$B319,Table4[[#All],[Item Name]],'Pending Consumption'!$C319,Table4[[#All],[Type]],"Transfer")</f>
        <v>0</v>
      </c>
      <c r="E319" s="20">
        <f>SUMIFS(Table4[[#All],[Qty Issued]],Table4[[#All],[Location]],'Pending Consumption'!B319,Table4[[#All],[Item Name]],'Pending Consumption'!$C319,Table4[[#All],[Type]],"Transfer")</f>
        <v>0</v>
      </c>
      <c r="F319" s="20">
        <f t="shared" si="6"/>
        <v>0</v>
      </c>
    </row>
    <row r="320" spans="2:6" x14ac:dyDescent="0.25">
      <c r="B320" s="27" t="s">
        <v>368</v>
      </c>
      <c r="C320" s="9" t="s">
        <v>72</v>
      </c>
      <c r="D320" s="20">
        <f>SUMIFS(Table4[[#All],[Qty Issued]],Table4[[#All],[BMC MPG Name]],'Pending Consumption'!$B320,Table4[[#All],[Item Name]],'Pending Consumption'!$C320,Table4[[#All],[Type]],"Transfer")</f>
        <v>0</v>
      </c>
      <c r="E320" s="20">
        <f>SUMIFS(Table4[[#All],[Qty Issued]],Table4[[#All],[Location]],'Pending Consumption'!B320,Table4[[#All],[Item Name]],'Pending Consumption'!$C320,Table4[[#All],[Type]],"Transfer")</f>
        <v>0</v>
      </c>
      <c r="F320" s="20">
        <f t="shared" si="6"/>
        <v>0</v>
      </c>
    </row>
    <row r="321" spans="2:6" x14ac:dyDescent="0.25">
      <c r="B321" s="27" t="s">
        <v>368</v>
      </c>
      <c r="C321" s="9" t="s">
        <v>73</v>
      </c>
      <c r="D321" s="20">
        <f>SUMIFS(Table4[[#All],[Qty Issued]],Table4[[#All],[BMC MPG Name]],'Pending Consumption'!$B321,Table4[[#All],[Item Name]],'Pending Consumption'!$C321,Table4[[#All],[Type]],"Transfer")</f>
        <v>0</v>
      </c>
      <c r="E321" s="20">
        <f>SUMIFS(Table4[[#All],[Qty Issued]],Table4[[#All],[Location]],'Pending Consumption'!B321,Table4[[#All],[Item Name]],'Pending Consumption'!$C321,Table4[[#All],[Type]],"Transfer")</f>
        <v>0</v>
      </c>
      <c r="F321" s="20">
        <f t="shared" si="6"/>
        <v>0</v>
      </c>
    </row>
    <row r="322" spans="2:6" x14ac:dyDescent="0.25">
      <c r="B322" s="27" t="s">
        <v>368</v>
      </c>
      <c r="C322" s="9" t="s">
        <v>74</v>
      </c>
      <c r="D322" s="20">
        <f>SUMIFS(Table4[[#All],[Qty Issued]],Table4[[#All],[BMC MPG Name]],'Pending Consumption'!$B322,Table4[[#All],[Item Name]],'Pending Consumption'!$C322,Table4[[#All],[Type]],"Transfer")</f>
        <v>0</v>
      </c>
      <c r="E322" s="20">
        <f>SUMIFS(Table4[[#All],[Qty Issued]],Table4[[#All],[Location]],'Pending Consumption'!B322,Table4[[#All],[Item Name]],'Pending Consumption'!$C322,Table4[[#All],[Type]],"Transfer")</f>
        <v>0</v>
      </c>
      <c r="F322" s="20">
        <f t="shared" si="6"/>
        <v>0</v>
      </c>
    </row>
    <row r="323" spans="2:6" x14ac:dyDescent="0.25">
      <c r="B323" s="27" t="s">
        <v>368</v>
      </c>
      <c r="C323" s="9" t="s">
        <v>75</v>
      </c>
      <c r="D323" s="20">
        <f>SUMIFS(Table4[[#All],[Qty Issued]],Table4[[#All],[BMC MPG Name]],'Pending Consumption'!$B323,Table4[[#All],[Item Name]],'Pending Consumption'!$C323,Table4[[#All],[Type]],"Transfer")</f>
        <v>0</v>
      </c>
      <c r="E323" s="20">
        <f>SUMIFS(Table4[[#All],[Qty Issued]],Table4[[#All],[Location]],'Pending Consumption'!B323,Table4[[#All],[Item Name]],'Pending Consumption'!$C323,Table4[[#All],[Type]],"Transfer")</f>
        <v>0</v>
      </c>
      <c r="F323" s="20">
        <f t="shared" si="6"/>
        <v>0</v>
      </c>
    </row>
    <row r="324" spans="2:6" x14ac:dyDescent="0.25">
      <c r="B324" s="27" t="s">
        <v>368</v>
      </c>
      <c r="C324" s="9" t="s">
        <v>76</v>
      </c>
      <c r="D324" s="20">
        <f>SUMIFS(Table4[[#All],[Qty Issued]],Table4[[#All],[BMC MPG Name]],'Pending Consumption'!$B324,Table4[[#All],[Item Name]],'Pending Consumption'!$C324,Table4[[#All],[Type]],"Transfer")</f>
        <v>0</v>
      </c>
      <c r="E324" s="20">
        <f>SUMIFS(Table4[[#All],[Qty Issued]],Table4[[#All],[Location]],'Pending Consumption'!B324,Table4[[#All],[Item Name]],'Pending Consumption'!$C324,Table4[[#All],[Type]],"Transfer")</f>
        <v>0</v>
      </c>
      <c r="F324" s="20">
        <f t="shared" si="6"/>
        <v>0</v>
      </c>
    </row>
    <row r="325" spans="2:6" x14ac:dyDescent="0.25">
      <c r="B325" s="27" t="s">
        <v>368</v>
      </c>
      <c r="C325" s="9" t="s">
        <v>77</v>
      </c>
      <c r="D325" s="20">
        <f>SUMIFS(Table4[[#All],[Qty Issued]],Table4[[#All],[BMC MPG Name]],'Pending Consumption'!$B325,Table4[[#All],[Item Name]],'Pending Consumption'!$C325,Table4[[#All],[Type]],"Transfer")</f>
        <v>0</v>
      </c>
      <c r="E325" s="20">
        <f>SUMIFS(Table4[[#All],[Qty Issued]],Table4[[#All],[Location]],'Pending Consumption'!B325,Table4[[#All],[Item Name]],'Pending Consumption'!$C325,Table4[[#All],[Type]],"Transfer")</f>
        <v>0</v>
      </c>
      <c r="F325" s="20">
        <f t="shared" si="6"/>
        <v>0</v>
      </c>
    </row>
    <row r="326" spans="2:6" x14ac:dyDescent="0.25">
      <c r="B326" s="27" t="s">
        <v>368</v>
      </c>
      <c r="C326" s="9" t="s">
        <v>78</v>
      </c>
      <c r="D326" s="20">
        <f>SUMIFS(Table4[[#All],[Qty Issued]],Table4[[#All],[BMC MPG Name]],'Pending Consumption'!$B326,Table4[[#All],[Item Name]],'Pending Consumption'!$C326,Table4[[#All],[Type]],"Transfer")</f>
        <v>0</v>
      </c>
      <c r="E326" s="20">
        <f>SUMIFS(Table4[[#All],[Qty Issued]],Table4[[#All],[Location]],'Pending Consumption'!B326,Table4[[#All],[Item Name]],'Pending Consumption'!$C326,Table4[[#All],[Type]],"Transfer")</f>
        <v>0</v>
      </c>
      <c r="F326" s="20">
        <f t="shared" si="6"/>
        <v>0</v>
      </c>
    </row>
    <row r="327" spans="2:6" x14ac:dyDescent="0.25">
      <c r="B327" s="27" t="s">
        <v>368</v>
      </c>
      <c r="C327" s="9" t="s">
        <v>79</v>
      </c>
      <c r="D327" s="20">
        <f>SUMIFS(Table4[[#All],[Qty Issued]],Table4[[#All],[BMC MPG Name]],'Pending Consumption'!$B327,Table4[[#All],[Item Name]],'Pending Consumption'!$C327,Table4[[#All],[Type]],"Transfer")</f>
        <v>0</v>
      </c>
      <c r="E327" s="20">
        <f>SUMIFS(Table4[[#All],[Qty Issued]],Table4[[#All],[Location]],'Pending Consumption'!B327,Table4[[#All],[Item Name]],'Pending Consumption'!$C327,Table4[[#All],[Type]],"Transfer")</f>
        <v>0</v>
      </c>
      <c r="F327" s="20">
        <f t="shared" si="6"/>
        <v>0</v>
      </c>
    </row>
    <row r="328" spans="2:6" x14ac:dyDescent="0.25">
      <c r="B328" s="27" t="s">
        <v>368</v>
      </c>
      <c r="C328" s="9" t="s">
        <v>80</v>
      </c>
      <c r="D328" s="20">
        <f>SUMIFS(Table4[[#All],[Qty Issued]],Table4[[#All],[BMC MPG Name]],'Pending Consumption'!$B328,Table4[[#All],[Item Name]],'Pending Consumption'!$C328,Table4[[#All],[Type]],"Transfer")</f>
        <v>0</v>
      </c>
      <c r="E328" s="20">
        <f>SUMIFS(Table4[[#All],[Qty Issued]],Table4[[#All],[Location]],'Pending Consumption'!B328,Table4[[#All],[Item Name]],'Pending Consumption'!$C328,Table4[[#All],[Type]],"Transfer")</f>
        <v>0</v>
      </c>
      <c r="F328" s="20">
        <f t="shared" si="6"/>
        <v>0</v>
      </c>
    </row>
    <row r="329" spans="2:6" x14ac:dyDescent="0.25">
      <c r="B329" s="27" t="s">
        <v>368</v>
      </c>
      <c r="C329" s="9" t="s">
        <v>81</v>
      </c>
      <c r="D329" s="20">
        <f>SUMIFS(Table4[[#All],[Qty Issued]],Table4[[#All],[BMC MPG Name]],'Pending Consumption'!$B329,Table4[[#All],[Item Name]],'Pending Consumption'!$C329,Table4[[#All],[Type]],"Transfer")</f>
        <v>0</v>
      </c>
      <c r="E329" s="20">
        <f>SUMIFS(Table4[[#All],[Qty Issued]],Table4[[#All],[Location]],'Pending Consumption'!B329,Table4[[#All],[Item Name]],'Pending Consumption'!$C329,Table4[[#All],[Type]],"Transfer")</f>
        <v>0</v>
      </c>
      <c r="F329" s="20">
        <f t="shared" si="6"/>
        <v>0</v>
      </c>
    </row>
    <row r="330" spans="2:6" x14ac:dyDescent="0.25">
      <c r="B330" s="27" t="s">
        <v>368</v>
      </c>
      <c r="C330" s="9" t="s">
        <v>82</v>
      </c>
      <c r="D330" s="20">
        <f>SUMIFS(Table4[[#All],[Qty Issued]],Table4[[#All],[BMC MPG Name]],'Pending Consumption'!$B330,Table4[[#All],[Item Name]],'Pending Consumption'!$C330,Table4[[#All],[Type]],"Transfer")</f>
        <v>0</v>
      </c>
      <c r="E330" s="20">
        <f>SUMIFS(Table4[[#All],[Qty Issued]],Table4[[#All],[Location]],'Pending Consumption'!B330,Table4[[#All],[Item Name]],'Pending Consumption'!$C330,Table4[[#All],[Type]],"Transfer")</f>
        <v>0</v>
      </c>
      <c r="F330" s="20">
        <f t="shared" si="6"/>
        <v>0</v>
      </c>
    </row>
    <row r="331" spans="2:6" x14ac:dyDescent="0.25">
      <c r="B331" s="27" t="s">
        <v>368</v>
      </c>
      <c r="C331" s="9" t="s">
        <v>83</v>
      </c>
      <c r="D331" s="20">
        <f>SUMIFS(Table4[[#All],[Qty Issued]],Table4[[#All],[BMC MPG Name]],'Pending Consumption'!$B331,Table4[[#All],[Item Name]],'Pending Consumption'!$C331,Table4[[#All],[Type]],"Transfer")</f>
        <v>0</v>
      </c>
      <c r="E331" s="20">
        <f>SUMIFS(Table4[[#All],[Qty Issued]],Table4[[#All],[Location]],'Pending Consumption'!B331,Table4[[#All],[Item Name]],'Pending Consumption'!$C331,Table4[[#All],[Type]],"Transfer")</f>
        <v>0</v>
      </c>
      <c r="F331" s="20">
        <f t="shared" si="6"/>
        <v>0</v>
      </c>
    </row>
    <row r="332" spans="2:6" x14ac:dyDescent="0.25">
      <c r="B332" s="27" t="s">
        <v>368</v>
      </c>
      <c r="C332" s="9" t="s">
        <v>84</v>
      </c>
      <c r="D332" s="20">
        <f>SUMIFS(Table4[[#All],[Qty Issued]],Table4[[#All],[BMC MPG Name]],'Pending Consumption'!$B332,Table4[[#All],[Item Name]],'Pending Consumption'!$C332,Table4[[#All],[Type]],"Transfer")</f>
        <v>0</v>
      </c>
      <c r="E332" s="20">
        <f>SUMIFS(Table4[[#All],[Qty Issued]],Table4[[#All],[Location]],'Pending Consumption'!B332,Table4[[#All],[Item Name]],'Pending Consumption'!$C332,Table4[[#All],[Type]],"Transfer")</f>
        <v>0</v>
      </c>
      <c r="F332" s="20">
        <f t="shared" si="6"/>
        <v>0</v>
      </c>
    </row>
    <row r="333" spans="2:6" x14ac:dyDescent="0.25">
      <c r="B333" s="27" t="s">
        <v>368</v>
      </c>
      <c r="C333" s="9" t="s">
        <v>85</v>
      </c>
      <c r="D333" s="20">
        <f>SUMIFS(Table4[[#All],[Qty Issued]],Table4[[#All],[BMC MPG Name]],'Pending Consumption'!$B333,Table4[[#All],[Item Name]],'Pending Consumption'!$C333,Table4[[#All],[Type]],"Transfer")</f>
        <v>0</v>
      </c>
      <c r="E333" s="20">
        <f>SUMIFS(Table4[[#All],[Qty Issued]],Table4[[#All],[Location]],'Pending Consumption'!B333,Table4[[#All],[Item Name]],'Pending Consumption'!$C333,Table4[[#All],[Type]],"Transfer")</f>
        <v>0</v>
      </c>
      <c r="F333" s="20">
        <f t="shared" si="6"/>
        <v>0</v>
      </c>
    </row>
    <row r="334" spans="2:6" x14ac:dyDescent="0.25">
      <c r="B334" s="27" t="s">
        <v>368</v>
      </c>
      <c r="C334" s="9" t="s">
        <v>86</v>
      </c>
      <c r="D334" s="20">
        <f>SUMIFS(Table4[[#All],[Qty Issued]],Table4[[#All],[BMC MPG Name]],'Pending Consumption'!$B334,Table4[[#All],[Item Name]],'Pending Consumption'!$C334,Table4[[#All],[Type]],"Transfer")</f>
        <v>0</v>
      </c>
      <c r="E334" s="20">
        <f>SUMIFS(Table4[[#All],[Qty Issued]],Table4[[#All],[Location]],'Pending Consumption'!B334,Table4[[#All],[Item Name]],'Pending Consumption'!$C334,Table4[[#All],[Type]],"Transfer")</f>
        <v>0</v>
      </c>
      <c r="F334" s="20">
        <f t="shared" si="6"/>
        <v>0</v>
      </c>
    </row>
    <row r="335" spans="2:6" x14ac:dyDescent="0.25">
      <c r="B335" s="27" t="s">
        <v>368</v>
      </c>
      <c r="C335" s="9" t="s">
        <v>87</v>
      </c>
      <c r="D335" s="20">
        <f>SUMIFS(Table4[[#All],[Qty Issued]],Table4[[#All],[BMC MPG Name]],'Pending Consumption'!$B335,Table4[[#All],[Item Name]],'Pending Consumption'!$C335,Table4[[#All],[Type]],"Transfer")</f>
        <v>0</v>
      </c>
      <c r="E335" s="20">
        <f>SUMIFS(Table4[[#All],[Qty Issued]],Table4[[#All],[Location]],'Pending Consumption'!B335,Table4[[#All],[Item Name]],'Pending Consumption'!$C335,Table4[[#All],[Type]],"Transfer")</f>
        <v>0</v>
      </c>
      <c r="F335" s="20">
        <f t="shared" si="6"/>
        <v>0</v>
      </c>
    </row>
    <row r="336" spans="2:6" x14ac:dyDescent="0.25">
      <c r="B336" s="27" t="s">
        <v>368</v>
      </c>
      <c r="C336" s="9" t="s">
        <v>88</v>
      </c>
      <c r="D336" s="20">
        <f>SUMIFS(Table4[[#All],[Qty Issued]],Table4[[#All],[BMC MPG Name]],'Pending Consumption'!$B336,Table4[[#All],[Item Name]],'Pending Consumption'!$C336,Table4[[#All],[Type]],"Transfer")</f>
        <v>0</v>
      </c>
      <c r="E336" s="20">
        <f>SUMIFS(Table4[[#All],[Qty Issued]],Table4[[#All],[Location]],'Pending Consumption'!B336,Table4[[#All],[Item Name]],'Pending Consumption'!$C336,Table4[[#All],[Type]],"Transfer")</f>
        <v>0</v>
      </c>
      <c r="F336" s="20">
        <f t="shared" si="6"/>
        <v>0</v>
      </c>
    </row>
    <row r="337" spans="2:6" x14ac:dyDescent="0.25">
      <c r="B337" s="27" t="s">
        <v>368</v>
      </c>
      <c r="C337" s="9" t="s">
        <v>89</v>
      </c>
      <c r="D337" s="20">
        <f>SUMIFS(Table4[[#All],[Qty Issued]],Table4[[#All],[BMC MPG Name]],'Pending Consumption'!$B337,Table4[[#All],[Item Name]],'Pending Consumption'!$C337,Table4[[#All],[Type]],"Transfer")</f>
        <v>0</v>
      </c>
      <c r="E337" s="20">
        <f>SUMIFS(Table4[[#All],[Qty Issued]],Table4[[#All],[Location]],'Pending Consumption'!B337,Table4[[#All],[Item Name]],'Pending Consumption'!$C337,Table4[[#All],[Type]],"Transfer")</f>
        <v>0</v>
      </c>
      <c r="F337" s="20">
        <f t="shared" si="6"/>
        <v>0</v>
      </c>
    </row>
    <row r="338" spans="2:6" x14ac:dyDescent="0.25">
      <c r="B338" s="27" t="s">
        <v>368</v>
      </c>
      <c r="C338" s="9" t="s">
        <v>90</v>
      </c>
      <c r="D338" s="20">
        <f>SUMIFS(Table4[[#All],[Qty Issued]],Table4[[#All],[BMC MPG Name]],'Pending Consumption'!$B338,Table4[[#All],[Item Name]],'Pending Consumption'!$C338,Table4[[#All],[Type]],"Transfer")</f>
        <v>0</v>
      </c>
      <c r="E338" s="20">
        <f>SUMIFS(Table4[[#All],[Qty Issued]],Table4[[#All],[Location]],'Pending Consumption'!B338,Table4[[#All],[Item Name]],'Pending Consumption'!$C338,Table4[[#All],[Type]],"Transfer")</f>
        <v>0</v>
      </c>
      <c r="F338" s="20">
        <f t="shared" si="6"/>
        <v>0</v>
      </c>
    </row>
    <row r="339" spans="2:6" x14ac:dyDescent="0.25">
      <c r="B339" s="27" t="s">
        <v>368</v>
      </c>
      <c r="C339" s="9" t="s">
        <v>91</v>
      </c>
      <c r="D339" s="20">
        <f>SUMIFS(Table4[[#All],[Qty Issued]],Table4[[#All],[BMC MPG Name]],'Pending Consumption'!$B339,Table4[[#All],[Item Name]],'Pending Consumption'!$C339,Table4[[#All],[Type]],"Transfer")</f>
        <v>13</v>
      </c>
      <c r="E339" s="20">
        <f>SUMIFS(Table4[[#All],[Qty Issued]],Table4[[#All],[Location]],'Pending Consumption'!B339,Table4[[#All],[Item Name]],'Pending Consumption'!$C339,Table4[[#All],[Type]],"Transfer")</f>
        <v>0</v>
      </c>
      <c r="F339" s="20">
        <f t="shared" si="6"/>
        <v>13</v>
      </c>
    </row>
    <row r="340" spans="2:6" x14ac:dyDescent="0.25">
      <c r="B340" s="27" t="s">
        <v>368</v>
      </c>
      <c r="C340" s="9" t="s">
        <v>92</v>
      </c>
      <c r="D340" s="20">
        <f>SUMIFS(Table4[[#All],[Qty Issued]],Table4[[#All],[BMC MPG Name]],'Pending Consumption'!$B340,Table4[[#All],[Item Name]],'Pending Consumption'!$C340,Table4[[#All],[Type]],"Transfer")</f>
        <v>0</v>
      </c>
      <c r="E340" s="20">
        <f>SUMIFS(Table4[[#All],[Qty Issued]],Table4[[#All],[Location]],'Pending Consumption'!B340,Table4[[#All],[Item Name]],'Pending Consumption'!$C340,Table4[[#All],[Type]],"Transfer")</f>
        <v>0</v>
      </c>
      <c r="F340" s="20">
        <f t="shared" si="6"/>
        <v>0</v>
      </c>
    </row>
    <row r="341" spans="2:6" x14ac:dyDescent="0.25">
      <c r="B341" s="27" t="s">
        <v>368</v>
      </c>
      <c r="C341" s="9" t="s">
        <v>93</v>
      </c>
      <c r="D341" s="20">
        <f>SUMIFS(Table4[[#All],[Qty Issued]],Table4[[#All],[BMC MPG Name]],'Pending Consumption'!$B341,Table4[[#All],[Item Name]],'Pending Consumption'!$C341,Table4[[#All],[Type]],"Transfer")</f>
        <v>0</v>
      </c>
      <c r="E341" s="20">
        <f>SUMIFS(Table4[[#All],[Qty Issued]],Table4[[#All],[Location]],'Pending Consumption'!B341,Table4[[#All],[Item Name]],'Pending Consumption'!$C341,Table4[[#All],[Type]],"Transfer")</f>
        <v>0</v>
      </c>
      <c r="F341" s="20">
        <f t="shared" si="6"/>
        <v>0</v>
      </c>
    </row>
    <row r="342" spans="2:6" x14ac:dyDescent="0.25">
      <c r="B342" s="27" t="s">
        <v>368</v>
      </c>
      <c r="C342" s="9" t="s">
        <v>94</v>
      </c>
      <c r="D342" s="20">
        <f>SUMIFS(Table4[[#All],[Qty Issued]],Table4[[#All],[BMC MPG Name]],'Pending Consumption'!$B342,Table4[[#All],[Item Name]],'Pending Consumption'!$C342,Table4[[#All],[Type]],"Transfer")</f>
        <v>14</v>
      </c>
      <c r="E342" s="20">
        <f>SUMIFS(Table4[[#All],[Qty Issued]],Table4[[#All],[Location]],'Pending Consumption'!B342,Table4[[#All],[Item Name]],'Pending Consumption'!$C342,Table4[[#All],[Type]],"Transfer")</f>
        <v>0</v>
      </c>
      <c r="F342" s="20">
        <f t="shared" si="6"/>
        <v>14</v>
      </c>
    </row>
    <row r="343" spans="2:6" x14ac:dyDescent="0.25">
      <c r="B343" s="27" t="s">
        <v>368</v>
      </c>
      <c r="C343" s="9" t="s">
        <v>95</v>
      </c>
      <c r="D343" s="20">
        <f>SUMIFS(Table4[[#All],[Qty Issued]],Table4[[#All],[BMC MPG Name]],'Pending Consumption'!$B343,Table4[[#All],[Item Name]],'Pending Consumption'!$C343,Table4[[#All],[Type]],"Transfer")</f>
        <v>101</v>
      </c>
      <c r="E343" s="20">
        <f>SUMIFS(Table4[[#All],[Qty Issued]],Table4[[#All],[Location]],'Pending Consumption'!B343,Table4[[#All],[Item Name]],'Pending Consumption'!$C343,Table4[[#All],[Type]],"Transfer")</f>
        <v>0</v>
      </c>
      <c r="F343" s="20">
        <f t="shared" si="6"/>
        <v>101</v>
      </c>
    </row>
    <row r="344" spans="2:6" x14ac:dyDescent="0.25">
      <c r="B344" s="27" t="s">
        <v>368</v>
      </c>
      <c r="C344" s="9" t="s">
        <v>96</v>
      </c>
      <c r="D344" s="20">
        <f>SUMIFS(Table4[[#All],[Qty Issued]],Table4[[#All],[BMC MPG Name]],'Pending Consumption'!$B344,Table4[[#All],[Item Name]],'Pending Consumption'!$C344,Table4[[#All],[Type]],"Transfer")</f>
        <v>0</v>
      </c>
      <c r="E344" s="20">
        <f>SUMIFS(Table4[[#All],[Qty Issued]],Table4[[#All],[Location]],'Pending Consumption'!B344,Table4[[#All],[Item Name]],'Pending Consumption'!$C344,Table4[[#All],[Type]],"Transfer")</f>
        <v>0</v>
      </c>
      <c r="F344" s="20">
        <f t="shared" si="6"/>
        <v>0</v>
      </c>
    </row>
    <row r="345" spans="2:6" x14ac:dyDescent="0.25">
      <c r="B345" s="27" t="s">
        <v>368</v>
      </c>
      <c r="C345" s="9" t="s">
        <v>97</v>
      </c>
      <c r="D345" s="20">
        <f>SUMIFS(Table4[[#All],[Qty Issued]],Table4[[#All],[BMC MPG Name]],'Pending Consumption'!$B345,Table4[[#All],[Item Name]],'Pending Consumption'!$C345,Table4[[#All],[Type]],"Transfer")</f>
        <v>0</v>
      </c>
      <c r="E345" s="20">
        <f>SUMIFS(Table4[[#All],[Qty Issued]],Table4[[#All],[Location]],'Pending Consumption'!B345,Table4[[#All],[Item Name]],'Pending Consumption'!$C345,Table4[[#All],[Type]],"Transfer")</f>
        <v>0</v>
      </c>
      <c r="F345" s="20">
        <f t="shared" si="6"/>
        <v>0</v>
      </c>
    </row>
    <row r="346" spans="2:6" x14ac:dyDescent="0.25">
      <c r="B346" s="27" t="s">
        <v>368</v>
      </c>
      <c r="C346" s="9" t="s">
        <v>98</v>
      </c>
      <c r="D346" s="20">
        <f>SUMIFS(Table4[[#All],[Qty Issued]],Table4[[#All],[BMC MPG Name]],'Pending Consumption'!$B346,Table4[[#All],[Item Name]],'Pending Consumption'!$C346,Table4[[#All],[Type]],"Transfer")</f>
        <v>0</v>
      </c>
      <c r="E346" s="20">
        <f>SUMIFS(Table4[[#All],[Qty Issued]],Table4[[#All],[Location]],'Pending Consumption'!B346,Table4[[#All],[Item Name]],'Pending Consumption'!$C346,Table4[[#All],[Type]],"Transfer")</f>
        <v>0</v>
      </c>
      <c r="F346" s="20">
        <f t="shared" si="6"/>
        <v>0</v>
      </c>
    </row>
    <row r="347" spans="2:6" x14ac:dyDescent="0.25">
      <c r="B347" s="27" t="s">
        <v>368</v>
      </c>
      <c r="C347" s="9" t="s">
        <v>99</v>
      </c>
      <c r="D347" s="20">
        <f>SUMIFS(Table4[[#All],[Qty Issued]],Table4[[#All],[BMC MPG Name]],'Pending Consumption'!$B347,Table4[[#All],[Item Name]],'Pending Consumption'!$C347,Table4[[#All],[Type]],"Transfer")</f>
        <v>0</v>
      </c>
      <c r="E347" s="20">
        <f>SUMIFS(Table4[[#All],[Qty Issued]],Table4[[#All],[Location]],'Pending Consumption'!B347,Table4[[#All],[Item Name]],'Pending Consumption'!$C347,Table4[[#All],[Type]],"Transfer")</f>
        <v>0</v>
      </c>
      <c r="F347" s="20">
        <f t="shared" si="6"/>
        <v>0</v>
      </c>
    </row>
    <row r="348" spans="2:6" x14ac:dyDescent="0.25">
      <c r="B348" s="27" t="s">
        <v>368</v>
      </c>
      <c r="C348" s="9" t="s">
        <v>100</v>
      </c>
      <c r="D348" s="20">
        <f>SUMIFS(Table4[[#All],[Qty Issued]],Table4[[#All],[BMC MPG Name]],'Pending Consumption'!$B348,Table4[[#All],[Item Name]],'Pending Consumption'!$C348,Table4[[#All],[Type]],"Transfer")</f>
        <v>0</v>
      </c>
      <c r="E348" s="20">
        <f>SUMIFS(Table4[[#All],[Qty Issued]],Table4[[#All],[Location]],'Pending Consumption'!B348,Table4[[#All],[Item Name]],'Pending Consumption'!$C348,Table4[[#All],[Type]],"Transfer")</f>
        <v>0</v>
      </c>
      <c r="F348" s="20">
        <f t="shared" si="6"/>
        <v>0</v>
      </c>
    </row>
    <row r="349" spans="2:6" x14ac:dyDescent="0.25">
      <c r="B349" s="27" t="s">
        <v>368</v>
      </c>
      <c r="C349" s="9" t="s">
        <v>101</v>
      </c>
      <c r="D349" s="20">
        <f>SUMIFS(Table4[[#All],[Qty Issued]],Table4[[#All],[BMC MPG Name]],'Pending Consumption'!$B349,Table4[[#All],[Item Name]],'Pending Consumption'!$C349,Table4[[#All],[Type]],"Transfer")</f>
        <v>0</v>
      </c>
      <c r="E349" s="20">
        <f>SUMIFS(Table4[[#All],[Qty Issued]],Table4[[#All],[Location]],'Pending Consumption'!B349,Table4[[#All],[Item Name]],'Pending Consumption'!$C349,Table4[[#All],[Type]],"Transfer")</f>
        <v>0</v>
      </c>
      <c r="F349" s="20">
        <f t="shared" si="6"/>
        <v>0</v>
      </c>
    </row>
    <row r="350" spans="2:6" x14ac:dyDescent="0.25">
      <c r="B350" s="27" t="s">
        <v>368</v>
      </c>
      <c r="C350" s="9" t="s">
        <v>102</v>
      </c>
      <c r="D350" s="20">
        <f>SUMIFS(Table4[[#All],[Qty Issued]],Table4[[#All],[BMC MPG Name]],'Pending Consumption'!$B350,Table4[[#All],[Item Name]],'Pending Consumption'!$C350,Table4[[#All],[Type]],"Transfer")</f>
        <v>0</v>
      </c>
      <c r="E350" s="20">
        <f>SUMIFS(Table4[[#All],[Qty Issued]],Table4[[#All],[Location]],'Pending Consumption'!B350,Table4[[#All],[Item Name]],'Pending Consumption'!$C350,Table4[[#All],[Type]],"Transfer")</f>
        <v>0</v>
      </c>
      <c r="F350" s="20">
        <f t="shared" si="6"/>
        <v>0</v>
      </c>
    </row>
    <row r="351" spans="2:6" x14ac:dyDescent="0.25">
      <c r="B351" s="27" t="s">
        <v>368</v>
      </c>
      <c r="C351" s="9" t="s">
        <v>103</v>
      </c>
      <c r="D351" s="20">
        <f>SUMIFS(Table4[[#All],[Qty Issued]],Table4[[#All],[BMC MPG Name]],'Pending Consumption'!$B351,Table4[[#All],[Item Name]],'Pending Consumption'!$C351,Table4[[#All],[Type]],"Transfer")</f>
        <v>0</v>
      </c>
      <c r="E351" s="20">
        <f>SUMIFS(Table4[[#All],[Qty Issued]],Table4[[#All],[Location]],'Pending Consumption'!B351,Table4[[#All],[Item Name]],'Pending Consumption'!$C351,Table4[[#All],[Type]],"Transfer")</f>
        <v>0</v>
      </c>
      <c r="F351" s="20">
        <f t="shared" si="6"/>
        <v>0</v>
      </c>
    </row>
    <row r="352" spans="2:6" x14ac:dyDescent="0.25">
      <c r="B352" s="27" t="s">
        <v>368</v>
      </c>
      <c r="C352" s="9" t="s">
        <v>104</v>
      </c>
      <c r="D352" s="20">
        <f>SUMIFS(Table4[[#All],[Qty Issued]],Table4[[#All],[BMC MPG Name]],'Pending Consumption'!$B352,Table4[[#All],[Item Name]],'Pending Consumption'!$C352,Table4[[#All],[Type]],"Transfer")</f>
        <v>0</v>
      </c>
      <c r="E352" s="20">
        <f>SUMIFS(Table4[[#All],[Qty Issued]],Table4[[#All],[Location]],'Pending Consumption'!B352,Table4[[#All],[Item Name]],'Pending Consumption'!$C352,Table4[[#All],[Type]],"Transfer")</f>
        <v>0</v>
      </c>
      <c r="F352" s="20">
        <f t="shared" si="6"/>
        <v>0</v>
      </c>
    </row>
    <row r="353" spans="2:6" x14ac:dyDescent="0.25">
      <c r="B353" s="27" t="s">
        <v>368</v>
      </c>
      <c r="C353" s="9" t="s">
        <v>105</v>
      </c>
      <c r="D353" s="20">
        <f>SUMIFS(Table4[[#All],[Qty Issued]],Table4[[#All],[BMC MPG Name]],'Pending Consumption'!$B353,Table4[[#All],[Item Name]],'Pending Consumption'!$C353,Table4[[#All],[Type]],"Transfer")</f>
        <v>0</v>
      </c>
      <c r="E353" s="20">
        <f>SUMIFS(Table4[[#All],[Qty Issued]],Table4[[#All],[Location]],'Pending Consumption'!B353,Table4[[#All],[Item Name]],'Pending Consumption'!$C353,Table4[[#All],[Type]],"Transfer")</f>
        <v>0</v>
      </c>
      <c r="F353" s="20">
        <f t="shared" si="6"/>
        <v>0</v>
      </c>
    </row>
    <row r="354" spans="2:6" x14ac:dyDescent="0.25">
      <c r="B354" s="27" t="s">
        <v>368</v>
      </c>
      <c r="C354" s="9" t="s">
        <v>106</v>
      </c>
      <c r="D354" s="20">
        <f>SUMIFS(Table4[[#All],[Qty Issued]],Table4[[#All],[BMC MPG Name]],'Pending Consumption'!$B354,Table4[[#All],[Item Name]],'Pending Consumption'!$C354,Table4[[#All],[Type]],"Transfer")</f>
        <v>0</v>
      </c>
      <c r="E354" s="20">
        <f>SUMIFS(Table4[[#All],[Qty Issued]],Table4[[#All],[Location]],'Pending Consumption'!B354,Table4[[#All],[Item Name]],'Pending Consumption'!$C354,Table4[[#All],[Type]],"Transfer")</f>
        <v>0</v>
      </c>
      <c r="F354" s="20">
        <f t="shared" si="6"/>
        <v>0</v>
      </c>
    </row>
    <row r="355" spans="2:6" x14ac:dyDescent="0.25">
      <c r="B355" s="27" t="s">
        <v>368</v>
      </c>
      <c r="C355" s="9" t="s">
        <v>107</v>
      </c>
      <c r="D355" s="20">
        <f>SUMIFS(Table4[[#All],[Qty Issued]],Table4[[#All],[BMC MPG Name]],'Pending Consumption'!$B355,Table4[[#All],[Item Name]],'Pending Consumption'!$C355,Table4[[#All],[Type]],"Transfer")</f>
        <v>0</v>
      </c>
      <c r="E355" s="20">
        <f>SUMIFS(Table4[[#All],[Qty Issued]],Table4[[#All],[Location]],'Pending Consumption'!B355,Table4[[#All],[Item Name]],'Pending Consumption'!$C355,Table4[[#All],[Type]],"Transfer")</f>
        <v>0</v>
      </c>
      <c r="F355" s="20">
        <f t="shared" ref="F355:F385" si="7">+D355-E355</f>
        <v>0</v>
      </c>
    </row>
    <row r="356" spans="2:6" x14ac:dyDescent="0.25">
      <c r="B356" s="27" t="s">
        <v>368</v>
      </c>
      <c r="C356" s="9" t="s">
        <v>108</v>
      </c>
      <c r="D356" s="20">
        <f>SUMIFS(Table4[[#All],[Qty Issued]],Table4[[#All],[BMC MPG Name]],'Pending Consumption'!$B356,Table4[[#All],[Item Name]],'Pending Consumption'!$C356,Table4[[#All],[Type]],"Transfer")</f>
        <v>44</v>
      </c>
      <c r="E356" s="20">
        <f>SUMIFS(Table4[[#All],[Qty Issued]],Table4[[#All],[Location]],'Pending Consumption'!B356,Table4[[#All],[Item Name]],'Pending Consumption'!$C356,Table4[[#All],[Type]],"Transfer")</f>
        <v>0</v>
      </c>
      <c r="F356" s="20">
        <f t="shared" si="7"/>
        <v>44</v>
      </c>
    </row>
    <row r="357" spans="2:6" x14ac:dyDescent="0.25">
      <c r="B357" s="27" t="s">
        <v>368</v>
      </c>
      <c r="C357" s="9" t="s">
        <v>109</v>
      </c>
      <c r="D357" s="20">
        <f>SUMIFS(Table4[[#All],[Qty Issued]],Table4[[#All],[BMC MPG Name]],'Pending Consumption'!$B357,Table4[[#All],[Item Name]],'Pending Consumption'!$C357,Table4[[#All],[Type]],"Transfer")</f>
        <v>0</v>
      </c>
      <c r="E357" s="20">
        <f>SUMIFS(Table4[[#All],[Qty Issued]],Table4[[#All],[Location]],'Pending Consumption'!B357,Table4[[#All],[Item Name]],'Pending Consumption'!$C357,Table4[[#All],[Type]],"Transfer")</f>
        <v>0</v>
      </c>
      <c r="F357" s="20">
        <f t="shared" si="7"/>
        <v>0</v>
      </c>
    </row>
    <row r="358" spans="2:6" x14ac:dyDescent="0.25">
      <c r="B358" s="27" t="s">
        <v>368</v>
      </c>
      <c r="C358" s="9" t="s">
        <v>110</v>
      </c>
      <c r="D358" s="20">
        <f>SUMIFS(Table4[[#All],[Qty Issued]],Table4[[#All],[BMC MPG Name]],'Pending Consumption'!$B358,Table4[[#All],[Item Name]],'Pending Consumption'!$C358,Table4[[#All],[Type]],"Transfer")</f>
        <v>0</v>
      </c>
      <c r="E358" s="20">
        <f>SUMIFS(Table4[[#All],[Qty Issued]],Table4[[#All],[Location]],'Pending Consumption'!B358,Table4[[#All],[Item Name]],'Pending Consumption'!$C358,Table4[[#All],[Type]],"Transfer")</f>
        <v>0</v>
      </c>
      <c r="F358" s="20">
        <f t="shared" si="7"/>
        <v>0</v>
      </c>
    </row>
    <row r="359" spans="2:6" x14ac:dyDescent="0.25">
      <c r="B359" s="27" t="s">
        <v>368</v>
      </c>
      <c r="C359" s="9" t="s">
        <v>111</v>
      </c>
      <c r="D359" s="20">
        <f>SUMIFS(Table4[[#All],[Qty Issued]],Table4[[#All],[BMC MPG Name]],'Pending Consumption'!$B359,Table4[[#All],[Item Name]],'Pending Consumption'!$C359,Table4[[#All],[Type]],"Transfer")</f>
        <v>0</v>
      </c>
      <c r="E359" s="20">
        <f>SUMIFS(Table4[[#All],[Qty Issued]],Table4[[#All],[Location]],'Pending Consumption'!B359,Table4[[#All],[Item Name]],'Pending Consumption'!$C359,Table4[[#All],[Type]],"Transfer")</f>
        <v>0</v>
      </c>
      <c r="F359" s="20">
        <f t="shared" si="7"/>
        <v>0</v>
      </c>
    </row>
    <row r="360" spans="2:6" x14ac:dyDescent="0.25">
      <c r="B360" s="27" t="s">
        <v>368</v>
      </c>
      <c r="C360" s="9" t="s">
        <v>112</v>
      </c>
      <c r="D360" s="20">
        <f>SUMIFS(Table4[[#All],[Qty Issued]],Table4[[#All],[BMC MPG Name]],'Pending Consumption'!$B360,Table4[[#All],[Item Name]],'Pending Consumption'!$C360,Table4[[#All],[Type]],"Transfer")</f>
        <v>0</v>
      </c>
      <c r="E360" s="20">
        <f>SUMIFS(Table4[[#All],[Qty Issued]],Table4[[#All],[Location]],'Pending Consumption'!B360,Table4[[#All],[Item Name]],'Pending Consumption'!$C360,Table4[[#All],[Type]],"Transfer")</f>
        <v>0</v>
      </c>
      <c r="F360" s="20">
        <f t="shared" si="7"/>
        <v>0</v>
      </c>
    </row>
    <row r="361" spans="2:6" x14ac:dyDescent="0.25">
      <c r="B361" s="27" t="s">
        <v>368</v>
      </c>
      <c r="C361" s="9" t="s">
        <v>113</v>
      </c>
      <c r="D361" s="20">
        <f>SUMIFS(Table4[[#All],[Qty Issued]],Table4[[#All],[BMC MPG Name]],'Pending Consumption'!$B361,Table4[[#All],[Item Name]],'Pending Consumption'!$C361,Table4[[#All],[Type]],"Transfer")</f>
        <v>0</v>
      </c>
      <c r="E361" s="20">
        <f>SUMIFS(Table4[[#All],[Qty Issued]],Table4[[#All],[Location]],'Pending Consumption'!B361,Table4[[#All],[Item Name]],'Pending Consumption'!$C361,Table4[[#All],[Type]],"Transfer")</f>
        <v>0</v>
      </c>
      <c r="F361" s="20">
        <f t="shared" si="7"/>
        <v>0</v>
      </c>
    </row>
    <row r="362" spans="2:6" x14ac:dyDescent="0.25">
      <c r="B362" s="27" t="s">
        <v>368</v>
      </c>
      <c r="C362" s="9" t="s">
        <v>114</v>
      </c>
      <c r="D362" s="20">
        <f>SUMIFS(Table4[[#All],[Qty Issued]],Table4[[#All],[BMC MPG Name]],'Pending Consumption'!$B362,Table4[[#All],[Item Name]],'Pending Consumption'!$C362,Table4[[#All],[Type]],"Transfer")</f>
        <v>0</v>
      </c>
      <c r="E362" s="20">
        <f>SUMIFS(Table4[[#All],[Qty Issued]],Table4[[#All],[Location]],'Pending Consumption'!B362,Table4[[#All],[Item Name]],'Pending Consumption'!$C362,Table4[[#All],[Type]],"Transfer")</f>
        <v>0</v>
      </c>
      <c r="F362" s="20">
        <f t="shared" si="7"/>
        <v>0</v>
      </c>
    </row>
    <row r="363" spans="2:6" x14ac:dyDescent="0.25">
      <c r="B363" s="27" t="s">
        <v>368</v>
      </c>
      <c r="C363" s="9" t="s">
        <v>115</v>
      </c>
      <c r="D363" s="20">
        <f>SUMIFS(Table4[[#All],[Qty Issued]],Table4[[#All],[BMC MPG Name]],'Pending Consumption'!$B363,Table4[[#All],[Item Name]],'Pending Consumption'!$C363,Table4[[#All],[Type]],"Transfer")</f>
        <v>0</v>
      </c>
      <c r="E363" s="20">
        <f>SUMIFS(Table4[[#All],[Qty Issued]],Table4[[#All],[Location]],'Pending Consumption'!B363,Table4[[#All],[Item Name]],'Pending Consumption'!$C363,Table4[[#All],[Type]],"Transfer")</f>
        <v>0</v>
      </c>
      <c r="F363" s="20">
        <f t="shared" si="7"/>
        <v>0</v>
      </c>
    </row>
    <row r="364" spans="2:6" x14ac:dyDescent="0.25">
      <c r="B364" s="27" t="s">
        <v>368</v>
      </c>
      <c r="C364" s="9" t="s">
        <v>116</v>
      </c>
      <c r="D364" s="20">
        <f>SUMIFS(Table4[[#All],[Qty Issued]],Table4[[#All],[BMC MPG Name]],'Pending Consumption'!$B364,Table4[[#All],[Item Name]],'Pending Consumption'!$C364,Table4[[#All],[Type]],"Transfer")</f>
        <v>118</v>
      </c>
      <c r="E364" s="20">
        <f>SUMIFS(Table4[[#All],[Qty Issued]],Table4[[#All],[Location]],'Pending Consumption'!B364,Table4[[#All],[Item Name]],'Pending Consumption'!$C364,Table4[[#All],[Type]],"Transfer")</f>
        <v>0</v>
      </c>
      <c r="F364" s="20">
        <f t="shared" si="7"/>
        <v>118</v>
      </c>
    </row>
    <row r="365" spans="2:6" x14ac:dyDescent="0.25">
      <c r="B365" s="27" t="s">
        <v>368</v>
      </c>
      <c r="C365" s="9" t="s">
        <v>117</v>
      </c>
      <c r="D365" s="20">
        <f>SUMIFS(Table4[[#All],[Qty Issued]],Table4[[#All],[BMC MPG Name]],'Pending Consumption'!$B365,Table4[[#All],[Item Name]],'Pending Consumption'!$C365,Table4[[#All],[Type]],"Transfer")</f>
        <v>0</v>
      </c>
      <c r="E365" s="20">
        <f>SUMIFS(Table4[[#All],[Qty Issued]],Table4[[#All],[Location]],'Pending Consumption'!B365,Table4[[#All],[Item Name]],'Pending Consumption'!$C365,Table4[[#All],[Type]],"Transfer")</f>
        <v>0</v>
      </c>
      <c r="F365" s="20">
        <f t="shared" si="7"/>
        <v>0</v>
      </c>
    </row>
    <row r="366" spans="2:6" x14ac:dyDescent="0.25">
      <c r="B366" s="27" t="s">
        <v>368</v>
      </c>
      <c r="C366" s="9" t="s">
        <v>118</v>
      </c>
      <c r="D366" s="20">
        <f>SUMIFS(Table4[[#All],[Qty Issued]],Table4[[#All],[BMC MPG Name]],'Pending Consumption'!$B366,Table4[[#All],[Item Name]],'Pending Consumption'!$C366,Table4[[#All],[Type]],"Transfer")</f>
        <v>0</v>
      </c>
      <c r="E366" s="20">
        <f>SUMIFS(Table4[[#All],[Qty Issued]],Table4[[#All],[Location]],'Pending Consumption'!B366,Table4[[#All],[Item Name]],'Pending Consumption'!$C366,Table4[[#All],[Type]],"Transfer")</f>
        <v>0</v>
      </c>
      <c r="F366" s="20">
        <f t="shared" si="7"/>
        <v>0</v>
      </c>
    </row>
    <row r="367" spans="2:6" x14ac:dyDescent="0.25">
      <c r="B367" s="27" t="s">
        <v>368</v>
      </c>
      <c r="C367" s="9" t="s">
        <v>119</v>
      </c>
      <c r="D367" s="20">
        <f>SUMIFS(Table4[[#All],[Qty Issued]],Table4[[#All],[BMC MPG Name]],'Pending Consumption'!$B367,Table4[[#All],[Item Name]],'Pending Consumption'!$C367,Table4[[#All],[Type]],"Transfer")</f>
        <v>0</v>
      </c>
      <c r="E367" s="20">
        <f>SUMIFS(Table4[[#All],[Qty Issued]],Table4[[#All],[Location]],'Pending Consumption'!B367,Table4[[#All],[Item Name]],'Pending Consumption'!$C367,Table4[[#All],[Type]],"Transfer")</f>
        <v>0</v>
      </c>
      <c r="F367" s="20">
        <f t="shared" si="7"/>
        <v>0</v>
      </c>
    </row>
    <row r="368" spans="2:6" x14ac:dyDescent="0.25">
      <c r="B368" s="27" t="s">
        <v>368</v>
      </c>
      <c r="C368" s="9" t="s">
        <v>120</v>
      </c>
      <c r="D368" s="20">
        <f>SUMIFS(Table4[[#All],[Qty Issued]],Table4[[#All],[BMC MPG Name]],'Pending Consumption'!$B368,Table4[[#All],[Item Name]],'Pending Consumption'!$C368,Table4[[#All],[Type]],"Transfer")</f>
        <v>0</v>
      </c>
      <c r="E368" s="20">
        <f>SUMIFS(Table4[[#All],[Qty Issued]],Table4[[#All],[Location]],'Pending Consumption'!B368,Table4[[#All],[Item Name]],'Pending Consumption'!$C368,Table4[[#All],[Type]],"Transfer")</f>
        <v>0</v>
      </c>
      <c r="F368" s="20">
        <f t="shared" si="7"/>
        <v>0</v>
      </c>
    </row>
    <row r="369" spans="2:6" x14ac:dyDescent="0.25">
      <c r="B369" s="27" t="s">
        <v>368</v>
      </c>
      <c r="C369" s="9" t="s">
        <v>121</v>
      </c>
      <c r="D369" s="20">
        <f>SUMIFS(Table4[[#All],[Qty Issued]],Table4[[#All],[BMC MPG Name]],'Pending Consumption'!$B369,Table4[[#All],[Item Name]],'Pending Consumption'!$C369,Table4[[#All],[Type]],"Transfer")</f>
        <v>0</v>
      </c>
      <c r="E369" s="20">
        <f>SUMIFS(Table4[[#All],[Qty Issued]],Table4[[#All],[Location]],'Pending Consumption'!B369,Table4[[#All],[Item Name]],'Pending Consumption'!$C369,Table4[[#All],[Type]],"Transfer")</f>
        <v>0</v>
      </c>
      <c r="F369" s="20">
        <f t="shared" si="7"/>
        <v>0</v>
      </c>
    </row>
    <row r="370" spans="2:6" x14ac:dyDescent="0.25">
      <c r="B370" s="27" t="s">
        <v>368</v>
      </c>
      <c r="C370" s="9" t="s">
        <v>122</v>
      </c>
      <c r="D370" s="20">
        <f>SUMIFS(Table4[[#All],[Qty Issued]],Table4[[#All],[BMC MPG Name]],'Pending Consumption'!$B370,Table4[[#All],[Item Name]],'Pending Consumption'!$C370,Table4[[#All],[Type]],"Transfer")</f>
        <v>0</v>
      </c>
      <c r="E370" s="20">
        <f>SUMIFS(Table4[[#All],[Qty Issued]],Table4[[#All],[Location]],'Pending Consumption'!B370,Table4[[#All],[Item Name]],'Pending Consumption'!$C370,Table4[[#All],[Type]],"Transfer")</f>
        <v>0</v>
      </c>
      <c r="F370" s="20">
        <f t="shared" si="7"/>
        <v>0</v>
      </c>
    </row>
    <row r="371" spans="2:6" x14ac:dyDescent="0.25">
      <c r="B371" s="27" t="s">
        <v>368</v>
      </c>
      <c r="C371" s="9" t="s">
        <v>123</v>
      </c>
      <c r="D371" s="20">
        <f>SUMIFS(Table4[[#All],[Qty Issued]],Table4[[#All],[BMC MPG Name]],'Pending Consumption'!$B371,Table4[[#All],[Item Name]],'Pending Consumption'!$C371,Table4[[#All],[Type]],"Transfer")</f>
        <v>0</v>
      </c>
      <c r="E371" s="20">
        <f>SUMIFS(Table4[[#All],[Qty Issued]],Table4[[#All],[Location]],'Pending Consumption'!B371,Table4[[#All],[Item Name]],'Pending Consumption'!$C371,Table4[[#All],[Type]],"Transfer")</f>
        <v>0</v>
      </c>
      <c r="F371" s="20">
        <f t="shared" si="7"/>
        <v>0</v>
      </c>
    </row>
    <row r="372" spans="2:6" x14ac:dyDescent="0.25">
      <c r="B372" s="27" t="s">
        <v>368</v>
      </c>
      <c r="C372" s="9" t="s">
        <v>124</v>
      </c>
      <c r="D372" s="20">
        <f>SUMIFS(Table4[[#All],[Qty Issued]],Table4[[#All],[BMC MPG Name]],'Pending Consumption'!$B372,Table4[[#All],[Item Name]],'Pending Consumption'!$C372,Table4[[#All],[Type]],"Transfer")</f>
        <v>0</v>
      </c>
      <c r="E372" s="20">
        <f>SUMIFS(Table4[[#All],[Qty Issued]],Table4[[#All],[Location]],'Pending Consumption'!B372,Table4[[#All],[Item Name]],'Pending Consumption'!$C372,Table4[[#All],[Type]],"Transfer")</f>
        <v>0</v>
      </c>
      <c r="F372" s="20">
        <f t="shared" si="7"/>
        <v>0</v>
      </c>
    </row>
    <row r="373" spans="2:6" x14ac:dyDescent="0.25">
      <c r="B373" s="27" t="s">
        <v>368</v>
      </c>
      <c r="C373" s="9" t="s">
        <v>125</v>
      </c>
      <c r="D373" s="20">
        <f>SUMIFS(Table4[[#All],[Qty Issued]],Table4[[#All],[BMC MPG Name]],'Pending Consumption'!$B373,Table4[[#All],[Item Name]],'Pending Consumption'!$C373,Table4[[#All],[Type]],"Transfer")</f>
        <v>0</v>
      </c>
      <c r="E373" s="20">
        <f>SUMIFS(Table4[[#All],[Qty Issued]],Table4[[#All],[Location]],'Pending Consumption'!B373,Table4[[#All],[Item Name]],'Pending Consumption'!$C373,Table4[[#All],[Type]],"Transfer")</f>
        <v>0</v>
      </c>
      <c r="F373" s="20">
        <f t="shared" si="7"/>
        <v>0</v>
      </c>
    </row>
    <row r="374" spans="2:6" x14ac:dyDescent="0.25">
      <c r="B374" s="27" t="s">
        <v>368</v>
      </c>
      <c r="C374" s="9" t="s">
        <v>126</v>
      </c>
      <c r="D374" s="20">
        <f>SUMIFS(Table4[[#All],[Qty Issued]],Table4[[#All],[BMC MPG Name]],'Pending Consumption'!$B374,Table4[[#All],[Item Name]],'Pending Consumption'!$C374,Table4[[#All],[Type]],"Transfer")</f>
        <v>0</v>
      </c>
      <c r="E374" s="20">
        <f>SUMIFS(Table4[[#All],[Qty Issued]],Table4[[#All],[Location]],'Pending Consumption'!B374,Table4[[#All],[Item Name]],'Pending Consumption'!$C374,Table4[[#All],[Type]],"Transfer")</f>
        <v>0</v>
      </c>
      <c r="F374" s="20">
        <f t="shared" si="7"/>
        <v>0</v>
      </c>
    </row>
    <row r="375" spans="2:6" x14ac:dyDescent="0.25">
      <c r="B375" s="27" t="s">
        <v>368</v>
      </c>
      <c r="C375" s="9" t="s">
        <v>127</v>
      </c>
      <c r="D375" s="20">
        <f>SUMIFS(Table4[[#All],[Qty Issued]],Table4[[#All],[BMC MPG Name]],'Pending Consumption'!$B375,Table4[[#All],[Item Name]],'Pending Consumption'!$C375,Table4[[#All],[Type]],"Transfer")</f>
        <v>0</v>
      </c>
      <c r="E375" s="20">
        <f>SUMIFS(Table4[[#All],[Qty Issued]],Table4[[#All],[Location]],'Pending Consumption'!B375,Table4[[#All],[Item Name]],'Pending Consumption'!$C375,Table4[[#All],[Type]],"Transfer")</f>
        <v>0</v>
      </c>
      <c r="F375" s="20">
        <f t="shared" si="7"/>
        <v>0</v>
      </c>
    </row>
    <row r="376" spans="2:6" x14ac:dyDescent="0.25">
      <c r="B376" s="27" t="s">
        <v>368</v>
      </c>
      <c r="C376" s="9" t="s">
        <v>128</v>
      </c>
      <c r="D376" s="20">
        <f>SUMIFS(Table4[[#All],[Qty Issued]],Table4[[#All],[BMC MPG Name]],'Pending Consumption'!$B376,Table4[[#All],[Item Name]],'Pending Consumption'!$C376,Table4[[#All],[Type]],"Transfer")</f>
        <v>0</v>
      </c>
      <c r="E376" s="20">
        <f>SUMIFS(Table4[[#All],[Qty Issued]],Table4[[#All],[Location]],'Pending Consumption'!B376,Table4[[#All],[Item Name]],'Pending Consumption'!$C376,Table4[[#All],[Type]],"Transfer")</f>
        <v>0</v>
      </c>
      <c r="F376" s="20">
        <f t="shared" si="7"/>
        <v>0</v>
      </c>
    </row>
    <row r="377" spans="2:6" x14ac:dyDescent="0.25">
      <c r="B377" s="27" t="s">
        <v>368</v>
      </c>
      <c r="C377" s="9" t="s">
        <v>129</v>
      </c>
      <c r="D377" s="20">
        <f>SUMIFS(Table4[[#All],[Qty Issued]],Table4[[#All],[BMC MPG Name]],'Pending Consumption'!$B377,Table4[[#All],[Item Name]],'Pending Consumption'!$C377,Table4[[#All],[Type]],"Transfer")</f>
        <v>0</v>
      </c>
      <c r="E377" s="20">
        <f>SUMIFS(Table4[[#All],[Qty Issued]],Table4[[#All],[Location]],'Pending Consumption'!B377,Table4[[#All],[Item Name]],'Pending Consumption'!$C377,Table4[[#All],[Type]],"Transfer")</f>
        <v>0</v>
      </c>
      <c r="F377" s="20">
        <f t="shared" si="7"/>
        <v>0</v>
      </c>
    </row>
    <row r="378" spans="2:6" x14ac:dyDescent="0.25">
      <c r="B378" s="27" t="s">
        <v>368</v>
      </c>
      <c r="C378" s="9" t="s">
        <v>130</v>
      </c>
      <c r="D378" s="20">
        <f>SUMIFS(Table4[[#All],[Qty Issued]],Table4[[#All],[BMC MPG Name]],'Pending Consumption'!$B378,Table4[[#All],[Item Name]],'Pending Consumption'!$C378,Table4[[#All],[Type]],"Transfer")</f>
        <v>0</v>
      </c>
      <c r="E378" s="20">
        <f>SUMIFS(Table4[[#All],[Qty Issued]],Table4[[#All],[Location]],'Pending Consumption'!B378,Table4[[#All],[Item Name]],'Pending Consumption'!$C378,Table4[[#All],[Type]],"Transfer")</f>
        <v>0</v>
      </c>
      <c r="F378" s="20">
        <f t="shared" si="7"/>
        <v>0</v>
      </c>
    </row>
    <row r="379" spans="2:6" x14ac:dyDescent="0.25">
      <c r="B379" s="27" t="s">
        <v>368</v>
      </c>
      <c r="C379" s="9" t="s">
        <v>131</v>
      </c>
      <c r="D379" s="20">
        <f>SUMIFS(Table4[[#All],[Qty Issued]],Table4[[#All],[BMC MPG Name]],'Pending Consumption'!$B379,Table4[[#All],[Item Name]],'Pending Consumption'!$C379,Table4[[#All],[Type]],"Transfer")</f>
        <v>0</v>
      </c>
      <c r="E379" s="20">
        <f>SUMIFS(Table4[[#All],[Qty Issued]],Table4[[#All],[Location]],'Pending Consumption'!B379,Table4[[#All],[Item Name]],'Pending Consumption'!$C379,Table4[[#All],[Type]],"Transfer")</f>
        <v>0</v>
      </c>
      <c r="F379" s="20">
        <f t="shared" si="7"/>
        <v>0</v>
      </c>
    </row>
    <row r="380" spans="2:6" x14ac:dyDescent="0.25">
      <c r="B380" s="27" t="s">
        <v>368</v>
      </c>
      <c r="C380" s="9" t="s">
        <v>132</v>
      </c>
      <c r="D380" s="20">
        <f>SUMIFS(Table4[[#All],[Qty Issued]],Table4[[#All],[BMC MPG Name]],'Pending Consumption'!$B380,Table4[[#All],[Item Name]],'Pending Consumption'!$C380,Table4[[#All],[Type]],"Transfer")</f>
        <v>0</v>
      </c>
      <c r="E380" s="20">
        <f>SUMIFS(Table4[[#All],[Qty Issued]],Table4[[#All],[Location]],'Pending Consumption'!B380,Table4[[#All],[Item Name]],'Pending Consumption'!$C380,Table4[[#All],[Type]],"Transfer")</f>
        <v>0</v>
      </c>
      <c r="F380" s="20">
        <f t="shared" si="7"/>
        <v>0</v>
      </c>
    </row>
    <row r="381" spans="2:6" x14ac:dyDescent="0.25">
      <c r="B381" s="27" t="s">
        <v>368</v>
      </c>
      <c r="C381" s="9" t="s">
        <v>133</v>
      </c>
      <c r="D381" s="20">
        <f>SUMIFS(Table4[[#All],[Qty Issued]],Table4[[#All],[BMC MPG Name]],'Pending Consumption'!$B381,Table4[[#All],[Item Name]],'Pending Consumption'!$C381,Table4[[#All],[Type]],"Transfer")</f>
        <v>1074</v>
      </c>
      <c r="E381" s="20">
        <f>SUMIFS(Table4[[#All],[Qty Issued]],Table4[[#All],[Location]],'Pending Consumption'!B381,Table4[[#All],[Item Name]],'Pending Consumption'!$C381,Table4[[#All],[Type]],"Transfer")</f>
        <v>0</v>
      </c>
      <c r="F381" s="20">
        <f t="shared" si="7"/>
        <v>1074</v>
      </c>
    </row>
    <row r="382" spans="2:6" x14ac:dyDescent="0.25">
      <c r="B382" s="27" t="s">
        <v>368</v>
      </c>
      <c r="C382" s="9" t="s">
        <v>134</v>
      </c>
      <c r="D382" s="20">
        <f>SUMIFS(Table4[[#All],[Qty Issued]],Table4[[#All],[BMC MPG Name]],'Pending Consumption'!$B382,Table4[[#All],[Item Name]],'Pending Consumption'!$C382,Table4[[#All],[Type]],"Transfer")</f>
        <v>0</v>
      </c>
      <c r="E382" s="20">
        <f>SUMIFS(Table4[[#All],[Qty Issued]],Table4[[#All],[Location]],'Pending Consumption'!B382,Table4[[#All],[Item Name]],'Pending Consumption'!$C382,Table4[[#All],[Type]],"Transfer")</f>
        <v>0</v>
      </c>
      <c r="F382" s="20">
        <f t="shared" si="7"/>
        <v>0</v>
      </c>
    </row>
    <row r="383" spans="2:6" x14ac:dyDescent="0.25">
      <c r="B383" s="27" t="s">
        <v>368</v>
      </c>
      <c r="C383" s="9" t="s">
        <v>135</v>
      </c>
      <c r="D383" s="20">
        <f>SUMIFS(Table4[[#All],[Qty Issued]],Table4[[#All],[BMC MPG Name]],'Pending Consumption'!$B383,Table4[[#All],[Item Name]],'Pending Consumption'!$C383,Table4[[#All],[Type]],"Transfer")</f>
        <v>0</v>
      </c>
      <c r="E383" s="20">
        <f>SUMIFS(Table4[[#All],[Qty Issued]],Table4[[#All],[Location]],'Pending Consumption'!B383,Table4[[#All],[Item Name]],'Pending Consumption'!$C383,Table4[[#All],[Type]],"Transfer")</f>
        <v>0</v>
      </c>
      <c r="F383" s="20">
        <f t="shared" si="7"/>
        <v>0</v>
      </c>
    </row>
    <row r="384" spans="2:6" x14ac:dyDescent="0.25">
      <c r="B384" s="27" t="s">
        <v>368</v>
      </c>
      <c r="C384" s="9" t="s">
        <v>136</v>
      </c>
      <c r="D384" s="20">
        <f>SUMIFS(Table4[[#All],[Qty Issued]],Table4[[#All],[BMC MPG Name]],'Pending Consumption'!$B384,Table4[[#All],[Item Name]],'Pending Consumption'!$C384,Table4[[#All],[Type]],"Transfer")</f>
        <v>0</v>
      </c>
      <c r="E384" s="20">
        <f>SUMIFS(Table4[[#All],[Qty Issued]],Table4[[#All],[Location]],'Pending Consumption'!B384,Table4[[#All],[Item Name]],'Pending Consumption'!$C384,Table4[[#All],[Type]],"Transfer")</f>
        <v>0</v>
      </c>
      <c r="F384" s="20">
        <f t="shared" si="7"/>
        <v>0</v>
      </c>
    </row>
    <row r="385" spans="2:6" x14ac:dyDescent="0.25">
      <c r="B385" s="27" t="s">
        <v>368</v>
      </c>
      <c r="C385" s="9" t="s">
        <v>137</v>
      </c>
      <c r="D385" s="20">
        <f>SUMIFS(Table4[[#All],[Qty Issued]],Table4[[#All],[BMC MPG Name]],'Pending Consumption'!$B385,Table4[[#All],[Item Name]],'Pending Consumption'!$C385,Table4[[#All],[Type]],"Transfer")</f>
        <v>0</v>
      </c>
      <c r="E385" s="20">
        <f>SUMIFS(Table4[[#All],[Qty Issued]],Table4[[#All],[Location]],'Pending Consumption'!B385,Table4[[#All],[Item Name]],'Pending Consumption'!$C385,Table4[[#All],[Type]],"Transfer")</f>
        <v>0</v>
      </c>
      <c r="F385" s="20">
        <f t="shared" si="7"/>
        <v>0</v>
      </c>
    </row>
  </sheetData>
  <autoFilter ref="A1:F385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topLeftCell="C1" workbookViewId="0">
      <selection activeCell="C14" sqref="C14"/>
    </sheetView>
  </sheetViews>
  <sheetFormatPr defaultRowHeight="15" x14ac:dyDescent="0.25"/>
  <cols>
    <col min="1" max="1" width="11.7109375" bestFit="1" customWidth="1"/>
    <col min="2" max="2" width="24" bestFit="1" customWidth="1"/>
    <col min="3" max="3" width="14.28515625" bestFit="1" customWidth="1"/>
    <col min="4" max="4" width="12.7109375" bestFit="1" customWidth="1"/>
    <col min="5" max="5" width="9.7109375" customWidth="1"/>
    <col min="9" max="9" width="17.28515625" bestFit="1" customWidth="1"/>
    <col min="11" max="11" width="12.28515625" customWidth="1"/>
    <col min="13" max="13" width="13.85546875" customWidth="1"/>
    <col min="17" max="17" width="11.5703125" customWidth="1"/>
    <col min="19" max="19" width="10.85546875" customWidth="1"/>
    <col min="20" max="20" width="10.28515625" customWidth="1"/>
  </cols>
  <sheetData>
    <row r="1" spans="1:20" x14ac:dyDescent="0.25">
      <c r="A1" s="6" t="s">
        <v>30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  <c r="G1" s="6" t="s">
        <v>0</v>
      </c>
      <c r="H1" s="6" t="s">
        <v>139</v>
      </c>
      <c r="I1" s="6" t="s">
        <v>148</v>
      </c>
      <c r="J1" s="6" t="s">
        <v>149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4" t="s">
        <v>15</v>
      </c>
    </row>
    <row r="2" spans="1:20" x14ac:dyDescent="0.25">
      <c r="A2" s="9">
        <v>1</v>
      </c>
      <c r="B2" s="8" t="str">
        <f>IFERROR(VLOOKUP(Table3[[#This Row],[Vendor ID]],Table6[#All],2,0),"")</f>
        <v>R R Sales</v>
      </c>
      <c r="C2" s="15">
        <v>45773</v>
      </c>
      <c r="D2" s="9" t="s">
        <v>140</v>
      </c>
      <c r="E2" s="9"/>
      <c r="F2" s="9"/>
      <c r="G2" s="15">
        <v>45789</v>
      </c>
      <c r="H2" s="9">
        <v>4</v>
      </c>
      <c r="I2" s="9">
        <v>1</v>
      </c>
      <c r="J2" s="9" t="str">
        <f>IFERROR(VLOOKUP(Table3[[#This Row],[Receipt Location Code]],Table5[#All],3,0),"")</f>
        <v>Munger</v>
      </c>
      <c r="K2" s="9" t="s">
        <v>127</v>
      </c>
      <c r="L2" s="8" t="str">
        <f>IFERROR(VLOOKUP(Table3[[#This Row],[Item Name]],Table2[[#All],[Item Name]:[Open Rate]],2,0),"")</f>
        <v>Nos</v>
      </c>
      <c r="M2" s="9">
        <v>10000</v>
      </c>
      <c r="N2" s="9">
        <v>10</v>
      </c>
      <c r="O2" s="8">
        <f>+Table3[[#This Row],[Rate]]*Table3[[#This Row],[Qty Received]]</f>
        <v>100000</v>
      </c>
      <c r="P2" s="8">
        <f>+Table3[[#This Row],[Amt]]*0.18</f>
        <v>18000</v>
      </c>
      <c r="Q2" s="8">
        <f>+Table3[[#This Row],[Amt]]+Table3[[#This Row],[GST]]</f>
        <v>118000</v>
      </c>
      <c r="R2" s="9">
        <f t="shared" ref="R2" si="0">7700*1.18</f>
        <v>9086</v>
      </c>
      <c r="S2" s="8">
        <f>+Table3[[#This Row],[Total Am t]]+Table3[[#This Row],[Frieght]]</f>
        <v>127086</v>
      </c>
      <c r="T2" s="25">
        <f>IFERROR(+Table3[[#This Row],[Total amt]]/Table3[[#This Row],[Qty Received]],0)</f>
        <v>12.708600000000001</v>
      </c>
    </row>
    <row r="3" spans="1:20" x14ac:dyDescent="0.25">
      <c r="A3" s="9">
        <v>3</v>
      </c>
      <c r="B3" s="8" t="str">
        <f>IFERROR(VLOOKUP(Table3[[#This Row],[Vendor ID]],Table6[#All],2,0),"")</f>
        <v>Geochem Bio Science</v>
      </c>
      <c r="C3" s="15">
        <v>45829</v>
      </c>
      <c r="D3" s="9" t="s">
        <v>1036</v>
      </c>
      <c r="E3" s="9"/>
      <c r="F3" s="9"/>
      <c r="G3" s="15">
        <v>45833</v>
      </c>
      <c r="H3" s="9">
        <v>6</v>
      </c>
      <c r="I3" s="9">
        <v>1</v>
      </c>
      <c r="J3" s="9" t="str">
        <f>IFERROR(VLOOKUP(Table3[[#This Row],[Receipt Location Code]],Table5[#All],3,0),"")</f>
        <v>Munger</v>
      </c>
      <c r="K3" s="9" t="s">
        <v>67</v>
      </c>
      <c r="L3" s="8" t="str">
        <f>IFERROR(VLOOKUP(Table3[[#This Row],[Item Name]],Table2[[#All],[Item Name]:[Open Rate]],2,0),"")</f>
        <v>Nos</v>
      </c>
      <c r="M3" s="9">
        <v>240</v>
      </c>
      <c r="N3" s="9">
        <v>230</v>
      </c>
      <c r="O3" s="8">
        <f>+Table3[[#This Row],[Rate]]*Table3[[#This Row],[Qty Received]]</f>
        <v>55200</v>
      </c>
      <c r="P3" s="8">
        <f>+Table3[[#This Row],[Amt]]*0.18</f>
        <v>9936</v>
      </c>
      <c r="Q3" s="8">
        <f>+Table3[[#This Row],[Amt]]+Table3[[#This Row],[GST]]</f>
        <v>65136</v>
      </c>
      <c r="R3" s="9"/>
      <c r="S3" s="8">
        <f>+Table3[[#This Row],[Total Am t]]+Table3[[#This Row],[Frieght]]</f>
        <v>65136</v>
      </c>
      <c r="T3" s="8">
        <f>IFERROR(+Table3[[#This Row],[Total amt]]/Table3[[#This Row],[Qty Received]],0)</f>
        <v>271.39999999999998</v>
      </c>
    </row>
    <row r="4" spans="1:20" x14ac:dyDescent="0.25">
      <c r="A4" s="10">
        <v>4</v>
      </c>
      <c r="B4" s="8" t="str">
        <f>IFERROR(VLOOKUP(Table3[[#This Row],[Vendor ID]],Table6[#All],2,0),"")</f>
        <v>Indifoss Analytical Pvt Ltd</v>
      </c>
      <c r="C4" s="33">
        <v>45840</v>
      </c>
      <c r="D4" s="10" t="s">
        <v>1040</v>
      </c>
      <c r="E4" s="15">
        <v>45838</v>
      </c>
      <c r="F4" s="10" t="s">
        <v>1041</v>
      </c>
      <c r="G4" s="33">
        <v>45866</v>
      </c>
      <c r="H4" s="10">
        <v>12</v>
      </c>
      <c r="I4" s="10">
        <v>1</v>
      </c>
      <c r="J4" s="10" t="str">
        <f>IFERROR(VLOOKUP(Table3[[#This Row],[Receipt Location Code]],Table5[#All],3,0),"")</f>
        <v>Munger</v>
      </c>
      <c r="K4" s="9" t="s">
        <v>58</v>
      </c>
      <c r="L4" s="8" t="str">
        <f>IFERROR(VLOOKUP(Table3[[#This Row],[Item Name]],Table2[[#All],[Item Name]:[Open Rate]],2,0),"")</f>
        <v>Nos</v>
      </c>
      <c r="M4" s="10">
        <v>180</v>
      </c>
      <c r="N4" s="10">
        <v>171.5</v>
      </c>
      <c r="O4" s="8">
        <f>+Table3[[#This Row],[Rate]]*Table3[[#This Row],[Qty Received]]</f>
        <v>30870</v>
      </c>
      <c r="P4" s="8">
        <f>+Table3[[#This Row],[Amt]]*0.12</f>
        <v>3704.3999999999996</v>
      </c>
      <c r="Q4" s="8">
        <f>+Table3[[#This Row],[Amt]]+Table3[[#This Row],[GST]]</f>
        <v>34574.400000000001</v>
      </c>
      <c r="R4" s="10"/>
      <c r="S4" s="8">
        <f>+Table3[[#This Row],[Total Am t]]+Table3[[#This Row],[Frieght]]</f>
        <v>34574.400000000001</v>
      </c>
      <c r="T4" s="8">
        <f>IFERROR(+Table3[[#This Row],[Total amt]]/Table3[[#This Row],[Qty Received]],0)</f>
        <v>192.08</v>
      </c>
    </row>
    <row r="5" spans="1:20" x14ac:dyDescent="0.25">
      <c r="A5" s="10">
        <v>4</v>
      </c>
      <c r="B5" s="8" t="str">
        <f>IFERROR(VLOOKUP(Table3[[#This Row],[Vendor ID]],Table6[#All],2,0),"")</f>
        <v>Indifoss Analytical Pvt Ltd</v>
      </c>
      <c r="C5" s="33">
        <v>45840</v>
      </c>
      <c r="D5" s="10" t="s">
        <v>1040</v>
      </c>
      <c r="E5" s="15">
        <v>45838</v>
      </c>
      <c r="F5" s="10" t="s">
        <v>1041</v>
      </c>
      <c r="G5" s="33">
        <v>45866</v>
      </c>
      <c r="H5" s="10">
        <v>12</v>
      </c>
      <c r="I5" s="10">
        <v>1</v>
      </c>
      <c r="J5" s="10" t="str">
        <f>IFERROR(VLOOKUP(Table3[[#This Row],[Receipt Location Code]],Table5[#All],3,0),"")</f>
        <v>Munger</v>
      </c>
      <c r="K5" s="9" t="s">
        <v>60</v>
      </c>
      <c r="L5" s="8" t="str">
        <f>IFERROR(VLOOKUP(Table3[[#This Row],[Item Name]],Table2[[#All],[Item Name]:[Open Rate]],2,0),"")</f>
        <v>Nos</v>
      </c>
      <c r="M5" s="10">
        <v>120</v>
      </c>
      <c r="N5" s="10">
        <v>238</v>
      </c>
      <c r="O5" s="8">
        <f>+Table3[[#This Row],[Rate]]*Table3[[#This Row],[Qty Received]]</f>
        <v>28560</v>
      </c>
      <c r="P5" s="8">
        <f>+Table3[[#This Row],[Amt]]*0.12</f>
        <v>3427.2</v>
      </c>
      <c r="Q5" s="8">
        <f>+Table3[[#This Row],[Amt]]+Table3[[#This Row],[GST]]</f>
        <v>31987.200000000001</v>
      </c>
      <c r="R5" s="10"/>
      <c r="S5" s="8">
        <f>+Table3[[#This Row],[Total Am t]]+Table3[[#This Row],[Frieght]]</f>
        <v>31987.200000000001</v>
      </c>
      <c r="T5" s="8">
        <f>IFERROR(+Table3[[#This Row],[Total amt]]/Table3[[#This Row],[Qty Received]],0)</f>
        <v>266.56</v>
      </c>
    </row>
    <row r="6" spans="1:20" x14ac:dyDescent="0.25">
      <c r="A6" s="10">
        <v>5</v>
      </c>
      <c r="B6" s="8" t="str">
        <f>IFERROR(VLOOKUP(Table3[[#This Row],[Vendor ID]],Table6[#All],2,0),"")</f>
        <v>Baranwal Computer</v>
      </c>
      <c r="C6" s="33">
        <v>45897</v>
      </c>
      <c r="D6" s="10" t="s">
        <v>1127</v>
      </c>
      <c r="E6" s="33">
        <v>45883</v>
      </c>
      <c r="F6" s="10" t="s">
        <v>1124</v>
      </c>
      <c r="G6" s="33">
        <v>45901</v>
      </c>
      <c r="H6" s="10">
        <v>17</v>
      </c>
      <c r="I6" s="10">
        <v>1</v>
      </c>
      <c r="J6" s="10" t="str">
        <f>IFERROR(VLOOKUP(Table3[[#This Row],[Receipt Location Code]],Table5[#All],3,0),"")</f>
        <v>Munger</v>
      </c>
      <c r="K6" s="9" t="s">
        <v>45</v>
      </c>
      <c r="L6" s="8" t="str">
        <f>IFERROR(VLOOKUP(Table3[[#This Row],[Item Name]],Table2[[#All],[Item Name]:[Open Rate]],2,0),"")</f>
        <v>Nos</v>
      </c>
      <c r="M6" s="10">
        <v>100</v>
      </c>
      <c r="N6" s="10">
        <v>103</v>
      </c>
      <c r="O6" s="8">
        <f>+Table3[[#This Row],[Rate]]*Table3[[#This Row],[Qty Received]]</f>
        <v>10300</v>
      </c>
      <c r="P6" s="8">
        <f>+Table3[[#This Row],[Amt]]*0.18</f>
        <v>1854</v>
      </c>
      <c r="Q6" s="8">
        <f>+Table3[[#This Row],[Amt]]+Table3[[#This Row],[GST]]</f>
        <v>12154</v>
      </c>
      <c r="R6" s="10"/>
      <c r="S6" s="8">
        <f>+Table3[[#This Row],[Total Am t]]+Table3[[#This Row],[Frieght]]</f>
        <v>12154</v>
      </c>
      <c r="T6" s="8">
        <f>IFERROR(+Table3[[#This Row],[Total amt]]/Table3[[#This Row],[Qty Received]],0)</f>
        <v>121.54</v>
      </c>
    </row>
    <row r="7" spans="1:20" x14ac:dyDescent="0.25">
      <c r="A7" s="10">
        <v>5</v>
      </c>
      <c r="B7" s="8" t="str">
        <f>IFERROR(VLOOKUP(Table3[[#This Row],[Vendor ID]],Table6[#All],2,0),"")</f>
        <v>Baranwal Computer</v>
      </c>
      <c r="C7" s="33">
        <v>45897</v>
      </c>
      <c r="D7" s="10" t="s">
        <v>1127</v>
      </c>
      <c r="E7" s="33">
        <v>45883</v>
      </c>
      <c r="F7" s="10" t="s">
        <v>1124</v>
      </c>
      <c r="G7" s="33">
        <v>45901</v>
      </c>
      <c r="H7" s="10">
        <v>17</v>
      </c>
      <c r="I7" s="10">
        <v>1</v>
      </c>
      <c r="J7" s="10" t="str">
        <f>IFERROR(VLOOKUP(Table3[[#This Row],[Receipt Location Code]],Table5[#All],3,0),"")</f>
        <v>Munger</v>
      </c>
      <c r="K7" s="9" t="s">
        <v>51</v>
      </c>
      <c r="L7" s="8" t="str">
        <f>IFERROR(VLOOKUP(Table3[[#This Row],[Item Name]],Table2[[#All],[Item Name]:[Open Rate]],2,0),"")</f>
        <v>Nos</v>
      </c>
      <c r="M7" s="10">
        <v>300</v>
      </c>
      <c r="N7" s="10">
        <v>103</v>
      </c>
      <c r="O7" s="8">
        <f>+Table3[[#This Row],[Rate]]*Table3[[#This Row],[Qty Received]]</f>
        <v>30900</v>
      </c>
      <c r="P7" s="8">
        <f>+Table3[[#This Row],[Amt]]*0.18</f>
        <v>5562</v>
      </c>
      <c r="Q7" s="8">
        <f>+Table3[[#This Row],[Amt]]+Table3[[#This Row],[GST]]</f>
        <v>36462</v>
      </c>
      <c r="R7" s="10"/>
      <c r="S7" s="8">
        <f>+Table3[[#This Row],[Total Am t]]+Table3[[#This Row],[Frieght]]</f>
        <v>36462</v>
      </c>
      <c r="T7" s="8">
        <f>IFERROR(+Table3[[#This Row],[Total amt]]/Table3[[#This Row],[Qty Received]],0)</f>
        <v>121.54</v>
      </c>
    </row>
    <row r="8" spans="1:20" x14ac:dyDescent="0.25">
      <c r="A8" s="10">
        <v>5</v>
      </c>
      <c r="B8" s="8" t="str">
        <f>IFERROR(VLOOKUP(Table3[[#This Row],[Vendor ID]],Table6[#All],2,0),"")</f>
        <v>Baranwal Computer</v>
      </c>
      <c r="C8" s="33">
        <v>45897</v>
      </c>
      <c r="D8" s="10" t="s">
        <v>1127</v>
      </c>
      <c r="E8" s="33">
        <v>45883</v>
      </c>
      <c r="F8" s="10" t="s">
        <v>1124</v>
      </c>
      <c r="G8" s="33">
        <v>45901</v>
      </c>
      <c r="H8" s="10">
        <v>17</v>
      </c>
      <c r="I8" s="10">
        <v>1</v>
      </c>
      <c r="J8" s="10" t="str">
        <f>IFERROR(VLOOKUP(Table3[[#This Row],[Receipt Location Code]],Table5[#All],3,0),"")</f>
        <v>Munger</v>
      </c>
      <c r="K8" s="9" t="s">
        <v>68</v>
      </c>
      <c r="L8" s="8" t="str">
        <f>IFERROR(VLOOKUP(Table3[[#This Row],[Item Name]],Table2[[#All],[Item Name]:[Open Rate]],2,0),"")</f>
        <v>Nos</v>
      </c>
      <c r="M8" s="10">
        <v>6000</v>
      </c>
      <c r="N8" s="10">
        <v>4.3499999999999996</v>
      </c>
      <c r="O8" s="8">
        <f>+Table3[[#This Row],[Rate]]*Table3[[#This Row],[Qty Received]]</f>
        <v>26099.999999999996</v>
      </c>
      <c r="P8" s="8">
        <f>+Table3[[#This Row],[Amt]]*0.18</f>
        <v>4697.9999999999991</v>
      </c>
      <c r="Q8" s="8">
        <f>+Table3[[#This Row],[Amt]]+Table3[[#This Row],[GST]]</f>
        <v>30797.999999999996</v>
      </c>
      <c r="R8" s="10"/>
      <c r="S8" s="8">
        <f>+Table3[[#This Row],[Total Am t]]+Table3[[#This Row],[Frieght]]</f>
        <v>30797.999999999996</v>
      </c>
      <c r="T8" s="8">
        <f>IFERROR(+Table3[[#This Row],[Total amt]]/Table3[[#This Row],[Qty Received]],0)</f>
        <v>5.1329999999999991</v>
      </c>
    </row>
    <row r="9" spans="1:20" x14ac:dyDescent="0.25">
      <c r="A9" s="10">
        <v>5</v>
      </c>
      <c r="B9" s="8" t="str">
        <f>IFERROR(VLOOKUP(Table3[[#This Row],[Vendor ID]],Table6[#All],2,0),"")</f>
        <v>Baranwal Computer</v>
      </c>
      <c r="C9" s="33">
        <v>45897</v>
      </c>
      <c r="D9" s="10" t="s">
        <v>1127</v>
      </c>
      <c r="E9" s="33">
        <v>45883</v>
      </c>
      <c r="F9" s="10" t="s">
        <v>1124</v>
      </c>
      <c r="G9" s="33">
        <v>45901</v>
      </c>
      <c r="H9" s="10">
        <v>17</v>
      </c>
      <c r="I9" s="10">
        <v>1</v>
      </c>
      <c r="J9" s="10" t="str">
        <f>IFERROR(VLOOKUP(Table3[[#This Row],[Receipt Location Code]],Table5[#All],3,0),"")</f>
        <v>Munger</v>
      </c>
      <c r="K9" s="9" t="s">
        <v>95</v>
      </c>
      <c r="L9" s="8" t="str">
        <f>IFERROR(VLOOKUP(Table3[[#This Row],[Item Name]],Table2[[#All],[Item Name]:[Open Rate]],2,0),"")</f>
        <v>Nos</v>
      </c>
      <c r="M9" s="10">
        <v>200</v>
      </c>
      <c r="N9" s="10">
        <v>110</v>
      </c>
      <c r="O9" s="8">
        <f>+Table3[[#This Row],[Rate]]*Table3[[#This Row],[Qty Received]]</f>
        <v>22000</v>
      </c>
      <c r="P9" s="8">
        <f>+Table3[[#This Row],[Amt]]*0.18</f>
        <v>3960</v>
      </c>
      <c r="Q9" s="8">
        <f>+Table3[[#This Row],[Amt]]+Table3[[#This Row],[GST]]</f>
        <v>25960</v>
      </c>
      <c r="R9" s="10"/>
      <c r="S9" s="8">
        <f>+Table3[[#This Row],[Total Am t]]+Table3[[#This Row],[Frieght]]</f>
        <v>25960</v>
      </c>
      <c r="T9" s="8">
        <f>IFERROR(+Table3[[#This Row],[Total amt]]/Table3[[#This Row],[Qty Received]],0)</f>
        <v>129.80000000000001</v>
      </c>
    </row>
    <row r="10" spans="1:20" x14ac:dyDescent="0.25">
      <c r="A10" s="10">
        <v>5</v>
      </c>
      <c r="B10" s="8" t="str">
        <f>IFERROR(VLOOKUP(Table3[[#This Row],[Vendor ID]],Table6[#All],2,0),"")</f>
        <v>Baranwal Computer</v>
      </c>
      <c r="C10" s="33">
        <v>45897</v>
      </c>
      <c r="D10" s="10" t="s">
        <v>1127</v>
      </c>
      <c r="E10" s="33">
        <v>45883</v>
      </c>
      <c r="F10" s="10" t="s">
        <v>1124</v>
      </c>
      <c r="G10" s="33">
        <v>45901</v>
      </c>
      <c r="H10" s="10">
        <v>17</v>
      </c>
      <c r="I10" s="10">
        <v>1</v>
      </c>
      <c r="J10" s="10" t="str">
        <f>IFERROR(VLOOKUP(Table3[[#This Row],[Receipt Location Code]],Table5[#All],3,0),"")</f>
        <v>Munger</v>
      </c>
      <c r="K10" s="9" t="s">
        <v>92</v>
      </c>
      <c r="L10" s="8" t="str">
        <f>IFERROR(VLOOKUP(Table3[[#This Row],[Item Name]],Table2[[#All],[Item Name]:[Open Rate]],2,0),"")</f>
        <v>Nos</v>
      </c>
      <c r="M10" s="10">
        <v>200</v>
      </c>
      <c r="N10" s="10">
        <v>80</v>
      </c>
      <c r="O10" s="8">
        <f>+Table3[[#This Row],[Rate]]*Table3[[#This Row],[Qty Received]]</f>
        <v>16000</v>
      </c>
      <c r="P10" s="8">
        <f>+Table3[[#This Row],[Amt]]*0.18</f>
        <v>2880</v>
      </c>
      <c r="Q10" s="8">
        <f>+Table3[[#This Row],[Amt]]+Table3[[#This Row],[GST]]</f>
        <v>18880</v>
      </c>
      <c r="R10" s="10"/>
      <c r="S10" s="8">
        <f>+Table3[[#This Row],[Total Am t]]+Table3[[#This Row],[Frieght]]</f>
        <v>18880</v>
      </c>
      <c r="T10" s="8">
        <f>IFERROR(+Table3[[#This Row],[Total amt]]/Table3[[#This Row],[Qty Received]],0)</f>
        <v>94.4</v>
      </c>
    </row>
    <row r="11" spans="1:20" x14ac:dyDescent="0.25">
      <c r="A11" s="10">
        <v>5</v>
      </c>
      <c r="B11" s="8" t="str">
        <f>IFERROR(VLOOKUP(Table3[[#This Row],[Vendor ID]],Table6[#All],2,0),"")</f>
        <v>Baranwal Computer</v>
      </c>
      <c r="C11" s="33">
        <v>45897</v>
      </c>
      <c r="D11" s="10" t="s">
        <v>1127</v>
      </c>
      <c r="E11" s="33">
        <v>45883</v>
      </c>
      <c r="F11" s="10" t="s">
        <v>1124</v>
      </c>
      <c r="G11" s="33">
        <v>45901</v>
      </c>
      <c r="H11" s="10">
        <v>17</v>
      </c>
      <c r="I11" s="10">
        <v>1</v>
      </c>
      <c r="J11" s="10" t="str">
        <f>IFERROR(VLOOKUP(Table3[[#This Row],[Receipt Location Code]],Table5[#All],3,0),"")</f>
        <v>Munger</v>
      </c>
      <c r="K11" s="9" t="s">
        <v>112</v>
      </c>
      <c r="L11" s="8" t="str">
        <f>IFERROR(VLOOKUP(Table3[[#This Row],[Item Name]],Table2[[#All],[Item Name]:[Open Rate]],2,0),"")</f>
        <v>Nos</v>
      </c>
      <c r="M11" s="10">
        <v>300</v>
      </c>
      <c r="N11" s="10">
        <v>195</v>
      </c>
      <c r="O11" s="8">
        <f>+Table3[[#This Row],[Rate]]*Table3[[#This Row],[Qty Received]]</f>
        <v>58500</v>
      </c>
      <c r="P11" s="8">
        <f>+Table3[[#This Row],[Amt]]*0.18</f>
        <v>10530</v>
      </c>
      <c r="Q11" s="8">
        <f>+Table3[[#This Row],[Amt]]+Table3[[#This Row],[GST]]</f>
        <v>69030</v>
      </c>
      <c r="R11" s="10"/>
      <c r="S11" s="8">
        <f>+Table3[[#This Row],[Total Am t]]+Table3[[#This Row],[Frieght]]</f>
        <v>69030</v>
      </c>
      <c r="T11" s="8">
        <f>IFERROR(+Table3[[#This Row],[Total amt]]/Table3[[#This Row],[Qty Received]],0)</f>
        <v>230.1</v>
      </c>
    </row>
    <row r="12" spans="1:20" x14ac:dyDescent="0.25">
      <c r="A12" s="10">
        <v>6</v>
      </c>
      <c r="B12" s="8" t="str">
        <f>IFERROR(VLOOKUP(Table3[[#This Row],[Vendor ID]],Table6[#All],2,0),"")</f>
        <v>Satol Chemicals LTD</v>
      </c>
      <c r="C12" s="33">
        <v>45891</v>
      </c>
      <c r="D12" s="10" t="s">
        <v>1128</v>
      </c>
      <c r="E12" s="33">
        <v>45885</v>
      </c>
      <c r="F12" s="10" t="s">
        <v>1129</v>
      </c>
      <c r="G12" s="33">
        <v>45901</v>
      </c>
      <c r="H12" s="10">
        <v>18</v>
      </c>
      <c r="I12" s="10">
        <v>1</v>
      </c>
      <c r="J12" s="10" t="str">
        <f>IFERROR(VLOOKUP(Table3[[#This Row],[Receipt Location Code]],Table5[#All],3,0),"")</f>
        <v>Munger</v>
      </c>
      <c r="K12" s="9" t="s">
        <v>119</v>
      </c>
      <c r="L12" s="8" t="str">
        <f>IFERROR(VLOOKUP(Table3[[#This Row],[Item Name]],Table2[[#All],[Item Name]:[Open Rate]],2,0),"")</f>
        <v>Nos</v>
      </c>
      <c r="M12" s="10">
        <v>200</v>
      </c>
      <c r="N12" s="10">
        <v>90</v>
      </c>
      <c r="O12" s="8">
        <f>+Table3[[#This Row],[Rate]]*Table3[[#This Row],[Qty Received]]</f>
        <v>18000</v>
      </c>
      <c r="P12" s="8">
        <f>+Table3[[#This Row],[Amt]]*0.18</f>
        <v>3240</v>
      </c>
      <c r="Q12" s="8">
        <f>+Table3[[#This Row],[Amt]]+Table3[[#This Row],[GST]]</f>
        <v>21240</v>
      </c>
      <c r="R12" s="10"/>
      <c r="S12" s="8">
        <f>+Table3[[#This Row],[Total Am t]]+Table3[[#This Row],[Frieght]]</f>
        <v>21240</v>
      </c>
      <c r="T12" s="8">
        <f>IFERROR(+Table3[[#This Row],[Total amt]]/Table3[[#This Row],[Qty Received]],0)</f>
        <v>106.2</v>
      </c>
    </row>
    <row r="13" spans="1:20" x14ac:dyDescent="0.25">
      <c r="A13" s="10">
        <v>6</v>
      </c>
      <c r="B13" s="8" t="str">
        <f>IFERROR(VLOOKUP(Table3[[#This Row],[Vendor ID]],Table6[#All],2,0),"")</f>
        <v>Satol Chemicals LTD</v>
      </c>
      <c r="C13" s="33">
        <v>45891</v>
      </c>
      <c r="D13" s="10" t="s">
        <v>1128</v>
      </c>
      <c r="E13" s="33">
        <v>45885</v>
      </c>
      <c r="F13" s="10" t="s">
        <v>1129</v>
      </c>
      <c r="G13" s="33">
        <v>45901</v>
      </c>
      <c r="H13" s="10">
        <v>18</v>
      </c>
      <c r="I13" s="10">
        <v>1</v>
      </c>
      <c r="J13" s="10" t="str">
        <f>IFERROR(VLOOKUP(Table3[[#This Row],[Receipt Location Code]],Table5[#All],3,0),"")</f>
        <v>Munger</v>
      </c>
      <c r="K13" s="9" t="s">
        <v>128</v>
      </c>
      <c r="L13" s="8" t="str">
        <f>IFERROR(VLOOKUP(Table3[[#This Row],[Item Name]],Table2[[#All],[Item Name]:[Open Rate]],2,0),"")</f>
        <v>Nos</v>
      </c>
      <c r="M13" s="10">
        <v>1000</v>
      </c>
      <c r="N13" s="10">
        <v>44</v>
      </c>
      <c r="O13" s="8">
        <f>+Table3[[#This Row],[Rate]]*Table3[[#This Row],[Qty Received]]</f>
        <v>44000</v>
      </c>
      <c r="P13" s="8">
        <f>+Table3[[#This Row],[Amt]]*0.18</f>
        <v>7920</v>
      </c>
      <c r="Q13" s="8">
        <f>+Table3[[#This Row],[Amt]]+Table3[[#This Row],[GST]]</f>
        <v>51920</v>
      </c>
      <c r="R13" s="10"/>
      <c r="S13" s="8">
        <f>+Table3[[#This Row],[Total Am t]]+Table3[[#This Row],[Frieght]]</f>
        <v>51920</v>
      </c>
      <c r="T13" s="8">
        <f>IFERROR(+Table3[[#This Row],[Total amt]]/Table3[[#This Row],[Qty Received]],0)</f>
        <v>51.92</v>
      </c>
    </row>
    <row r="14" spans="1:20" x14ac:dyDescent="0.25">
      <c r="A14" s="10"/>
      <c r="B14" s="8" t="str">
        <f>IFERROR(VLOOKUP(Table3[[#This Row],[Vendor ID]],Table6[#All],2,0),"")</f>
        <v/>
      </c>
      <c r="C14" s="10"/>
      <c r="D14" s="10"/>
      <c r="E14" s="10"/>
      <c r="F14" s="10"/>
      <c r="G14" s="10"/>
      <c r="H14" s="10"/>
      <c r="I14" s="10"/>
      <c r="J14" s="10" t="str">
        <f>IFERROR(VLOOKUP(Table3[[#This Row],[Receipt Location Code]],Table5[#All],3,0),"")</f>
        <v/>
      </c>
      <c r="K14" s="10"/>
      <c r="L14" s="8" t="str">
        <f>IFERROR(VLOOKUP(Table3[[#This Row],[Item Name]],Table2[[#All],[Item Name]:[Open Rate]],2,0),"")</f>
        <v/>
      </c>
      <c r="M14" s="10"/>
      <c r="N14" s="10"/>
      <c r="O14" s="8">
        <f>+Table3[[#This Row],[Rate]]*Table3[[#This Row],[Qty Received]]</f>
        <v>0</v>
      </c>
      <c r="P14" s="8">
        <f>+Table3[[#This Row],[Amt]]*0.18</f>
        <v>0</v>
      </c>
      <c r="Q14" s="8">
        <f>+Table3[[#This Row],[Amt]]+Table3[[#This Row],[GST]]</f>
        <v>0</v>
      </c>
      <c r="R14" s="10"/>
      <c r="S14" s="8">
        <f>+Table3[[#This Row],[Total Am t]]+Table3[[#This Row],[Frieght]]</f>
        <v>0</v>
      </c>
      <c r="T14" s="8">
        <f>IFERROR(+Table3[[#This Row],[Total amt]]/Table3[[#This Row],[Qty Received]],0)</f>
        <v>0</v>
      </c>
    </row>
    <row r="15" spans="1:20" x14ac:dyDescent="0.25">
      <c r="A15" s="10"/>
      <c r="B15" s="8" t="str">
        <f>IFERROR(VLOOKUP(Table3[[#This Row],[Vendor ID]],Table6[#All],2,0),"")</f>
        <v/>
      </c>
      <c r="C15" s="10"/>
      <c r="D15" s="10"/>
      <c r="E15" s="10"/>
      <c r="F15" s="10"/>
      <c r="G15" s="10"/>
      <c r="H15" s="10"/>
      <c r="I15" s="10"/>
      <c r="J15" s="10" t="str">
        <f>IFERROR(VLOOKUP(Table3[[#This Row],[Receipt Location Code]],Table5[#All],3,0),"")</f>
        <v/>
      </c>
      <c r="K15" s="10"/>
      <c r="L15" s="8" t="str">
        <f>IFERROR(VLOOKUP(Table3[[#This Row],[Item Name]],Table2[[#All],[Item Name]:[Open Rate]],2,0),"")</f>
        <v/>
      </c>
      <c r="M15" s="10"/>
      <c r="N15" s="10"/>
      <c r="O15" s="8">
        <f>+Table3[[#This Row],[Rate]]*Table3[[#This Row],[Qty Received]]</f>
        <v>0</v>
      </c>
      <c r="P15" s="8">
        <f>+Table3[[#This Row],[Amt]]*0.18</f>
        <v>0</v>
      </c>
      <c r="Q15" s="8">
        <f>+Table3[[#This Row],[Amt]]+Table3[[#This Row],[GST]]</f>
        <v>0</v>
      </c>
      <c r="R15" s="10"/>
      <c r="S15" s="8">
        <f>+Table3[[#This Row],[Total Am t]]+Table3[[#This Row],[Frieght]]</f>
        <v>0</v>
      </c>
      <c r="T15" s="8">
        <f>IFERROR(+Table3[[#This Row],[Total amt]]/Table3[[#This Row],[Qty Received]],0)</f>
        <v>0</v>
      </c>
    </row>
    <row r="16" spans="1:20" x14ac:dyDescent="0.25">
      <c r="A16" s="10"/>
      <c r="B16" s="8" t="str">
        <f>IFERROR(VLOOKUP(Table3[[#This Row],[Vendor ID]],Table6[#All],2,0),"")</f>
        <v/>
      </c>
      <c r="C16" s="10"/>
      <c r="D16" s="10"/>
      <c r="E16" s="10"/>
      <c r="F16" s="10"/>
      <c r="G16" s="10"/>
      <c r="H16" s="10"/>
      <c r="I16" s="10"/>
      <c r="J16" s="10" t="str">
        <f>IFERROR(VLOOKUP(Table3[[#This Row],[Receipt Location Code]],Table5[#All],3,0),"")</f>
        <v/>
      </c>
      <c r="K16" s="10"/>
      <c r="L16" s="8" t="str">
        <f>IFERROR(VLOOKUP(Table3[[#This Row],[Item Name]],Table2[[#All],[Item Name]:[Open Rate]],2,0),"")</f>
        <v/>
      </c>
      <c r="M16" s="10"/>
      <c r="N16" s="10"/>
      <c r="O16" s="8">
        <f>+Table3[[#This Row],[Rate]]*Table3[[#This Row],[Qty Received]]</f>
        <v>0</v>
      </c>
      <c r="P16" s="8">
        <f>+Table3[[#This Row],[Amt]]*0.18</f>
        <v>0</v>
      </c>
      <c r="Q16" s="8">
        <f>+Table3[[#This Row],[Amt]]+Table3[[#This Row],[GST]]</f>
        <v>0</v>
      </c>
      <c r="R16" s="10"/>
      <c r="S16" s="8">
        <f>+Table3[[#This Row],[Total Am t]]+Table3[[#This Row],[Frieght]]</f>
        <v>0</v>
      </c>
      <c r="T16" s="8">
        <f>IFERROR(+Table3[[#This Row],[Total amt]]/Table3[[#This Row],[Qty Received]],0)</f>
        <v>0</v>
      </c>
    </row>
    <row r="17" spans="1:20" x14ac:dyDescent="0.25">
      <c r="A17" s="10"/>
      <c r="B17" s="8" t="str">
        <f>IFERROR(VLOOKUP(Table3[[#This Row],[Vendor ID]],Table6[#All],2,0),"")</f>
        <v/>
      </c>
      <c r="C17" s="10"/>
      <c r="D17" s="10"/>
      <c r="E17" s="10"/>
      <c r="F17" s="10"/>
      <c r="G17" s="10"/>
      <c r="H17" s="10"/>
      <c r="I17" s="10"/>
      <c r="J17" s="10" t="str">
        <f>IFERROR(VLOOKUP(Table3[[#This Row],[Receipt Location Code]],Table5[#All],3,0),"")</f>
        <v/>
      </c>
      <c r="K17" s="10"/>
      <c r="L17" s="8" t="str">
        <f>IFERROR(VLOOKUP(Table3[[#This Row],[Item Name]],Table2[[#All],[Item Name]:[Open Rate]],2,0),"")</f>
        <v/>
      </c>
      <c r="M17" s="10"/>
      <c r="N17" s="10"/>
      <c r="O17" s="8">
        <f>+Table3[[#This Row],[Rate]]*Table3[[#This Row],[Qty Received]]</f>
        <v>0</v>
      </c>
      <c r="P17" s="8">
        <f>+Table3[[#This Row],[Amt]]*0.18</f>
        <v>0</v>
      </c>
      <c r="Q17" s="8">
        <f>+Table3[[#This Row],[Amt]]+Table3[[#This Row],[GST]]</f>
        <v>0</v>
      </c>
      <c r="R17" s="10"/>
      <c r="S17" s="8">
        <f>+Table3[[#This Row],[Total Am t]]+Table3[[#This Row],[Frieght]]</f>
        <v>0</v>
      </c>
      <c r="T17" s="8">
        <f>IFERROR(+Table3[[#This Row],[Total amt]]/Table3[[#This Row],[Qty Received]],0)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66"/>
  <sheetViews>
    <sheetView topLeftCell="A940" workbookViewId="0">
      <selection activeCell="D966" sqref="D966"/>
    </sheetView>
  </sheetViews>
  <sheetFormatPr defaultRowHeight="15" x14ac:dyDescent="0.25"/>
  <cols>
    <col min="1" max="1" width="17.140625" bestFit="1" customWidth="1"/>
    <col min="2" max="2" width="12.42578125" bestFit="1" customWidth="1"/>
    <col min="3" max="3" width="60.28515625" bestFit="1" customWidth="1"/>
    <col min="4" max="4" width="14.85546875" bestFit="1" customWidth="1"/>
  </cols>
  <sheetData>
    <row r="1" spans="1:4" x14ac:dyDescent="0.25">
      <c r="A1" s="5" t="s">
        <v>31</v>
      </c>
      <c r="B1" s="6" t="s">
        <v>18</v>
      </c>
      <c r="C1" s="6" t="s">
        <v>32</v>
      </c>
      <c r="D1" s="4" t="s">
        <v>33</v>
      </c>
    </row>
    <row r="2" spans="1:4" x14ac:dyDescent="0.25">
      <c r="A2" s="9">
        <v>1</v>
      </c>
      <c r="B2" s="9" t="s">
        <v>36</v>
      </c>
      <c r="C2" s="9" t="s">
        <v>37</v>
      </c>
      <c r="D2" s="9" t="s">
        <v>38</v>
      </c>
    </row>
    <row r="3" spans="1:4" x14ac:dyDescent="0.25">
      <c r="A3" s="9">
        <v>10070001</v>
      </c>
      <c r="B3" s="9" t="s">
        <v>40</v>
      </c>
      <c r="C3" s="9" t="s">
        <v>158</v>
      </c>
      <c r="D3" s="9" t="s">
        <v>159</v>
      </c>
    </row>
    <row r="4" spans="1:4" x14ac:dyDescent="0.25">
      <c r="A4" s="9">
        <v>10070002</v>
      </c>
      <c r="B4" s="9" t="s">
        <v>40</v>
      </c>
      <c r="C4" s="9" t="s">
        <v>160</v>
      </c>
      <c r="D4" s="9" t="s">
        <v>159</v>
      </c>
    </row>
    <row r="5" spans="1:4" x14ac:dyDescent="0.25">
      <c r="A5" s="9">
        <v>10070003</v>
      </c>
      <c r="B5" s="9" t="s">
        <v>40</v>
      </c>
      <c r="C5" s="9" t="s">
        <v>161</v>
      </c>
      <c r="D5" s="9" t="s">
        <v>159</v>
      </c>
    </row>
    <row r="6" spans="1:4" x14ac:dyDescent="0.25">
      <c r="A6" s="9">
        <v>10070004</v>
      </c>
      <c r="B6" s="9" t="s">
        <v>40</v>
      </c>
      <c r="C6" s="9" t="s">
        <v>162</v>
      </c>
      <c r="D6" s="9" t="s">
        <v>159</v>
      </c>
    </row>
    <row r="7" spans="1:4" x14ac:dyDescent="0.25">
      <c r="A7" s="9">
        <v>10070008</v>
      </c>
      <c r="B7" s="9" t="s">
        <v>40</v>
      </c>
      <c r="C7" s="9" t="s">
        <v>163</v>
      </c>
      <c r="D7" s="9" t="s">
        <v>159</v>
      </c>
    </row>
    <row r="8" spans="1:4" x14ac:dyDescent="0.25">
      <c r="A8" s="9">
        <v>10070010</v>
      </c>
      <c r="B8" s="9" t="s">
        <v>40</v>
      </c>
      <c r="C8" s="9" t="s">
        <v>164</v>
      </c>
      <c r="D8" s="9" t="s">
        <v>159</v>
      </c>
    </row>
    <row r="9" spans="1:4" x14ac:dyDescent="0.25">
      <c r="A9" s="9">
        <v>10070013</v>
      </c>
      <c r="B9" s="9" t="s">
        <v>40</v>
      </c>
      <c r="C9" s="9" t="s">
        <v>165</v>
      </c>
      <c r="D9" s="9" t="s">
        <v>159</v>
      </c>
    </row>
    <row r="10" spans="1:4" x14ac:dyDescent="0.25">
      <c r="A10" s="9">
        <v>10070016</v>
      </c>
      <c r="B10" s="9" t="s">
        <v>40</v>
      </c>
      <c r="C10" s="9" t="s">
        <v>166</v>
      </c>
      <c r="D10" s="9" t="s">
        <v>159</v>
      </c>
    </row>
    <row r="11" spans="1:4" x14ac:dyDescent="0.25">
      <c r="A11" s="9">
        <v>10070017</v>
      </c>
      <c r="B11" s="9" t="s">
        <v>40</v>
      </c>
      <c r="C11" s="9" t="s">
        <v>167</v>
      </c>
      <c r="D11" s="9" t="s">
        <v>159</v>
      </c>
    </row>
    <row r="12" spans="1:4" x14ac:dyDescent="0.25">
      <c r="A12" s="9">
        <v>10070018</v>
      </c>
      <c r="B12" s="9" t="s">
        <v>40</v>
      </c>
      <c r="C12" s="9" t="s">
        <v>168</v>
      </c>
      <c r="D12" s="9" t="s">
        <v>159</v>
      </c>
    </row>
    <row r="13" spans="1:4" x14ac:dyDescent="0.25">
      <c r="A13" s="9">
        <v>10070019</v>
      </c>
      <c r="B13" s="9" t="s">
        <v>40</v>
      </c>
      <c r="C13" s="9" t="s">
        <v>169</v>
      </c>
      <c r="D13" s="9" t="s">
        <v>159</v>
      </c>
    </row>
    <row r="14" spans="1:4" x14ac:dyDescent="0.25">
      <c r="A14" s="9">
        <v>10070020</v>
      </c>
      <c r="B14" s="9" t="s">
        <v>40</v>
      </c>
      <c r="C14" s="9" t="s">
        <v>170</v>
      </c>
      <c r="D14" s="9" t="s">
        <v>159</v>
      </c>
    </row>
    <row r="15" spans="1:4" x14ac:dyDescent="0.25">
      <c r="A15" s="9">
        <v>10070021</v>
      </c>
      <c r="B15" s="9" t="s">
        <v>40</v>
      </c>
      <c r="C15" s="9" t="s">
        <v>171</v>
      </c>
      <c r="D15" s="9" t="s">
        <v>159</v>
      </c>
    </row>
    <row r="16" spans="1:4" x14ac:dyDescent="0.25">
      <c r="A16" s="9">
        <v>10070024</v>
      </c>
      <c r="B16" s="9" t="s">
        <v>40</v>
      </c>
      <c r="C16" s="9" t="s">
        <v>172</v>
      </c>
      <c r="D16" s="9" t="s">
        <v>159</v>
      </c>
    </row>
    <row r="17" spans="1:4" x14ac:dyDescent="0.25">
      <c r="A17" s="9">
        <v>10070026</v>
      </c>
      <c r="B17" s="9" t="s">
        <v>40</v>
      </c>
      <c r="C17" s="9" t="s">
        <v>173</v>
      </c>
      <c r="D17" s="9" t="s">
        <v>159</v>
      </c>
    </row>
    <row r="18" spans="1:4" x14ac:dyDescent="0.25">
      <c r="A18" s="9">
        <v>10070031</v>
      </c>
      <c r="B18" s="9" t="s">
        <v>40</v>
      </c>
      <c r="C18" s="9" t="s">
        <v>1059</v>
      </c>
      <c r="D18" s="9" t="s">
        <v>159</v>
      </c>
    </row>
    <row r="19" spans="1:4" x14ac:dyDescent="0.25">
      <c r="A19" s="9">
        <v>10070032</v>
      </c>
      <c r="B19" s="9" t="s">
        <v>40</v>
      </c>
      <c r="C19" s="9" t="s">
        <v>174</v>
      </c>
      <c r="D19" s="9" t="s">
        <v>159</v>
      </c>
    </row>
    <row r="20" spans="1:4" x14ac:dyDescent="0.25">
      <c r="A20" s="9">
        <v>10070033</v>
      </c>
      <c r="B20" s="9" t="s">
        <v>40</v>
      </c>
      <c r="C20" s="9" t="s">
        <v>175</v>
      </c>
      <c r="D20" s="9" t="s">
        <v>159</v>
      </c>
    </row>
    <row r="21" spans="1:4" x14ac:dyDescent="0.25">
      <c r="A21" s="9">
        <v>10070039</v>
      </c>
      <c r="B21" s="9" t="s">
        <v>40</v>
      </c>
      <c r="C21" s="9" t="s">
        <v>176</v>
      </c>
      <c r="D21" s="9" t="s">
        <v>159</v>
      </c>
    </row>
    <row r="22" spans="1:4" x14ac:dyDescent="0.25">
      <c r="A22" s="9">
        <v>10070042</v>
      </c>
      <c r="B22" s="9" t="s">
        <v>40</v>
      </c>
      <c r="C22" s="9" t="s">
        <v>177</v>
      </c>
      <c r="D22" s="9" t="s">
        <v>159</v>
      </c>
    </row>
    <row r="23" spans="1:4" x14ac:dyDescent="0.25">
      <c r="A23" s="9">
        <v>10070043</v>
      </c>
      <c r="B23" s="9" t="s">
        <v>40</v>
      </c>
      <c r="C23" s="9" t="s">
        <v>159</v>
      </c>
      <c r="D23" s="9" t="s">
        <v>159</v>
      </c>
    </row>
    <row r="24" spans="1:4" x14ac:dyDescent="0.25">
      <c r="A24" s="9">
        <v>10070044</v>
      </c>
      <c r="B24" s="9" t="s">
        <v>40</v>
      </c>
      <c r="C24" s="9" t="s">
        <v>178</v>
      </c>
      <c r="D24" s="9" t="s">
        <v>159</v>
      </c>
    </row>
    <row r="25" spans="1:4" x14ac:dyDescent="0.25">
      <c r="A25" s="9">
        <v>10070045</v>
      </c>
      <c r="B25" s="9" t="s">
        <v>40</v>
      </c>
      <c r="C25" s="9" t="s">
        <v>166</v>
      </c>
      <c r="D25" s="9" t="s">
        <v>159</v>
      </c>
    </row>
    <row r="26" spans="1:4" x14ac:dyDescent="0.25">
      <c r="A26" s="9">
        <v>10070046</v>
      </c>
      <c r="B26" s="9" t="s">
        <v>40</v>
      </c>
      <c r="C26" s="9" t="s">
        <v>179</v>
      </c>
      <c r="D26" s="9" t="s">
        <v>159</v>
      </c>
    </row>
    <row r="27" spans="1:4" x14ac:dyDescent="0.25">
      <c r="A27" s="9">
        <v>10070048</v>
      </c>
      <c r="B27" s="9" t="s">
        <v>40</v>
      </c>
      <c r="C27" s="9" t="s">
        <v>180</v>
      </c>
      <c r="D27" s="9" t="s">
        <v>159</v>
      </c>
    </row>
    <row r="28" spans="1:4" x14ac:dyDescent="0.25">
      <c r="A28" s="9">
        <v>10070049</v>
      </c>
      <c r="B28" s="9" t="s">
        <v>40</v>
      </c>
      <c r="C28" s="9" t="s">
        <v>181</v>
      </c>
      <c r="D28" s="9" t="s">
        <v>159</v>
      </c>
    </row>
    <row r="29" spans="1:4" x14ac:dyDescent="0.25">
      <c r="A29" s="9">
        <v>10070052</v>
      </c>
      <c r="B29" s="9" t="s">
        <v>40</v>
      </c>
      <c r="C29" s="9" t="s">
        <v>182</v>
      </c>
      <c r="D29" s="9" t="s">
        <v>159</v>
      </c>
    </row>
    <row r="30" spans="1:4" x14ac:dyDescent="0.25">
      <c r="A30" s="9">
        <v>10070053</v>
      </c>
      <c r="B30" s="9" t="s">
        <v>40</v>
      </c>
      <c r="C30" s="9" t="s">
        <v>183</v>
      </c>
      <c r="D30" s="9" t="s">
        <v>159</v>
      </c>
    </row>
    <row r="31" spans="1:4" x14ac:dyDescent="0.25">
      <c r="A31" s="9">
        <v>10070054</v>
      </c>
      <c r="B31" s="9" t="s">
        <v>40</v>
      </c>
      <c r="C31" s="9" t="s">
        <v>184</v>
      </c>
      <c r="D31" s="9" t="s">
        <v>159</v>
      </c>
    </row>
    <row r="32" spans="1:4" x14ac:dyDescent="0.25">
      <c r="A32" s="9">
        <v>10070056</v>
      </c>
      <c r="B32" s="9" t="s">
        <v>40</v>
      </c>
      <c r="C32" s="9" t="s">
        <v>185</v>
      </c>
      <c r="D32" s="9" t="s">
        <v>159</v>
      </c>
    </row>
    <row r="33" spans="1:4" x14ac:dyDescent="0.25">
      <c r="A33" s="9">
        <v>10070057</v>
      </c>
      <c r="B33" s="9" t="s">
        <v>40</v>
      </c>
      <c r="C33" s="9" t="s">
        <v>186</v>
      </c>
      <c r="D33" s="9" t="s">
        <v>159</v>
      </c>
    </row>
    <row r="34" spans="1:4" x14ac:dyDescent="0.25">
      <c r="A34" s="9">
        <v>10070059</v>
      </c>
      <c r="B34" s="9" t="s">
        <v>40</v>
      </c>
      <c r="C34" s="9" t="s">
        <v>187</v>
      </c>
      <c r="D34" s="9" t="s">
        <v>159</v>
      </c>
    </row>
    <row r="35" spans="1:4" x14ac:dyDescent="0.25">
      <c r="A35" s="9">
        <v>10070060</v>
      </c>
      <c r="B35" s="9" t="s">
        <v>40</v>
      </c>
      <c r="C35" s="9" t="s">
        <v>188</v>
      </c>
      <c r="D35" s="9" t="s">
        <v>159</v>
      </c>
    </row>
    <row r="36" spans="1:4" x14ac:dyDescent="0.25">
      <c r="A36" s="9">
        <v>10070061</v>
      </c>
      <c r="B36" s="9" t="s">
        <v>40</v>
      </c>
      <c r="C36" s="9" t="s">
        <v>189</v>
      </c>
      <c r="D36" s="9" t="s">
        <v>159</v>
      </c>
    </row>
    <row r="37" spans="1:4" x14ac:dyDescent="0.25">
      <c r="A37" s="9">
        <v>10070062</v>
      </c>
      <c r="B37" s="9" t="s">
        <v>40</v>
      </c>
      <c r="C37" s="9" t="s">
        <v>190</v>
      </c>
      <c r="D37" s="9" t="s">
        <v>159</v>
      </c>
    </row>
    <row r="38" spans="1:4" x14ac:dyDescent="0.25">
      <c r="A38" s="9">
        <v>10070063</v>
      </c>
      <c r="B38" s="9" t="s">
        <v>40</v>
      </c>
      <c r="C38" s="9" t="s">
        <v>191</v>
      </c>
      <c r="D38" s="9" t="s">
        <v>159</v>
      </c>
    </row>
    <row r="39" spans="1:4" x14ac:dyDescent="0.25">
      <c r="A39" s="9">
        <v>10070064</v>
      </c>
      <c r="B39" s="9" t="s">
        <v>40</v>
      </c>
      <c r="C39" s="9" t="s">
        <v>192</v>
      </c>
      <c r="D39" s="9" t="s">
        <v>159</v>
      </c>
    </row>
    <row r="40" spans="1:4" x14ac:dyDescent="0.25">
      <c r="A40" s="9">
        <v>10070065</v>
      </c>
      <c r="B40" s="9" t="s">
        <v>40</v>
      </c>
      <c r="C40" s="9" t="s">
        <v>193</v>
      </c>
      <c r="D40" s="9" t="s">
        <v>159</v>
      </c>
    </row>
    <row r="41" spans="1:4" x14ac:dyDescent="0.25">
      <c r="A41" s="9">
        <v>10100001</v>
      </c>
      <c r="B41" s="9" t="s">
        <v>40</v>
      </c>
      <c r="C41" s="9" t="s">
        <v>194</v>
      </c>
      <c r="D41" s="9" t="s">
        <v>159</v>
      </c>
    </row>
    <row r="42" spans="1:4" x14ac:dyDescent="0.25">
      <c r="A42" s="9">
        <v>10100003</v>
      </c>
      <c r="B42" s="9" t="s">
        <v>40</v>
      </c>
      <c r="C42" s="9" t="s">
        <v>195</v>
      </c>
      <c r="D42" s="9" t="s">
        <v>159</v>
      </c>
    </row>
    <row r="43" spans="1:4" x14ac:dyDescent="0.25">
      <c r="A43" s="9">
        <v>10100004</v>
      </c>
      <c r="B43" s="9" t="s">
        <v>40</v>
      </c>
      <c r="C43" s="9" t="s">
        <v>196</v>
      </c>
      <c r="D43" s="9" t="s">
        <v>159</v>
      </c>
    </row>
    <row r="44" spans="1:4" x14ac:dyDescent="0.25">
      <c r="A44" s="9">
        <v>10100007</v>
      </c>
      <c r="B44" s="9" t="s">
        <v>40</v>
      </c>
      <c r="C44" s="9" t="s">
        <v>197</v>
      </c>
      <c r="D44" s="9" t="s">
        <v>159</v>
      </c>
    </row>
    <row r="45" spans="1:4" x14ac:dyDescent="0.25">
      <c r="A45" s="9">
        <v>10100009</v>
      </c>
      <c r="B45" s="9" t="s">
        <v>40</v>
      </c>
      <c r="C45" s="9" t="s">
        <v>198</v>
      </c>
      <c r="D45" s="9" t="s">
        <v>159</v>
      </c>
    </row>
    <row r="46" spans="1:4" x14ac:dyDescent="0.25">
      <c r="A46" s="9">
        <v>10100014</v>
      </c>
      <c r="B46" s="9" t="s">
        <v>40</v>
      </c>
      <c r="C46" s="9" t="s">
        <v>199</v>
      </c>
      <c r="D46" s="9" t="s">
        <v>159</v>
      </c>
    </row>
    <row r="47" spans="1:4" x14ac:dyDescent="0.25">
      <c r="A47" s="9">
        <v>10100015</v>
      </c>
      <c r="B47" s="9" t="s">
        <v>40</v>
      </c>
      <c r="C47" s="9" t="s">
        <v>200</v>
      </c>
      <c r="D47" s="9" t="s">
        <v>159</v>
      </c>
    </row>
    <row r="48" spans="1:4" x14ac:dyDescent="0.25">
      <c r="A48" s="9">
        <v>10100016</v>
      </c>
      <c r="B48" s="9" t="s">
        <v>40</v>
      </c>
      <c r="C48" s="9" t="s">
        <v>201</v>
      </c>
      <c r="D48" s="9" t="s">
        <v>159</v>
      </c>
    </row>
    <row r="49" spans="1:4" x14ac:dyDescent="0.25">
      <c r="A49" s="9">
        <v>10100019</v>
      </c>
      <c r="B49" s="9" t="s">
        <v>40</v>
      </c>
      <c r="C49" s="9" t="s">
        <v>202</v>
      </c>
      <c r="D49" s="9" t="s">
        <v>159</v>
      </c>
    </row>
    <row r="50" spans="1:4" x14ac:dyDescent="0.25">
      <c r="A50" s="9">
        <v>10100021</v>
      </c>
      <c r="B50" s="9" t="s">
        <v>40</v>
      </c>
      <c r="C50" s="9" t="s">
        <v>203</v>
      </c>
      <c r="D50" s="9" t="s">
        <v>159</v>
      </c>
    </row>
    <row r="51" spans="1:4" x14ac:dyDescent="0.25">
      <c r="A51" s="9">
        <v>10100024</v>
      </c>
      <c r="B51" s="9" t="s">
        <v>40</v>
      </c>
      <c r="C51" s="9" t="s">
        <v>204</v>
      </c>
      <c r="D51" s="9" t="s">
        <v>159</v>
      </c>
    </row>
    <row r="52" spans="1:4" x14ac:dyDescent="0.25">
      <c r="A52" s="9">
        <v>10100027</v>
      </c>
      <c r="B52" s="9" t="s">
        <v>40</v>
      </c>
      <c r="C52" s="9" t="s">
        <v>205</v>
      </c>
      <c r="D52" s="9" t="s">
        <v>159</v>
      </c>
    </row>
    <row r="53" spans="1:4" x14ac:dyDescent="0.25">
      <c r="A53" s="9">
        <v>10100030</v>
      </c>
      <c r="B53" s="9" t="s">
        <v>40</v>
      </c>
      <c r="C53" s="9" t="s">
        <v>206</v>
      </c>
      <c r="D53" s="9" t="s">
        <v>159</v>
      </c>
    </row>
    <row r="54" spans="1:4" x14ac:dyDescent="0.25">
      <c r="A54" s="9">
        <v>10100033</v>
      </c>
      <c r="B54" s="9" t="s">
        <v>40</v>
      </c>
      <c r="C54" s="9" t="s">
        <v>207</v>
      </c>
      <c r="D54" s="9" t="s">
        <v>159</v>
      </c>
    </row>
    <row r="55" spans="1:4" x14ac:dyDescent="0.25">
      <c r="A55" s="9">
        <v>10100035</v>
      </c>
      <c r="B55" s="9" t="s">
        <v>40</v>
      </c>
      <c r="C55" s="9" t="s">
        <v>208</v>
      </c>
      <c r="D55" s="9" t="s">
        <v>159</v>
      </c>
    </row>
    <row r="56" spans="1:4" x14ac:dyDescent="0.25">
      <c r="A56" s="9">
        <v>10100037</v>
      </c>
      <c r="B56" s="9" t="s">
        <v>40</v>
      </c>
      <c r="C56" s="9" t="s">
        <v>209</v>
      </c>
      <c r="D56" s="9" t="s">
        <v>159</v>
      </c>
    </row>
    <row r="57" spans="1:4" x14ac:dyDescent="0.25">
      <c r="A57" s="9">
        <v>10100044</v>
      </c>
      <c r="B57" s="9" t="s">
        <v>40</v>
      </c>
      <c r="C57" s="9" t="s">
        <v>210</v>
      </c>
      <c r="D57" s="9" t="s">
        <v>159</v>
      </c>
    </row>
    <row r="58" spans="1:4" x14ac:dyDescent="0.25">
      <c r="A58" s="9">
        <v>10100045</v>
      </c>
      <c r="B58" s="9" t="s">
        <v>40</v>
      </c>
      <c r="C58" s="9" t="s">
        <v>211</v>
      </c>
      <c r="D58" s="9" t="s">
        <v>159</v>
      </c>
    </row>
    <row r="59" spans="1:4" x14ac:dyDescent="0.25">
      <c r="A59" s="9">
        <v>10100049</v>
      </c>
      <c r="B59" s="9" t="s">
        <v>40</v>
      </c>
      <c r="C59" s="9" t="s">
        <v>212</v>
      </c>
      <c r="D59" s="9" t="s">
        <v>159</v>
      </c>
    </row>
    <row r="60" spans="1:4" x14ac:dyDescent="0.25">
      <c r="A60" s="9">
        <v>10100051</v>
      </c>
      <c r="B60" s="9" t="s">
        <v>40</v>
      </c>
      <c r="C60" s="9" t="s">
        <v>213</v>
      </c>
      <c r="D60" s="9" t="s">
        <v>159</v>
      </c>
    </row>
    <row r="61" spans="1:4" x14ac:dyDescent="0.25">
      <c r="A61" s="9">
        <v>10100052</v>
      </c>
      <c r="B61" s="9" t="s">
        <v>40</v>
      </c>
      <c r="C61" s="9" t="s">
        <v>214</v>
      </c>
      <c r="D61" s="9" t="s">
        <v>159</v>
      </c>
    </row>
    <row r="62" spans="1:4" x14ac:dyDescent="0.25">
      <c r="A62" s="9">
        <v>10100054</v>
      </c>
      <c r="B62" s="9" t="s">
        <v>40</v>
      </c>
      <c r="C62" s="9" t="s">
        <v>215</v>
      </c>
      <c r="D62" s="9" t="s">
        <v>159</v>
      </c>
    </row>
    <row r="63" spans="1:4" x14ac:dyDescent="0.25">
      <c r="A63" s="9">
        <v>10100055</v>
      </c>
      <c r="B63" s="9" t="s">
        <v>40</v>
      </c>
      <c r="C63" s="9" t="s">
        <v>216</v>
      </c>
      <c r="D63" s="9" t="s">
        <v>159</v>
      </c>
    </row>
    <row r="64" spans="1:4" x14ac:dyDescent="0.25">
      <c r="A64" s="9">
        <v>10100056</v>
      </c>
      <c r="B64" s="9" t="s">
        <v>40</v>
      </c>
      <c r="C64" s="9" t="s">
        <v>217</v>
      </c>
      <c r="D64" s="9" t="s">
        <v>159</v>
      </c>
    </row>
    <row r="65" spans="1:4" x14ac:dyDescent="0.25">
      <c r="A65" s="9">
        <v>10100057</v>
      </c>
      <c r="B65" s="9" t="s">
        <v>40</v>
      </c>
      <c r="C65" s="9" t="s">
        <v>218</v>
      </c>
      <c r="D65" s="9" t="s">
        <v>159</v>
      </c>
    </row>
    <row r="66" spans="1:4" x14ac:dyDescent="0.25">
      <c r="A66" s="9">
        <v>10100060</v>
      </c>
      <c r="B66" s="9" t="s">
        <v>40</v>
      </c>
      <c r="C66" s="9" t="s">
        <v>219</v>
      </c>
      <c r="D66" s="9" t="s">
        <v>159</v>
      </c>
    </row>
    <row r="67" spans="1:4" x14ac:dyDescent="0.25">
      <c r="A67" s="9">
        <v>10110065</v>
      </c>
      <c r="B67" s="9" t="s">
        <v>40</v>
      </c>
      <c r="C67" s="9" t="s">
        <v>220</v>
      </c>
      <c r="D67" s="9" t="s">
        <v>159</v>
      </c>
    </row>
    <row r="68" spans="1:4" x14ac:dyDescent="0.25">
      <c r="A68" s="9">
        <v>10110065</v>
      </c>
      <c r="B68" s="9" t="s">
        <v>40</v>
      </c>
      <c r="C68" s="9" t="s">
        <v>220</v>
      </c>
      <c r="D68" s="9" t="s">
        <v>159</v>
      </c>
    </row>
    <row r="69" spans="1:4" x14ac:dyDescent="0.25">
      <c r="A69" s="9">
        <v>10110066</v>
      </c>
      <c r="B69" s="9" t="s">
        <v>40</v>
      </c>
      <c r="C69" s="9" t="s">
        <v>221</v>
      </c>
      <c r="D69" s="9" t="s">
        <v>159</v>
      </c>
    </row>
    <row r="70" spans="1:4" x14ac:dyDescent="0.25">
      <c r="A70" s="9">
        <v>10110078</v>
      </c>
      <c r="B70" s="9" t="s">
        <v>40</v>
      </c>
      <c r="C70" s="9" t="s">
        <v>222</v>
      </c>
      <c r="D70" s="9" t="s">
        <v>159</v>
      </c>
    </row>
    <row r="71" spans="1:4" x14ac:dyDescent="0.25">
      <c r="A71" s="9">
        <v>10110079</v>
      </c>
      <c r="B71" s="9" t="s">
        <v>40</v>
      </c>
      <c r="C71" s="9" t="s">
        <v>223</v>
      </c>
      <c r="D71" s="9" t="s">
        <v>159</v>
      </c>
    </row>
    <row r="72" spans="1:4" x14ac:dyDescent="0.25">
      <c r="A72" s="9">
        <v>10110095</v>
      </c>
      <c r="B72" s="9" t="s">
        <v>40</v>
      </c>
      <c r="C72" s="9" t="s">
        <v>224</v>
      </c>
      <c r="D72" s="9" t="s">
        <v>159</v>
      </c>
    </row>
    <row r="73" spans="1:4" x14ac:dyDescent="0.25">
      <c r="A73" s="9">
        <v>10110105</v>
      </c>
      <c r="B73" s="9" t="s">
        <v>40</v>
      </c>
      <c r="C73" s="9" t="s">
        <v>225</v>
      </c>
      <c r="D73" s="9" t="s">
        <v>159</v>
      </c>
    </row>
    <row r="74" spans="1:4" x14ac:dyDescent="0.25">
      <c r="A74" s="9">
        <v>10370001</v>
      </c>
      <c r="B74" s="9" t="s">
        <v>40</v>
      </c>
      <c r="C74" s="9" t="s">
        <v>226</v>
      </c>
      <c r="D74" s="9" t="s">
        <v>159</v>
      </c>
    </row>
    <row r="75" spans="1:4" x14ac:dyDescent="0.25">
      <c r="A75" s="9">
        <v>10380001</v>
      </c>
      <c r="B75" s="9" t="s">
        <v>40</v>
      </c>
      <c r="C75" s="9" t="s">
        <v>227</v>
      </c>
      <c r="D75" s="9" t="s">
        <v>159</v>
      </c>
    </row>
    <row r="76" spans="1:4" x14ac:dyDescent="0.25">
      <c r="A76" s="9">
        <v>10390001</v>
      </c>
      <c r="B76" s="9" t="s">
        <v>40</v>
      </c>
      <c r="C76" s="9" t="s">
        <v>228</v>
      </c>
      <c r="D76" s="9" t="s">
        <v>159</v>
      </c>
    </row>
    <row r="77" spans="1:4" x14ac:dyDescent="0.25">
      <c r="A77" s="9">
        <v>10400001</v>
      </c>
      <c r="B77" s="9" t="s">
        <v>40</v>
      </c>
      <c r="C77" s="9" t="s">
        <v>229</v>
      </c>
      <c r="D77" s="9" t="s">
        <v>159</v>
      </c>
    </row>
    <row r="78" spans="1:4" x14ac:dyDescent="0.25">
      <c r="A78" s="9">
        <v>10410001</v>
      </c>
      <c r="B78" s="9" t="s">
        <v>40</v>
      </c>
      <c r="C78" s="9" t="s">
        <v>230</v>
      </c>
      <c r="D78" s="9" t="s">
        <v>159</v>
      </c>
    </row>
    <row r="79" spans="1:4" x14ac:dyDescent="0.25">
      <c r="A79" s="9">
        <v>10480003</v>
      </c>
      <c r="B79" s="9" t="s">
        <v>40</v>
      </c>
      <c r="C79" s="9" t="s">
        <v>231</v>
      </c>
      <c r="D79" s="9" t="s">
        <v>159</v>
      </c>
    </row>
    <row r="80" spans="1:4" x14ac:dyDescent="0.25">
      <c r="A80" s="9">
        <v>10520008</v>
      </c>
      <c r="B80" s="9" t="s">
        <v>40</v>
      </c>
      <c r="C80" s="9" t="s">
        <v>232</v>
      </c>
      <c r="D80" s="9" t="s">
        <v>159</v>
      </c>
    </row>
    <row r="81" spans="1:4" x14ac:dyDescent="0.25">
      <c r="A81" s="9">
        <v>10030002</v>
      </c>
      <c r="B81" s="9" t="s">
        <v>40</v>
      </c>
      <c r="C81" s="9" t="s">
        <v>233</v>
      </c>
      <c r="D81" s="9" t="s">
        <v>41</v>
      </c>
    </row>
    <row r="82" spans="1:4" x14ac:dyDescent="0.25">
      <c r="A82" s="9">
        <v>10030003</v>
      </c>
      <c r="B82" s="9" t="s">
        <v>40</v>
      </c>
      <c r="C82" s="9" t="s">
        <v>234</v>
      </c>
      <c r="D82" s="9" t="s">
        <v>41</v>
      </c>
    </row>
    <row r="83" spans="1:4" x14ac:dyDescent="0.25">
      <c r="A83" s="9">
        <v>10030004</v>
      </c>
      <c r="B83" s="9" t="s">
        <v>40</v>
      </c>
      <c r="C83" s="9" t="s">
        <v>235</v>
      </c>
      <c r="D83" s="9" t="s">
        <v>41</v>
      </c>
    </row>
    <row r="84" spans="1:4" x14ac:dyDescent="0.25">
      <c r="A84" s="9">
        <v>10030007</v>
      </c>
      <c r="B84" s="9" t="s">
        <v>40</v>
      </c>
      <c r="C84" s="9" t="s">
        <v>236</v>
      </c>
      <c r="D84" s="9" t="s">
        <v>41</v>
      </c>
    </row>
    <row r="85" spans="1:4" x14ac:dyDescent="0.25">
      <c r="A85" s="9">
        <v>10030008</v>
      </c>
      <c r="B85" s="9" t="s">
        <v>40</v>
      </c>
      <c r="C85" s="9" t="s">
        <v>237</v>
      </c>
      <c r="D85" s="9" t="s">
        <v>41</v>
      </c>
    </row>
    <row r="86" spans="1:4" x14ac:dyDescent="0.25">
      <c r="A86" s="9">
        <v>10030009</v>
      </c>
      <c r="B86" s="9" t="s">
        <v>40</v>
      </c>
      <c r="C86" s="9" t="s">
        <v>238</v>
      </c>
      <c r="D86" s="9" t="s">
        <v>41</v>
      </c>
    </row>
    <row r="87" spans="1:4" x14ac:dyDescent="0.25">
      <c r="A87" s="9">
        <v>10030010</v>
      </c>
      <c r="B87" s="9" t="s">
        <v>40</v>
      </c>
      <c r="C87" s="9" t="s">
        <v>239</v>
      </c>
      <c r="D87" s="9" t="s">
        <v>41</v>
      </c>
    </row>
    <row r="88" spans="1:4" x14ac:dyDescent="0.25">
      <c r="A88" s="9">
        <v>10030011</v>
      </c>
      <c r="B88" s="9" t="s">
        <v>40</v>
      </c>
      <c r="C88" s="9" t="s">
        <v>240</v>
      </c>
      <c r="D88" s="9" t="s">
        <v>41</v>
      </c>
    </row>
    <row r="89" spans="1:4" x14ac:dyDescent="0.25">
      <c r="A89" s="9">
        <v>10030012</v>
      </c>
      <c r="B89" s="9" t="s">
        <v>40</v>
      </c>
      <c r="C89" s="9" t="s">
        <v>241</v>
      </c>
      <c r="D89" s="9" t="s">
        <v>41</v>
      </c>
    </row>
    <row r="90" spans="1:4" x14ac:dyDescent="0.25">
      <c r="A90" s="9">
        <v>10030013</v>
      </c>
      <c r="B90" s="9" t="s">
        <v>40</v>
      </c>
      <c r="C90" s="9" t="s">
        <v>242</v>
      </c>
      <c r="D90" s="9" t="s">
        <v>41</v>
      </c>
    </row>
    <row r="91" spans="1:4" x14ac:dyDescent="0.25">
      <c r="A91" s="9">
        <v>10030015</v>
      </c>
      <c r="B91" s="9" t="s">
        <v>40</v>
      </c>
      <c r="C91" s="9" t="s">
        <v>243</v>
      </c>
      <c r="D91" s="9" t="s">
        <v>41</v>
      </c>
    </row>
    <row r="92" spans="1:4" x14ac:dyDescent="0.25">
      <c r="A92" s="9">
        <v>10030016</v>
      </c>
      <c r="B92" s="9" t="s">
        <v>40</v>
      </c>
      <c r="C92" s="9" t="s">
        <v>244</v>
      </c>
      <c r="D92" s="9" t="s">
        <v>41</v>
      </c>
    </row>
    <row r="93" spans="1:4" x14ac:dyDescent="0.25">
      <c r="A93" s="9">
        <v>10030017</v>
      </c>
      <c r="B93" s="9" t="s">
        <v>40</v>
      </c>
      <c r="C93" s="9" t="s">
        <v>245</v>
      </c>
      <c r="D93" s="9" t="s">
        <v>41</v>
      </c>
    </row>
    <row r="94" spans="1:4" x14ac:dyDescent="0.25">
      <c r="A94" s="9">
        <v>10030018</v>
      </c>
      <c r="B94" s="9" t="s">
        <v>40</v>
      </c>
      <c r="C94" s="9" t="s">
        <v>246</v>
      </c>
      <c r="D94" s="9" t="s">
        <v>41</v>
      </c>
    </row>
    <row r="95" spans="1:4" x14ac:dyDescent="0.25">
      <c r="A95" s="9">
        <v>10030019</v>
      </c>
      <c r="B95" s="9" t="s">
        <v>40</v>
      </c>
      <c r="C95" s="9" t="s">
        <v>247</v>
      </c>
      <c r="D95" s="9" t="s">
        <v>41</v>
      </c>
    </row>
    <row r="96" spans="1:4" x14ac:dyDescent="0.25">
      <c r="A96" s="9">
        <v>10030021</v>
      </c>
      <c r="B96" s="9" t="s">
        <v>40</v>
      </c>
      <c r="C96" s="9" t="s">
        <v>248</v>
      </c>
      <c r="D96" s="9" t="s">
        <v>41</v>
      </c>
    </row>
    <row r="97" spans="1:4" x14ac:dyDescent="0.25">
      <c r="A97" s="9">
        <v>10030022</v>
      </c>
      <c r="B97" s="9" t="s">
        <v>40</v>
      </c>
      <c r="C97" s="9" t="s">
        <v>249</v>
      </c>
      <c r="D97" s="9" t="s">
        <v>41</v>
      </c>
    </row>
    <row r="98" spans="1:4" x14ac:dyDescent="0.25">
      <c r="A98" s="9">
        <v>10030023</v>
      </c>
      <c r="B98" s="9" t="s">
        <v>40</v>
      </c>
      <c r="C98" s="9" t="s">
        <v>250</v>
      </c>
      <c r="D98" s="9" t="s">
        <v>41</v>
      </c>
    </row>
    <row r="99" spans="1:4" x14ac:dyDescent="0.25">
      <c r="A99" s="9">
        <v>10030025</v>
      </c>
      <c r="B99" s="9" t="s">
        <v>40</v>
      </c>
      <c r="C99" s="9" t="s">
        <v>251</v>
      </c>
      <c r="D99" s="9" t="s">
        <v>41</v>
      </c>
    </row>
    <row r="100" spans="1:4" x14ac:dyDescent="0.25">
      <c r="A100" s="9">
        <v>10030026</v>
      </c>
      <c r="B100" s="9" t="s">
        <v>40</v>
      </c>
      <c r="C100" s="9" t="s">
        <v>252</v>
      </c>
      <c r="D100" s="9" t="s">
        <v>41</v>
      </c>
    </row>
    <row r="101" spans="1:4" x14ac:dyDescent="0.25">
      <c r="A101" s="9">
        <v>10030027</v>
      </c>
      <c r="B101" s="9" t="s">
        <v>40</v>
      </c>
      <c r="C101" s="9" t="s">
        <v>253</v>
      </c>
      <c r="D101" s="9" t="s">
        <v>41</v>
      </c>
    </row>
    <row r="102" spans="1:4" x14ac:dyDescent="0.25">
      <c r="A102" s="9">
        <v>10030028</v>
      </c>
      <c r="B102" s="9" t="s">
        <v>40</v>
      </c>
      <c r="C102" s="9" t="s">
        <v>254</v>
      </c>
      <c r="D102" s="9" t="s">
        <v>41</v>
      </c>
    </row>
    <row r="103" spans="1:4" x14ac:dyDescent="0.25">
      <c r="A103" s="9">
        <v>10030030</v>
      </c>
      <c r="B103" s="9" t="s">
        <v>40</v>
      </c>
      <c r="C103" s="9" t="s">
        <v>255</v>
      </c>
      <c r="D103" s="9" t="s">
        <v>41</v>
      </c>
    </row>
    <row r="104" spans="1:4" x14ac:dyDescent="0.25">
      <c r="A104" s="9">
        <v>10030031</v>
      </c>
      <c r="B104" s="9" t="s">
        <v>40</v>
      </c>
      <c r="C104" s="9" t="s">
        <v>256</v>
      </c>
      <c r="D104" s="9" t="s">
        <v>41</v>
      </c>
    </row>
    <row r="105" spans="1:4" x14ac:dyDescent="0.25">
      <c r="A105" s="9">
        <v>10030032</v>
      </c>
      <c r="B105" s="9" t="s">
        <v>40</v>
      </c>
      <c r="C105" s="9" t="s">
        <v>257</v>
      </c>
      <c r="D105" s="9" t="s">
        <v>41</v>
      </c>
    </row>
    <row r="106" spans="1:4" x14ac:dyDescent="0.25">
      <c r="A106" s="9">
        <v>10030034</v>
      </c>
      <c r="B106" s="9" t="s">
        <v>40</v>
      </c>
      <c r="C106" s="9" t="s">
        <v>258</v>
      </c>
      <c r="D106" s="9" t="s">
        <v>41</v>
      </c>
    </row>
    <row r="107" spans="1:4" x14ac:dyDescent="0.25">
      <c r="A107" s="9">
        <v>10030035</v>
      </c>
      <c r="B107" s="9" t="s">
        <v>40</v>
      </c>
      <c r="C107" s="9" t="s">
        <v>259</v>
      </c>
      <c r="D107" s="9" t="s">
        <v>41</v>
      </c>
    </row>
    <row r="108" spans="1:4" x14ac:dyDescent="0.25">
      <c r="A108" s="9">
        <v>10030037</v>
      </c>
      <c r="B108" s="9" t="s">
        <v>40</v>
      </c>
      <c r="C108" s="9" t="s">
        <v>260</v>
      </c>
      <c r="D108" s="9" t="s">
        <v>41</v>
      </c>
    </row>
    <row r="109" spans="1:4" x14ac:dyDescent="0.25">
      <c r="A109" s="9">
        <v>10030038</v>
      </c>
      <c r="B109" s="9" t="s">
        <v>40</v>
      </c>
      <c r="C109" s="9" t="s">
        <v>261</v>
      </c>
      <c r="D109" s="9" t="s">
        <v>41</v>
      </c>
    </row>
    <row r="110" spans="1:4" x14ac:dyDescent="0.25">
      <c r="A110" s="9">
        <v>10030040</v>
      </c>
      <c r="B110" s="9" t="s">
        <v>40</v>
      </c>
      <c r="C110" s="9" t="s">
        <v>262</v>
      </c>
      <c r="D110" s="9" t="s">
        <v>41</v>
      </c>
    </row>
    <row r="111" spans="1:4" x14ac:dyDescent="0.25">
      <c r="A111" s="9">
        <v>10030041</v>
      </c>
      <c r="B111" s="9" t="s">
        <v>40</v>
      </c>
      <c r="C111" s="9" t="s">
        <v>263</v>
      </c>
      <c r="D111" s="9" t="s">
        <v>41</v>
      </c>
    </row>
    <row r="112" spans="1:4" x14ac:dyDescent="0.25">
      <c r="A112" s="9">
        <v>10030042</v>
      </c>
      <c r="B112" s="9" t="s">
        <v>40</v>
      </c>
      <c r="C112" s="9" t="s">
        <v>264</v>
      </c>
      <c r="D112" s="9" t="s">
        <v>41</v>
      </c>
    </row>
    <row r="113" spans="1:4" x14ac:dyDescent="0.25">
      <c r="A113" s="9">
        <v>10030043</v>
      </c>
      <c r="B113" s="9" t="s">
        <v>40</v>
      </c>
      <c r="C113" s="9" t="s">
        <v>265</v>
      </c>
      <c r="D113" s="9" t="s">
        <v>41</v>
      </c>
    </row>
    <row r="114" spans="1:4" x14ac:dyDescent="0.25">
      <c r="A114" s="9">
        <v>10030044</v>
      </c>
      <c r="B114" s="9" t="s">
        <v>40</v>
      </c>
      <c r="C114" s="9" t="s">
        <v>266</v>
      </c>
      <c r="D114" s="9" t="s">
        <v>41</v>
      </c>
    </row>
    <row r="115" spans="1:4" x14ac:dyDescent="0.25">
      <c r="A115" s="9">
        <v>10030045</v>
      </c>
      <c r="B115" s="9" t="s">
        <v>40</v>
      </c>
      <c r="C115" s="9" t="s">
        <v>267</v>
      </c>
      <c r="D115" s="9" t="s">
        <v>41</v>
      </c>
    </row>
    <row r="116" spans="1:4" x14ac:dyDescent="0.25">
      <c r="A116" s="9">
        <v>10030046</v>
      </c>
      <c r="B116" s="9" t="s">
        <v>40</v>
      </c>
      <c r="C116" s="9" t="s">
        <v>268</v>
      </c>
      <c r="D116" s="9" t="s">
        <v>41</v>
      </c>
    </row>
    <row r="117" spans="1:4" x14ac:dyDescent="0.25">
      <c r="A117" s="9">
        <v>10030047</v>
      </c>
      <c r="B117" s="9" t="s">
        <v>40</v>
      </c>
      <c r="C117" s="9" t="s">
        <v>269</v>
      </c>
      <c r="D117" s="9" t="s">
        <v>41</v>
      </c>
    </row>
    <row r="118" spans="1:4" x14ac:dyDescent="0.25">
      <c r="A118" s="9">
        <v>10030048</v>
      </c>
      <c r="B118" s="9" t="s">
        <v>40</v>
      </c>
      <c r="C118" s="9" t="s">
        <v>270</v>
      </c>
      <c r="D118" s="9" t="s">
        <v>41</v>
      </c>
    </row>
    <row r="119" spans="1:4" x14ac:dyDescent="0.25">
      <c r="A119" s="9">
        <v>10030049</v>
      </c>
      <c r="B119" s="9" t="s">
        <v>40</v>
      </c>
      <c r="C119" s="9" t="s">
        <v>271</v>
      </c>
      <c r="D119" s="9" t="s">
        <v>41</v>
      </c>
    </row>
    <row r="120" spans="1:4" x14ac:dyDescent="0.25">
      <c r="A120" s="9">
        <v>10030050</v>
      </c>
      <c r="B120" s="9" t="s">
        <v>40</v>
      </c>
      <c r="C120" s="9" t="s">
        <v>272</v>
      </c>
      <c r="D120" s="9" t="s">
        <v>41</v>
      </c>
    </row>
    <row r="121" spans="1:4" x14ac:dyDescent="0.25">
      <c r="A121" s="9">
        <v>10030051</v>
      </c>
      <c r="B121" s="9" t="s">
        <v>40</v>
      </c>
      <c r="C121" s="9" t="s">
        <v>273</v>
      </c>
      <c r="D121" s="9" t="s">
        <v>41</v>
      </c>
    </row>
    <row r="122" spans="1:4" x14ac:dyDescent="0.25">
      <c r="A122" s="9">
        <v>10030053</v>
      </c>
      <c r="B122" s="9" t="s">
        <v>40</v>
      </c>
      <c r="C122" s="9" t="s">
        <v>274</v>
      </c>
      <c r="D122" s="9" t="s">
        <v>41</v>
      </c>
    </row>
    <row r="123" spans="1:4" x14ac:dyDescent="0.25">
      <c r="A123" s="9">
        <v>10030055</v>
      </c>
      <c r="B123" s="9" t="s">
        <v>40</v>
      </c>
      <c r="C123" s="9" t="s">
        <v>275</v>
      </c>
      <c r="D123" s="9" t="s">
        <v>41</v>
      </c>
    </row>
    <row r="124" spans="1:4" x14ac:dyDescent="0.25">
      <c r="A124" s="9">
        <v>10030056</v>
      </c>
      <c r="B124" s="9" t="s">
        <v>40</v>
      </c>
      <c r="C124" s="9" t="s">
        <v>276</v>
      </c>
      <c r="D124" s="9" t="s">
        <v>41</v>
      </c>
    </row>
    <row r="125" spans="1:4" x14ac:dyDescent="0.25">
      <c r="A125" s="9">
        <v>10030057</v>
      </c>
      <c r="B125" s="9" t="s">
        <v>40</v>
      </c>
      <c r="C125" s="9" t="s">
        <v>985</v>
      </c>
      <c r="D125" s="9" t="s">
        <v>41</v>
      </c>
    </row>
    <row r="126" spans="1:4" x14ac:dyDescent="0.25">
      <c r="A126" s="9">
        <v>10030059</v>
      </c>
      <c r="B126" s="9" t="s">
        <v>40</v>
      </c>
      <c r="C126" s="9" t="s">
        <v>277</v>
      </c>
      <c r="D126" s="9" t="s">
        <v>41</v>
      </c>
    </row>
    <row r="127" spans="1:4" x14ac:dyDescent="0.25">
      <c r="A127" s="9">
        <v>10030060</v>
      </c>
      <c r="B127" s="9" t="s">
        <v>40</v>
      </c>
      <c r="C127" s="9" t="s">
        <v>278</v>
      </c>
      <c r="D127" s="9" t="s">
        <v>41</v>
      </c>
    </row>
    <row r="128" spans="1:4" x14ac:dyDescent="0.25">
      <c r="A128" s="9">
        <v>10030061</v>
      </c>
      <c r="B128" s="9" t="s">
        <v>40</v>
      </c>
      <c r="C128" s="9" t="s">
        <v>279</v>
      </c>
      <c r="D128" s="9" t="s">
        <v>41</v>
      </c>
    </row>
    <row r="129" spans="1:4" x14ac:dyDescent="0.25">
      <c r="A129" s="9">
        <v>10030062</v>
      </c>
      <c r="B129" s="9" t="s">
        <v>40</v>
      </c>
      <c r="C129" s="9" t="s">
        <v>280</v>
      </c>
      <c r="D129" s="9" t="s">
        <v>41</v>
      </c>
    </row>
    <row r="130" spans="1:4" x14ac:dyDescent="0.25">
      <c r="A130" s="9">
        <v>10030063</v>
      </c>
      <c r="B130" s="9" t="s">
        <v>40</v>
      </c>
      <c r="C130" s="9" t="s">
        <v>281</v>
      </c>
      <c r="D130" s="9" t="s">
        <v>41</v>
      </c>
    </row>
    <row r="131" spans="1:4" x14ac:dyDescent="0.25">
      <c r="A131" s="9">
        <v>10030064</v>
      </c>
      <c r="B131" s="9" t="s">
        <v>40</v>
      </c>
      <c r="C131" s="9" t="s">
        <v>282</v>
      </c>
      <c r="D131" s="9" t="s">
        <v>41</v>
      </c>
    </row>
    <row r="132" spans="1:4" x14ac:dyDescent="0.25">
      <c r="A132" s="9">
        <v>10030065</v>
      </c>
      <c r="B132" s="9" t="s">
        <v>40</v>
      </c>
      <c r="C132" s="9" t="s">
        <v>283</v>
      </c>
      <c r="D132" s="9" t="s">
        <v>41</v>
      </c>
    </row>
    <row r="133" spans="1:4" x14ac:dyDescent="0.25">
      <c r="A133" s="9">
        <v>10030066</v>
      </c>
      <c r="B133" s="9" t="s">
        <v>40</v>
      </c>
      <c r="C133" s="9" t="s">
        <v>284</v>
      </c>
      <c r="D133" s="9" t="s">
        <v>41</v>
      </c>
    </row>
    <row r="134" spans="1:4" x14ac:dyDescent="0.25">
      <c r="A134" s="9">
        <v>10030067</v>
      </c>
      <c r="B134" s="9" t="s">
        <v>40</v>
      </c>
      <c r="C134" s="9" t="s">
        <v>285</v>
      </c>
      <c r="D134" s="9" t="s">
        <v>41</v>
      </c>
    </row>
    <row r="135" spans="1:4" x14ac:dyDescent="0.25">
      <c r="A135" s="9">
        <v>10030068</v>
      </c>
      <c r="B135" s="9" t="s">
        <v>40</v>
      </c>
      <c r="C135" s="9" t="s">
        <v>286</v>
      </c>
      <c r="D135" s="9" t="s">
        <v>41</v>
      </c>
    </row>
    <row r="136" spans="1:4" x14ac:dyDescent="0.25">
      <c r="A136" s="9">
        <v>10030069</v>
      </c>
      <c r="B136" s="9" t="s">
        <v>40</v>
      </c>
      <c r="C136" s="9" t="s">
        <v>287</v>
      </c>
      <c r="D136" s="9" t="s">
        <v>41</v>
      </c>
    </row>
    <row r="137" spans="1:4" x14ac:dyDescent="0.25">
      <c r="A137" s="9">
        <v>10030070</v>
      </c>
      <c r="B137" s="9" t="s">
        <v>40</v>
      </c>
      <c r="C137" s="9" t="s">
        <v>288</v>
      </c>
      <c r="D137" s="9" t="s">
        <v>41</v>
      </c>
    </row>
    <row r="138" spans="1:4" x14ac:dyDescent="0.25">
      <c r="A138" s="9">
        <v>10030071</v>
      </c>
      <c r="B138" s="9" t="s">
        <v>40</v>
      </c>
      <c r="C138" s="9" t="s">
        <v>289</v>
      </c>
      <c r="D138" s="9" t="s">
        <v>41</v>
      </c>
    </row>
    <row r="139" spans="1:4" x14ac:dyDescent="0.25">
      <c r="A139" s="9">
        <v>10220001</v>
      </c>
      <c r="B139" s="9" t="s">
        <v>40</v>
      </c>
      <c r="C139" s="9" t="s">
        <v>290</v>
      </c>
      <c r="D139" s="9" t="s">
        <v>41</v>
      </c>
    </row>
    <row r="140" spans="1:4" x14ac:dyDescent="0.25">
      <c r="A140" s="9">
        <v>10230001</v>
      </c>
      <c r="B140" s="9" t="s">
        <v>40</v>
      </c>
      <c r="C140" s="9" t="s">
        <v>291</v>
      </c>
      <c r="D140" s="9" t="s">
        <v>41</v>
      </c>
    </row>
    <row r="141" spans="1:4" x14ac:dyDescent="0.25">
      <c r="A141" s="9">
        <v>10240001</v>
      </c>
      <c r="B141" s="9" t="s">
        <v>40</v>
      </c>
      <c r="C141" s="9" t="s">
        <v>292</v>
      </c>
      <c r="D141" s="9" t="s">
        <v>41</v>
      </c>
    </row>
    <row r="142" spans="1:4" x14ac:dyDescent="0.25">
      <c r="A142" s="9">
        <v>10250001</v>
      </c>
      <c r="B142" s="9" t="s">
        <v>40</v>
      </c>
      <c r="C142" s="9" t="s">
        <v>293</v>
      </c>
      <c r="D142" s="9" t="s">
        <v>41</v>
      </c>
    </row>
    <row r="143" spans="1:4" x14ac:dyDescent="0.25">
      <c r="A143" s="9">
        <v>10260001</v>
      </c>
      <c r="B143" s="9" t="s">
        <v>40</v>
      </c>
      <c r="C143" s="9" t="s">
        <v>294</v>
      </c>
      <c r="D143" s="9" t="s">
        <v>41</v>
      </c>
    </row>
    <row r="144" spans="1:4" x14ac:dyDescent="0.25">
      <c r="A144" s="9">
        <v>10460001</v>
      </c>
      <c r="B144" s="9" t="s">
        <v>40</v>
      </c>
      <c r="C144" s="9" t="s">
        <v>295</v>
      </c>
      <c r="D144" s="9" t="s">
        <v>41</v>
      </c>
    </row>
    <row r="145" spans="1:4" x14ac:dyDescent="0.25">
      <c r="A145" s="9">
        <v>10460002</v>
      </c>
      <c r="B145" s="9" t="s">
        <v>40</v>
      </c>
      <c r="C145" s="9" t="s">
        <v>296</v>
      </c>
      <c r="D145" s="9" t="s">
        <v>41</v>
      </c>
    </row>
    <row r="146" spans="1:4" x14ac:dyDescent="0.25">
      <c r="A146" s="9">
        <v>10500001</v>
      </c>
      <c r="B146" s="9" t="s">
        <v>40</v>
      </c>
      <c r="C146" s="9" t="s">
        <v>297</v>
      </c>
      <c r="D146" s="9" t="s">
        <v>41</v>
      </c>
    </row>
    <row r="147" spans="1:4" x14ac:dyDescent="0.25">
      <c r="A147" s="9">
        <v>10120001</v>
      </c>
      <c r="B147" s="9" t="s">
        <v>40</v>
      </c>
      <c r="C147" s="9" t="s">
        <v>298</v>
      </c>
      <c r="D147" s="9" t="s">
        <v>299</v>
      </c>
    </row>
    <row r="148" spans="1:4" x14ac:dyDescent="0.25">
      <c r="A148" s="9">
        <v>10120002</v>
      </c>
      <c r="B148" s="9" t="s">
        <v>40</v>
      </c>
      <c r="C148" s="9" t="s">
        <v>300</v>
      </c>
      <c r="D148" s="9" t="s">
        <v>299</v>
      </c>
    </row>
    <row r="149" spans="1:4" x14ac:dyDescent="0.25">
      <c r="A149" s="9">
        <v>10120004</v>
      </c>
      <c r="B149" s="9" t="s">
        <v>40</v>
      </c>
      <c r="C149" s="9" t="s">
        <v>301</v>
      </c>
      <c r="D149" s="9" t="s">
        <v>299</v>
      </c>
    </row>
    <row r="150" spans="1:4" x14ac:dyDescent="0.25">
      <c r="A150" s="9">
        <v>10120005</v>
      </c>
      <c r="B150" s="9" t="s">
        <v>40</v>
      </c>
      <c r="C150" s="9" t="s">
        <v>302</v>
      </c>
      <c r="D150" s="9" t="s">
        <v>299</v>
      </c>
    </row>
    <row r="151" spans="1:4" x14ac:dyDescent="0.25">
      <c r="A151" s="9">
        <v>10120006</v>
      </c>
      <c r="B151" s="9" t="s">
        <v>40</v>
      </c>
      <c r="C151" s="9" t="s">
        <v>303</v>
      </c>
      <c r="D151" s="9" t="s">
        <v>299</v>
      </c>
    </row>
    <row r="152" spans="1:4" x14ac:dyDescent="0.25">
      <c r="A152" s="9">
        <v>10120007</v>
      </c>
      <c r="B152" s="9" t="s">
        <v>40</v>
      </c>
      <c r="C152" s="9" t="s">
        <v>304</v>
      </c>
      <c r="D152" s="9" t="s">
        <v>299</v>
      </c>
    </row>
    <row r="153" spans="1:4" x14ac:dyDescent="0.25">
      <c r="A153" s="9">
        <v>10120008</v>
      </c>
      <c r="B153" s="9" t="s">
        <v>40</v>
      </c>
      <c r="C153" s="9" t="s">
        <v>305</v>
      </c>
      <c r="D153" s="9" t="s">
        <v>299</v>
      </c>
    </row>
    <row r="154" spans="1:4" x14ac:dyDescent="0.25">
      <c r="A154" s="9">
        <v>10120009</v>
      </c>
      <c r="B154" s="9" t="s">
        <v>40</v>
      </c>
      <c r="C154" s="9" t="s">
        <v>306</v>
      </c>
      <c r="D154" s="9" t="s">
        <v>299</v>
      </c>
    </row>
    <row r="155" spans="1:4" x14ac:dyDescent="0.25">
      <c r="A155" s="9">
        <v>10120010</v>
      </c>
      <c r="B155" s="9" t="s">
        <v>40</v>
      </c>
      <c r="C155" s="9" t="s">
        <v>307</v>
      </c>
      <c r="D155" s="9" t="s">
        <v>299</v>
      </c>
    </row>
    <row r="156" spans="1:4" x14ac:dyDescent="0.25">
      <c r="A156" s="9">
        <v>10120011</v>
      </c>
      <c r="B156" s="9" t="s">
        <v>40</v>
      </c>
      <c r="C156" s="9" t="s">
        <v>308</v>
      </c>
      <c r="D156" s="9" t="s">
        <v>299</v>
      </c>
    </row>
    <row r="157" spans="1:4" x14ac:dyDescent="0.25">
      <c r="A157" s="9">
        <v>10120012</v>
      </c>
      <c r="B157" s="9" t="s">
        <v>40</v>
      </c>
      <c r="C157" s="9" t="s">
        <v>309</v>
      </c>
      <c r="D157" s="9" t="s">
        <v>299</v>
      </c>
    </row>
    <row r="158" spans="1:4" x14ac:dyDescent="0.25">
      <c r="A158" s="9">
        <v>10120013</v>
      </c>
      <c r="B158" s="9" t="s">
        <v>40</v>
      </c>
      <c r="C158" s="9" t="s">
        <v>310</v>
      </c>
      <c r="D158" s="9" t="s">
        <v>299</v>
      </c>
    </row>
    <row r="159" spans="1:4" x14ac:dyDescent="0.25">
      <c r="A159" s="9">
        <v>10120014</v>
      </c>
      <c r="B159" s="9" t="s">
        <v>40</v>
      </c>
      <c r="C159" s="9" t="s">
        <v>311</v>
      </c>
      <c r="D159" s="9" t="s">
        <v>299</v>
      </c>
    </row>
    <row r="160" spans="1:4" x14ac:dyDescent="0.25">
      <c r="A160" s="9">
        <v>10120015</v>
      </c>
      <c r="B160" s="9" t="s">
        <v>40</v>
      </c>
      <c r="C160" s="9" t="s">
        <v>312</v>
      </c>
      <c r="D160" s="9" t="s">
        <v>299</v>
      </c>
    </row>
    <row r="161" spans="1:4" x14ac:dyDescent="0.25">
      <c r="A161" s="9">
        <v>10120016</v>
      </c>
      <c r="B161" s="9" t="s">
        <v>40</v>
      </c>
      <c r="C161" s="9" t="s">
        <v>313</v>
      </c>
      <c r="D161" s="9" t="s">
        <v>299</v>
      </c>
    </row>
    <row r="162" spans="1:4" x14ac:dyDescent="0.25">
      <c r="A162" s="9">
        <v>10120017</v>
      </c>
      <c r="B162" s="9" t="s">
        <v>40</v>
      </c>
      <c r="C162" s="9" t="s">
        <v>314</v>
      </c>
      <c r="D162" s="9" t="s">
        <v>299</v>
      </c>
    </row>
    <row r="163" spans="1:4" x14ac:dyDescent="0.25">
      <c r="A163" s="9">
        <v>10120018</v>
      </c>
      <c r="B163" s="9" t="s">
        <v>40</v>
      </c>
      <c r="C163" s="9" t="s">
        <v>315</v>
      </c>
      <c r="D163" s="9" t="s">
        <v>299</v>
      </c>
    </row>
    <row r="164" spans="1:4" x14ac:dyDescent="0.25">
      <c r="A164" s="9">
        <v>10120019</v>
      </c>
      <c r="B164" s="9" t="s">
        <v>40</v>
      </c>
      <c r="C164" s="9" t="s">
        <v>316</v>
      </c>
      <c r="D164" s="9" t="s">
        <v>299</v>
      </c>
    </row>
    <row r="165" spans="1:4" x14ac:dyDescent="0.25">
      <c r="A165" s="9">
        <v>10120021</v>
      </c>
      <c r="B165" s="9" t="s">
        <v>40</v>
      </c>
      <c r="C165" s="9" t="s">
        <v>317</v>
      </c>
      <c r="D165" s="9" t="s">
        <v>299</v>
      </c>
    </row>
    <row r="166" spans="1:4" x14ac:dyDescent="0.25">
      <c r="A166" s="9">
        <v>10120022</v>
      </c>
      <c r="B166" s="9" t="s">
        <v>40</v>
      </c>
      <c r="C166" s="9" t="s">
        <v>318</v>
      </c>
      <c r="D166" s="9" t="s">
        <v>299</v>
      </c>
    </row>
    <row r="167" spans="1:4" x14ac:dyDescent="0.25">
      <c r="A167" s="9">
        <v>10120023</v>
      </c>
      <c r="B167" s="9" t="s">
        <v>40</v>
      </c>
      <c r="C167" s="9" t="s">
        <v>319</v>
      </c>
      <c r="D167" s="9" t="s">
        <v>299</v>
      </c>
    </row>
    <row r="168" spans="1:4" x14ac:dyDescent="0.25">
      <c r="A168" s="9">
        <v>10120024</v>
      </c>
      <c r="B168" s="9" t="s">
        <v>40</v>
      </c>
      <c r="C168" s="9" t="s">
        <v>320</v>
      </c>
      <c r="D168" s="9" t="s">
        <v>299</v>
      </c>
    </row>
    <row r="169" spans="1:4" x14ac:dyDescent="0.25">
      <c r="A169" s="9">
        <v>10120025</v>
      </c>
      <c r="B169" s="9" t="s">
        <v>40</v>
      </c>
      <c r="C169" s="9" t="s">
        <v>321</v>
      </c>
      <c r="D169" s="9" t="s">
        <v>299</v>
      </c>
    </row>
    <row r="170" spans="1:4" x14ac:dyDescent="0.25">
      <c r="A170" s="9">
        <v>10120029</v>
      </c>
      <c r="B170" s="9" t="s">
        <v>40</v>
      </c>
      <c r="C170" s="9" t="s">
        <v>322</v>
      </c>
      <c r="D170" s="9" t="s">
        <v>299</v>
      </c>
    </row>
    <row r="171" spans="1:4" x14ac:dyDescent="0.25">
      <c r="A171" s="9">
        <v>10120030</v>
      </c>
      <c r="B171" s="9" t="s">
        <v>40</v>
      </c>
      <c r="C171" s="9" t="s">
        <v>323</v>
      </c>
      <c r="D171" s="9" t="s">
        <v>299</v>
      </c>
    </row>
    <row r="172" spans="1:4" x14ac:dyDescent="0.25">
      <c r="A172" s="9">
        <v>10120031</v>
      </c>
      <c r="B172" s="9" t="s">
        <v>40</v>
      </c>
      <c r="C172" s="9" t="s">
        <v>324</v>
      </c>
      <c r="D172" s="9" t="s">
        <v>299</v>
      </c>
    </row>
    <row r="173" spans="1:4" x14ac:dyDescent="0.25">
      <c r="A173" s="9">
        <v>10120033</v>
      </c>
      <c r="B173" s="9" t="s">
        <v>40</v>
      </c>
      <c r="C173" s="9" t="s">
        <v>325</v>
      </c>
      <c r="D173" s="9" t="s">
        <v>299</v>
      </c>
    </row>
    <row r="174" spans="1:4" x14ac:dyDescent="0.25">
      <c r="A174" s="9">
        <v>10120034</v>
      </c>
      <c r="B174" s="9" t="s">
        <v>40</v>
      </c>
      <c r="C174" s="9" t="s">
        <v>326</v>
      </c>
      <c r="D174" s="9" t="s">
        <v>299</v>
      </c>
    </row>
    <row r="175" spans="1:4" x14ac:dyDescent="0.25">
      <c r="A175" s="9">
        <v>10120035</v>
      </c>
      <c r="B175" s="9" t="s">
        <v>40</v>
      </c>
      <c r="C175" s="9" t="s">
        <v>327</v>
      </c>
      <c r="D175" s="9" t="s">
        <v>299</v>
      </c>
    </row>
    <row r="176" spans="1:4" x14ac:dyDescent="0.25">
      <c r="A176" s="9">
        <v>10120042</v>
      </c>
      <c r="B176" s="9" t="s">
        <v>40</v>
      </c>
      <c r="C176" s="9" t="s">
        <v>328</v>
      </c>
      <c r="D176" s="9" t="s">
        <v>299</v>
      </c>
    </row>
    <row r="177" spans="1:4" x14ac:dyDescent="0.25">
      <c r="A177" s="9">
        <v>10120043</v>
      </c>
      <c r="B177" s="9" t="s">
        <v>40</v>
      </c>
      <c r="C177" s="9" t="s">
        <v>329</v>
      </c>
      <c r="D177" s="9" t="s">
        <v>299</v>
      </c>
    </row>
    <row r="178" spans="1:4" x14ac:dyDescent="0.25">
      <c r="A178" s="9">
        <v>10120046</v>
      </c>
      <c r="B178" s="9" t="s">
        <v>40</v>
      </c>
      <c r="C178" s="9" t="s">
        <v>330</v>
      </c>
      <c r="D178" s="9" t="s">
        <v>299</v>
      </c>
    </row>
    <row r="179" spans="1:4" x14ac:dyDescent="0.25">
      <c r="A179" s="9">
        <v>10120047</v>
      </c>
      <c r="B179" s="9" t="s">
        <v>40</v>
      </c>
      <c r="C179" s="9" t="s">
        <v>331</v>
      </c>
      <c r="D179" s="9" t="s">
        <v>299</v>
      </c>
    </row>
    <row r="180" spans="1:4" x14ac:dyDescent="0.25">
      <c r="A180" s="9">
        <v>10120049</v>
      </c>
      <c r="B180" s="9" t="s">
        <v>40</v>
      </c>
      <c r="C180" s="9" t="s">
        <v>332</v>
      </c>
      <c r="D180" s="9" t="s">
        <v>299</v>
      </c>
    </row>
    <row r="181" spans="1:4" x14ac:dyDescent="0.25">
      <c r="A181" s="9">
        <v>10120050</v>
      </c>
      <c r="B181" s="9" t="s">
        <v>40</v>
      </c>
      <c r="C181" s="9" t="s">
        <v>333</v>
      </c>
      <c r="D181" s="9" t="s">
        <v>299</v>
      </c>
    </row>
    <row r="182" spans="1:4" x14ac:dyDescent="0.25">
      <c r="A182" s="9">
        <v>10120051</v>
      </c>
      <c r="B182" s="9" t="s">
        <v>40</v>
      </c>
      <c r="C182" s="9" t="s">
        <v>334</v>
      </c>
      <c r="D182" s="9" t="s">
        <v>299</v>
      </c>
    </row>
    <row r="183" spans="1:4" x14ac:dyDescent="0.25">
      <c r="A183" s="9">
        <v>10120052</v>
      </c>
      <c r="B183" s="9" t="s">
        <v>40</v>
      </c>
      <c r="C183" s="9" t="s">
        <v>335</v>
      </c>
      <c r="D183" s="9" t="s">
        <v>299</v>
      </c>
    </row>
    <row r="184" spans="1:4" x14ac:dyDescent="0.25">
      <c r="A184" s="9">
        <v>10120053</v>
      </c>
      <c r="B184" s="9" t="s">
        <v>40</v>
      </c>
      <c r="C184" s="9" t="s">
        <v>336</v>
      </c>
      <c r="D184" s="9" t="s">
        <v>299</v>
      </c>
    </row>
    <row r="185" spans="1:4" x14ac:dyDescent="0.25">
      <c r="A185" s="9">
        <v>10120054</v>
      </c>
      <c r="B185" s="9" t="s">
        <v>40</v>
      </c>
      <c r="C185" s="9" t="s">
        <v>337</v>
      </c>
      <c r="D185" s="9" t="s">
        <v>299</v>
      </c>
    </row>
    <row r="186" spans="1:4" x14ac:dyDescent="0.25">
      <c r="A186" s="9">
        <v>10120055</v>
      </c>
      <c r="B186" s="9" t="s">
        <v>40</v>
      </c>
      <c r="C186" s="9" t="s">
        <v>338</v>
      </c>
      <c r="D186" s="9" t="s">
        <v>299</v>
      </c>
    </row>
    <row r="187" spans="1:4" x14ac:dyDescent="0.25">
      <c r="A187" s="9">
        <v>10120060</v>
      </c>
      <c r="B187" s="9" t="s">
        <v>40</v>
      </c>
      <c r="C187" s="9" t="s">
        <v>339</v>
      </c>
      <c r="D187" s="9" t="s">
        <v>299</v>
      </c>
    </row>
    <row r="188" spans="1:4" x14ac:dyDescent="0.25">
      <c r="A188" s="9">
        <v>10120061</v>
      </c>
      <c r="B188" s="9" t="s">
        <v>40</v>
      </c>
      <c r="C188" s="9" t="s">
        <v>340</v>
      </c>
      <c r="D188" s="9" t="s">
        <v>299</v>
      </c>
    </row>
    <row r="189" spans="1:4" x14ac:dyDescent="0.25">
      <c r="A189" s="9">
        <v>10120065</v>
      </c>
      <c r="B189" s="9" t="s">
        <v>40</v>
      </c>
      <c r="C189" s="9" t="s">
        <v>341</v>
      </c>
      <c r="D189" s="9" t="s">
        <v>299</v>
      </c>
    </row>
    <row r="190" spans="1:4" x14ac:dyDescent="0.25">
      <c r="A190" s="9">
        <v>10120066</v>
      </c>
      <c r="B190" s="9" t="s">
        <v>40</v>
      </c>
      <c r="C190" s="9" t="s">
        <v>342</v>
      </c>
      <c r="D190" s="9" t="s">
        <v>299</v>
      </c>
    </row>
    <row r="191" spans="1:4" x14ac:dyDescent="0.25">
      <c r="A191" s="9">
        <v>10120070</v>
      </c>
      <c r="B191" s="9" t="s">
        <v>40</v>
      </c>
      <c r="C191" s="9" t="s">
        <v>343</v>
      </c>
      <c r="D191" s="9" t="s">
        <v>299</v>
      </c>
    </row>
    <row r="192" spans="1:4" x14ac:dyDescent="0.25">
      <c r="A192" s="9">
        <v>10120071</v>
      </c>
      <c r="B192" s="9" t="s">
        <v>40</v>
      </c>
      <c r="C192" s="9" t="s">
        <v>344</v>
      </c>
      <c r="D192" s="9" t="s">
        <v>299</v>
      </c>
    </row>
    <row r="193" spans="1:4" x14ac:dyDescent="0.25">
      <c r="A193" s="9">
        <v>10120072</v>
      </c>
      <c r="B193" s="9" t="s">
        <v>40</v>
      </c>
      <c r="C193" s="9" t="s">
        <v>345</v>
      </c>
      <c r="D193" s="9" t="s">
        <v>299</v>
      </c>
    </row>
    <row r="194" spans="1:4" x14ac:dyDescent="0.25">
      <c r="A194" s="9">
        <v>10120075</v>
      </c>
      <c r="B194" s="9" t="s">
        <v>40</v>
      </c>
      <c r="C194" s="9" t="s">
        <v>346</v>
      </c>
      <c r="D194" s="9" t="s">
        <v>299</v>
      </c>
    </row>
    <row r="195" spans="1:4" x14ac:dyDescent="0.25">
      <c r="A195" s="9">
        <v>10120080</v>
      </c>
      <c r="B195" s="9" t="s">
        <v>40</v>
      </c>
      <c r="C195" s="9" t="s">
        <v>347</v>
      </c>
      <c r="D195" s="9" t="s">
        <v>299</v>
      </c>
    </row>
    <row r="196" spans="1:4" x14ac:dyDescent="0.25">
      <c r="A196" s="9">
        <v>10120081</v>
      </c>
      <c r="B196" s="9" t="s">
        <v>40</v>
      </c>
      <c r="C196" s="9" t="s">
        <v>348</v>
      </c>
      <c r="D196" s="9" t="s">
        <v>299</v>
      </c>
    </row>
    <row r="197" spans="1:4" x14ac:dyDescent="0.25">
      <c r="A197" s="9">
        <v>10120082</v>
      </c>
      <c r="B197" s="9" t="s">
        <v>40</v>
      </c>
      <c r="C197" s="9" t="s">
        <v>349</v>
      </c>
      <c r="D197" s="9" t="s">
        <v>299</v>
      </c>
    </row>
    <row r="198" spans="1:4" x14ac:dyDescent="0.25">
      <c r="A198" s="9">
        <v>10120083</v>
      </c>
      <c r="B198" s="9" t="s">
        <v>40</v>
      </c>
      <c r="C198" s="9" t="s">
        <v>350</v>
      </c>
      <c r="D198" s="9" t="s">
        <v>299</v>
      </c>
    </row>
    <row r="199" spans="1:4" x14ac:dyDescent="0.25">
      <c r="A199" s="9">
        <v>10120084</v>
      </c>
      <c r="B199" s="9" t="s">
        <v>40</v>
      </c>
      <c r="C199" s="9" t="s">
        <v>351</v>
      </c>
      <c r="D199" s="9" t="s">
        <v>299</v>
      </c>
    </row>
    <row r="200" spans="1:4" x14ac:dyDescent="0.25">
      <c r="A200" s="9">
        <v>10120086</v>
      </c>
      <c r="B200" s="9" t="s">
        <v>40</v>
      </c>
      <c r="C200" s="9" t="s">
        <v>352</v>
      </c>
      <c r="D200" s="9" t="s">
        <v>299</v>
      </c>
    </row>
    <row r="201" spans="1:4" x14ac:dyDescent="0.25">
      <c r="A201" s="9">
        <v>10120087</v>
      </c>
      <c r="B201" s="9" t="s">
        <v>40</v>
      </c>
      <c r="C201" s="9" t="s">
        <v>353</v>
      </c>
      <c r="D201" s="9" t="s">
        <v>299</v>
      </c>
    </row>
    <row r="202" spans="1:4" x14ac:dyDescent="0.25">
      <c r="A202" s="9">
        <v>10120089</v>
      </c>
      <c r="B202" s="9" t="s">
        <v>40</v>
      </c>
      <c r="C202" s="9" t="s">
        <v>354</v>
      </c>
      <c r="D202" s="9" t="s">
        <v>299</v>
      </c>
    </row>
    <row r="203" spans="1:4" x14ac:dyDescent="0.25">
      <c r="A203" s="9">
        <v>10120090</v>
      </c>
      <c r="B203" s="9" t="s">
        <v>40</v>
      </c>
      <c r="C203" s="9" t="s">
        <v>355</v>
      </c>
      <c r="D203" s="9" t="s">
        <v>299</v>
      </c>
    </row>
    <row r="204" spans="1:4" x14ac:dyDescent="0.25">
      <c r="A204" s="9">
        <v>10120091</v>
      </c>
      <c r="B204" s="9" t="s">
        <v>40</v>
      </c>
      <c r="C204" s="9" t="s">
        <v>356</v>
      </c>
      <c r="D204" s="9" t="s">
        <v>299</v>
      </c>
    </row>
    <row r="205" spans="1:4" x14ac:dyDescent="0.25">
      <c r="A205" s="9">
        <v>10120094</v>
      </c>
      <c r="B205" s="9" t="s">
        <v>40</v>
      </c>
      <c r="C205" s="9" t="s">
        <v>357</v>
      </c>
      <c r="D205" s="9" t="s">
        <v>299</v>
      </c>
    </row>
    <row r="206" spans="1:4" x14ac:dyDescent="0.25">
      <c r="A206" s="9">
        <v>10120095</v>
      </c>
      <c r="B206" s="9" t="s">
        <v>40</v>
      </c>
      <c r="C206" s="9" t="s">
        <v>358</v>
      </c>
      <c r="D206" s="9" t="s">
        <v>299</v>
      </c>
    </row>
    <row r="207" spans="1:4" x14ac:dyDescent="0.25">
      <c r="A207" s="9">
        <v>10120096</v>
      </c>
      <c r="B207" s="9" t="s">
        <v>40</v>
      </c>
      <c r="C207" s="9" t="s">
        <v>359</v>
      </c>
      <c r="D207" s="9" t="s">
        <v>299</v>
      </c>
    </row>
    <row r="208" spans="1:4" x14ac:dyDescent="0.25">
      <c r="A208" s="9">
        <v>10120097</v>
      </c>
      <c r="B208" s="9" t="s">
        <v>40</v>
      </c>
      <c r="C208" s="9" t="s">
        <v>360</v>
      </c>
      <c r="D208" s="9" t="s">
        <v>299</v>
      </c>
    </row>
    <row r="209" spans="1:4" x14ac:dyDescent="0.25">
      <c r="A209" s="9">
        <v>10120098</v>
      </c>
      <c r="B209" s="9" t="s">
        <v>40</v>
      </c>
      <c r="C209" s="9" t="s">
        <v>361</v>
      </c>
      <c r="D209" s="9" t="s">
        <v>299</v>
      </c>
    </row>
    <row r="210" spans="1:4" x14ac:dyDescent="0.25">
      <c r="A210" s="9">
        <v>10120099</v>
      </c>
      <c r="B210" s="9" t="s">
        <v>40</v>
      </c>
      <c r="C210" s="9" t="s">
        <v>362</v>
      </c>
      <c r="D210" s="9" t="s">
        <v>299</v>
      </c>
    </row>
    <row r="211" spans="1:4" x14ac:dyDescent="0.25">
      <c r="A211" s="9">
        <v>10120101</v>
      </c>
      <c r="B211" s="9" t="s">
        <v>40</v>
      </c>
      <c r="C211" s="9" t="s">
        <v>363</v>
      </c>
      <c r="D211" s="9" t="s">
        <v>299</v>
      </c>
    </row>
    <row r="212" spans="1:4" x14ac:dyDescent="0.25">
      <c r="A212" s="9">
        <v>10120103</v>
      </c>
      <c r="B212" s="9" t="s">
        <v>40</v>
      </c>
      <c r="C212" s="9" t="s">
        <v>364</v>
      </c>
      <c r="D212" s="9" t="s">
        <v>299</v>
      </c>
    </row>
    <row r="213" spans="1:4" x14ac:dyDescent="0.25">
      <c r="A213" s="9">
        <v>10520006</v>
      </c>
      <c r="B213" s="9" t="s">
        <v>40</v>
      </c>
      <c r="C213" s="9" t="s">
        <v>365</v>
      </c>
      <c r="D213" s="9" t="s">
        <v>299</v>
      </c>
    </row>
    <row r="214" spans="1:4" x14ac:dyDescent="0.25">
      <c r="A214" s="9">
        <v>10520007</v>
      </c>
      <c r="B214" s="9" t="s">
        <v>40</v>
      </c>
      <c r="C214" s="9" t="s">
        <v>366</v>
      </c>
      <c r="D214" s="9" t="s">
        <v>299</v>
      </c>
    </row>
    <row r="215" spans="1:4" x14ac:dyDescent="0.25">
      <c r="A215" s="9">
        <v>10140001</v>
      </c>
      <c r="B215" s="9" t="s">
        <v>40</v>
      </c>
      <c r="C215" s="9" t="s">
        <v>367</v>
      </c>
      <c r="D215" s="9" t="s">
        <v>368</v>
      </c>
    </row>
    <row r="216" spans="1:4" x14ac:dyDescent="0.25">
      <c r="A216" s="9">
        <v>10140002</v>
      </c>
      <c r="B216" s="9" t="s">
        <v>40</v>
      </c>
      <c r="C216" s="9" t="s">
        <v>369</v>
      </c>
      <c r="D216" s="9" t="s">
        <v>368</v>
      </c>
    </row>
    <row r="217" spans="1:4" x14ac:dyDescent="0.25">
      <c r="A217" s="9">
        <v>10140003</v>
      </c>
      <c r="B217" s="9" t="s">
        <v>40</v>
      </c>
      <c r="C217" s="9" t="s">
        <v>370</v>
      </c>
      <c r="D217" s="9" t="s">
        <v>368</v>
      </c>
    </row>
    <row r="218" spans="1:4" x14ac:dyDescent="0.25">
      <c r="A218" s="9">
        <v>10140004</v>
      </c>
      <c r="B218" s="9" t="s">
        <v>40</v>
      </c>
      <c r="C218" s="9" t="s">
        <v>371</v>
      </c>
      <c r="D218" s="9" t="s">
        <v>368</v>
      </c>
    </row>
    <row r="219" spans="1:4" x14ac:dyDescent="0.25">
      <c r="A219" s="9">
        <v>10140006</v>
      </c>
      <c r="B219" s="9" t="s">
        <v>40</v>
      </c>
      <c r="C219" s="9" t="s">
        <v>372</v>
      </c>
      <c r="D219" s="9" t="s">
        <v>368</v>
      </c>
    </row>
    <row r="220" spans="1:4" x14ac:dyDescent="0.25">
      <c r="A220" s="9">
        <v>10140007</v>
      </c>
      <c r="B220" s="9" t="s">
        <v>40</v>
      </c>
      <c r="C220" s="9" t="s">
        <v>373</v>
      </c>
      <c r="D220" s="9" t="s">
        <v>368</v>
      </c>
    </row>
    <row r="221" spans="1:4" x14ac:dyDescent="0.25">
      <c r="A221" s="9">
        <v>10140008</v>
      </c>
      <c r="B221" s="9" t="s">
        <v>40</v>
      </c>
      <c r="C221" s="9" t="s">
        <v>374</v>
      </c>
      <c r="D221" s="9" t="s">
        <v>368</v>
      </c>
    </row>
    <row r="222" spans="1:4" x14ac:dyDescent="0.25">
      <c r="A222" s="9">
        <v>10140009</v>
      </c>
      <c r="B222" s="9" t="s">
        <v>40</v>
      </c>
      <c r="C222" s="9" t="s">
        <v>375</v>
      </c>
      <c r="D222" s="9" t="s">
        <v>368</v>
      </c>
    </row>
    <row r="223" spans="1:4" x14ac:dyDescent="0.25">
      <c r="A223" s="9">
        <v>10140010</v>
      </c>
      <c r="B223" s="9" t="s">
        <v>40</v>
      </c>
      <c r="C223" s="9" t="s">
        <v>376</v>
      </c>
      <c r="D223" s="9" t="s">
        <v>368</v>
      </c>
    </row>
    <row r="224" spans="1:4" x14ac:dyDescent="0.25">
      <c r="A224" s="9">
        <v>10140011</v>
      </c>
      <c r="B224" s="9" t="s">
        <v>40</v>
      </c>
      <c r="C224" s="9" t="s">
        <v>377</v>
      </c>
      <c r="D224" s="9" t="s">
        <v>368</v>
      </c>
    </row>
    <row r="225" spans="1:4" x14ac:dyDescent="0.25">
      <c r="A225" s="9">
        <v>10140012</v>
      </c>
      <c r="B225" s="9" t="s">
        <v>40</v>
      </c>
      <c r="C225" s="9" t="s">
        <v>378</v>
      </c>
      <c r="D225" s="9" t="s">
        <v>368</v>
      </c>
    </row>
    <row r="226" spans="1:4" x14ac:dyDescent="0.25">
      <c r="A226" s="9">
        <v>10140013</v>
      </c>
      <c r="B226" s="9" t="s">
        <v>40</v>
      </c>
      <c r="C226" s="9" t="s">
        <v>379</v>
      </c>
      <c r="D226" s="9" t="s">
        <v>368</v>
      </c>
    </row>
    <row r="227" spans="1:4" x14ac:dyDescent="0.25">
      <c r="A227" s="9">
        <v>10140018</v>
      </c>
      <c r="B227" s="9" t="s">
        <v>40</v>
      </c>
      <c r="C227" s="9" t="s">
        <v>380</v>
      </c>
      <c r="D227" s="9" t="s">
        <v>368</v>
      </c>
    </row>
    <row r="228" spans="1:4" x14ac:dyDescent="0.25">
      <c r="A228" s="9">
        <v>10140019</v>
      </c>
      <c r="B228" s="9" t="s">
        <v>40</v>
      </c>
      <c r="C228" s="9" t="s">
        <v>381</v>
      </c>
      <c r="D228" s="9" t="s">
        <v>368</v>
      </c>
    </row>
    <row r="229" spans="1:4" x14ac:dyDescent="0.25">
      <c r="A229" s="9">
        <v>10140020</v>
      </c>
      <c r="B229" s="9" t="s">
        <v>40</v>
      </c>
      <c r="C229" s="9" t="s">
        <v>382</v>
      </c>
      <c r="D229" s="9" t="s">
        <v>368</v>
      </c>
    </row>
    <row r="230" spans="1:4" x14ac:dyDescent="0.25">
      <c r="A230" s="9">
        <v>10140021</v>
      </c>
      <c r="B230" s="9" t="s">
        <v>40</v>
      </c>
      <c r="C230" s="9" t="s">
        <v>383</v>
      </c>
      <c r="D230" s="9" t="s">
        <v>368</v>
      </c>
    </row>
    <row r="231" spans="1:4" x14ac:dyDescent="0.25">
      <c r="A231" s="9">
        <v>10140022</v>
      </c>
      <c r="B231" s="9" t="s">
        <v>40</v>
      </c>
      <c r="C231" s="9" t="s">
        <v>384</v>
      </c>
      <c r="D231" s="9" t="s">
        <v>368</v>
      </c>
    </row>
    <row r="232" spans="1:4" x14ac:dyDescent="0.25">
      <c r="A232" s="9">
        <v>10140025</v>
      </c>
      <c r="B232" s="9" t="s">
        <v>40</v>
      </c>
      <c r="C232" s="9" t="s">
        <v>385</v>
      </c>
      <c r="D232" s="9" t="s">
        <v>368</v>
      </c>
    </row>
    <row r="233" spans="1:4" x14ac:dyDescent="0.25">
      <c r="A233" s="9">
        <v>10140027</v>
      </c>
      <c r="B233" s="9" t="s">
        <v>40</v>
      </c>
      <c r="C233" s="9" t="s">
        <v>386</v>
      </c>
      <c r="D233" s="9" t="s">
        <v>368</v>
      </c>
    </row>
    <row r="234" spans="1:4" x14ac:dyDescent="0.25">
      <c r="A234" s="9">
        <v>10140030</v>
      </c>
      <c r="B234" s="9" t="s">
        <v>40</v>
      </c>
      <c r="C234" s="9" t="s">
        <v>387</v>
      </c>
      <c r="D234" s="9" t="s">
        <v>368</v>
      </c>
    </row>
    <row r="235" spans="1:4" x14ac:dyDescent="0.25">
      <c r="A235" s="9">
        <v>10140032</v>
      </c>
      <c r="B235" s="9" t="s">
        <v>40</v>
      </c>
      <c r="C235" s="9" t="s">
        <v>388</v>
      </c>
      <c r="D235" s="9" t="s">
        <v>368</v>
      </c>
    </row>
    <row r="236" spans="1:4" x14ac:dyDescent="0.25">
      <c r="A236" s="9">
        <v>10140033</v>
      </c>
      <c r="B236" s="9" t="s">
        <v>40</v>
      </c>
      <c r="C236" s="9" t="s">
        <v>389</v>
      </c>
      <c r="D236" s="9" t="s">
        <v>368</v>
      </c>
    </row>
    <row r="237" spans="1:4" x14ac:dyDescent="0.25">
      <c r="A237" s="9">
        <v>10140034</v>
      </c>
      <c r="B237" s="9" t="s">
        <v>40</v>
      </c>
      <c r="C237" s="9" t="s">
        <v>390</v>
      </c>
      <c r="D237" s="9" t="s">
        <v>368</v>
      </c>
    </row>
    <row r="238" spans="1:4" x14ac:dyDescent="0.25">
      <c r="A238" s="9">
        <v>10140035</v>
      </c>
      <c r="B238" s="9" t="s">
        <v>40</v>
      </c>
      <c r="C238" s="9" t="s">
        <v>391</v>
      </c>
      <c r="D238" s="9" t="s">
        <v>368</v>
      </c>
    </row>
    <row r="239" spans="1:4" x14ac:dyDescent="0.25">
      <c r="A239" s="9">
        <v>10140038</v>
      </c>
      <c r="B239" s="9" t="s">
        <v>40</v>
      </c>
      <c r="C239" s="9" t="s">
        <v>392</v>
      </c>
      <c r="D239" s="9" t="s">
        <v>368</v>
      </c>
    </row>
    <row r="240" spans="1:4" x14ac:dyDescent="0.25">
      <c r="A240" s="9">
        <v>10140039</v>
      </c>
      <c r="B240" s="9" t="s">
        <v>40</v>
      </c>
      <c r="C240" s="9" t="s">
        <v>393</v>
      </c>
      <c r="D240" s="9" t="s">
        <v>368</v>
      </c>
    </row>
    <row r="241" spans="1:4" x14ac:dyDescent="0.25">
      <c r="A241" s="9">
        <v>10140041</v>
      </c>
      <c r="B241" s="9" t="s">
        <v>40</v>
      </c>
      <c r="C241" s="9" t="s">
        <v>394</v>
      </c>
      <c r="D241" s="9" t="s">
        <v>368</v>
      </c>
    </row>
    <row r="242" spans="1:4" x14ac:dyDescent="0.25">
      <c r="A242" s="9">
        <v>10140043</v>
      </c>
      <c r="B242" s="9" t="s">
        <v>40</v>
      </c>
      <c r="C242" s="9" t="s">
        <v>395</v>
      </c>
      <c r="D242" s="9" t="s">
        <v>368</v>
      </c>
    </row>
    <row r="243" spans="1:4" x14ac:dyDescent="0.25">
      <c r="A243" s="9">
        <v>10140045</v>
      </c>
      <c r="B243" s="9" t="s">
        <v>40</v>
      </c>
      <c r="C243" s="9" t="s">
        <v>396</v>
      </c>
      <c r="D243" s="9" t="s">
        <v>368</v>
      </c>
    </row>
    <row r="244" spans="1:4" x14ac:dyDescent="0.25">
      <c r="A244" s="9">
        <v>10140047</v>
      </c>
      <c r="B244" s="9" t="s">
        <v>40</v>
      </c>
      <c r="C244" s="9" t="s">
        <v>397</v>
      </c>
      <c r="D244" s="9" t="s">
        <v>368</v>
      </c>
    </row>
    <row r="245" spans="1:4" x14ac:dyDescent="0.25">
      <c r="A245" s="9">
        <v>10140048</v>
      </c>
      <c r="B245" s="9" t="s">
        <v>40</v>
      </c>
      <c r="C245" s="9" t="s">
        <v>398</v>
      </c>
      <c r="D245" s="9" t="s">
        <v>368</v>
      </c>
    </row>
    <row r="246" spans="1:4" x14ac:dyDescent="0.25">
      <c r="A246" s="9">
        <v>10140051</v>
      </c>
      <c r="B246" s="9" t="s">
        <v>40</v>
      </c>
      <c r="C246" s="9" t="s">
        <v>399</v>
      </c>
      <c r="D246" s="9" t="s">
        <v>368</v>
      </c>
    </row>
    <row r="247" spans="1:4" x14ac:dyDescent="0.25">
      <c r="A247" s="9">
        <v>10140053</v>
      </c>
      <c r="B247" s="9" t="s">
        <v>40</v>
      </c>
      <c r="C247" s="9" t="s">
        <v>400</v>
      </c>
      <c r="D247" s="9" t="s">
        <v>368</v>
      </c>
    </row>
    <row r="248" spans="1:4" x14ac:dyDescent="0.25">
      <c r="A248" s="9">
        <v>10140054</v>
      </c>
      <c r="B248" s="9" t="s">
        <v>40</v>
      </c>
      <c r="C248" s="9" t="s">
        <v>401</v>
      </c>
      <c r="D248" s="9" t="s">
        <v>368</v>
      </c>
    </row>
    <row r="249" spans="1:4" x14ac:dyDescent="0.25">
      <c r="A249" s="9">
        <v>10140055</v>
      </c>
      <c r="B249" s="9" t="s">
        <v>40</v>
      </c>
      <c r="C249" s="9" t="s">
        <v>402</v>
      </c>
      <c r="D249" s="9" t="s">
        <v>368</v>
      </c>
    </row>
    <row r="250" spans="1:4" x14ac:dyDescent="0.25">
      <c r="A250" s="9">
        <v>10140058</v>
      </c>
      <c r="B250" s="9" t="s">
        <v>40</v>
      </c>
      <c r="C250" s="9" t="s">
        <v>403</v>
      </c>
      <c r="D250" s="9" t="s">
        <v>368</v>
      </c>
    </row>
    <row r="251" spans="1:4" x14ac:dyDescent="0.25">
      <c r="A251" s="9">
        <v>10140059</v>
      </c>
      <c r="B251" s="9" t="s">
        <v>40</v>
      </c>
      <c r="C251" s="9" t="s">
        <v>1042</v>
      </c>
      <c r="D251" s="9" t="s">
        <v>368</v>
      </c>
    </row>
    <row r="252" spans="1:4" x14ac:dyDescent="0.25">
      <c r="A252" s="9">
        <v>10140066</v>
      </c>
      <c r="B252" s="9" t="s">
        <v>40</v>
      </c>
      <c r="C252" s="9" t="s">
        <v>404</v>
      </c>
      <c r="D252" s="9" t="s">
        <v>368</v>
      </c>
    </row>
    <row r="253" spans="1:4" x14ac:dyDescent="0.25">
      <c r="A253" s="9">
        <v>10140067</v>
      </c>
      <c r="B253" s="9" t="s">
        <v>40</v>
      </c>
      <c r="C253" s="9" t="s">
        <v>405</v>
      </c>
      <c r="D253" s="9" t="s">
        <v>368</v>
      </c>
    </row>
    <row r="254" spans="1:4" x14ac:dyDescent="0.25">
      <c r="A254" s="9">
        <v>10140068</v>
      </c>
      <c r="B254" s="9" t="s">
        <v>40</v>
      </c>
      <c r="C254" s="9" t="s">
        <v>406</v>
      </c>
      <c r="D254" s="9" t="s">
        <v>368</v>
      </c>
    </row>
    <row r="255" spans="1:4" x14ac:dyDescent="0.25">
      <c r="A255" s="9">
        <v>10140069</v>
      </c>
      <c r="B255" s="9" t="s">
        <v>40</v>
      </c>
      <c r="C255" s="9" t="s">
        <v>407</v>
      </c>
      <c r="D255" s="9" t="s">
        <v>368</v>
      </c>
    </row>
    <row r="256" spans="1:4" x14ac:dyDescent="0.25">
      <c r="A256" s="9">
        <v>10140071</v>
      </c>
      <c r="B256" s="9" t="s">
        <v>40</v>
      </c>
      <c r="C256" s="9" t="s">
        <v>408</v>
      </c>
      <c r="D256" s="9" t="s">
        <v>368</v>
      </c>
    </row>
    <row r="257" spans="1:4" x14ac:dyDescent="0.25">
      <c r="A257" s="9">
        <v>10140083</v>
      </c>
      <c r="B257" s="9" t="s">
        <v>40</v>
      </c>
      <c r="C257" s="9" t="s">
        <v>409</v>
      </c>
      <c r="D257" s="9" t="s">
        <v>368</v>
      </c>
    </row>
    <row r="258" spans="1:4" x14ac:dyDescent="0.25">
      <c r="A258" s="9">
        <v>10140087</v>
      </c>
      <c r="B258" s="9" t="s">
        <v>40</v>
      </c>
      <c r="C258" s="9" t="s">
        <v>410</v>
      </c>
      <c r="D258" s="9" t="s">
        <v>368</v>
      </c>
    </row>
    <row r="259" spans="1:4" x14ac:dyDescent="0.25">
      <c r="A259" s="9">
        <v>10140095</v>
      </c>
      <c r="B259" s="9" t="s">
        <v>40</v>
      </c>
      <c r="C259" s="9" t="s">
        <v>411</v>
      </c>
      <c r="D259" s="9" t="s">
        <v>368</v>
      </c>
    </row>
    <row r="260" spans="1:4" x14ac:dyDescent="0.25">
      <c r="A260" s="9">
        <v>10140098</v>
      </c>
      <c r="B260" s="9" t="s">
        <v>40</v>
      </c>
      <c r="C260" s="9" t="s">
        <v>412</v>
      </c>
      <c r="D260" s="9" t="s">
        <v>368</v>
      </c>
    </row>
    <row r="261" spans="1:4" x14ac:dyDescent="0.25">
      <c r="A261" s="9">
        <v>10140099</v>
      </c>
      <c r="B261" s="9" t="s">
        <v>40</v>
      </c>
      <c r="C261" s="9" t="s">
        <v>413</v>
      </c>
      <c r="D261" s="9" t="s">
        <v>368</v>
      </c>
    </row>
    <row r="262" spans="1:4" x14ac:dyDescent="0.25">
      <c r="A262" s="9">
        <v>10140100</v>
      </c>
      <c r="B262" s="9" t="s">
        <v>40</v>
      </c>
      <c r="C262" s="9" t="s">
        <v>414</v>
      </c>
      <c r="D262" s="9" t="s">
        <v>368</v>
      </c>
    </row>
    <row r="263" spans="1:4" x14ac:dyDescent="0.25">
      <c r="A263" s="9">
        <v>10140105</v>
      </c>
      <c r="B263" s="9" t="s">
        <v>40</v>
      </c>
      <c r="C263" s="9" t="s">
        <v>1043</v>
      </c>
      <c r="D263" s="9" t="s">
        <v>368</v>
      </c>
    </row>
    <row r="264" spans="1:4" x14ac:dyDescent="0.25">
      <c r="A264" s="9">
        <v>10140107</v>
      </c>
      <c r="B264" s="9" t="s">
        <v>40</v>
      </c>
      <c r="C264" s="9" t="s">
        <v>415</v>
      </c>
      <c r="D264" s="9" t="s">
        <v>368</v>
      </c>
    </row>
    <row r="265" spans="1:4" x14ac:dyDescent="0.25">
      <c r="A265" s="9">
        <v>10140109</v>
      </c>
      <c r="B265" s="9" t="s">
        <v>40</v>
      </c>
      <c r="C265" s="9" t="s">
        <v>416</v>
      </c>
      <c r="D265" s="9" t="s">
        <v>368</v>
      </c>
    </row>
    <row r="266" spans="1:4" x14ac:dyDescent="0.25">
      <c r="A266" s="9">
        <v>10140113</v>
      </c>
      <c r="B266" s="9" t="s">
        <v>40</v>
      </c>
      <c r="C266" s="9" t="s">
        <v>1047</v>
      </c>
      <c r="D266" s="9" t="s">
        <v>368</v>
      </c>
    </row>
    <row r="267" spans="1:4" x14ac:dyDescent="0.25">
      <c r="A267" s="9">
        <v>10140114</v>
      </c>
      <c r="B267" s="9" t="s">
        <v>40</v>
      </c>
      <c r="C267" s="9" t="s">
        <v>417</v>
      </c>
      <c r="D267" s="9" t="s">
        <v>368</v>
      </c>
    </row>
    <row r="268" spans="1:4" x14ac:dyDescent="0.25">
      <c r="A268" s="9">
        <v>10140117</v>
      </c>
      <c r="B268" s="9" t="s">
        <v>40</v>
      </c>
      <c r="C268" s="9" t="s">
        <v>418</v>
      </c>
      <c r="D268" s="9" t="s">
        <v>368</v>
      </c>
    </row>
    <row r="269" spans="1:4" x14ac:dyDescent="0.25">
      <c r="A269" s="9">
        <v>10140119</v>
      </c>
      <c r="B269" s="9" t="s">
        <v>40</v>
      </c>
      <c r="C269" s="9" t="s">
        <v>419</v>
      </c>
      <c r="D269" s="9" t="s">
        <v>368</v>
      </c>
    </row>
    <row r="270" spans="1:4" x14ac:dyDescent="0.25">
      <c r="A270" s="9">
        <v>10140120</v>
      </c>
      <c r="B270" s="9" t="s">
        <v>40</v>
      </c>
      <c r="C270" s="9" t="s">
        <v>420</v>
      </c>
      <c r="D270" s="9" t="s">
        <v>368</v>
      </c>
    </row>
    <row r="271" spans="1:4" x14ac:dyDescent="0.25">
      <c r="A271" s="9">
        <v>10140122</v>
      </c>
      <c r="B271" s="9" t="s">
        <v>40</v>
      </c>
      <c r="C271" s="9" t="s">
        <v>421</v>
      </c>
      <c r="D271" s="9" t="s">
        <v>368</v>
      </c>
    </row>
    <row r="272" spans="1:4" x14ac:dyDescent="0.25">
      <c r="A272" s="9">
        <v>10140126</v>
      </c>
      <c r="B272" s="9" t="s">
        <v>40</v>
      </c>
      <c r="C272" s="9" t="s">
        <v>422</v>
      </c>
      <c r="D272" s="9" t="s">
        <v>368</v>
      </c>
    </row>
    <row r="273" spans="1:4" x14ac:dyDescent="0.25">
      <c r="A273" s="9">
        <v>10140129</v>
      </c>
      <c r="B273" s="9" t="s">
        <v>40</v>
      </c>
      <c r="C273" s="9" t="s">
        <v>423</v>
      </c>
      <c r="D273" s="9" t="s">
        <v>368</v>
      </c>
    </row>
    <row r="274" spans="1:4" x14ac:dyDescent="0.25">
      <c r="A274" s="9">
        <v>10140130</v>
      </c>
      <c r="B274" s="9" t="s">
        <v>40</v>
      </c>
      <c r="C274" s="9" t="s">
        <v>424</v>
      </c>
      <c r="D274" s="9" t="s">
        <v>368</v>
      </c>
    </row>
    <row r="275" spans="1:4" x14ac:dyDescent="0.25">
      <c r="A275" s="9">
        <v>10140131</v>
      </c>
      <c r="B275" s="9" t="s">
        <v>40</v>
      </c>
      <c r="C275" s="9" t="s">
        <v>425</v>
      </c>
      <c r="D275" s="9" t="s">
        <v>368</v>
      </c>
    </row>
    <row r="276" spans="1:4" x14ac:dyDescent="0.25">
      <c r="A276" s="9">
        <v>10140132</v>
      </c>
      <c r="B276" s="9" t="s">
        <v>40</v>
      </c>
      <c r="C276" s="9" t="s">
        <v>426</v>
      </c>
      <c r="D276" s="9" t="s">
        <v>368</v>
      </c>
    </row>
    <row r="277" spans="1:4" x14ac:dyDescent="0.25">
      <c r="A277" s="9">
        <v>10140135</v>
      </c>
      <c r="B277" s="9" t="s">
        <v>40</v>
      </c>
      <c r="C277" s="9" t="s">
        <v>427</v>
      </c>
      <c r="D277" s="9" t="s">
        <v>368</v>
      </c>
    </row>
    <row r="278" spans="1:4" x14ac:dyDescent="0.25">
      <c r="A278" s="9">
        <v>10140136</v>
      </c>
      <c r="B278" s="9" t="s">
        <v>40</v>
      </c>
      <c r="C278" s="9" t="s">
        <v>428</v>
      </c>
      <c r="D278" s="9" t="s">
        <v>368</v>
      </c>
    </row>
    <row r="279" spans="1:4" x14ac:dyDescent="0.25">
      <c r="A279" s="9">
        <v>10140137</v>
      </c>
      <c r="B279" s="9" t="s">
        <v>40</v>
      </c>
      <c r="C279" s="9" t="s">
        <v>429</v>
      </c>
      <c r="D279" s="9" t="s">
        <v>368</v>
      </c>
    </row>
    <row r="280" spans="1:4" x14ac:dyDescent="0.25">
      <c r="A280" s="9">
        <v>10140138</v>
      </c>
      <c r="B280" s="9" t="s">
        <v>40</v>
      </c>
      <c r="C280" s="9" t="s">
        <v>430</v>
      </c>
      <c r="D280" s="9" t="s">
        <v>368</v>
      </c>
    </row>
    <row r="281" spans="1:4" x14ac:dyDescent="0.25">
      <c r="A281" s="9">
        <v>10140139</v>
      </c>
      <c r="B281" s="9" t="s">
        <v>40</v>
      </c>
      <c r="C281" s="9" t="s">
        <v>431</v>
      </c>
      <c r="D281" s="9" t="s">
        <v>368</v>
      </c>
    </row>
    <row r="282" spans="1:4" x14ac:dyDescent="0.25">
      <c r="A282" s="9">
        <v>10140143</v>
      </c>
      <c r="B282" s="9" t="s">
        <v>40</v>
      </c>
      <c r="C282" s="9" t="s">
        <v>432</v>
      </c>
      <c r="D282" s="9" t="s">
        <v>368</v>
      </c>
    </row>
    <row r="283" spans="1:4" x14ac:dyDescent="0.25">
      <c r="A283" s="9">
        <v>10140145</v>
      </c>
      <c r="B283" s="9" t="s">
        <v>40</v>
      </c>
      <c r="C283" s="9" t="s">
        <v>433</v>
      </c>
      <c r="D283" s="9" t="s">
        <v>368</v>
      </c>
    </row>
    <row r="284" spans="1:4" x14ac:dyDescent="0.25">
      <c r="A284" s="9">
        <v>10140146</v>
      </c>
      <c r="B284" s="9" t="s">
        <v>40</v>
      </c>
      <c r="C284" s="9" t="s">
        <v>1044</v>
      </c>
      <c r="D284" s="9" t="s">
        <v>368</v>
      </c>
    </row>
    <row r="285" spans="1:4" x14ac:dyDescent="0.25">
      <c r="A285" s="9">
        <v>10140148</v>
      </c>
      <c r="B285" s="9" t="s">
        <v>40</v>
      </c>
      <c r="C285" s="9" t="s">
        <v>434</v>
      </c>
      <c r="D285" s="9" t="s">
        <v>368</v>
      </c>
    </row>
    <row r="286" spans="1:4" x14ac:dyDescent="0.25">
      <c r="A286" s="9">
        <v>10140149</v>
      </c>
      <c r="B286" s="9" t="s">
        <v>40</v>
      </c>
      <c r="C286" s="9" t="s">
        <v>1045</v>
      </c>
      <c r="D286" s="9" t="s">
        <v>368</v>
      </c>
    </row>
    <row r="287" spans="1:4" x14ac:dyDescent="0.25">
      <c r="A287" s="9">
        <v>10140150</v>
      </c>
      <c r="B287" s="9" t="s">
        <v>40</v>
      </c>
      <c r="C287" s="9" t="s">
        <v>435</v>
      </c>
      <c r="D287" s="9" t="s">
        <v>368</v>
      </c>
    </row>
    <row r="288" spans="1:4" x14ac:dyDescent="0.25">
      <c r="A288" s="9">
        <v>10140151</v>
      </c>
      <c r="B288" s="9" t="s">
        <v>40</v>
      </c>
      <c r="C288" s="9" t="s">
        <v>436</v>
      </c>
      <c r="D288" s="9" t="s">
        <v>368</v>
      </c>
    </row>
    <row r="289" spans="1:4" x14ac:dyDescent="0.25">
      <c r="A289" s="9">
        <v>10140152</v>
      </c>
      <c r="B289" s="9" t="s">
        <v>40</v>
      </c>
      <c r="C289" s="9" t="s">
        <v>437</v>
      </c>
      <c r="D289" s="9" t="s">
        <v>368</v>
      </c>
    </row>
    <row r="290" spans="1:4" x14ac:dyDescent="0.25">
      <c r="A290" s="9">
        <v>10140153</v>
      </c>
      <c r="B290" s="9" t="s">
        <v>40</v>
      </c>
      <c r="C290" s="9" t="s">
        <v>438</v>
      </c>
      <c r="D290" s="9" t="s">
        <v>368</v>
      </c>
    </row>
    <row r="291" spans="1:4" x14ac:dyDescent="0.25">
      <c r="A291" s="9">
        <v>10140154</v>
      </c>
      <c r="B291" s="9" t="s">
        <v>40</v>
      </c>
      <c r="C291" s="9" t="s">
        <v>439</v>
      </c>
      <c r="D291" s="9" t="s">
        <v>368</v>
      </c>
    </row>
    <row r="292" spans="1:4" x14ac:dyDescent="0.25">
      <c r="A292" s="9">
        <v>10140155</v>
      </c>
      <c r="B292" s="9" t="s">
        <v>40</v>
      </c>
      <c r="C292" s="9" t="s">
        <v>440</v>
      </c>
      <c r="D292" s="9" t="s">
        <v>368</v>
      </c>
    </row>
    <row r="293" spans="1:4" x14ac:dyDescent="0.25">
      <c r="A293" s="9">
        <v>10140156</v>
      </c>
      <c r="B293" s="9" t="s">
        <v>40</v>
      </c>
      <c r="C293" s="9" t="s">
        <v>441</v>
      </c>
      <c r="D293" s="9" t="s">
        <v>368</v>
      </c>
    </row>
    <row r="294" spans="1:4" x14ac:dyDescent="0.25">
      <c r="A294" s="9">
        <v>10140158</v>
      </c>
      <c r="B294" s="9" t="s">
        <v>40</v>
      </c>
      <c r="C294" s="9" t="s">
        <v>1046</v>
      </c>
      <c r="D294" s="9" t="s">
        <v>368</v>
      </c>
    </row>
    <row r="295" spans="1:4" x14ac:dyDescent="0.25">
      <c r="A295" s="9">
        <v>10140159</v>
      </c>
      <c r="B295" s="9" t="s">
        <v>40</v>
      </c>
      <c r="C295" s="9" t="s">
        <v>442</v>
      </c>
      <c r="D295" s="9" t="s">
        <v>368</v>
      </c>
    </row>
    <row r="296" spans="1:4" x14ac:dyDescent="0.25">
      <c r="A296" s="9">
        <v>10140160</v>
      </c>
      <c r="B296" s="9" t="s">
        <v>40</v>
      </c>
      <c r="C296" s="9" t="s">
        <v>443</v>
      </c>
      <c r="D296" s="9" t="s">
        <v>368</v>
      </c>
    </row>
    <row r="297" spans="1:4" x14ac:dyDescent="0.25">
      <c r="A297" s="9">
        <v>10140163</v>
      </c>
      <c r="B297" s="9" t="s">
        <v>40</v>
      </c>
      <c r="C297" s="9" t="s">
        <v>444</v>
      </c>
      <c r="D297" s="9" t="s">
        <v>368</v>
      </c>
    </row>
    <row r="298" spans="1:4" x14ac:dyDescent="0.25">
      <c r="A298" s="9">
        <v>10140164</v>
      </c>
      <c r="B298" s="9" t="s">
        <v>40</v>
      </c>
      <c r="C298" s="9" t="s">
        <v>445</v>
      </c>
      <c r="D298" s="9" t="s">
        <v>368</v>
      </c>
    </row>
    <row r="299" spans="1:4" x14ac:dyDescent="0.25">
      <c r="A299" s="9">
        <v>10140165</v>
      </c>
      <c r="B299" s="9" t="s">
        <v>40</v>
      </c>
      <c r="C299" s="9" t="s">
        <v>446</v>
      </c>
      <c r="D299" s="9" t="s">
        <v>368</v>
      </c>
    </row>
    <row r="300" spans="1:4" x14ac:dyDescent="0.25">
      <c r="A300" s="9">
        <v>10140166</v>
      </c>
      <c r="B300" s="9" t="s">
        <v>40</v>
      </c>
      <c r="C300" s="9" t="s">
        <v>447</v>
      </c>
      <c r="D300" s="9" t="s">
        <v>368</v>
      </c>
    </row>
    <row r="301" spans="1:4" x14ac:dyDescent="0.25">
      <c r="A301" s="9">
        <v>10140167</v>
      </c>
      <c r="B301" s="9" t="s">
        <v>40</v>
      </c>
      <c r="C301" s="9" t="s">
        <v>448</v>
      </c>
      <c r="D301" s="9" t="s">
        <v>368</v>
      </c>
    </row>
    <row r="302" spans="1:4" x14ac:dyDescent="0.25">
      <c r="A302" s="9">
        <v>10140168</v>
      </c>
      <c r="B302" s="9" t="s">
        <v>40</v>
      </c>
      <c r="C302" s="9" t="s">
        <v>449</v>
      </c>
      <c r="D302" s="9" t="s">
        <v>368</v>
      </c>
    </row>
    <row r="303" spans="1:4" x14ac:dyDescent="0.25">
      <c r="A303" s="9">
        <v>10140169</v>
      </c>
      <c r="B303" s="9" t="s">
        <v>40</v>
      </c>
      <c r="C303" s="9" t="s">
        <v>450</v>
      </c>
      <c r="D303" s="9" t="s">
        <v>368</v>
      </c>
    </row>
    <row r="304" spans="1:4" x14ac:dyDescent="0.25">
      <c r="A304" s="9">
        <v>10140170</v>
      </c>
      <c r="B304" s="9" t="s">
        <v>40</v>
      </c>
      <c r="C304" s="9" t="s">
        <v>451</v>
      </c>
      <c r="D304" s="9" t="s">
        <v>368</v>
      </c>
    </row>
    <row r="305" spans="1:4" x14ac:dyDescent="0.25">
      <c r="A305" s="9">
        <v>10140171</v>
      </c>
      <c r="B305" s="9" t="s">
        <v>40</v>
      </c>
      <c r="C305" s="9" t="s">
        <v>452</v>
      </c>
      <c r="D305" s="9" t="s">
        <v>368</v>
      </c>
    </row>
    <row r="306" spans="1:4" x14ac:dyDescent="0.25">
      <c r="A306" s="9">
        <v>10140172</v>
      </c>
      <c r="B306" s="9" t="s">
        <v>40</v>
      </c>
      <c r="C306" s="9" t="s">
        <v>453</v>
      </c>
      <c r="D306" s="9" t="s">
        <v>368</v>
      </c>
    </row>
    <row r="307" spans="1:4" x14ac:dyDescent="0.25">
      <c r="A307" s="9">
        <v>10140173</v>
      </c>
      <c r="B307" s="9" t="s">
        <v>40</v>
      </c>
      <c r="C307" s="9" t="s">
        <v>454</v>
      </c>
      <c r="D307" s="9" t="s">
        <v>368</v>
      </c>
    </row>
    <row r="308" spans="1:4" x14ac:dyDescent="0.25">
      <c r="A308" s="9">
        <v>10140174</v>
      </c>
      <c r="B308" s="9" t="s">
        <v>40</v>
      </c>
      <c r="C308" s="9" t="s">
        <v>455</v>
      </c>
      <c r="D308" s="9" t="s">
        <v>368</v>
      </c>
    </row>
    <row r="309" spans="1:4" x14ac:dyDescent="0.25">
      <c r="A309" s="9">
        <v>10140175</v>
      </c>
      <c r="B309" s="9" t="s">
        <v>40</v>
      </c>
      <c r="C309" s="9" t="s">
        <v>1048</v>
      </c>
      <c r="D309" s="9" t="s">
        <v>368</v>
      </c>
    </row>
    <row r="310" spans="1:4" x14ac:dyDescent="0.25">
      <c r="A310" s="9">
        <v>10140176</v>
      </c>
      <c r="B310" s="9" t="s">
        <v>40</v>
      </c>
      <c r="C310" s="9" t="s">
        <v>1049</v>
      </c>
      <c r="D310" s="9" t="s">
        <v>368</v>
      </c>
    </row>
    <row r="311" spans="1:4" x14ac:dyDescent="0.25">
      <c r="A311" s="9">
        <v>10140177</v>
      </c>
      <c r="B311" s="9" t="s">
        <v>40</v>
      </c>
      <c r="C311" s="9" t="s">
        <v>1050</v>
      </c>
      <c r="D311" s="9" t="s">
        <v>368</v>
      </c>
    </row>
    <row r="312" spans="1:4" x14ac:dyDescent="0.25">
      <c r="A312" s="9">
        <v>10140178</v>
      </c>
      <c r="B312" s="9" t="s">
        <v>40</v>
      </c>
      <c r="C312" s="9" t="s">
        <v>1051</v>
      </c>
      <c r="D312" s="9" t="s">
        <v>368</v>
      </c>
    </row>
    <row r="313" spans="1:4" x14ac:dyDescent="0.25">
      <c r="A313" s="9">
        <v>10140179</v>
      </c>
      <c r="B313" s="9" t="s">
        <v>40</v>
      </c>
      <c r="C313" s="9" t="s">
        <v>1052</v>
      </c>
      <c r="D313" s="9" t="s">
        <v>368</v>
      </c>
    </row>
    <row r="314" spans="1:4" x14ac:dyDescent="0.25">
      <c r="A314" s="9">
        <v>10140180</v>
      </c>
      <c r="B314" s="9" t="s">
        <v>40</v>
      </c>
      <c r="C314" s="9" t="s">
        <v>1053</v>
      </c>
      <c r="D314" s="9" t="s">
        <v>368</v>
      </c>
    </row>
    <row r="315" spans="1:4" x14ac:dyDescent="0.25">
      <c r="A315" s="9">
        <v>10140181</v>
      </c>
      <c r="B315" s="9" t="s">
        <v>40</v>
      </c>
      <c r="C315" s="9" t="s">
        <v>1054</v>
      </c>
      <c r="D315" s="9" t="s">
        <v>368</v>
      </c>
    </row>
    <row r="316" spans="1:4" x14ac:dyDescent="0.25">
      <c r="A316" s="9">
        <v>10140182</v>
      </c>
      <c r="B316" s="9" t="s">
        <v>40</v>
      </c>
      <c r="C316" s="9" t="s">
        <v>1055</v>
      </c>
      <c r="D316" s="9" t="s">
        <v>368</v>
      </c>
    </row>
    <row r="317" spans="1:4" x14ac:dyDescent="0.25">
      <c r="A317" s="9">
        <v>10140183</v>
      </c>
      <c r="B317" s="9" t="s">
        <v>40</v>
      </c>
      <c r="C317" s="9" t="s">
        <v>1056</v>
      </c>
      <c r="D317" s="9" t="s">
        <v>368</v>
      </c>
    </row>
    <row r="318" spans="1:4" x14ac:dyDescent="0.25">
      <c r="A318" s="9">
        <v>10140184</v>
      </c>
      <c r="B318" s="9" t="s">
        <v>40</v>
      </c>
      <c r="C318" s="9" t="s">
        <v>1057</v>
      </c>
      <c r="D318" s="9" t="s">
        <v>368</v>
      </c>
    </row>
    <row r="319" spans="1:4" x14ac:dyDescent="0.25">
      <c r="A319" s="9">
        <v>10140185</v>
      </c>
      <c r="B319" s="9" t="s">
        <v>40</v>
      </c>
      <c r="C319" s="9" t="s">
        <v>1058</v>
      </c>
      <c r="D319" s="9" t="s">
        <v>368</v>
      </c>
    </row>
    <row r="320" spans="1:4" x14ac:dyDescent="0.25">
      <c r="A320" s="9">
        <v>10510001</v>
      </c>
      <c r="B320" s="9" t="s">
        <v>40</v>
      </c>
      <c r="C320" s="9" t="s">
        <v>456</v>
      </c>
      <c r="D320" s="9" t="s">
        <v>368</v>
      </c>
    </row>
    <row r="321" spans="1:4" x14ac:dyDescent="0.25">
      <c r="A321" s="9">
        <v>10510002</v>
      </c>
      <c r="B321" s="9" t="s">
        <v>40</v>
      </c>
      <c r="C321" s="9" t="s">
        <v>457</v>
      </c>
      <c r="D321" s="9" t="s">
        <v>368</v>
      </c>
    </row>
    <row r="322" spans="1:4" x14ac:dyDescent="0.25">
      <c r="A322" s="9">
        <v>10510003</v>
      </c>
      <c r="B322" s="9" t="s">
        <v>40</v>
      </c>
      <c r="C322" s="9" t="s">
        <v>458</v>
      </c>
      <c r="D322" s="9" t="s">
        <v>368</v>
      </c>
    </row>
    <row r="323" spans="1:4" x14ac:dyDescent="0.25">
      <c r="A323" s="9">
        <v>10510004</v>
      </c>
      <c r="B323" s="9" t="s">
        <v>40</v>
      </c>
      <c r="C323" s="9" t="s">
        <v>459</v>
      </c>
      <c r="D323" s="9" t="s">
        <v>368</v>
      </c>
    </row>
    <row r="324" spans="1:4" x14ac:dyDescent="0.25">
      <c r="A324" s="9">
        <v>10090001</v>
      </c>
      <c r="B324" s="9" t="s">
        <v>40</v>
      </c>
      <c r="C324" s="9" t="s">
        <v>460</v>
      </c>
      <c r="D324" s="9" t="s">
        <v>461</v>
      </c>
    </row>
    <row r="325" spans="1:4" x14ac:dyDescent="0.25">
      <c r="A325" s="9">
        <v>10090002</v>
      </c>
      <c r="B325" s="9" t="s">
        <v>40</v>
      </c>
      <c r="C325" s="9" t="s">
        <v>462</v>
      </c>
      <c r="D325" s="9" t="s">
        <v>461</v>
      </c>
    </row>
    <row r="326" spans="1:4" x14ac:dyDescent="0.25">
      <c r="A326" s="9">
        <v>10090003</v>
      </c>
      <c r="B326" s="9" t="s">
        <v>40</v>
      </c>
      <c r="C326" s="9" t="s">
        <v>463</v>
      </c>
      <c r="D326" s="9" t="s">
        <v>461</v>
      </c>
    </row>
    <row r="327" spans="1:4" x14ac:dyDescent="0.25">
      <c r="A327" s="9">
        <v>10090004</v>
      </c>
      <c r="B327" s="9" t="s">
        <v>40</v>
      </c>
      <c r="C327" s="9" t="s">
        <v>464</v>
      </c>
      <c r="D327" s="9" t="s">
        <v>461</v>
      </c>
    </row>
    <row r="328" spans="1:4" x14ac:dyDescent="0.25">
      <c r="A328" s="9">
        <v>10090005</v>
      </c>
      <c r="B328" s="9" t="s">
        <v>40</v>
      </c>
      <c r="C328" s="9" t="s">
        <v>465</v>
      </c>
      <c r="D328" s="9" t="s">
        <v>461</v>
      </c>
    </row>
    <row r="329" spans="1:4" x14ac:dyDescent="0.25">
      <c r="A329" s="9">
        <v>10090006</v>
      </c>
      <c r="B329" s="9" t="s">
        <v>40</v>
      </c>
      <c r="C329" s="9" t="s">
        <v>466</v>
      </c>
      <c r="D329" s="9" t="s">
        <v>461</v>
      </c>
    </row>
    <row r="330" spans="1:4" x14ac:dyDescent="0.25">
      <c r="A330" s="9">
        <v>10090007</v>
      </c>
      <c r="B330" s="9" t="s">
        <v>40</v>
      </c>
      <c r="C330" s="9" t="s">
        <v>467</v>
      </c>
      <c r="D330" s="9" t="s">
        <v>461</v>
      </c>
    </row>
    <row r="331" spans="1:4" x14ac:dyDescent="0.25">
      <c r="A331" s="9">
        <v>10090008</v>
      </c>
      <c r="B331" s="9" t="s">
        <v>40</v>
      </c>
      <c r="C331" s="9" t="s">
        <v>468</v>
      </c>
      <c r="D331" s="9" t="s">
        <v>461</v>
      </c>
    </row>
    <row r="332" spans="1:4" x14ac:dyDescent="0.25">
      <c r="A332" s="9">
        <v>10090009</v>
      </c>
      <c r="B332" s="9" t="s">
        <v>40</v>
      </c>
      <c r="C332" s="9" t="s">
        <v>469</v>
      </c>
      <c r="D332" s="9" t="s">
        <v>461</v>
      </c>
    </row>
    <row r="333" spans="1:4" x14ac:dyDescent="0.25">
      <c r="A333" s="9">
        <v>10090010</v>
      </c>
      <c r="B333" s="9" t="s">
        <v>40</v>
      </c>
      <c r="C333" s="9" t="s">
        <v>470</v>
      </c>
      <c r="D333" s="9" t="s">
        <v>461</v>
      </c>
    </row>
    <row r="334" spans="1:4" x14ac:dyDescent="0.25">
      <c r="A334" s="9">
        <v>10090011</v>
      </c>
      <c r="B334" s="9" t="s">
        <v>40</v>
      </c>
      <c r="C334" s="9" t="s">
        <v>471</v>
      </c>
      <c r="D334" s="9" t="s">
        <v>461</v>
      </c>
    </row>
    <row r="335" spans="1:4" x14ac:dyDescent="0.25">
      <c r="A335" s="9">
        <v>10090012</v>
      </c>
      <c r="B335" s="9" t="s">
        <v>40</v>
      </c>
      <c r="C335" s="9" t="s">
        <v>472</v>
      </c>
      <c r="D335" s="9" t="s">
        <v>461</v>
      </c>
    </row>
    <row r="336" spans="1:4" x14ac:dyDescent="0.25">
      <c r="A336" s="9">
        <v>10090014</v>
      </c>
      <c r="B336" s="9" t="s">
        <v>40</v>
      </c>
      <c r="C336" s="9" t="s">
        <v>473</v>
      </c>
      <c r="D336" s="9" t="s">
        <v>461</v>
      </c>
    </row>
    <row r="337" spans="1:4" x14ac:dyDescent="0.25">
      <c r="A337" s="9">
        <v>10090015</v>
      </c>
      <c r="B337" s="9" t="s">
        <v>40</v>
      </c>
      <c r="C337" s="9" t="s">
        <v>474</v>
      </c>
      <c r="D337" s="9" t="s">
        <v>461</v>
      </c>
    </row>
    <row r="338" spans="1:4" x14ac:dyDescent="0.25">
      <c r="A338" s="9">
        <v>10090017</v>
      </c>
      <c r="B338" s="9" t="s">
        <v>40</v>
      </c>
      <c r="C338" s="9" t="s">
        <v>475</v>
      </c>
      <c r="D338" s="9" t="s">
        <v>461</v>
      </c>
    </row>
    <row r="339" spans="1:4" x14ac:dyDescent="0.25">
      <c r="A339" s="9">
        <v>10090018</v>
      </c>
      <c r="B339" s="9" t="s">
        <v>40</v>
      </c>
      <c r="C339" s="9" t="s">
        <v>476</v>
      </c>
      <c r="D339" s="9" t="s">
        <v>461</v>
      </c>
    </row>
    <row r="340" spans="1:4" x14ac:dyDescent="0.25">
      <c r="A340" s="9">
        <v>10090021</v>
      </c>
      <c r="B340" s="9" t="s">
        <v>40</v>
      </c>
      <c r="C340" s="9" t="s">
        <v>477</v>
      </c>
      <c r="D340" s="9" t="s">
        <v>461</v>
      </c>
    </row>
    <row r="341" spans="1:4" x14ac:dyDescent="0.25">
      <c r="A341" s="9">
        <v>10090022</v>
      </c>
      <c r="B341" s="9" t="s">
        <v>40</v>
      </c>
      <c r="C341" s="9" t="s">
        <v>478</v>
      </c>
      <c r="D341" s="9" t="s">
        <v>461</v>
      </c>
    </row>
    <row r="342" spans="1:4" x14ac:dyDescent="0.25">
      <c r="A342" s="9">
        <v>10090023</v>
      </c>
      <c r="B342" s="9" t="s">
        <v>40</v>
      </c>
      <c r="C342" s="9" t="s">
        <v>479</v>
      </c>
      <c r="D342" s="9" t="s">
        <v>461</v>
      </c>
    </row>
    <row r="343" spans="1:4" x14ac:dyDescent="0.25">
      <c r="A343" s="9">
        <v>10090024</v>
      </c>
      <c r="B343" s="9" t="s">
        <v>40</v>
      </c>
      <c r="C343" s="9" t="s">
        <v>480</v>
      </c>
      <c r="D343" s="9" t="s">
        <v>461</v>
      </c>
    </row>
    <row r="344" spans="1:4" x14ac:dyDescent="0.25">
      <c r="A344" s="9">
        <v>10090025</v>
      </c>
      <c r="B344" s="9" t="s">
        <v>40</v>
      </c>
      <c r="C344" s="9" t="s">
        <v>481</v>
      </c>
      <c r="D344" s="9" t="s">
        <v>461</v>
      </c>
    </row>
    <row r="345" spans="1:4" x14ac:dyDescent="0.25">
      <c r="A345" s="9">
        <v>10090026</v>
      </c>
      <c r="B345" s="9" t="s">
        <v>40</v>
      </c>
      <c r="C345" s="9" t="s">
        <v>482</v>
      </c>
      <c r="D345" s="9" t="s">
        <v>461</v>
      </c>
    </row>
    <row r="346" spans="1:4" x14ac:dyDescent="0.25">
      <c r="A346" s="9">
        <v>10090027</v>
      </c>
      <c r="B346" s="9" t="s">
        <v>40</v>
      </c>
      <c r="C346" s="9" t="s">
        <v>483</v>
      </c>
      <c r="D346" s="9" t="s">
        <v>461</v>
      </c>
    </row>
    <row r="347" spans="1:4" x14ac:dyDescent="0.25">
      <c r="A347" s="9">
        <v>10090028</v>
      </c>
      <c r="B347" s="9" t="s">
        <v>40</v>
      </c>
      <c r="C347" s="9" t="s">
        <v>484</v>
      </c>
      <c r="D347" s="9" t="s">
        <v>461</v>
      </c>
    </row>
    <row r="348" spans="1:4" x14ac:dyDescent="0.25">
      <c r="A348" s="9">
        <v>10090029</v>
      </c>
      <c r="B348" s="9" t="s">
        <v>40</v>
      </c>
      <c r="C348" s="9" t="s">
        <v>485</v>
      </c>
      <c r="D348" s="9" t="s">
        <v>461</v>
      </c>
    </row>
    <row r="349" spans="1:4" x14ac:dyDescent="0.25">
      <c r="A349" s="9">
        <v>10090030</v>
      </c>
      <c r="B349" s="9" t="s">
        <v>40</v>
      </c>
      <c r="C349" s="9" t="s">
        <v>486</v>
      </c>
      <c r="D349" s="9" t="s">
        <v>461</v>
      </c>
    </row>
    <row r="350" spans="1:4" x14ac:dyDescent="0.25">
      <c r="A350" s="9">
        <v>10090033</v>
      </c>
      <c r="B350" s="9" t="s">
        <v>40</v>
      </c>
      <c r="C350" s="9" t="s">
        <v>487</v>
      </c>
      <c r="D350" s="9" t="s">
        <v>461</v>
      </c>
    </row>
    <row r="351" spans="1:4" x14ac:dyDescent="0.25">
      <c r="A351" s="9">
        <v>10090034</v>
      </c>
      <c r="B351" s="9" t="s">
        <v>40</v>
      </c>
      <c r="C351" s="9" t="s">
        <v>488</v>
      </c>
      <c r="D351" s="9" t="s">
        <v>461</v>
      </c>
    </row>
    <row r="352" spans="1:4" x14ac:dyDescent="0.25">
      <c r="A352" s="9">
        <v>10090036</v>
      </c>
      <c r="B352" s="9" t="s">
        <v>40</v>
      </c>
      <c r="C352" s="9" t="s">
        <v>489</v>
      </c>
      <c r="D352" s="9" t="s">
        <v>461</v>
      </c>
    </row>
    <row r="353" spans="1:4" x14ac:dyDescent="0.25">
      <c r="A353" s="9">
        <v>10090037</v>
      </c>
      <c r="B353" s="9" t="s">
        <v>40</v>
      </c>
      <c r="C353" s="9" t="s">
        <v>490</v>
      </c>
      <c r="D353" s="9" t="s">
        <v>461</v>
      </c>
    </row>
    <row r="354" spans="1:4" x14ac:dyDescent="0.25">
      <c r="A354" s="9">
        <v>10090039</v>
      </c>
      <c r="B354" s="9" t="s">
        <v>40</v>
      </c>
      <c r="C354" s="9" t="s">
        <v>491</v>
      </c>
      <c r="D354" s="9" t="s">
        <v>461</v>
      </c>
    </row>
    <row r="355" spans="1:4" x14ac:dyDescent="0.25">
      <c r="A355" s="9">
        <v>10090040</v>
      </c>
      <c r="B355" s="9" t="s">
        <v>40</v>
      </c>
      <c r="C355" s="9" t="s">
        <v>492</v>
      </c>
      <c r="D355" s="9" t="s">
        <v>461</v>
      </c>
    </row>
    <row r="356" spans="1:4" x14ac:dyDescent="0.25">
      <c r="A356" s="9">
        <v>10090041</v>
      </c>
      <c r="B356" s="9" t="s">
        <v>40</v>
      </c>
      <c r="C356" s="9" t="s">
        <v>493</v>
      </c>
      <c r="D356" s="9" t="s">
        <v>461</v>
      </c>
    </row>
    <row r="357" spans="1:4" x14ac:dyDescent="0.25">
      <c r="A357" s="9">
        <v>10090042</v>
      </c>
      <c r="B357" s="9" t="s">
        <v>40</v>
      </c>
      <c r="C357" s="9" t="s">
        <v>494</v>
      </c>
      <c r="D357" s="9" t="s">
        <v>461</v>
      </c>
    </row>
    <row r="358" spans="1:4" x14ac:dyDescent="0.25">
      <c r="A358" s="9">
        <v>10090043</v>
      </c>
      <c r="B358" s="9" t="s">
        <v>40</v>
      </c>
      <c r="C358" s="9" t="s">
        <v>495</v>
      </c>
      <c r="D358" s="9" t="s">
        <v>461</v>
      </c>
    </row>
    <row r="359" spans="1:4" x14ac:dyDescent="0.25">
      <c r="A359" s="9">
        <v>10090044</v>
      </c>
      <c r="B359" s="9" t="s">
        <v>40</v>
      </c>
      <c r="C359" s="9" t="s">
        <v>496</v>
      </c>
      <c r="D359" s="9" t="s">
        <v>461</v>
      </c>
    </row>
    <row r="360" spans="1:4" x14ac:dyDescent="0.25">
      <c r="A360" s="9">
        <v>10090045</v>
      </c>
      <c r="B360" s="9" t="s">
        <v>40</v>
      </c>
      <c r="C360" s="9" t="s">
        <v>497</v>
      </c>
      <c r="D360" s="9" t="s">
        <v>461</v>
      </c>
    </row>
    <row r="361" spans="1:4" x14ac:dyDescent="0.25">
      <c r="A361" s="9">
        <v>10090046</v>
      </c>
      <c r="B361" s="9" t="s">
        <v>40</v>
      </c>
      <c r="C361" s="9" t="s">
        <v>498</v>
      </c>
      <c r="D361" s="9" t="s">
        <v>461</v>
      </c>
    </row>
    <row r="362" spans="1:4" x14ac:dyDescent="0.25">
      <c r="A362" s="9">
        <v>10090047</v>
      </c>
      <c r="B362" s="9" t="s">
        <v>40</v>
      </c>
      <c r="C362" s="9" t="s">
        <v>499</v>
      </c>
      <c r="D362" s="9" t="s">
        <v>461</v>
      </c>
    </row>
    <row r="363" spans="1:4" x14ac:dyDescent="0.25">
      <c r="A363" s="9">
        <v>10090049</v>
      </c>
      <c r="B363" s="9" t="s">
        <v>40</v>
      </c>
      <c r="C363" s="9" t="s">
        <v>500</v>
      </c>
      <c r="D363" s="9" t="s">
        <v>461</v>
      </c>
    </row>
    <row r="364" spans="1:4" x14ac:dyDescent="0.25">
      <c r="A364" s="9">
        <v>10090052</v>
      </c>
      <c r="B364" s="9" t="s">
        <v>40</v>
      </c>
      <c r="C364" s="9" t="s">
        <v>501</v>
      </c>
      <c r="D364" s="9" t="s">
        <v>461</v>
      </c>
    </row>
    <row r="365" spans="1:4" x14ac:dyDescent="0.25">
      <c r="A365" s="9">
        <v>10090054</v>
      </c>
      <c r="B365" s="9" t="s">
        <v>40</v>
      </c>
      <c r="C365" s="9" t="s">
        <v>502</v>
      </c>
      <c r="D365" s="9" t="s">
        <v>461</v>
      </c>
    </row>
    <row r="366" spans="1:4" x14ac:dyDescent="0.25">
      <c r="A366" s="9">
        <v>10090055</v>
      </c>
      <c r="B366" s="9" t="s">
        <v>40</v>
      </c>
      <c r="C366" s="9" t="s">
        <v>503</v>
      </c>
      <c r="D366" s="9" t="s">
        <v>461</v>
      </c>
    </row>
    <row r="367" spans="1:4" x14ac:dyDescent="0.25">
      <c r="A367" s="9">
        <v>10090056</v>
      </c>
      <c r="B367" s="9" t="s">
        <v>40</v>
      </c>
      <c r="C367" s="9" t="s">
        <v>504</v>
      </c>
      <c r="D367" s="9" t="s">
        <v>461</v>
      </c>
    </row>
    <row r="368" spans="1:4" x14ac:dyDescent="0.25">
      <c r="A368" s="9">
        <v>10090057</v>
      </c>
      <c r="B368" s="9" t="s">
        <v>40</v>
      </c>
      <c r="C368" s="9" t="s">
        <v>505</v>
      </c>
      <c r="D368" s="9" t="s">
        <v>461</v>
      </c>
    </row>
    <row r="369" spans="1:4" x14ac:dyDescent="0.25">
      <c r="A369" s="9">
        <v>10090058</v>
      </c>
      <c r="B369" s="9" t="s">
        <v>40</v>
      </c>
      <c r="C369" s="9" t="s">
        <v>506</v>
      </c>
      <c r="D369" s="9" t="s">
        <v>461</v>
      </c>
    </row>
    <row r="370" spans="1:4" x14ac:dyDescent="0.25">
      <c r="A370" s="9">
        <v>10090059</v>
      </c>
      <c r="B370" s="9" t="s">
        <v>40</v>
      </c>
      <c r="C370" s="9" t="s">
        <v>507</v>
      </c>
      <c r="D370" s="9" t="s">
        <v>461</v>
      </c>
    </row>
    <row r="371" spans="1:4" x14ac:dyDescent="0.25">
      <c r="A371" s="9">
        <v>10090060</v>
      </c>
      <c r="B371" s="9" t="s">
        <v>40</v>
      </c>
      <c r="C371" s="9" t="s">
        <v>508</v>
      </c>
      <c r="D371" s="9" t="s">
        <v>461</v>
      </c>
    </row>
    <row r="372" spans="1:4" x14ac:dyDescent="0.25">
      <c r="A372" s="9">
        <v>10090061</v>
      </c>
      <c r="B372" s="9" t="s">
        <v>40</v>
      </c>
      <c r="C372" s="9" t="s">
        <v>509</v>
      </c>
      <c r="D372" s="9" t="s">
        <v>461</v>
      </c>
    </row>
    <row r="373" spans="1:4" x14ac:dyDescent="0.25">
      <c r="A373" s="9">
        <v>10090062</v>
      </c>
      <c r="B373" s="9" t="s">
        <v>40</v>
      </c>
      <c r="C373" s="9" t="s">
        <v>510</v>
      </c>
      <c r="D373" s="9" t="s">
        <v>461</v>
      </c>
    </row>
    <row r="374" spans="1:4" x14ac:dyDescent="0.25">
      <c r="A374" s="9">
        <v>10090063</v>
      </c>
      <c r="B374" s="9" t="s">
        <v>40</v>
      </c>
      <c r="C374" s="9" t="s">
        <v>511</v>
      </c>
      <c r="D374" s="9" t="s">
        <v>461</v>
      </c>
    </row>
    <row r="375" spans="1:4" x14ac:dyDescent="0.25">
      <c r="A375" s="9">
        <v>10090064</v>
      </c>
      <c r="B375" s="9" t="s">
        <v>40</v>
      </c>
      <c r="C375" s="9" t="s">
        <v>512</v>
      </c>
      <c r="D375" s="9" t="s">
        <v>461</v>
      </c>
    </row>
    <row r="376" spans="1:4" x14ac:dyDescent="0.25">
      <c r="A376" s="9">
        <v>10530001</v>
      </c>
      <c r="B376" s="9" t="s">
        <v>40</v>
      </c>
      <c r="C376" s="9" t="s">
        <v>513</v>
      </c>
      <c r="D376" s="9" t="s">
        <v>514</v>
      </c>
    </row>
    <row r="377" spans="1:4" x14ac:dyDescent="0.25">
      <c r="A377" s="9">
        <v>10530002</v>
      </c>
      <c r="B377" s="9" t="s">
        <v>40</v>
      </c>
      <c r="C377" s="9" t="s">
        <v>515</v>
      </c>
      <c r="D377" s="9" t="s">
        <v>514</v>
      </c>
    </row>
    <row r="378" spans="1:4" x14ac:dyDescent="0.25">
      <c r="A378" s="9">
        <v>10530003</v>
      </c>
      <c r="B378" s="9" t="s">
        <v>40</v>
      </c>
      <c r="C378" s="9" t="s">
        <v>516</v>
      </c>
      <c r="D378" s="9" t="s">
        <v>514</v>
      </c>
    </row>
    <row r="379" spans="1:4" x14ac:dyDescent="0.25">
      <c r="A379" s="9">
        <v>10530004</v>
      </c>
      <c r="B379" s="9" t="s">
        <v>40</v>
      </c>
      <c r="C379" s="9" t="s">
        <v>517</v>
      </c>
      <c r="D379" s="9" t="s">
        <v>514</v>
      </c>
    </row>
    <row r="380" spans="1:4" x14ac:dyDescent="0.25">
      <c r="A380" s="9">
        <v>10530005</v>
      </c>
      <c r="B380" s="9" t="s">
        <v>40</v>
      </c>
      <c r="C380" s="9" t="s">
        <v>518</v>
      </c>
      <c r="D380" s="9" t="s">
        <v>514</v>
      </c>
    </row>
    <row r="381" spans="1:4" x14ac:dyDescent="0.25">
      <c r="A381" s="9">
        <v>10530006</v>
      </c>
      <c r="B381" s="9" t="s">
        <v>40</v>
      </c>
      <c r="C381" s="9" t="s">
        <v>519</v>
      </c>
      <c r="D381" s="9" t="s">
        <v>514</v>
      </c>
    </row>
    <row r="382" spans="1:4" x14ac:dyDescent="0.25">
      <c r="A382" s="9">
        <v>10530007</v>
      </c>
      <c r="B382" s="9" t="s">
        <v>40</v>
      </c>
      <c r="C382" s="9" t="s">
        <v>520</v>
      </c>
      <c r="D382" s="9" t="s">
        <v>514</v>
      </c>
    </row>
    <row r="383" spans="1:4" x14ac:dyDescent="0.25">
      <c r="A383" s="9">
        <v>10530008</v>
      </c>
      <c r="B383" s="9" t="s">
        <v>40</v>
      </c>
      <c r="C383" s="9" t="s">
        <v>521</v>
      </c>
      <c r="D383" s="9" t="s">
        <v>514</v>
      </c>
    </row>
    <row r="384" spans="1:4" x14ac:dyDescent="0.25">
      <c r="A384" s="9">
        <v>10530009</v>
      </c>
      <c r="B384" s="9" t="s">
        <v>40</v>
      </c>
      <c r="C384" s="9" t="s">
        <v>522</v>
      </c>
      <c r="D384" s="9" t="s">
        <v>514</v>
      </c>
    </row>
    <row r="385" spans="1:4" x14ac:dyDescent="0.25">
      <c r="A385" s="9">
        <v>10530010</v>
      </c>
      <c r="B385" s="9" t="s">
        <v>40</v>
      </c>
      <c r="C385" s="9" t="s">
        <v>523</v>
      </c>
      <c r="D385" s="9" t="s">
        <v>514</v>
      </c>
    </row>
    <row r="386" spans="1:4" x14ac:dyDescent="0.25">
      <c r="A386" s="9">
        <v>10530011</v>
      </c>
      <c r="B386" s="9" t="s">
        <v>40</v>
      </c>
      <c r="C386" s="9" t="s">
        <v>524</v>
      </c>
      <c r="D386" s="9" t="s">
        <v>514</v>
      </c>
    </row>
    <row r="387" spans="1:4" x14ac:dyDescent="0.25">
      <c r="A387" s="9">
        <v>10530012</v>
      </c>
      <c r="B387" s="9" t="s">
        <v>40</v>
      </c>
      <c r="C387" s="9" t="s">
        <v>525</v>
      </c>
      <c r="D387" s="9" t="s">
        <v>514</v>
      </c>
    </row>
    <row r="388" spans="1:4" x14ac:dyDescent="0.25">
      <c r="A388" s="9">
        <v>10530013</v>
      </c>
      <c r="B388" s="9" t="s">
        <v>40</v>
      </c>
      <c r="C388" s="9" t="s">
        <v>526</v>
      </c>
      <c r="D388" s="9" t="s">
        <v>514</v>
      </c>
    </row>
    <row r="389" spans="1:4" x14ac:dyDescent="0.25">
      <c r="A389" s="9">
        <v>10530014</v>
      </c>
      <c r="B389" s="9" t="s">
        <v>40</v>
      </c>
      <c r="C389" s="9" t="s">
        <v>527</v>
      </c>
      <c r="D389" s="9" t="s">
        <v>514</v>
      </c>
    </row>
    <row r="390" spans="1:4" x14ac:dyDescent="0.25">
      <c r="A390" s="9">
        <v>10530015</v>
      </c>
      <c r="B390" s="9" t="s">
        <v>40</v>
      </c>
      <c r="C390" s="9" t="s">
        <v>528</v>
      </c>
      <c r="D390" s="9" t="s">
        <v>514</v>
      </c>
    </row>
    <row r="391" spans="1:4" x14ac:dyDescent="0.25">
      <c r="A391" s="9">
        <v>10530016</v>
      </c>
      <c r="B391" s="9" t="s">
        <v>40</v>
      </c>
      <c r="C391" s="9" t="s">
        <v>529</v>
      </c>
      <c r="D391" s="9" t="s">
        <v>514</v>
      </c>
    </row>
    <row r="392" spans="1:4" x14ac:dyDescent="0.25">
      <c r="A392" s="9">
        <v>10530017</v>
      </c>
      <c r="B392" s="9" t="s">
        <v>40</v>
      </c>
      <c r="C392" s="9" t="s">
        <v>530</v>
      </c>
      <c r="D392" s="9" t="s">
        <v>514</v>
      </c>
    </row>
    <row r="393" spans="1:4" x14ac:dyDescent="0.25">
      <c r="A393" s="9">
        <v>10530018</v>
      </c>
      <c r="B393" s="9" t="s">
        <v>40</v>
      </c>
      <c r="C393" s="9" t="s">
        <v>531</v>
      </c>
      <c r="D393" s="9" t="s">
        <v>514</v>
      </c>
    </row>
    <row r="394" spans="1:4" x14ac:dyDescent="0.25">
      <c r="A394" s="9">
        <v>10530019</v>
      </c>
      <c r="B394" s="9" t="s">
        <v>40</v>
      </c>
      <c r="C394" s="9" t="s">
        <v>532</v>
      </c>
      <c r="D394" s="9" t="s">
        <v>514</v>
      </c>
    </row>
    <row r="395" spans="1:4" x14ac:dyDescent="0.25">
      <c r="A395" s="9">
        <v>10530020</v>
      </c>
      <c r="B395" s="9" t="s">
        <v>40</v>
      </c>
      <c r="C395" s="9" t="s">
        <v>533</v>
      </c>
      <c r="D395" s="9" t="s">
        <v>514</v>
      </c>
    </row>
    <row r="396" spans="1:4" x14ac:dyDescent="0.25">
      <c r="A396" s="9">
        <v>10530021</v>
      </c>
      <c r="B396" s="9" t="s">
        <v>40</v>
      </c>
      <c r="C396" s="9" t="s">
        <v>534</v>
      </c>
      <c r="D396" s="9" t="s">
        <v>514</v>
      </c>
    </row>
    <row r="397" spans="1:4" x14ac:dyDescent="0.25">
      <c r="A397" s="9">
        <v>10530023</v>
      </c>
      <c r="B397" s="9" t="s">
        <v>40</v>
      </c>
      <c r="C397" s="9" t="s">
        <v>535</v>
      </c>
      <c r="D397" s="9" t="s">
        <v>514</v>
      </c>
    </row>
    <row r="398" spans="1:4" x14ac:dyDescent="0.25">
      <c r="A398" s="9">
        <v>10530025</v>
      </c>
      <c r="B398" s="9" t="s">
        <v>40</v>
      </c>
      <c r="C398" s="9" t="s">
        <v>536</v>
      </c>
      <c r="D398" s="9" t="s">
        <v>514</v>
      </c>
    </row>
    <row r="399" spans="1:4" x14ac:dyDescent="0.25">
      <c r="A399" s="9">
        <v>10530027</v>
      </c>
      <c r="B399" s="9" t="s">
        <v>40</v>
      </c>
      <c r="C399" s="9" t="s">
        <v>216</v>
      </c>
      <c r="D399" s="9" t="s">
        <v>514</v>
      </c>
    </row>
    <row r="400" spans="1:4" x14ac:dyDescent="0.25">
      <c r="A400" s="9">
        <v>10530029</v>
      </c>
      <c r="B400" s="9" t="s">
        <v>40</v>
      </c>
      <c r="C400" s="9" t="s">
        <v>537</v>
      </c>
      <c r="D400" s="9" t="s">
        <v>514</v>
      </c>
    </row>
    <row r="401" spans="1:4" x14ac:dyDescent="0.25">
      <c r="A401" s="9">
        <v>10530030</v>
      </c>
      <c r="B401" s="9" t="s">
        <v>40</v>
      </c>
      <c r="C401" s="9" t="s">
        <v>538</v>
      </c>
      <c r="D401" s="9" t="s">
        <v>514</v>
      </c>
    </row>
    <row r="402" spans="1:4" x14ac:dyDescent="0.25">
      <c r="A402" s="9">
        <v>10530031</v>
      </c>
      <c r="B402" s="9" t="s">
        <v>40</v>
      </c>
      <c r="C402" s="9" t="s">
        <v>539</v>
      </c>
      <c r="D402" s="9" t="s">
        <v>514</v>
      </c>
    </row>
    <row r="403" spans="1:4" x14ac:dyDescent="0.25">
      <c r="A403" s="9">
        <v>10530032</v>
      </c>
      <c r="B403" s="9" t="s">
        <v>40</v>
      </c>
      <c r="C403" s="9" t="s">
        <v>540</v>
      </c>
      <c r="D403" s="9" t="s">
        <v>514</v>
      </c>
    </row>
    <row r="404" spans="1:4" x14ac:dyDescent="0.25">
      <c r="A404" s="9">
        <v>10530033</v>
      </c>
      <c r="B404" s="9" t="s">
        <v>40</v>
      </c>
      <c r="C404" s="9" t="s">
        <v>541</v>
      </c>
      <c r="D404" s="9" t="s">
        <v>514</v>
      </c>
    </row>
    <row r="405" spans="1:4" x14ac:dyDescent="0.25">
      <c r="A405" s="9">
        <v>10530034</v>
      </c>
      <c r="B405" s="9" t="s">
        <v>40</v>
      </c>
      <c r="C405" s="9" t="s">
        <v>542</v>
      </c>
      <c r="D405" s="9" t="s">
        <v>514</v>
      </c>
    </row>
    <row r="406" spans="1:4" x14ac:dyDescent="0.25">
      <c r="A406" s="9">
        <v>10530035</v>
      </c>
      <c r="B406" s="9" t="s">
        <v>40</v>
      </c>
      <c r="C406" s="9" t="s">
        <v>543</v>
      </c>
      <c r="D406" s="9" t="s">
        <v>514</v>
      </c>
    </row>
    <row r="407" spans="1:4" x14ac:dyDescent="0.25">
      <c r="A407" s="9">
        <v>10530036</v>
      </c>
      <c r="B407" s="9" t="s">
        <v>40</v>
      </c>
      <c r="C407" s="9" t="s">
        <v>544</v>
      </c>
      <c r="D407" s="9" t="s">
        <v>514</v>
      </c>
    </row>
    <row r="408" spans="1:4" x14ac:dyDescent="0.25">
      <c r="A408" s="9">
        <v>10530037</v>
      </c>
      <c r="B408" s="9" t="s">
        <v>40</v>
      </c>
      <c r="C408" s="9" t="s">
        <v>545</v>
      </c>
      <c r="D408" s="9" t="s">
        <v>514</v>
      </c>
    </row>
    <row r="409" spans="1:4" x14ac:dyDescent="0.25">
      <c r="A409" s="9">
        <v>10530038</v>
      </c>
      <c r="B409" s="9" t="s">
        <v>40</v>
      </c>
      <c r="C409" s="9" t="s">
        <v>546</v>
      </c>
      <c r="D409" s="9" t="s">
        <v>514</v>
      </c>
    </row>
    <row r="410" spans="1:4" x14ac:dyDescent="0.25">
      <c r="A410" s="9">
        <v>10530040</v>
      </c>
      <c r="B410" s="9" t="s">
        <v>40</v>
      </c>
      <c r="C410" s="9" t="s">
        <v>547</v>
      </c>
      <c r="D410" s="9" t="s">
        <v>514</v>
      </c>
    </row>
    <row r="411" spans="1:4" x14ac:dyDescent="0.25">
      <c r="A411" s="9">
        <v>10530041</v>
      </c>
      <c r="B411" s="9" t="s">
        <v>40</v>
      </c>
      <c r="C411" s="9" t="s">
        <v>548</v>
      </c>
      <c r="D411" s="9" t="s">
        <v>514</v>
      </c>
    </row>
    <row r="412" spans="1:4" x14ac:dyDescent="0.25">
      <c r="A412" s="9">
        <v>10530042</v>
      </c>
      <c r="B412" s="9" t="s">
        <v>40</v>
      </c>
      <c r="C412" s="9" t="s">
        <v>549</v>
      </c>
      <c r="D412" s="9" t="s">
        <v>514</v>
      </c>
    </row>
    <row r="413" spans="1:4" x14ac:dyDescent="0.25">
      <c r="A413" s="9">
        <v>10530043</v>
      </c>
      <c r="B413" s="9" t="s">
        <v>40</v>
      </c>
      <c r="C413" s="9" t="s">
        <v>550</v>
      </c>
      <c r="D413" s="9" t="s">
        <v>514</v>
      </c>
    </row>
    <row r="414" spans="1:4" x14ac:dyDescent="0.25">
      <c r="A414" s="9">
        <v>10530044</v>
      </c>
      <c r="B414" s="9" t="s">
        <v>40</v>
      </c>
      <c r="C414" s="9" t="s">
        <v>551</v>
      </c>
      <c r="D414" s="9" t="s">
        <v>514</v>
      </c>
    </row>
    <row r="415" spans="1:4" x14ac:dyDescent="0.25">
      <c r="A415" s="9">
        <v>10530045</v>
      </c>
      <c r="B415" s="9" t="s">
        <v>40</v>
      </c>
      <c r="C415" s="9" t="s">
        <v>552</v>
      </c>
      <c r="D415" s="9" t="s">
        <v>514</v>
      </c>
    </row>
    <row r="416" spans="1:4" x14ac:dyDescent="0.25">
      <c r="A416" s="9">
        <v>10530046</v>
      </c>
      <c r="B416" s="9" t="s">
        <v>40</v>
      </c>
      <c r="C416" s="9" t="s">
        <v>553</v>
      </c>
      <c r="D416" s="9" t="s">
        <v>514</v>
      </c>
    </row>
    <row r="417" spans="1:4" x14ac:dyDescent="0.25">
      <c r="A417" s="9">
        <v>10530047</v>
      </c>
      <c r="B417" s="9" t="s">
        <v>40</v>
      </c>
      <c r="C417" s="9" t="s">
        <v>554</v>
      </c>
      <c r="D417" s="9" t="s">
        <v>514</v>
      </c>
    </row>
    <row r="418" spans="1:4" x14ac:dyDescent="0.25">
      <c r="A418" s="9">
        <v>10530048</v>
      </c>
      <c r="B418" s="9" t="s">
        <v>40</v>
      </c>
      <c r="C418" s="9" t="s">
        <v>555</v>
      </c>
      <c r="D418" s="9" t="s">
        <v>514</v>
      </c>
    </row>
    <row r="419" spans="1:4" x14ac:dyDescent="0.25">
      <c r="A419" s="9">
        <v>10530049</v>
      </c>
      <c r="B419" s="9" t="s">
        <v>40</v>
      </c>
      <c r="C419" s="9" t="s">
        <v>556</v>
      </c>
      <c r="D419" s="9" t="s">
        <v>514</v>
      </c>
    </row>
    <row r="420" spans="1:4" x14ac:dyDescent="0.25">
      <c r="A420" s="9">
        <v>10530050</v>
      </c>
      <c r="B420" s="9" t="s">
        <v>40</v>
      </c>
      <c r="C420" s="9" t="s">
        <v>533</v>
      </c>
      <c r="D420" s="9" t="s">
        <v>514</v>
      </c>
    </row>
    <row r="421" spans="1:4" x14ac:dyDescent="0.25">
      <c r="A421" s="9">
        <v>10530051</v>
      </c>
      <c r="B421" s="9" t="s">
        <v>40</v>
      </c>
      <c r="C421" s="9" t="s">
        <v>557</v>
      </c>
      <c r="D421" s="9" t="s">
        <v>514</v>
      </c>
    </row>
    <row r="422" spans="1:4" x14ac:dyDescent="0.25">
      <c r="A422" s="9">
        <v>10530052</v>
      </c>
      <c r="B422" s="9" t="s">
        <v>40</v>
      </c>
      <c r="C422" s="9" t="s">
        <v>558</v>
      </c>
      <c r="D422" s="9" t="s">
        <v>514</v>
      </c>
    </row>
    <row r="423" spans="1:4" x14ac:dyDescent="0.25">
      <c r="A423" s="9">
        <v>10530053</v>
      </c>
      <c r="B423" s="9" t="s">
        <v>40</v>
      </c>
      <c r="C423" s="9" t="s">
        <v>559</v>
      </c>
      <c r="D423" s="9" t="s">
        <v>514</v>
      </c>
    </row>
    <row r="424" spans="1:4" x14ac:dyDescent="0.25">
      <c r="A424" s="9">
        <v>10530053</v>
      </c>
      <c r="B424" s="9" t="s">
        <v>40</v>
      </c>
      <c r="C424" s="9" t="s">
        <v>560</v>
      </c>
      <c r="D424" s="9" t="s">
        <v>514</v>
      </c>
    </row>
    <row r="425" spans="1:4" x14ac:dyDescent="0.25">
      <c r="A425" s="9">
        <v>10530054</v>
      </c>
      <c r="B425" s="9" t="s">
        <v>40</v>
      </c>
      <c r="C425" s="9" t="s">
        <v>561</v>
      </c>
      <c r="D425" s="9" t="s">
        <v>514</v>
      </c>
    </row>
    <row r="426" spans="1:4" x14ac:dyDescent="0.25">
      <c r="A426" s="9">
        <v>10530056</v>
      </c>
      <c r="B426" s="9" t="s">
        <v>40</v>
      </c>
      <c r="C426" s="9" t="s">
        <v>562</v>
      </c>
      <c r="D426" s="9" t="s">
        <v>514</v>
      </c>
    </row>
    <row r="427" spans="1:4" x14ac:dyDescent="0.25">
      <c r="A427" s="9">
        <v>10530057</v>
      </c>
      <c r="B427" s="9" t="s">
        <v>40</v>
      </c>
      <c r="C427" s="9" t="s">
        <v>563</v>
      </c>
      <c r="D427" s="9" t="s">
        <v>514</v>
      </c>
    </row>
    <row r="428" spans="1:4" x14ac:dyDescent="0.25">
      <c r="A428" s="9">
        <v>10020002</v>
      </c>
      <c r="B428" s="9" t="s">
        <v>40</v>
      </c>
      <c r="C428" s="9" t="s">
        <v>564</v>
      </c>
      <c r="D428" s="9" t="s">
        <v>565</v>
      </c>
    </row>
    <row r="429" spans="1:4" x14ac:dyDescent="0.25">
      <c r="A429" s="9">
        <v>10020004</v>
      </c>
      <c r="B429" s="9" t="s">
        <v>40</v>
      </c>
      <c r="C429" s="9" t="s">
        <v>566</v>
      </c>
      <c r="D429" s="9" t="s">
        <v>565</v>
      </c>
    </row>
    <row r="430" spans="1:4" x14ac:dyDescent="0.25">
      <c r="A430" s="9">
        <v>10020006</v>
      </c>
      <c r="B430" s="9" t="s">
        <v>40</v>
      </c>
      <c r="C430" s="9" t="s">
        <v>567</v>
      </c>
      <c r="D430" s="9" t="s">
        <v>565</v>
      </c>
    </row>
    <row r="431" spans="1:4" x14ac:dyDescent="0.25">
      <c r="A431" s="9">
        <v>10020007</v>
      </c>
      <c r="B431" s="9" t="s">
        <v>40</v>
      </c>
      <c r="C431" s="9" t="s">
        <v>568</v>
      </c>
      <c r="D431" s="9" t="s">
        <v>565</v>
      </c>
    </row>
    <row r="432" spans="1:4" x14ac:dyDescent="0.25">
      <c r="A432" s="9">
        <v>10020008</v>
      </c>
      <c r="B432" s="9" t="s">
        <v>40</v>
      </c>
      <c r="C432" s="9" t="s">
        <v>569</v>
      </c>
      <c r="D432" s="9" t="s">
        <v>565</v>
      </c>
    </row>
    <row r="433" spans="1:4" x14ac:dyDescent="0.25">
      <c r="A433" s="9">
        <v>10020010</v>
      </c>
      <c r="B433" s="9" t="s">
        <v>40</v>
      </c>
      <c r="C433" s="9" t="s">
        <v>570</v>
      </c>
      <c r="D433" s="9" t="s">
        <v>565</v>
      </c>
    </row>
    <row r="434" spans="1:4" x14ac:dyDescent="0.25">
      <c r="A434" s="9">
        <v>10020012</v>
      </c>
      <c r="B434" s="9" t="s">
        <v>40</v>
      </c>
      <c r="C434" s="9" t="s">
        <v>571</v>
      </c>
      <c r="D434" s="9" t="s">
        <v>565</v>
      </c>
    </row>
    <row r="435" spans="1:4" x14ac:dyDescent="0.25">
      <c r="A435" s="9">
        <v>10020013</v>
      </c>
      <c r="B435" s="9" t="s">
        <v>40</v>
      </c>
      <c r="C435" s="9" t="s">
        <v>572</v>
      </c>
      <c r="D435" s="9" t="s">
        <v>565</v>
      </c>
    </row>
    <row r="436" spans="1:4" x14ac:dyDescent="0.25">
      <c r="A436" s="9">
        <v>10020014</v>
      </c>
      <c r="B436" s="9" t="s">
        <v>40</v>
      </c>
      <c r="C436" s="9" t="s">
        <v>573</v>
      </c>
      <c r="D436" s="9" t="s">
        <v>565</v>
      </c>
    </row>
    <row r="437" spans="1:4" x14ac:dyDescent="0.25">
      <c r="A437" s="9">
        <v>10020015</v>
      </c>
      <c r="B437" s="9" t="s">
        <v>40</v>
      </c>
      <c r="C437" s="9" t="s">
        <v>574</v>
      </c>
      <c r="D437" s="9" t="s">
        <v>565</v>
      </c>
    </row>
    <row r="438" spans="1:4" x14ac:dyDescent="0.25">
      <c r="A438" s="9">
        <v>10020016</v>
      </c>
      <c r="B438" s="9" t="s">
        <v>40</v>
      </c>
      <c r="C438" s="9" t="s">
        <v>575</v>
      </c>
      <c r="D438" s="9" t="s">
        <v>565</v>
      </c>
    </row>
    <row r="439" spans="1:4" x14ac:dyDescent="0.25">
      <c r="A439" s="9">
        <v>10020017</v>
      </c>
      <c r="B439" s="9" t="s">
        <v>40</v>
      </c>
      <c r="C439" s="9" t="s">
        <v>576</v>
      </c>
      <c r="D439" s="9" t="s">
        <v>565</v>
      </c>
    </row>
    <row r="440" spans="1:4" x14ac:dyDescent="0.25">
      <c r="A440" s="9">
        <v>10020018</v>
      </c>
      <c r="B440" s="9" t="s">
        <v>40</v>
      </c>
      <c r="C440" s="9" t="s">
        <v>577</v>
      </c>
      <c r="D440" s="9" t="s">
        <v>565</v>
      </c>
    </row>
    <row r="441" spans="1:4" x14ac:dyDescent="0.25">
      <c r="A441" s="9">
        <v>10020020</v>
      </c>
      <c r="B441" s="9" t="s">
        <v>40</v>
      </c>
      <c r="C441" s="9" t="s">
        <v>578</v>
      </c>
      <c r="D441" s="9" t="s">
        <v>565</v>
      </c>
    </row>
    <row r="442" spans="1:4" x14ac:dyDescent="0.25">
      <c r="A442" s="9">
        <v>10020021</v>
      </c>
      <c r="B442" s="9" t="s">
        <v>40</v>
      </c>
      <c r="C442" s="9" t="s">
        <v>233</v>
      </c>
      <c r="D442" s="9" t="s">
        <v>565</v>
      </c>
    </row>
    <row r="443" spans="1:4" x14ac:dyDescent="0.25">
      <c r="A443" s="9">
        <v>10020022</v>
      </c>
      <c r="B443" s="9" t="s">
        <v>40</v>
      </c>
      <c r="C443" s="9" t="s">
        <v>579</v>
      </c>
      <c r="D443" s="9" t="s">
        <v>565</v>
      </c>
    </row>
    <row r="444" spans="1:4" x14ac:dyDescent="0.25">
      <c r="A444" s="9">
        <v>10020023</v>
      </c>
      <c r="B444" s="9" t="s">
        <v>40</v>
      </c>
      <c r="C444" s="9" t="s">
        <v>580</v>
      </c>
      <c r="D444" s="9" t="s">
        <v>565</v>
      </c>
    </row>
    <row r="445" spans="1:4" x14ac:dyDescent="0.25">
      <c r="A445" s="9">
        <v>10020024</v>
      </c>
      <c r="B445" s="9" t="s">
        <v>40</v>
      </c>
      <c r="C445" s="9" t="s">
        <v>581</v>
      </c>
      <c r="D445" s="9" t="s">
        <v>565</v>
      </c>
    </row>
    <row r="446" spans="1:4" x14ac:dyDescent="0.25">
      <c r="A446" s="9">
        <v>10020025</v>
      </c>
      <c r="B446" s="9" t="s">
        <v>40</v>
      </c>
      <c r="C446" s="9" t="s">
        <v>582</v>
      </c>
      <c r="D446" s="9" t="s">
        <v>565</v>
      </c>
    </row>
    <row r="447" spans="1:4" x14ac:dyDescent="0.25">
      <c r="A447" s="9">
        <v>10020026</v>
      </c>
      <c r="B447" s="9" t="s">
        <v>40</v>
      </c>
      <c r="C447" s="9" t="s">
        <v>583</v>
      </c>
      <c r="D447" s="9" t="s">
        <v>565</v>
      </c>
    </row>
    <row r="448" spans="1:4" x14ac:dyDescent="0.25">
      <c r="A448" s="9">
        <v>10020028</v>
      </c>
      <c r="B448" s="9" t="s">
        <v>40</v>
      </c>
      <c r="C448" s="9" t="s">
        <v>584</v>
      </c>
      <c r="D448" s="9" t="s">
        <v>565</v>
      </c>
    </row>
    <row r="449" spans="1:4" x14ac:dyDescent="0.25">
      <c r="A449" s="9">
        <v>10020029</v>
      </c>
      <c r="B449" s="9" t="s">
        <v>40</v>
      </c>
      <c r="C449" s="9" t="s">
        <v>585</v>
      </c>
      <c r="D449" s="9" t="s">
        <v>565</v>
      </c>
    </row>
    <row r="450" spans="1:4" x14ac:dyDescent="0.25">
      <c r="A450" s="9">
        <v>10020032</v>
      </c>
      <c r="B450" s="9" t="s">
        <v>40</v>
      </c>
      <c r="C450" s="9" t="s">
        <v>586</v>
      </c>
      <c r="D450" s="9" t="s">
        <v>565</v>
      </c>
    </row>
    <row r="451" spans="1:4" x14ac:dyDescent="0.25">
      <c r="A451" s="9">
        <v>10020034</v>
      </c>
      <c r="B451" s="9" t="s">
        <v>40</v>
      </c>
      <c r="C451" s="9" t="s">
        <v>587</v>
      </c>
      <c r="D451" s="9" t="s">
        <v>565</v>
      </c>
    </row>
    <row r="452" spans="1:4" x14ac:dyDescent="0.25">
      <c r="A452" s="9">
        <v>10020035</v>
      </c>
      <c r="B452" s="9" t="s">
        <v>40</v>
      </c>
      <c r="C452" s="9" t="s">
        <v>588</v>
      </c>
      <c r="D452" s="9" t="s">
        <v>565</v>
      </c>
    </row>
    <row r="453" spans="1:4" x14ac:dyDescent="0.25">
      <c r="A453" s="9">
        <v>10020037</v>
      </c>
      <c r="B453" s="9" t="s">
        <v>40</v>
      </c>
      <c r="C453" s="9" t="s">
        <v>589</v>
      </c>
      <c r="D453" s="9" t="s">
        <v>565</v>
      </c>
    </row>
    <row r="454" spans="1:4" x14ac:dyDescent="0.25">
      <c r="A454" s="9">
        <v>10020038</v>
      </c>
      <c r="B454" s="9" t="s">
        <v>40</v>
      </c>
      <c r="C454" s="9" t="s">
        <v>590</v>
      </c>
      <c r="D454" s="9" t="s">
        <v>565</v>
      </c>
    </row>
    <row r="455" spans="1:4" x14ac:dyDescent="0.25">
      <c r="A455" s="9">
        <v>10020041</v>
      </c>
      <c r="B455" s="9" t="s">
        <v>40</v>
      </c>
      <c r="C455" s="9" t="s">
        <v>591</v>
      </c>
      <c r="D455" s="9" t="s">
        <v>565</v>
      </c>
    </row>
    <row r="456" spans="1:4" x14ac:dyDescent="0.25">
      <c r="A456" s="9">
        <v>10020042</v>
      </c>
      <c r="B456" s="9" t="s">
        <v>40</v>
      </c>
      <c r="C456" s="9" t="s">
        <v>592</v>
      </c>
      <c r="D456" s="9" t="s">
        <v>565</v>
      </c>
    </row>
    <row r="457" spans="1:4" x14ac:dyDescent="0.25">
      <c r="A457" s="9">
        <v>10020043</v>
      </c>
      <c r="B457" s="9" t="s">
        <v>40</v>
      </c>
      <c r="C457" s="9" t="s">
        <v>593</v>
      </c>
      <c r="D457" s="9" t="s">
        <v>565</v>
      </c>
    </row>
    <row r="458" spans="1:4" x14ac:dyDescent="0.25">
      <c r="A458" s="9">
        <v>10020044</v>
      </c>
      <c r="B458" s="9" t="s">
        <v>40</v>
      </c>
      <c r="C458" s="9" t="s">
        <v>594</v>
      </c>
      <c r="D458" s="9" t="s">
        <v>565</v>
      </c>
    </row>
    <row r="459" spans="1:4" x14ac:dyDescent="0.25">
      <c r="A459" s="9">
        <v>10020047</v>
      </c>
      <c r="B459" s="9" t="s">
        <v>40</v>
      </c>
      <c r="C459" s="9" t="s">
        <v>595</v>
      </c>
      <c r="D459" s="9" t="s">
        <v>565</v>
      </c>
    </row>
    <row r="460" spans="1:4" x14ac:dyDescent="0.25">
      <c r="A460" s="9">
        <v>10020050</v>
      </c>
      <c r="B460" s="9" t="s">
        <v>40</v>
      </c>
      <c r="C460" s="9" t="s">
        <v>596</v>
      </c>
      <c r="D460" s="9" t="s">
        <v>565</v>
      </c>
    </row>
    <row r="461" spans="1:4" x14ac:dyDescent="0.25">
      <c r="A461" s="9">
        <v>10020051</v>
      </c>
      <c r="B461" s="9" t="s">
        <v>40</v>
      </c>
      <c r="C461" s="9" t="s">
        <v>597</v>
      </c>
      <c r="D461" s="9" t="s">
        <v>565</v>
      </c>
    </row>
    <row r="462" spans="1:4" x14ac:dyDescent="0.25">
      <c r="A462" s="9">
        <v>10020052</v>
      </c>
      <c r="B462" s="9" t="s">
        <v>40</v>
      </c>
      <c r="C462" s="9" t="s">
        <v>598</v>
      </c>
      <c r="D462" s="9" t="s">
        <v>565</v>
      </c>
    </row>
    <row r="463" spans="1:4" x14ac:dyDescent="0.25">
      <c r="A463" s="9">
        <v>10020054</v>
      </c>
      <c r="B463" s="9" t="s">
        <v>40</v>
      </c>
      <c r="C463" s="9" t="s">
        <v>599</v>
      </c>
      <c r="D463" s="9" t="s">
        <v>565</v>
      </c>
    </row>
    <row r="464" spans="1:4" x14ac:dyDescent="0.25">
      <c r="A464" s="9">
        <v>10020056</v>
      </c>
      <c r="B464" s="9" t="s">
        <v>40</v>
      </c>
      <c r="C464" s="9" t="s">
        <v>600</v>
      </c>
      <c r="D464" s="9" t="s">
        <v>565</v>
      </c>
    </row>
    <row r="465" spans="1:4" x14ac:dyDescent="0.25">
      <c r="A465" s="9">
        <v>10020057</v>
      </c>
      <c r="B465" s="9" t="s">
        <v>40</v>
      </c>
      <c r="C465" s="9" t="s">
        <v>601</v>
      </c>
      <c r="D465" s="9" t="s">
        <v>565</v>
      </c>
    </row>
    <row r="466" spans="1:4" x14ac:dyDescent="0.25">
      <c r="A466" s="9">
        <v>10020058</v>
      </c>
      <c r="B466" s="9" t="s">
        <v>40</v>
      </c>
      <c r="C466" s="9" t="s">
        <v>602</v>
      </c>
      <c r="D466" s="9" t="s">
        <v>565</v>
      </c>
    </row>
    <row r="467" spans="1:4" x14ac:dyDescent="0.25">
      <c r="A467" s="9">
        <v>10020059</v>
      </c>
      <c r="B467" s="9" t="s">
        <v>40</v>
      </c>
      <c r="C467" s="9" t="s">
        <v>603</v>
      </c>
      <c r="D467" s="9" t="s">
        <v>565</v>
      </c>
    </row>
    <row r="468" spans="1:4" x14ac:dyDescent="0.25">
      <c r="A468" s="9">
        <v>10020061</v>
      </c>
      <c r="B468" s="9" t="s">
        <v>40</v>
      </c>
      <c r="C468" s="9" t="s">
        <v>604</v>
      </c>
      <c r="D468" s="9" t="s">
        <v>565</v>
      </c>
    </row>
    <row r="469" spans="1:4" x14ac:dyDescent="0.25">
      <c r="A469" s="9">
        <v>10020062</v>
      </c>
      <c r="B469" s="9" t="s">
        <v>40</v>
      </c>
      <c r="C469" s="9" t="s">
        <v>605</v>
      </c>
      <c r="D469" s="9" t="s">
        <v>565</v>
      </c>
    </row>
    <row r="470" spans="1:4" x14ac:dyDescent="0.25">
      <c r="A470" s="9">
        <v>10020063</v>
      </c>
      <c r="B470" s="9" t="s">
        <v>40</v>
      </c>
      <c r="C470" s="9" t="s">
        <v>606</v>
      </c>
      <c r="D470" s="9" t="s">
        <v>565</v>
      </c>
    </row>
    <row r="471" spans="1:4" x14ac:dyDescent="0.25">
      <c r="A471" s="9">
        <v>10020064</v>
      </c>
      <c r="B471" s="9" t="s">
        <v>40</v>
      </c>
      <c r="C471" s="9" t="s">
        <v>607</v>
      </c>
      <c r="D471" s="9" t="s">
        <v>565</v>
      </c>
    </row>
    <row r="472" spans="1:4" x14ac:dyDescent="0.25">
      <c r="A472" s="9">
        <v>10020067</v>
      </c>
      <c r="B472" s="9" t="s">
        <v>40</v>
      </c>
      <c r="C472" s="9" t="s">
        <v>608</v>
      </c>
      <c r="D472" s="9" t="s">
        <v>565</v>
      </c>
    </row>
    <row r="473" spans="1:4" x14ac:dyDescent="0.25">
      <c r="A473" s="9">
        <v>10020068</v>
      </c>
      <c r="B473" s="9" t="s">
        <v>40</v>
      </c>
      <c r="C473" s="9" t="s">
        <v>609</v>
      </c>
      <c r="D473" s="9" t="s">
        <v>565</v>
      </c>
    </row>
    <row r="474" spans="1:4" x14ac:dyDescent="0.25">
      <c r="A474" s="9">
        <v>10020069</v>
      </c>
      <c r="B474" s="9" t="s">
        <v>40</v>
      </c>
      <c r="C474" s="9" t="s">
        <v>610</v>
      </c>
      <c r="D474" s="9" t="s">
        <v>565</v>
      </c>
    </row>
    <row r="475" spans="1:4" x14ac:dyDescent="0.25">
      <c r="A475" s="9">
        <v>10020070</v>
      </c>
      <c r="B475" s="9" t="s">
        <v>40</v>
      </c>
      <c r="C475" s="9" t="s">
        <v>611</v>
      </c>
      <c r="D475" s="9" t="s">
        <v>565</v>
      </c>
    </row>
    <row r="476" spans="1:4" x14ac:dyDescent="0.25">
      <c r="A476" s="9">
        <v>10020073</v>
      </c>
      <c r="B476" s="9" t="s">
        <v>40</v>
      </c>
      <c r="C476" s="9" t="s">
        <v>612</v>
      </c>
      <c r="D476" s="9" t="s">
        <v>565</v>
      </c>
    </row>
    <row r="477" spans="1:4" x14ac:dyDescent="0.25">
      <c r="A477" s="9">
        <v>10020074</v>
      </c>
      <c r="B477" s="9" t="s">
        <v>40</v>
      </c>
      <c r="C477" s="9" t="s">
        <v>986</v>
      </c>
      <c r="D477" s="9" t="s">
        <v>565</v>
      </c>
    </row>
    <row r="478" spans="1:4" x14ac:dyDescent="0.25">
      <c r="A478" s="9">
        <v>10160001</v>
      </c>
      <c r="B478" s="9" t="s">
        <v>40</v>
      </c>
      <c r="C478" s="9" t="s">
        <v>613</v>
      </c>
      <c r="D478" s="9" t="s">
        <v>565</v>
      </c>
    </row>
    <row r="479" spans="1:4" x14ac:dyDescent="0.25">
      <c r="A479" s="9">
        <v>10180001</v>
      </c>
      <c r="B479" s="9" t="s">
        <v>40</v>
      </c>
      <c r="C479" s="9" t="s">
        <v>614</v>
      </c>
      <c r="D479" s="9" t="s">
        <v>565</v>
      </c>
    </row>
    <row r="480" spans="1:4" x14ac:dyDescent="0.25">
      <c r="A480" s="9">
        <v>10190001</v>
      </c>
      <c r="B480" s="9" t="s">
        <v>40</v>
      </c>
      <c r="C480" s="9" t="s">
        <v>615</v>
      </c>
      <c r="D480" s="9" t="s">
        <v>565</v>
      </c>
    </row>
    <row r="481" spans="1:4" x14ac:dyDescent="0.25">
      <c r="A481" s="9">
        <v>10200001</v>
      </c>
      <c r="B481" s="9" t="s">
        <v>40</v>
      </c>
      <c r="C481" s="9" t="s">
        <v>616</v>
      </c>
      <c r="D481" s="9" t="s">
        <v>565</v>
      </c>
    </row>
    <row r="482" spans="1:4" x14ac:dyDescent="0.25">
      <c r="A482" s="9">
        <v>10100048</v>
      </c>
      <c r="B482" s="9" t="s">
        <v>40</v>
      </c>
      <c r="C482" s="9" t="s">
        <v>617</v>
      </c>
      <c r="D482" s="9" t="s">
        <v>618</v>
      </c>
    </row>
    <row r="483" spans="1:4" x14ac:dyDescent="0.25">
      <c r="A483" s="9">
        <v>10360001</v>
      </c>
      <c r="B483" s="9" t="s">
        <v>40</v>
      </c>
      <c r="C483" s="9" t="s">
        <v>618</v>
      </c>
      <c r="D483" s="9" t="s">
        <v>618</v>
      </c>
    </row>
    <row r="484" spans="1:4" x14ac:dyDescent="0.25">
      <c r="A484" s="9">
        <v>10480001</v>
      </c>
      <c r="B484" s="9" t="s">
        <v>40</v>
      </c>
      <c r="C484" s="9" t="s">
        <v>619</v>
      </c>
      <c r="D484" s="9" t="s">
        <v>618</v>
      </c>
    </row>
    <row r="485" spans="1:4" x14ac:dyDescent="0.25">
      <c r="A485" s="9">
        <v>10480002</v>
      </c>
      <c r="B485" s="9" t="s">
        <v>40</v>
      </c>
      <c r="C485" s="9" t="s">
        <v>620</v>
      </c>
      <c r="D485" s="9" t="s">
        <v>618</v>
      </c>
    </row>
    <row r="486" spans="1:4" x14ac:dyDescent="0.25">
      <c r="A486" s="9">
        <v>10480005</v>
      </c>
      <c r="B486" s="9" t="s">
        <v>40</v>
      </c>
      <c r="C486" s="9" t="s">
        <v>621</v>
      </c>
      <c r="D486" s="9" t="s">
        <v>618</v>
      </c>
    </row>
    <row r="487" spans="1:4" x14ac:dyDescent="0.25">
      <c r="A487" s="9">
        <v>10480006</v>
      </c>
      <c r="B487" s="9" t="s">
        <v>40</v>
      </c>
      <c r="C487" s="9" t="s">
        <v>622</v>
      </c>
      <c r="D487" s="9" t="s">
        <v>618</v>
      </c>
    </row>
    <row r="488" spans="1:4" x14ac:dyDescent="0.25">
      <c r="A488" s="9">
        <v>10480008</v>
      </c>
      <c r="B488" s="9" t="s">
        <v>40</v>
      </c>
      <c r="C488" s="9" t="s">
        <v>623</v>
      </c>
      <c r="D488" s="9" t="s">
        <v>618</v>
      </c>
    </row>
    <row r="489" spans="1:4" x14ac:dyDescent="0.25">
      <c r="A489" s="9">
        <v>10480012</v>
      </c>
      <c r="B489" s="9" t="s">
        <v>40</v>
      </c>
      <c r="C489" s="9" t="s">
        <v>624</v>
      </c>
      <c r="D489" s="9" t="s">
        <v>618</v>
      </c>
    </row>
    <row r="490" spans="1:4" x14ac:dyDescent="0.25">
      <c r="A490" s="9">
        <v>10480014</v>
      </c>
      <c r="B490" s="9" t="s">
        <v>40</v>
      </c>
      <c r="C490" s="9" t="s">
        <v>625</v>
      </c>
      <c r="D490" s="9" t="s">
        <v>618</v>
      </c>
    </row>
    <row r="491" spans="1:4" x14ac:dyDescent="0.25">
      <c r="A491" s="9">
        <v>10480016</v>
      </c>
      <c r="B491" s="9" t="s">
        <v>40</v>
      </c>
      <c r="C491" s="9" t="s">
        <v>626</v>
      </c>
      <c r="D491" s="9" t="s">
        <v>618</v>
      </c>
    </row>
    <row r="492" spans="1:4" x14ac:dyDescent="0.25">
      <c r="A492" s="9">
        <v>10480022</v>
      </c>
      <c r="B492" s="9" t="s">
        <v>40</v>
      </c>
      <c r="C492" s="9" t="s">
        <v>627</v>
      </c>
      <c r="D492" s="9" t="s">
        <v>618</v>
      </c>
    </row>
    <row r="493" spans="1:4" x14ac:dyDescent="0.25">
      <c r="A493" s="9">
        <v>10480023</v>
      </c>
      <c r="B493" s="9" t="s">
        <v>40</v>
      </c>
      <c r="C493" s="9" t="s">
        <v>628</v>
      </c>
      <c r="D493" s="9" t="s">
        <v>618</v>
      </c>
    </row>
    <row r="494" spans="1:4" x14ac:dyDescent="0.25">
      <c r="A494" s="9">
        <v>10480025</v>
      </c>
      <c r="B494" s="9" t="s">
        <v>40</v>
      </c>
      <c r="C494" s="9" t="s">
        <v>629</v>
      </c>
      <c r="D494" s="9" t="s">
        <v>618</v>
      </c>
    </row>
    <row r="495" spans="1:4" x14ac:dyDescent="0.25">
      <c r="A495" s="9">
        <v>10480028</v>
      </c>
      <c r="B495" s="9" t="s">
        <v>40</v>
      </c>
      <c r="C495" s="9" t="s">
        <v>630</v>
      </c>
      <c r="D495" s="9" t="s">
        <v>618</v>
      </c>
    </row>
    <row r="496" spans="1:4" x14ac:dyDescent="0.25">
      <c r="A496" s="9">
        <v>10480029</v>
      </c>
      <c r="B496" s="9" t="s">
        <v>40</v>
      </c>
      <c r="C496" s="9" t="s">
        <v>631</v>
      </c>
      <c r="D496" s="9" t="s">
        <v>618</v>
      </c>
    </row>
    <row r="497" spans="1:4" x14ac:dyDescent="0.25">
      <c r="A497" s="9">
        <v>10480031</v>
      </c>
      <c r="B497" s="9" t="s">
        <v>40</v>
      </c>
      <c r="C497" s="9" t="s">
        <v>632</v>
      </c>
      <c r="D497" s="9" t="s">
        <v>618</v>
      </c>
    </row>
    <row r="498" spans="1:4" x14ac:dyDescent="0.25">
      <c r="A498" s="9">
        <v>10480033</v>
      </c>
      <c r="B498" s="9" t="s">
        <v>40</v>
      </c>
      <c r="C498" s="9" t="s">
        <v>633</v>
      </c>
      <c r="D498" s="9" t="s">
        <v>618</v>
      </c>
    </row>
    <row r="499" spans="1:4" x14ac:dyDescent="0.25">
      <c r="A499" s="9">
        <v>10010013</v>
      </c>
      <c r="B499" s="9" t="s">
        <v>40</v>
      </c>
      <c r="C499" s="9" t="s">
        <v>634</v>
      </c>
      <c r="D499" s="9" t="s">
        <v>635</v>
      </c>
    </row>
    <row r="500" spans="1:4" x14ac:dyDescent="0.25">
      <c r="A500" s="9">
        <v>10010019</v>
      </c>
      <c r="B500" s="9" t="s">
        <v>40</v>
      </c>
      <c r="C500" s="9" t="s">
        <v>636</v>
      </c>
      <c r="D500" s="9" t="s">
        <v>635</v>
      </c>
    </row>
    <row r="501" spans="1:4" x14ac:dyDescent="0.25">
      <c r="A501" s="9">
        <v>10010021</v>
      </c>
      <c r="B501" s="9" t="s">
        <v>40</v>
      </c>
      <c r="C501" s="9" t="s">
        <v>637</v>
      </c>
      <c r="D501" s="9" t="s">
        <v>635</v>
      </c>
    </row>
    <row r="502" spans="1:4" x14ac:dyDescent="0.25">
      <c r="A502" s="9">
        <v>10010027</v>
      </c>
      <c r="B502" s="9" t="s">
        <v>40</v>
      </c>
      <c r="C502" s="9" t="s">
        <v>638</v>
      </c>
      <c r="D502" s="9" t="s">
        <v>635</v>
      </c>
    </row>
    <row r="503" spans="1:4" x14ac:dyDescent="0.25">
      <c r="A503" s="9">
        <v>10010030</v>
      </c>
      <c r="B503" s="9" t="s">
        <v>40</v>
      </c>
      <c r="C503" s="9" t="s">
        <v>639</v>
      </c>
      <c r="D503" s="9" t="s">
        <v>635</v>
      </c>
    </row>
    <row r="504" spans="1:4" x14ac:dyDescent="0.25">
      <c r="A504" s="9">
        <v>10010035</v>
      </c>
      <c r="B504" s="9" t="s">
        <v>40</v>
      </c>
      <c r="C504" s="9" t="s">
        <v>640</v>
      </c>
      <c r="D504" s="9" t="s">
        <v>635</v>
      </c>
    </row>
    <row r="505" spans="1:4" x14ac:dyDescent="0.25">
      <c r="A505" s="9">
        <v>10010038</v>
      </c>
      <c r="B505" s="9" t="s">
        <v>40</v>
      </c>
      <c r="C505" s="9" t="s">
        <v>641</v>
      </c>
      <c r="D505" s="9" t="s">
        <v>635</v>
      </c>
    </row>
    <row r="506" spans="1:4" x14ac:dyDescent="0.25">
      <c r="A506" s="9">
        <v>10010040</v>
      </c>
      <c r="B506" s="9" t="s">
        <v>40</v>
      </c>
      <c r="C506" s="9" t="s">
        <v>642</v>
      </c>
      <c r="D506" s="9" t="s">
        <v>635</v>
      </c>
    </row>
    <row r="507" spans="1:4" x14ac:dyDescent="0.25">
      <c r="A507" s="9">
        <v>10010044</v>
      </c>
      <c r="B507" s="9" t="s">
        <v>40</v>
      </c>
      <c r="C507" s="9" t="s">
        <v>643</v>
      </c>
      <c r="D507" s="9" t="s">
        <v>635</v>
      </c>
    </row>
    <row r="508" spans="1:4" x14ac:dyDescent="0.25">
      <c r="A508" s="9">
        <v>10010050</v>
      </c>
      <c r="B508" s="9" t="s">
        <v>40</v>
      </c>
      <c r="C508" s="9" t="s">
        <v>644</v>
      </c>
      <c r="D508" s="9" t="s">
        <v>635</v>
      </c>
    </row>
    <row r="509" spans="1:4" x14ac:dyDescent="0.25">
      <c r="A509" s="9">
        <v>10010051</v>
      </c>
      <c r="B509" s="9" t="s">
        <v>40</v>
      </c>
      <c r="C509" s="9" t="s">
        <v>645</v>
      </c>
      <c r="D509" s="9" t="s">
        <v>635</v>
      </c>
    </row>
    <row r="510" spans="1:4" x14ac:dyDescent="0.25">
      <c r="A510" s="9">
        <v>10010055</v>
      </c>
      <c r="B510" s="9" t="s">
        <v>40</v>
      </c>
      <c r="C510" s="9" t="s">
        <v>646</v>
      </c>
      <c r="D510" s="9" t="s">
        <v>635</v>
      </c>
    </row>
    <row r="511" spans="1:4" x14ac:dyDescent="0.25">
      <c r="A511" s="9">
        <v>10010056</v>
      </c>
      <c r="B511" s="9" t="s">
        <v>40</v>
      </c>
      <c r="C511" s="9" t="s">
        <v>647</v>
      </c>
      <c r="D511" s="9" t="s">
        <v>635</v>
      </c>
    </row>
    <row r="512" spans="1:4" x14ac:dyDescent="0.25">
      <c r="A512" s="9">
        <v>10010057</v>
      </c>
      <c r="B512" s="9" t="s">
        <v>40</v>
      </c>
      <c r="C512" s="9" t="s">
        <v>648</v>
      </c>
      <c r="D512" s="9" t="s">
        <v>635</v>
      </c>
    </row>
    <row r="513" spans="1:4" x14ac:dyDescent="0.25">
      <c r="A513" s="9">
        <v>10010059</v>
      </c>
      <c r="B513" s="9" t="s">
        <v>40</v>
      </c>
      <c r="C513" s="9" t="s">
        <v>649</v>
      </c>
      <c r="D513" s="9" t="s">
        <v>635</v>
      </c>
    </row>
    <row r="514" spans="1:4" x14ac:dyDescent="0.25">
      <c r="A514" s="9">
        <v>10010069</v>
      </c>
      <c r="B514" s="9" t="s">
        <v>40</v>
      </c>
      <c r="C514" s="9" t="s">
        <v>650</v>
      </c>
      <c r="D514" s="9" t="s">
        <v>635</v>
      </c>
    </row>
    <row r="515" spans="1:4" x14ac:dyDescent="0.25">
      <c r="A515" s="9">
        <v>10010071</v>
      </c>
      <c r="B515" s="9" t="s">
        <v>40</v>
      </c>
      <c r="C515" s="9" t="s">
        <v>651</v>
      </c>
      <c r="D515" s="9" t="s">
        <v>635</v>
      </c>
    </row>
    <row r="516" spans="1:4" x14ac:dyDescent="0.25">
      <c r="A516" s="9">
        <v>10010076</v>
      </c>
      <c r="B516" s="9" t="s">
        <v>40</v>
      </c>
      <c r="C516" s="9" t="s">
        <v>652</v>
      </c>
      <c r="D516" s="9" t="s">
        <v>635</v>
      </c>
    </row>
    <row r="517" spans="1:4" x14ac:dyDescent="0.25">
      <c r="A517" s="9">
        <v>10010079</v>
      </c>
      <c r="B517" s="9" t="s">
        <v>40</v>
      </c>
      <c r="C517" s="9" t="s">
        <v>653</v>
      </c>
      <c r="D517" s="9" t="s">
        <v>635</v>
      </c>
    </row>
    <row r="518" spans="1:4" x14ac:dyDescent="0.25">
      <c r="A518" s="9">
        <v>10010080</v>
      </c>
      <c r="B518" s="9" t="s">
        <v>40</v>
      </c>
      <c r="C518" s="9" t="s">
        <v>987</v>
      </c>
      <c r="D518" s="9" t="s">
        <v>635</v>
      </c>
    </row>
    <row r="519" spans="1:4" x14ac:dyDescent="0.25">
      <c r="A519" s="9">
        <v>10010081</v>
      </c>
      <c r="B519" s="9" t="s">
        <v>40</v>
      </c>
      <c r="C519" s="9" t="s">
        <v>654</v>
      </c>
      <c r="D519" s="9" t="s">
        <v>635</v>
      </c>
    </row>
    <row r="520" spans="1:4" x14ac:dyDescent="0.25">
      <c r="A520" s="9">
        <v>10010082</v>
      </c>
      <c r="B520" s="9" t="s">
        <v>40</v>
      </c>
      <c r="C520" s="9" t="s">
        <v>655</v>
      </c>
      <c r="D520" s="9" t="s">
        <v>635</v>
      </c>
    </row>
    <row r="521" spans="1:4" x14ac:dyDescent="0.25">
      <c r="A521" s="9">
        <v>10010084</v>
      </c>
      <c r="B521" s="9" t="s">
        <v>40</v>
      </c>
      <c r="C521" s="9" t="s">
        <v>656</v>
      </c>
      <c r="D521" s="9" t="s">
        <v>635</v>
      </c>
    </row>
    <row r="522" spans="1:4" x14ac:dyDescent="0.25">
      <c r="A522" s="9">
        <v>10010086</v>
      </c>
      <c r="B522" s="9" t="s">
        <v>40</v>
      </c>
      <c r="C522" s="9" t="s">
        <v>657</v>
      </c>
      <c r="D522" s="9" t="s">
        <v>635</v>
      </c>
    </row>
    <row r="523" spans="1:4" x14ac:dyDescent="0.25">
      <c r="A523" s="9">
        <v>10010087</v>
      </c>
      <c r="B523" s="9" t="s">
        <v>40</v>
      </c>
      <c r="C523" s="9" t="s">
        <v>658</v>
      </c>
      <c r="D523" s="9" t="s">
        <v>635</v>
      </c>
    </row>
    <row r="524" spans="1:4" x14ac:dyDescent="0.25">
      <c r="A524" s="9">
        <v>10010088</v>
      </c>
      <c r="B524" s="9" t="s">
        <v>40</v>
      </c>
      <c r="C524" s="9" t="s">
        <v>659</v>
      </c>
      <c r="D524" s="9" t="s">
        <v>635</v>
      </c>
    </row>
    <row r="525" spans="1:4" x14ac:dyDescent="0.25">
      <c r="A525" s="9">
        <v>10010089</v>
      </c>
      <c r="B525" s="9" t="s">
        <v>40</v>
      </c>
      <c r="C525" s="9" t="s">
        <v>660</v>
      </c>
      <c r="D525" s="9" t="s">
        <v>635</v>
      </c>
    </row>
    <row r="526" spans="1:4" x14ac:dyDescent="0.25">
      <c r="A526" s="9">
        <v>10010090</v>
      </c>
      <c r="B526" s="9" t="s">
        <v>40</v>
      </c>
      <c r="C526" s="9" t="s">
        <v>661</v>
      </c>
      <c r="D526" s="9" t="s">
        <v>635</v>
      </c>
    </row>
    <row r="527" spans="1:4" x14ac:dyDescent="0.25">
      <c r="A527" s="9">
        <v>10010092</v>
      </c>
      <c r="B527" s="9" t="s">
        <v>40</v>
      </c>
      <c r="C527" s="9" t="s">
        <v>662</v>
      </c>
      <c r="D527" s="9" t="s">
        <v>635</v>
      </c>
    </row>
    <row r="528" spans="1:4" x14ac:dyDescent="0.25">
      <c r="A528" s="9">
        <v>10010094</v>
      </c>
      <c r="B528" s="9" t="s">
        <v>40</v>
      </c>
      <c r="C528" s="9" t="s">
        <v>663</v>
      </c>
      <c r="D528" s="9" t="s">
        <v>635</v>
      </c>
    </row>
    <row r="529" spans="1:4" x14ac:dyDescent="0.25">
      <c r="A529" s="9">
        <v>10010095</v>
      </c>
      <c r="B529" s="9" t="s">
        <v>40</v>
      </c>
      <c r="C529" s="9" t="s">
        <v>664</v>
      </c>
      <c r="D529" s="9" t="s">
        <v>635</v>
      </c>
    </row>
    <row r="530" spans="1:4" x14ac:dyDescent="0.25">
      <c r="A530" s="9">
        <v>10010096</v>
      </c>
      <c r="B530" s="9" t="s">
        <v>40</v>
      </c>
      <c r="C530" s="9" t="s">
        <v>665</v>
      </c>
      <c r="D530" s="9" t="s">
        <v>635</v>
      </c>
    </row>
    <row r="531" spans="1:4" x14ac:dyDescent="0.25">
      <c r="A531" s="9">
        <v>10010097</v>
      </c>
      <c r="B531" s="9" t="s">
        <v>40</v>
      </c>
      <c r="C531" s="9" t="s">
        <v>666</v>
      </c>
      <c r="D531" s="9" t="s">
        <v>635</v>
      </c>
    </row>
    <row r="532" spans="1:4" x14ac:dyDescent="0.25">
      <c r="A532" s="9">
        <v>10010098</v>
      </c>
      <c r="B532" s="9" t="s">
        <v>40</v>
      </c>
      <c r="C532" s="9" t="s">
        <v>667</v>
      </c>
      <c r="D532" s="9" t="s">
        <v>635</v>
      </c>
    </row>
    <row r="533" spans="1:4" x14ac:dyDescent="0.25">
      <c r="A533" s="9">
        <v>10010099</v>
      </c>
      <c r="B533" s="9" t="s">
        <v>40</v>
      </c>
      <c r="C533" s="9" t="s">
        <v>668</v>
      </c>
      <c r="D533" s="9" t="s">
        <v>635</v>
      </c>
    </row>
    <row r="534" spans="1:4" x14ac:dyDescent="0.25">
      <c r="A534" s="9">
        <v>10010100</v>
      </c>
      <c r="B534" s="9" t="s">
        <v>40</v>
      </c>
      <c r="C534" s="9" t="s">
        <v>669</v>
      </c>
      <c r="D534" s="9" t="s">
        <v>635</v>
      </c>
    </row>
    <row r="535" spans="1:4" x14ac:dyDescent="0.25">
      <c r="A535" s="9">
        <v>10010101</v>
      </c>
      <c r="B535" s="9" t="s">
        <v>40</v>
      </c>
      <c r="C535" s="9" t="s">
        <v>670</v>
      </c>
      <c r="D535" s="9" t="s">
        <v>635</v>
      </c>
    </row>
    <row r="536" spans="1:4" x14ac:dyDescent="0.25">
      <c r="A536" s="9">
        <v>10010102</v>
      </c>
      <c r="B536" s="9" t="s">
        <v>40</v>
      </c>
      <c r="C536" s="9" t="s">
        <v>671</v>
      </c>
      <c r="D536" s="9" t="s">
        <v>635</v>
      </c>
    </row>
    <row r="537" spans="1:4" x14ac:dyDescent="0.25">
      <c r="A537" s="9">
        <v>10010103</v>
      </c>
      <c r="B537" s="9" t="s">
        <v>40</v>
      </c>
      <c r="C537" s="9" t="s">
        <v>672</v>
      </c>
      <c r="D537" s="9" t="s">
        <v>635</v>
      </c>
    </row>
    <row r="538" spans="1:4" x14ac:dyDescent="0.25">
      <c r="A538" s="9">
        <v>10010104</v>
      </c>
      <c r="B538" s="9" t="s">
        <v>40</v>
      </c>
      <c r="C538" s="9" t="s">
        <v>673</v>
      </c>
      <c r="D538" s="9" t="s">
        <v>635</v>
      </c>
    </row>
    <row r="539" spans="1:4" x14ac:dyDescent="0.25">
      <c r="A539" s="9">
        <v>10010105</v>
      </c>
      <c r="B539" s="9" t="s">
        <v>40</v>
      </c>
      <c r="C539" s="9" t="s">
        <v>674</v>
      </c>
      <c r="D539" s="9" t="s">
        <v>635</v>
      </c>
    </row>
    <row r="540" spans="1:4" x14ac:dyDescent="0.25">
      <c r="A540" s="9">
        <v>10010106</v>
      </c>
      <c r="B540" s="9" t="s">
        <v>40</v>
      </c>
      <c r="C540" s="9" t="s">
        <v>675</v>
      </c>
      <c r="D540" s="9" t="s">
        <v>635</v>
      </c>
    </row>
    <row r="541" spans="1:4" x14ac:dyDescent="0.25">
      <c r="A541" s="9">
        <v>10010108</v>
      </c>
      <c r="B541" s="9" t="s">
        <v>40</v>
      </c>
      <c r="C541" s="9" t="s">
        <v>676</v>
      </c>
      <c r="D541" s="9" t="s">
        <v>635</v>
      </c>
    </row>
    <row r="542" spans="1:4" x14ac:dyDescent="0.25">
      <c r="A542" s="9">
        <v>10010109</v>
      </c>
      <c r="B542" s="9" t="s">
        <v>40</v>
      </c>
      <c r="C542" s="9" t="s">
        <v>677</v>
      </c>
      <c r="D542" s="9" t="s">
        <v>635</v>
      </c>
    </row>
    <row r="543" spans="1:4" x14ac:dyDescent="0.25">
      <c r="A543" s="9">
        <v>10010110</v>
      </c>
      <c r="B543" s="9" t="s">
        <v>40</v>
      </c>
      <c r="C543" s="9" t="s">
        <v>678</v>
      </c>
      <c r="D543" s="9" t="s">
        <v>635</v>
      </c>
    </row>
    <row r="544" spans="1:4" x14ac:dyDescent="0.25">
      <c r="A544" s="9">
        <v>10120085</v>
      </c>
      <c r="B544" s="9" t="s">
        <v>40</v>
      </c>
      <c r="C544" s="9" t="s">
        <v>679</v>
      </c>
      <c r="D544" s="9" t="s">
        <v>680</v>
      </c>
    </row>
    <row r="545" spans="1:4" x14ac:dyDescent="0.25">
      <c r="A545" s="9">
        <v>10130001</v>
      </c>
      <c r="B545" s="9" t="s">
        <v>40</v>
      </c>
      <c r="C545" s="9" t="s">
        <v>681</v>
      </c>
      <c r="D545" s="9" t="s">
        <v>680</v>
      </c>
    </row>
    <row r="546" spans="1:4" x14ac:dyDescent="0.25">
      <c r="A546" s="9">
        <v>10130002</v>
      </c>
      <c r="B546" s="9" t="s">
        <v>40</v>
      </c>
      <c r="C546" s="9" t="s">
        <v>682</v>
      </c>
      <c r="D546" s="9" t="s">
        <v>680</v>
      </c>
    </row>
    <row r="547" spans="1:4" x14ac:dyDescent="0.25">
      <c r="A547" s="9">
        <v>10130003</v>
      </c>
      <c r="B547" s="9" t="s">
        <v>40</v>
      </c>
      <c r="C547" s="9" t="s">
        <v>683</v>
      </c>
      <c r="D547" s="9" t="s">
        <v>680</v>
      </c>
    </row>
    <row r="548" spans="1:4" x14ac:dyDescent="0.25">
      <c r="A548" s="9">
        <v>10130004</v>
      </c>
      <c r="B548" s="9" t="s">
        <v>40</v>
      </c>
      <c r="C548" s="9" t="s">
        <v>684</v>
      </c>
      <c r="D548" s="9" t="s">
        <v>680</v>
      </c>
    </row>
    <row r="549" spans="1:4" x14ac:dyDescent="0.25">
      <c r="A549" s="9">
        <v>10130005</v>
      </c>
      <c r="B549" s="9" t="s">
        <v>40</v>
      </c>
      <c r="C549" s="9" t="s">
        <v>685</v>
      </c>
      <c r="D549" s="9" t="s">
        <v>680</v>
      </c>
    </row>
    <row r="550" spans="1:4" x14ac:dyDescent="0.25">
      <c r="A550" s="9">
        <v>10130006</v>
      </c>
      <c r="B550" s="9" t="s">
        <v>40</v>
      </c>
      <c r="C550" s="9" t="s">
        <v>686</v>
      </c>
      <c r="D550" s="9" t="s">
        <v>680</v>
      </c>
    </row>
    <row r="551" spans="1:4" x14ac:dyDescent="0.25">
      <c r="A551" s="9">
        <v>10130007</v>
      </c>
      <c r="B551" s="9" t="s">
        <v>40</v>
      </c>
      <c r="C551" s="9" t="s">
        <v>687</v>
      </c>
      <c r="D551" s="9" t="s">
        <v>680</v>
      </c>
    </row>
    <row r="552" spans="1:4" x14ac:dyDescent="0.25">
      <c r="A552" s="9">
        <v>10130008</v>
      </c>
      <c r="B552" s="9" t="s">
        <v>40</v>
      </c>
      <c r="C552" s="9" t="s">
        <v>688</v>
      </c>
      <c r="D552" s="9" t="s">
        <v>680</v>
      </c>
    </row>
    <row r="553" spans="1:4" x14ac:dyDescent="0.25">
      <c r="A553" s="9">
        <v>10130009</v>
      </c>
      <c r="B553" s="9" t="s">
        <v>40</v>
      </c>
      <c r="C553" s="9" t="s">
        <v>689</v>
      </c>
      <c r="D553" s="9" t="s">
        <v>680</v>
      </c>
    </row>
    <row r="554" spans="1:4" x14ac:dyDescent="0.25">
      <c r="A554" s="9">
        <v>10130012</v>
      </c>
      <c r="B554" s="9" t="s">
        <v>40</v>
      </c>
      <c r="C554" s="9" t="s">
        <v>690</v>
      </c>
      <c r="D554" s="9" t="s">
        <v>680</v>
      </c>
    </row>
    <row r="555" spans="1:4" x14ac:dyDescent="0.25">
      <c r="A555" s="9">
        <v>10130013</v>
      </c>
      <c r="B555" s="9" t="s">
        <v>40</v>
      </c>
      <c r="C555" s="9" t="s">
        <v>691</v>
      </c>
      <c r="D555" s="9" t="s">
        <v>680</v>
      </c>
    </row>
    <row r="556" spans="1:4" x14ac:dyDescent="0.25">
      <c r="A556" s="9">
        <v>10130014</v>
      </c>
      <c r="B556" s="9" t="s">
        <v>40</v>
      </c>
      <c r="C556" s="9" t="s">
        <v>692</v>
      </c>
      <c r="D556" s="9" t="s">
        <v>680</v>
      </c>
    </row>
    <row r="557" spans="1:4" x14ac:dyDescent="0.25">
      <c r="A557" s="9">
        <v>10130015</v>
      </c>
      <c r="B557" s="9" t="s">
        <v>40</v>
      </c>
      <c r="C557" s="9" t="s">
        <v>693</v>
      </c>
      <c r="D557" s="9" t="s">
        <v>680</v>
      </c>
    </row>
    <row r="558" spans="1:4" x14ac:dyDescent="0.25">
      <c r="A558" s="9">
        <v>10130016</v>
      </c>
      <c r="B558" s="9" t="s">
        <v>40</v>
      </c>
      <c r="C558" s="9" t="s">
        <v>694</v>
      </c>
      <c r="D558" s="9" t="s">
        <v>680</v>
      </c>
    </row>
    <row r="559" spans="1:4" x14ac:dyDescent="0.25">
      <c r="A559" s="9">
        <v>10130018</v>
      </c>
      <c r="B559" s="9" t="s">
        <v>40</v>
      </c>
      <c r="C559" s="9" t="s">
        <v>695</v>
      </c>
      <c r="D559" s="9" t="s">
        <v>680</v>
      </c>
    </row>
    <row r="560" spans="1:4" x14ac:dyDescent="0.25">
      <c r="A560" s="9">
        <v>10130020</v>
      </c>
      <c r="B560" s="9" t="s">
        <v>40</v>
      </c>
      <c r="C560" s="9" t="s">
        <v>696</v>
      </c>
      <c r="D560" s="9" t="s">
        <v>680</v>
      </c>
    </row>
    <row r="561" spans="1:4" x14ac:dyDescent="0.25">
      <c r="A561" s="9">
        <v>10130022</v>
      </c>
      <c r="B561" s="9" t="s">
        <v>40</v>
      </c>
      <c r="C561" s="9" t="s">
        <v>697</v>
      </c>
      <c r="D561" s="9" t="s">
        <v>680</v>
      </c>
    </row>
    <row r="562" spans="1:4" x14ac:dyDescent="0.25">
      <c r="A562" s="9">
        <v>10130023</v>
      </c>
      <c r="B562" s="9" t="s">
        <v>40</v>
      </c>
      <c r="C562" s="9" t="s">
        <v>698</v>
      </c>
      <c r="D562" s="9" t="s">
        <v>680</v>
      </c>
    </row>
    <row r="563" spans="1:4" x14ac:dyDescent="0.25">
      <c r="A563" s="9">
        <v>10130025</v>
      </c>
      <c r="B563" s="9" t="s">
        <v>40</v>
      </c>
      <c r="C563" s="9" t="s">
        <v>699</v>
      </c>
      <c r="D563" s="9" t="s">
        <v>680</v>
      </c>
    </row>
    <row r="564" spans="1:4" x14ac:dyDescent="0.25">
      <c r="A564" s="9">
        <v>10130026</v>
      </c>
      <c r="B564" s="9" t="s">
        <v>40</v>
      </c>
      <c r="C564" s="9" t="s">
        <v>312</v>
      </c>
      <c r="D564" s="9" t="s">
        <v>680</v>
      </c>
    </row>
    <row r="565" spans="1:4" x14ac:dyDescent="0.25">
      <c r="A565" s="9">
        <v>10130027</v>
      </c>
      <c r="B565" s="9" t="s">
        <v>40</v>
      </c>
      <c r="C565" s="9" t="s">
        <v>700</v>
      </c>
      <c r="D565" s="9" t="s">
        <v>680</v>
      </c>
    </row>
    <row r="566" spans="1:4" x14ac:dyDescent="0.25">
      <c r="A566" s="9">
        <v>10130029</v>
      </c>
      <c r="B566" s="9" t="s">
        <v>40</v>
      </c>
      <c r="C566" s="9" t="s">
        <v>701</v>
      </c>
      <c r="D566" s="9" t="s">
        <v>680</v>
      </c>
    </row>
    <row r="567" spans="1:4" x14ac:dyDescent="0.25">
      <c r="A567" s="9">
        <v>10130030</v>
      </c>
      <c r="B567" s="9" t="s">
        <v>40</v>
      </c>
      <c r="C567" s="9" t="s">
        <v>702</v>
      </c>
      <c r="D567" s="9" t="s">
        <v>680</v>
      </c>
    </row>
    <row r="568" spans="1:4" x14ac:dyDescent="0.25">
      <c r="A568" s="9">
        <v>10130031</v>
      </c>
      <c r="B568" s="9" t="s">
        <v>40</v>
      </c>
      <c r="C568" s="9" t="s">
        <v>703</v>
      </c>
      <c r="D568" s="9" t="s">
        <v>680</v>
      </c>
    </row>
    <row r="569" spans="1:4" x14ac:dyDescent="0.25">
      <c r="A569" s="9">
        <v>10130032</v>
      </c>
      <c r="B569" s="9" t="s">
        <v>40</v>
      </c>
      <c r="C569" s="9" t="s">
        <v>704</v>
      </c>
      <c r="D569" s="9" t="s">
        <v>680</v>
      </c>
    </row>
    <row r="570" spans="1:4" x14ac:dyDescent="0.25">
      <c r="A570" s="9">
        <v>10130036</v>
      </c>
      <c r="B570" s="9" t="s">
        <v>40</v>
      </c>
      <c r="C570" s="9" t="s">
        <v>705</v>
      </c>
      <c r="D570" s="9" t="s">
        <v>680</v>
      </c>
    </row>
    <row r="571" spans="1:4" x14ac:dyDescent="0.25">
      <c r="A571" s="9">
        <v>10130040</v>
      </c>
      <c r="B571" s="9" t="s">
        <v>40</v>
      </c>
      <c r="C571" s="9" t="s">
        <v>706</v>
      </c>
      <c r="D571" s="9" t="s">
        <v>680</v>
      </c>
    </row>
    <row r="572" spans="1:4" x14ac:dyDescent="0.25">
      <c r="A572" s="9">
        <v>10130041</v>
      </c>
      <c r="B572" s="9" t="s">
        <v>40</v>
      </c>
      <c r="C572" s="9" t="s">
        <v>707</v>
      </c>
      <c r="D572" s="9" t="s">
        <v>680</v>
      </c>
    </row>
    <row r="573" spans="1:4" x14ac:dyDescent="0.25">
      <c r="A573" s="9">
        <v>10130042</v>
      </c>
      <c r="B573" s="9" t="s">
        <v>40</v>
      </c>
      <c r="C573" s="9" t="s">
        <v>708</v>
      </c>
      <c r="D573" s="9" t="s">
        <v>680</v>
      </c>
    </row>
    <row r="574" spans="1:4" x14ac:dyDescent="0.25">
      <c r="A574" s="9">
        <v>10130044</v>
      </c>
      <c r="B574" s="9" t="s">
        <v>40</v>
      </c>
      <c r="C574" s="9" t="s">
        <v>709</v>
      </c>
      <c r="D574" s="9" t="s">
        <v>680</v>
      </c>
    </row>
    <row r="575" spans="1:4" x14ac:dyDescent="0.25">
      <c r="A575" s="9">
        <v>10130046</v>
      </c>
      <c r="B575" s="9" t="s">
        <v>40</v>
      </c>
      <c r="C575" s="9" t="s">
        <v>710</v>
      </c>
      <c r="D575" s="9" t="s">
        <v>680</v>
      </c>
    </row>
    <row r="576" spans="1:4" x14ac:dyDescent="0.25">
      <c r="A576" s="9">
        <v>10130047</v>
      </c>
      <c r="B576" s="9" t="s">
        <v>40</v>
      </c>
      <c r="C576" s="9" t="s">
        <v>711</v>
      </c>
      <c r="D576" s="9" t="s">
        <v>680</v>
      </c>
    </row>
    <row r="577" spans="1:4" x14ac:dyDescent="0.25">
      <c r="A577" s="9">
        <v>10130051</v>
      </c>
      <c r="B577" s="9" t="s">
        <v>40</v>
      </c>
      <c r="C577" s="9" t="s">
        <v>712</v>
      </c>
      <c r="D577" s="9" t="s">
        <v>680</v>
      </c>
    </row>
    <row r="578" spans="1:4" x14ac:dyDescent="0.25">
      <c r="A578" s="9">
        <v>10130052</v>
      </c>
      <c r="B578" s="9" t="s">
        <v>40</v>
      </c>
      <c r="C578" s="9" t="s">
        <v>713</v>
      </c>
      <c r="D578" s="9" t="s">
        <v>680</v>
      </c>
    </row>
    <row r="579" spans="1:4" x14ac:dyDescent="0.25">
      <c r="A579" s="9">
        <v>10130053</v>
      </c>
      <c r="B579" s="9" t="s">
        <v>40</v>
      </c>
      <c r="C579" s="9" t="s">
        <v>714</v>
      </c>
      <c r="D579" s="9" t="s">
        <v>680</v>
      </c>
    </row>
    <row r="580" spans="1:4" x14ac:dyDescent="0.25">
      <c r="A580" s="9">
        <v>10130054</v>
      </c>
      <c r="B580" s="9" t="s">
        <v>40</v>
      </c>
      <c r="C580" s="9" t="s">
        <v>715</v>
      </c>
      <c r="D580" s="9" t="s">
        <v>680</v>
      </c>
    </row>
    <row r="581" spans="1:4" x14ac:dyDescent="0.25">
      <c r="A581" s="9">
        <v>10130058</v>
      </c>
      <c r="B581" s="9" t="s">
        <v>40</v>
      </c>
      <c r="C581" s="9" t="s">
        <v>716</v>
      </c>
      <c r="D581" s="9" t="s">
        <v>680</v>
      </c>
    </row>
    <row r="582" spans="1:4" x14ac:dyDescent="0.25">
      <c r="A582" s="9">
        <v>10130063</v>
      </c>
      <c r="B582" s="9" t="s">
        <v>40</v>
      </c>
      <c r="C582" s="9" t="s">
        <v>717</v>
      </c>
      <c r="D582" s="9" t="s">
        <v>680</v>
      </c>
    </row>
    <row r="583" spans="1:4" x14ac:dyDescent="0.25">
      <c r="A583" s="9">
        <v>10130065</v>
      </c>
      <c r="B583" s="9" t="s">
        <v>40</v>
      </c>
      <c r="C583" s="9" t="s">
        <v>718</v>
      </c>
      <c r="D583" s="9" t="s">
        <v>680</v>
      </c>
    </row>
    <row r="584" spans="1:4" x14ac:dyDescent="0.25">
      <c r="A584" s="9">
        <v>10130067</v>
      </c>
      <c r="B584" s="9" t="s">
        <v>40</v>
      </c>
      <c r="C584" s="9" t="s">
        <v>719</v>
      </c>
      <c r="D584" s="9" t="s">
        <v>680</v>
      </c>
    </row>
    <row r="585" spans="1:4" x14ac:dyDescent="0.25">
      <c r="A585" s="9">
        <v>10130069</v>
      </c>
      <c r="B585" s="9" t="s">
        <v>40</v>
      </c>
      <c r="C585" s="9" t="s">
        <v>720</v>
      </c>
      <c r="D585" s="9" t="s">
        <v>680</v>
      </c>
    </row>
    <row r="586" spans="1:4" x14ac:dyDescent="0.25">
      <c r="A586" s="9">
        <v>10130070</v>
      </c>
      <c r="B586" s="9" t="s">
        <v>40</v>
      </c>
      <c r="C586" s="9" t="s">
        <v>721</v>
      </c>
      <c r="D586" s="9" t="s">
        <v>680</v>
      </c>
    </row>
    <row r="587" spans="1:4" x14ac:dyDescent="0.25">
      <c r="A587" s="9">
        <v>10130073</v>
      </c>
      <c r="B587" s="9" t="s">
        <v>40</v>
      </c>
      <c r="C587" s="9" t="s">
        <v>722</v>
      </c>
      <c r="D587" s="9" t="s">
        <v>680</v>
      </c>
    </row>
    <row r="588" spans="1:4" x14ac:dyDescent="0.25">
      <c r="A588" s="9">
        <v>10130074</v>
      </c>
      <c r="B588" s="9" t="s">
        <v>40</v>
      </c>
      <c r="C588" s="9" t="s">
        <v>723</v>
      </c>
      <c r="D588" s="9" t="s">
        <v>680</v>
      </c>
    </row>
    <row r="589" spans="1:4" x14ac:dyDescent="0.25">
      <c r="A589" s="9">
        <v>10130076</v>
      </c>
      <c r="B589" s="9" t="s">
        <v>40</v>
      </c>
      <c r="C589" s="9" t="s">
        <v>724</v>
      </c>
      <c r="D589" s="9" t="s">
        <v>680</v>
      </c>
    </row>
    <row r="590" spans="1:4" x14ac:dyDescent="0.25">
      <c r="A590" s="9">
        <v>10130077</v>
      </c>
      <c r="B590" s="9" t="s">
        <v>40</v>
      </c>
      <c r="C590" s="9" t="s">
        <v>725</v>
      </c>
      <c r="D590" s="9" t="s">
        <v>680</v>
      </c>
    </row>
    <row r="591" spans="1:4" x14ac:dyDescent="0.25">
      <c r="A591" s="9">
        <v>10130078</v>
      </c>
      <c r="B591" s="9" t="s">
        <v>40</v>
      </c>
      <c r="C591" s="9" t="s">
        <v>726</v>
      </c>
      <c r="D591" s="9" t="s">
        <v>680</v>
      </c>
    </row>
    <row r="592" spans="1:4" x14ac:dyDescent="0.25">
      <c r="A592" s="9">
        <v>10130079</v>
      </c>
      <c r="B592" s="9" t="s">
        <v>40</v>
      </c>
      <c r="C592" s="9" t="s">
        <v>727</v>
      </c>
      <c r="D592" s="9" t="s">
        <v>680</v>
      </c>
    </row>
    <row r="593" spans="1:4" x14ac:dyDescent="0.25">
      <c r="A593" s="9">
        <v>10130080</v>
      </c>
      <c r="B593" s="9" t="s">
        <v>40</v>
      </c>
      <c r="C593" s="9" t="s">
        <v>728</v>
      </c>
      <c r="D593" s="9" t="s">
        <v>680</v>
      </c>
    </row>
    <row r="594" spans="1:4" x14ac:dyDescent="0.25">
      <c r="A594" s="9">
        <v>10130081</v>
      </c>
      <c r="B594" s="9" t="s">
        <v>40</v>
      </c>
      <c r="C594" s="9" t="s">
        <v>729</v>
      </c>
      <c r="D594" s="9" t="s">
        <v>680</v>
      </c>
    </row>
    <row r="595" spans="1:4" x14ac:dyDescent="0.25">
      <c r="A595" s="9">
        <v>10130082</v>
      </c>
      <c r="B595" s="9" t="s">
        <v>40</v>
      </c>
      <c r="C595" s="9" t="s">
        <v>730</v>
      </c>
      <c r="D595" s="9" t="s">
        <v>680</v>
      </c>
    </row>
    <row r="596" spans="1:4" x14ac:dyDescent="0.25">
      <c r="A596" s="9">
        <v>10130083</v>
      </c>
      <c r="B596" s="9" t="s">
        <v>40</v>
      </c>
      <c r="C596" s="9" t="s">
        <v>731</v>
      </c>
      <c r="D596" s="9" t="s">
        <v>680</v>
      </c>
    </row>
    <row r="597" spans="1:4" x14ac:dyDescent="0.25">
      <c r="A597" s="9">
        <v>10130084</v>
      </c>
      <c r="B597" s="9" t="s">
        <v>40</v>
      </c>
      <c r="C597" s="9" t="s">
        <v>732</v>
      </c>
      <c r="D597" s="9" t="s">
        <v>680</v>
      </c>
    </row>
    <row r="598" spans="1:4" x14ac:dyDescent="0.25">
      <c r="A598" s="9">
        <v>10130085</v>
      </c>
      <c r="B598" s="9" t="s">
        <v>40</v>
      </c>
      <c r="C598" s="9" t="s">
        <v>733</v>
      </c>
      <c r="D598" s="9" t="s">
        <v>680</v>
      </c>
    </row>
    <row r="599" spans="1:4" x14ac:dyDescent="0.25">
      <c r="A599" s="9">
        <v>10130087</v>
      </c>
      <c r="B599" s="9" t="s">
        <v>40</v>
      </c>
      <c r="C599" s="9" t="s">
        <v>734</v>
      </c>
      <c r="D599" s="9" t="s">
        <v>680</v>
      </c>
    </row>
    <row r="600" spans="1:4" x14ac:dyDescent="0.25">
      <c r="A600" s="9">
        <v>10130088</v>
      </c>
      <c r="B600" s="9" t="s">
        <v>40</v>
      </c>
      <c r="C600" s="9" t="s">
        <v>735</v>
      </c>
      <c r="D600" s="9" t="s">
        <v>680</v>
      </c>
    </row>
    <row r="601" spans="1:4" x14ac:dyDescent="0.25">
      <c r="A601" s="9">
        <v>10130090</v>
      </c>
      <c r="B601" s="9" t="s">
        <v>40</v>
      </c>
      <c r="C601" s="9" t="s">
        <v>736</v>
      </c>
      <c r="D601" s="9" t="s">
        <v>680</v>
      </c>
    </row>
    <row r="602" spans="1:4" x14ac:dyDescent="0.25">
      <c r="A602" s="9">
        <v>10130091</v>
      </c>
      <c r="B602" s="9" t="s">
        <v>40</v>
      </c>
      <c r="C602" s="9" t="s">
        <v>737</v>
      </c>
      <c r="D602" s="9" t="s">
        <v>680</v>
      </c>
    </row>
    <row r="603" spans="1:4" x14ac:dyDescent="0.25">
      <c r="A603" s="9">
        <v>10130092</v>
      </c>
      <c r="B603" s="9" t="s">
        <v>40</v>
      </c>
      <c r="C603" s="9" t="s">
        <v>738</v>
      </c>
      <c r="D603" s="9" t="s">
        <v>680</v>
      </c>
    </row>
    <row r="604" spans="1:4" x14ac:dyDescent="0.25">
      <c r="A604" s="9">
        <v>10130093</v>
      </c>
      <c r="B604" s="9" t="s">
        <v>40</v>
      </c>
      <c r="C604" s="9" t="s">
        <v>739</v>
      </c>
      <c r="D604" s="9" t="s">
        <v>680</v>
      </c>
    </row>
    <row r="605" spans="1:4" x14ac:dyDescent="0.25">
      <c r="A605" s="9">
        <v>10130094</v>
      </c>
      <c r="B605" s="9" t="s">
        <v>40</v>
      </c>
      <c r="C605" s="9" t="s">
        <v>740</v>
      </c>
      <c r="D605" s="9" t="s">
        <v>680</v>
      </c>
    </row>
    <row r="606" spans="1:4" x14ac:dyDescent="0.25">
      <c r="A606" s="9">
        <v>10130095</v>
      </c>
      <c r="B606" s="9" t="s">
        <v>40</v>
      </c>
      <c r="C606" s="9" t="s">
        <v>741</v>
      </c>
      <c r="D606" s="9" t="s">
        <v>680</v>
      </c>
    </row>
    <row r="607" spans="1:4" x14ac:dyDescent="0.25">
      <c r="A607" s="9">
        <v>10130096</v>
      </c>
      <c r="B607" s="9" t="s">
        <v>40</v>
      </c>
      <c r="C607" s="9" t="s">
        <v>742</v>
      </c>
      <c r="D607" s="9" t="s">
        <v>680</v>
      </c>
    </row>
    <row r="608" spans="1:4" x14ac:dyDescent="0.25">
      <c r="A608" s="9">
        <v>10130098</v>
      </c>
      <c r="B608" s="9" t="s">
        <v>40</v>
      </c>
      <c r="C608" s="9" t="s">
        <v>743</v>
      </c>
      <c r="D608" s="9" t="s">
        <v>680</v>
      </c>
    </row>
    <row r="609" spans="1:4" x14ac:dyDescent="0.25">
      <c r="A609" s="9">
        <v>10080001</v>
      </c>
      <c r="B609" s="9" t="s">
        <v>40</v>
      </c>
      <c r="C609" s="9" t="s">
        <v>744</v>
      </c>
      <c r="D609" s="9" t="s">
        <v>745</v>
      </c>
    </row>
    <row r="610" spans="1:4" x14ac:dyDescent="0.25">
      <c r="A610" s="9">
        <v>10110001</v>
      </c>
      <c r="B610" s="9" t="s">
        <v>40</v>
      </c>
      <c r="C610" s="9" t="s">
        <v>746</v>
      </c>
      <c r="D610" s="9" t="s">
        <v>745</v>
      </c>
    </row>
    <row r="611" spans="1:4" x14ac:dyDescent="0.25">
      <c r="A611" s="9">
        <v>10110002</v>
      </c>
      <c r="B611" s="9" t="s">
        <v>40</v>
      </c>
      <c r="C611" s="9" t="s">
        <v>747</v>
      </c>
      <c r="D611" s="9" t="s">
        <v>745</v>
      </c>
    </row>
    <row r="612" spans="1:4" x14ac:dyDescent="0.25">
      <c r="A612" s="9">
        <v>10110003</v>
      </c>
      <c r="B612" s="9" t="s">
        <v>40</v>
      </c>
      <c r="C612" s="9" t="s">
        <v>748</v>
      </c>
      <c r="D612" s="9" t="s">
        <v>745</v>
      </c>
    </row>
    <row r="613" spans="1:4" x14ac:dyDescent="0.25">
      <c r="A613" s="9">
        <v>10110004</v>
      </c>
      <c r="B613" s="9" t="s">
        <v>40</v>
      </c>
      <c r="C613" s="9" t="s">
        <v>749</v>
      </c>
      <c r="D613" s="9" t="s">
        <v>745</v>
      </c>
    </row>
    <row r="614" spans="1:4" x14ac:dyDescent="0.25">
      <c r="A614" s="9">
        <v>10110005</v>
      </c>
      <c r="B614" s="9" t="s">
        <v>40</v>
      </c>
      <c r="C614" s="9" t="s">
        <v>750</v>
      </c>
      <c r="D614" s="9" t="s">
        <v>745</v>
      </c>
    </row>
    <row r="615" spans="1:4" x14ac:dyDescent="0.25">
      <c r="A615" s="9">
        <v>10110006</v>
      </c>
      <c r="B615" s="9" t="s">
        <v>40</v>
      </c>
      <c r="C615" s="9" t="s">
        <v>751</v>
      </c>
      <c r="D615" s="9" t="s">
        <v>745</v>
      </c>
    </row>
    <row r="616" spans="1:4" x14ac:dyDescent="0.25">
      <c r="A616" s="9">
        <v>10110007</v>
      </c>
      <c r="B616" s="9" t="s">
        <v>40</v>
      </c>
      <c r="C616" s="9" t="s">
        <v>752</v>
      </c>
      <c r="D616" s="9" t="s">
        <v>745</v>
      </c>
    </row>
    <row r="617" spans="1:4" x14ac:dyDescent="0.25">
      <c r="A617" s="9">
        <v>10110008</v>
      </c>
      <c r="B617" s="9" t="s">
        <v>40</v>
      </c>
      <c r="C617" s="9" t="s">
        <v>753</v>
      </c>
      <c r="D617" s="9" t="s">
        <v>745</v>
      </c>
    </row>
    <row r="618" spans="1:4" x14ac:dyDescent="0.25">
      <c r="A618" s="9">
        <v>10110011</v>
      </c>
      <c r="B618" s="9" t="s">
        <v>40</v>
      </c>
      <c r="C618" s="9" t="s">
        <v>754</v>
      </c>
      <c r="D618" s="9" t="s">
        <v>745</v>
      </c>
    </row>
    <row r="619" spans="1:4" x14ac:dyDescent="0.25">
      <c r="A619" s="9">
        <v>10110013</v>
      </c>
      <c r="B619" s="9" t="s">
        <v>40</v>
      </c>
      <c r="C619" s="9" t="s">
        <v>755</v>
      </c>
      <c r="D619" s="9" t="s">
        <v>745</v>
      </c>
    </row>
    <row r="620" spans="1:4" x14ac:dyDescent="0.25">
      <c r="A620" s="9">
        <v>10110014</v>
      </c>
      <c r="B620" s="9" t="s">
        <v>40</v>
      </c>
      <c r="C620" s="9" t="s">
        <v>407</v>
      </c>
      <c r="D620" s="9" t="s">
        <v>745</v>
      </c>
    </row>
    <row r="621" spans="1:4" x14ac:dyDescent="0.25">
      <c r="A621" s="9">
        <v>10110015</v>
      </c>
      <c r="B621" s="9" t="s">
        <v>40</v>
      </c>
      <c r="C621" s="9" t="s">
        <v>756</v>
      </c>
      <c r="D621" s="9" t="s">
        <v>745</v>
      </c>
    </row>
    <row r="622" spans="1:4" x14ac:dyDescent="0.25">
      <c r="A622" s="9">
        <v>10110016</v>
      </c>
      <c r="B622" s="9" t="s">
        <v>40</v>
      </c>
      <c r="C622" s="9" t="s">
        <v>757</v>
      </c>
      <c r="D622" s="9" t="s">
        <v>745</v>
      </c>
    </row>
    <row r="623" spans="1:4" x14ac:dyDescent="0.25">
      <c r="A623" s="9">
        <v>10110021</v>
      </c>
      <c r="B623" s="9" t="s">
        <v>40</v>
      </c>
      <c r="C623" s="9" t="s">
        <v>758</v>
      </c>
      <c r="D623" s="9" t="s">
        <v>745</v>
      </c>
    </row>
    <row r="624" spans="1:4" x14ac:dyDescent="0.25">
      <c r="A624" s="9">
        <v>10110022</v>
      </c>
      <c r="B624" s="9" t="s">
        <v>40</v>
      </c>
      <c r="C624" s="9" t="s">
        <v>759</v>
      </c>
      <c r="D624" s="9" t="s">
        <v>745</v>
      </c>
    </row>
    <row r="625" spans="1:4" x14ac:dyDescent="0.25">
      <c r="A625" s="9">
        <v>10110024</v>
      </c>
      <c r="B625" s="9" t="s">
        <v>40</v>
      </c>
      <c r="C625" s="9" t="s">
        <v>760</v>
      </c>
      <c r="D625" s="9" t="s">
        <v>745</v>
      </c>
    </row>
    <row r="626" spans="1:4" x14ac:dyDescent="0.25">
      <c r="A626" s="9">
        <v>10110032</v>
      </c>
      <c r="B626" s="9" t="s">
        <v>40</v>
      </c>
      <c r="C626" s="9" t="s">
        <v>761</v>
      </c>
      <c r="D626" s="9" t="s">
        <v>745</v>
      </c>
    </row>
    <row r="627" spans="1:4" x14ac:dyDescent="0.25">
      <c r="A627" s="9">
        <v>10110033</v>
      </c>
      <c r="B627" s="9" t="s">
        <v>40</v>
      </c>
      <c r="C627" s="9" t="s">
        <v>762</v>
      </c>
      <c r="D627" s="9" t="s">
        <v>745</v>
      </c>
    </row>
    <row r="628" spans="1:4" x14ac:dyDescent="0.25">
      <c r="A628" s="9">
        <v>10110041</v>
      </c>
      <c r="B628" s="9" t="s">
        <v>40</v>
      </c>
      <c r="C628" s="9" t="s">
        <v>763</v>
      </c>
      <c r="D628" s="9" t="s">
        <v>745</v>
      </c>
    </row>
    <row r="629" spans="1:4" x14ac:dyDescent="0.25">
      <c r="A629" s="9">
        <v>10110042</v>
      </c>
      <c r="B629" s="9" t="s">
        <v>40</v>
      </c>
      <c r="C629" s="9" t="s">
        <v>764</v>
      </c>
      <c r="D629" s="9" t="s">
        <v>745</v>
      </c>
    </row>
    <row r="630" spans="1:4" x14ac:dyDescent="0.25">
      <c r="A630" s="9">
        <v>10110043</v>
      </c>
      <c r="B630" s="9" t="s">
        <v>40</v>
      </c>
      <c r="C630" s="9" t="s">
        <v>765</v>
      </c>
      <c r="D630" s="9" t="s">
        <v>745</v>
      </c>
    </row>
    <row r="631" spans="1:4" x14ac:dyDescent="0.25">
      <c r="A631" s="9">
        <v>10110044</v>
      </c>
      <c r="B631" s="9" t="s">
        <v>40</v>
      </c>
      <c r="C631" s="9" t="s">
        <v>766</v>
      </c>
      <c r="D631" s="9" t="s">
        <v>745</v>
      </c>
    </row>
    <row r="632" spans="1:4" x14ac:dyDescent="0.25">
      <c r="A632" s="9">
        <v>10110047</v>
      </c>
      <c r="B632" s="9" t="s">
        <v>40</v>
      </c>
      <c r="C632" s="9" t="s">
        <v>767</v>
      </c>
      <c r="D632" s="9" t="s">
        <v>745</v>
      </c>
    </row>
    <row r="633" spans="1:4" x14ac:dyDescent="0.25">
      <c r="A633" s="9">
        <v>10110048</v>
      </c>
      <c r="B633" s="9" t="s">
        <v>40</v>
      </c>
      <c r="C633" s="9" t="s">
        <v>768</v>
      </c>
      <c r="D633" s="9" t="s">
        <v>745</v>
      </c>
    </row>
    <row r="634" spans="1:4" x14ac:dyDescent="0.25">
      <c r="A634" s="9">
        <v>10110049</v>
      </c>
      <c r="B634" s="9" t="s">
        <v>40</v>
      </c>
      <c r="C634" s="9" t="s">
        <v>769</v>
      </c>
      <c r="D634" s="9" t="s">
        <v>745</v>
      </c>
    </row>
    <row r="635" spans="1:4" x14ac:dyDescent="0.25">
      <c r="A635" s="9">
        <v>10110050</v>
      </c>
      <c r="B635" s="9" t="s">
        <v>40</v>
      </c>
      <c r="C635" s="9" t="s">
        <v>770</v>
      </c>
      <c r="D635" s="9" t="s">
        <v>745</v>
      </c>
    </row>
    <row r="636" spans="1:4" x14ac:dyDescent="0.25">
      <c r="A636" s="9">
        <v>10110052</v>
      </c>
      <c r="B636" s="9" t="s">
        <v>40</v>
      </c>
      <c r="C636" s="9" t="s">
        <v>771</v>
      </c>
      <c r="D636" s="9" t="s">
        <v>745</v>
      </c>
    </row>
    <row r="637" spans="1:4" x14ac:dyDescent="0.25">
      <c r="A637" s="9">
        <v>10110053</v>
      </c>
      <c r="B637" s="9" t="s">
        <v>40</v>
      </c>
      <c r="C637" s="9" t="s">
        <v>772</v>
      </c>
      <c r="D637" s="9" t="s">
        <v>745</v>
      </c>
    </row>
    <row r="638" spans="1:4" x14ac:dyDescent="0.25">
      <c r="A638" s="9">
        <v>10110055</v>
      </c>
      <c r="B638" s="9" t="s">
        <v>40</v>
      </c>
      <c r="C638" s="9" t="s">
        <v>773</v>
      </c>
      <c r="D638" s="9" t="s">
        <v>745</v>
      </c>
    </row>
    <row r="639" spans="1:4" x14ac:dyDescent="0.25">
      <c r="A639" s="9">
        <v>10110056</v>
      </c>
      <c r="B639" s="9" t="s">
        <v>40</v>
      </c>
      <c r="C639" s="9" t="s">
        <v>774</v>
      </c>
      <c r="D639" s="9" t="s">
        <v>745</v>
      </c>
    </row>
    <row r="640" spans="1:4" x14ac:dyDescent="0.25">
      <c r="A640" s="9">
        <v>10110057</v>
      </c>
      <c r="B640" s="9" t="s">
        <v>40</v>
      </c>
      <c r="C640" s="9" t="s">
        <v>775</v>
      </c>
      <c r="D640" s="9" t="s">
        <v>745</v>
      </c>
    </row>
    <row r="641" spans="1:4" x14ac:dyDescent="0.25">
      <c r="A641" s="9">
        <v>10110059</v>
      </c>
      <c r="B641" s="9" t="s">
        <v>40</v>
      </c>
      <c r="C641" s="9" t="s">
        <v>776</v>
      </c>
      <c r="D641" s="9" t="s">
        <v>745</v>
      </c>
    </row>
    <row r="642" spans="1:4" x14ac:dyDescent="0.25">
      <c r="A642" s="9">
        <v>10110071</v>
      </c>
      <c r="B642" s="9" t="s">
        <v>40</v>
      </c>
      <c r="C642" s="9" t="s">
        <v>777</v>
      </c>
      <c r="D642" s="9" t="s">
        <v>745</v>
      </c>
    </row>
    <row r="643" spans="1:4" x14ac:dyDescent="0.25">
      <c r="A643" s="9">
        <v>10110073</v>
      </c>
      <c r="B643" s="9" t="s">
        <v>40</v>
      </c>
      <c r="C643" s="9" t="s">
        <v>778</v>
      </c>
      <c r="D643" s="9" t="s">
        <v>745</v>
      </c>
    </row>
    <row r="644" spans="1:4" x14ac:dyDescent="0.25">
      <c r="A644" s="9">
        <v>10110076</v>
      </c>
      <c r="B644" s="9" t="s">
        <v>40</v>
      </c>
      <c r="C644" s="9" t="s">
        <v>779</v>
      </c>
      <c r="D644" s="9" t="s">
        <v>745</v>
      </c>
    </row>
    <row r="645" spans="1:4" x14ac:dyDescent="0.25">
      <c r="A645" s="9">
        <v>10110083</v>
      </c>
      <c r="B645" s="9" t="s">
        <v>40</v>
      </c>
      <c r="C645" s="9" t="s">
        <v>780</v>
      </c>
      <c r="D645" s="9" t="s">
        <v>745</v>
      </c>
    </row>
    <row r="646" spans="1:4" x14ac:dyDescent="0.25">
      <c r="A646" s="9">
        <v>10110085</v>
      </c>
      <c r="B646" s="9" t="s">
        <v>40</v>
      </c>
      <c r="C646" s="9" t="s">
        <v>781</v>
      </c>
      <c r="D646" s="9" t="s">
        <v>745</v>
      </c>
    </row>
    <row r="647" spans="1:4" x14ac:dyDescent="0.25">
      <c r="A647" s="9">
        <v>10110086</v>
      </c>
      <c r="B647" s="9" t="s">
        <v>40</v>
      </c>
      <c r="C647" s="9" t="s">
        <v>782</v>
      </c>
      <c r="D647" s="9" t="s">
        <v>745</v>
      </c>
    </row>
    <row r="648" spans="1:4" x14ac:dyDescent="0.25">
      <c r="A648" s="9">
        <v>10110087</v>
      </c>
      <c r="B648" s="9" t="s">
        <v>40</v>
      </c>
      <c r="C648" s="9" t="s">
        <v>783</v>
      </c>
      <c r="D648" s="9" t="s">
        <v>745</v>
      </c>
    </row>
    <row r="649" spans="1:4" x14ac:dyDescent="0.25">
      <c r="A649" s="9">
        <v>10110089</v>
      </c>
      <c r="B649" s="9" t="s">
        <v>40</v>
      </c>
      <c r="C649" s="9" t="s">
        <v>784</v>
      </c>
      <c r="D649" s="9" t="s">
        <v>745</v>
      </c>
    </row>
    <row r="650" spans="1:4" x14ac:dyDescent="0.25">
      <c r="A650" s="9">
        <v>10110091</v>
      </c>
      <c r="B650" s="9" t="s">
        <v>40</v>
      </c>
      <c r="C650" s="9" t="s">
        <v>785</v>
      </c>
      <c r="D650" s="9" t="s">
        <v>745</v>
      </c>
    </row>
    <row r="651" spans="1:4" x14ac:dyDescent="0.25">
      <c r="A651" s="9">
        <v>10110093</v>
      </c>
      <c r="B651" s="9" t="s">
        <v>40</v>
      </c>
      <c r="C651" s="9" t="s">
        <v>786</v>
      </c>
      <c r="D651" s="9" t="s">
        <v>745</v>
      </c>
    </row>
    <row r="652" spans="1:4" x14ac:dyDescent="0.25">
      <c r="A652" s="9">
        <v>10110094</v>
      </c>
      <c r="B652" s="9" t="s">
        <v>40</v>
      </c>
      <c r="C652" s="9" t="s">
        <v>787</v>
      </c>
      <c r="D652" s="9" t="s">
        <v>745</v>
      </c>
    </row>
    <row r="653" spans="1:4" x14ac:dyDescent="0.25">
      <c r="A653" s="9">
        <v>10110097</v>
      </c>
      <c r="B653" s="9" t="s">
        <v>40</v>
      </c>
      <c r="C653" s="9" t="s">
        <v>788</v>
      </c>
      <c r="D653" s="9" t="s">
        <v>745</v>
      </c>
    </row>
    <row r="654" spans="1:4" x14ac:dyDescent="0.25">
      <c r="A654" s="9">
        <v>10110098</v>
      </c>
      <c r="B654" s="9" t="s">
        <v>40</v>
      </c>
      <c r="C654" s="9" t="s">
        <v>789</v>
      </c>
      <c r="D654" s="9" t="s">
        <v>745</v>
      </c>
    </row>
    <row r="655" spans="1:4" x14ac:dyDescent="0.25">
      <c r="A655" s="9">
        <v>10110100</v>
      </c>
      <c r="B655" s="9" t="s">
        <v>40</v>
      </c>
      <c r="C655" s="9" t="s">
        <v>790</v>
      </c>
      <c r="D655" s="9" t="s">
        <v>745</v>
      </c>
    </row>
    <row r="656" spans="1:4" x14ac:dyDescent="0.25">
      <c r="A656" s="9">
        <v>10110101</v>
      </c>
      <c r="B656" s="9" t="s">
        <v>40</v>
      </c>
      <c r="C656" s="9" t="s">
        <v>791</v>
      </c>
      <c r="D656" s="9" t="s">
        <v>745</v>
      </c>
    </row>
    <row r="657" spans="1:4" x14ac:dyDescent="0.25">
      <c r="A657" s="9">
        <v>10110104</v>
      </c>
      <c r="B657" s="9" t="s">
        <v>40</v>
      </c>
      <c r="C657" s="9" t="s">
        <v>792</v>
      </c>
      <c r="D657" s="9" t="s">
        <v>745</v>
      </c>
    </row>
    <row r="658" spans="1:4" x14ac:dyDescent="0.25">
      <c r="A658" s="9">
        <v>10110106</v>
      </c>
      <c r="B658" s="9" t="s">
        <v>40</v>
      </c>
      <c r="C658" s="9" t="s">
        <v>793</v>
      </c>
      <c r="D658" s="9" t="s">
        <v>745</v>
      </c>
    </row>
    <row r="659" spans="1:4" x14ac:dyDescent="0.25">
      <c r="A659" s="9">
        <v>10110109</v>
      </c>
      <c r="B659" s="9" t="s">
        <v>40</v>
      </c>
      <c r="C659" s="9" t="s">
        <v>794</v>
      </c>
      <c r="D659" s="9" t="s">
        <v>745</v>
      </c>
    </row>
    <row r="660" spans="1:4" x14ac:dyDescent="0.25">
      <c r="A660" s="9">
        <v>10110110</v>
      </c>
      <c r="B660" s="9" t="s">
        <v>40</v>
      </c>
      <c r="C660" s="9" t="s">
        <v>795</v>
      </c>
      <c r="D660" s="9" t="s">
        <v>745</v>
      </c>
    </row>
    <row r="661" spans="1:4" x14ac:dyDescent="0.25">
      <c r="A661" s="9">
        <v>10110111</v>
      </c>
      <c r="B661" s="9" t="s">
        <v>40</v>
      </c>
      <c r="C661" s="9" t="s">
        <v>796</v>
      </c>
      <c r="D661" s="9" t="s">
        <v>745</v>
      </c>
    </row>
    <row r="662" spans="1:4" x14ac:dyDescent="0.25">
      <c r="A662" s="9">
        <v>10110113</v>
      </c>
      <c r="B662" s="9" t="s">
        <v>40</v>
      </c>
      <c r="C662" s="9" t="s">
        <v>797</v>
      </c>
      <c r="D662" s="9" t="s">
        <v>745</v>
      </c>
    </row>
    <row r="663" spans="1:4" x14ac:dyDescent="0.25">
      <c r="A663" s="9">
        <v>10110114</v>
      </c>
      <c r="B663" s="9" t="s">
        <v>40</v>
      </c>
      <c r="C663" s="9" t="s">
        <v>798</v>
      </c>
      <c r="D663" s="9" t="s">
        <v>745</v>
      </c>
    </row>
    <row r="664" spans="1:4" x14ac:dyDescent="0.25">
      <c r="A664" s="9">
        <v>10110115</v>
      </c>
      <c r="B664" s="9" t="s">
        <v>40</v>
      </c>
      <c r="C664" s="9" t="s">
        <v>799</v>
      </c>
      <c r="D664" s="9" t="s">
        <v>745</v>
      </c>
    </row>
    <row r="665" spans="1:4" x14ac:dyDescent="0.25">
      <c r="A665" s="9">
        <v>10110116</v>
      </c>
      <c r="B665" s="9" t="s">
        <v>40</v>
      </c>
      <c r="C665" s="9" t="s">
        <v>518</v>
      </c>
      <c r="D665" s="9" t="s">
        <v>745</v>
      </c>
    </row>
    <row r="666" spans="1:4" x14ac:dyDescent="0.25">
      <c r="A666" s="9">
        <v>10110117</v>
      </c>
      <c r="B666" s="9" t="s">
        <v>40</v>
      </c>
      <c r="C666" s="9" t="s">
        <v>800</v>
      </c>
      <c r="D666" s="9" t="s">
        <v>745</v>
      </c>
    </row>
    <row r="667" spans="1:4" x14ac:dyDescent="0.25">
      <c r="A667" s="9">
        <v>10110118</v>
      </c>
      <c r="B667" s="9" t="s">
        <v>40</v>
      </c>
      <c r="C667" s="9" t="s">
        <v>801</v>
      </c>
      <c r="D667" s="9" t="s">
        <v>745</v>
      </c>
    </row>
    <row r="668" spans="1:4" x14ac:dyDescent="0.25">
      <c r="A668" s="9">
        <v>10110119</v>
      </c>
      <c r="B668" s="9" t="s">
        <v>40</v>
      </c>
      <c r="C668" s="9" t="s">
        <v>802</v>
      </c>
      <c r="D668" s="9" t="s">
        <v>745</v>
      </c>
    </row>
    <row r="669" spans="1:4" x14ac:dyDescent="0.25">
      <c r="A669" s="9">
        <v>10110121</v>
      </c>
      <c r="B669" s="9" t="s">
        <v>40</v>
      </c>
      <c r="C669" s="9" t="s">
        <v>803</v>
      </c>
      <c r="D669" s="9" t="s">
        <v>745</v>
      </c>
    </row>
    <row r="670" spans="1:4" x14ac:dyDescent="0.25">
      <c r="A670" s="9">
        <v>10110122</v>
      </c>
      <c r="B670" s="9" t="s">
        <v>40</v>
      </c>
      <c r="C670" s="9" t="s">
        <v>804</v>
      </c>
      <c r="D670" s="9" t="s">
        <v>745</v>
      </c>
    </row>
    <row r="671" spans="1:4" x14ac:dyDescent="0.25">
      <c r="A671" s="9">
        <v>10110123</v>
      </c>
      <c r="B671" s="9" t="s">
        <v>40</v>
      </c>
      <c r="C671" s="9" t="s">
        <v>805</v>
      </c>
      <c r="D671" s="9" t="s">
        <v>745</v>
      </c>
    </row>
    <row r="672" spans="1:4" x14ac:dyDescent="0.25">
      <c r="A672" s="9">
        <v>10110124</v>
      </c>
      <c r="B672" s="9" t="s">
        <v>40</v>
      </c>
      <c r="C672" s="9" t="s">
        <v>806</v>
      </c>
      <c r="D672" s="9" t="s">
        <v>745</v>
      </c>
    </row>
    <row r="673" spans="1:4" x14ac:dyDescent="0.25">
      <c r="A673" s="9">
        <v>10110125</v>
      </c>
      <c r="B673" s="9" t="s">
        <v>40</v>
      </c>
      <c r="C673" s="9" t="s">
        <v>807</v>
      </c>
      <c r="D673" s="9" t="s">
        <v>745</v>
      </c>
    </row>
    <row r="674" spans="1:4" x14ac:dyDescent="0.25">
      <c r="A674" s="9">
        <v>10110126</v>
      </c>
      <c r="B674" s="9" t="s">
        <v>40</v>
      </c>
      <c r="C674" s="9" t="s">
        <v>808</v>
      </c>
      <c r="D674" s="9" t="s">
        <v>745</v>
      </c>
    </row>
    <row r="675" spans="1:4" x14ac:dyDescent="0.25">
      <c r="A675" s="9">
        <v>10110128</v>
      </c>
      <c r="B675" s="9" t="s">
        <v>40</v>
      </c>
      <c r="C675" s="9" t="s">
        <v>809</v>
      </c>
      <c r="D675" s="9" t="s">
        <v>745</v>
      </c>
    </row>
    <row r="676" spans="1:4" x14ac:dyDescent="0.25">
      <c r="A676" s="9">
        <v>10110131</v>
      </c>
      <c r="B676" s="9" t="s">
        <v>40</v>
      </c>
      <c r="C676" s="9" t="s">
        <v>810</v>
      </c>
      <c r="D676" s="9" t="s">
        <v>745</v>
      </c>
    </row>
    <row r="677" spans="1:4" x14ac:dyDescent="0.25">
      <c r="A677" s="9">
        <v>10110132</v>
      </c>
      <c r="B677" s="9" t="s">
        <v>40</v>
      </c>
      <c r="C677" s="9" t="s">
        <v>811</v>
      </c>
      <c r="D677" s="9" t="s">
        <v>745</v>
      </c>
    </row>
    <row r="678" spans="1:4" x14ac:dyDescent="0.25">
      <c r="A678" s="9">
        <v>10110133</v>
      </c>
      <c r="B678" s="9" t="s">
        <v>40</v>
      </c>
      <c r="C678" s="9" t="s">
        <v>1090</v>
      </c>
      <c r="D678" s="9" t="s">
        <v>745</v>
      </c>
    </row>
    <row r="679" spans="1:4" x14ac:dyDescent="0.25">
      <c r="A679" s="9">
        <v>10110134</v>
      </c>
      <c r="B679" s="9" t="s">
        <v>40</v>
      </c>
      <c r="C679" s="9" t="s">
        <v>812</v>
      </c>
      <c r="D679" s="9" t="s">
        <v>745</v>
      </c>
    </row>
    <row r="680" spans="1:4" x14ac:dyDescent="0.25">
      <c r="A680" s="9">
        <v>10110135</v>
      </c>
      <c r="B680" s="9" t="s">
        <v>40</v>
      </c>
      <c r="C680" s="9" t="s">
        <v>813</v>
      </c>
      <c r="D680" s="9" t="s">
        <v>745</v>
      </c>
    </row>
    <row r="681" spans="1:4" x14ac:dyDescent="0.25">
      <c r="A681" s="9">
        <v>10110139</v>
      </c>
      <c r="B681" s="9" t="s">
        <v>40</v>
      </c>
      <c r="C681" s="9" t="s">
        <v>814</v>
      </c>
      <c r="D681" s="9" t="s">
        <v>745</v>
      </c>
    </row>
    <row r="682" spans="1:4" x14ac:dyDescent="0.25">
      <c r="A682" s="9">
        <v>10110140</v>
      </c>
      <c r="B682" s="9" t="s">
        <v>40</v>
      </c>
      <c r="C682" s="9" t="s">
        <v>988</v>
      </c>
      <c r="D682" s="9" t="s">
        <v>745</v>
      </c>
    </row>
    <row r="683" spans="1:4" x14ac:dyDescent="0.25">
      <c r="A683" s="9">
        <v>10110141</v>
      </c>
      <c r="B683" s="9" t="s">
        <v>40</v>
      </c>
      <c r="C683" s="9" t="s">
        <v>989</v>
      </c>
      <c r="D683" s="9" t="s">
        <v>745</v>
      </c>
    </row>
    <row r="684" spans="1:4" x14ac:dyDescent="0.25">
      <c r="A684" s="9">
        <v>10110142</v>
      </c>
      <c r="B684" s="9" t="s">
        <v>40</v>
      </c>
      <c r="C684" s="9" t="s">
        <v>990</v>
      </c>
      <c r="D684" s="9" t="s">
        <v>745</v>
      </c>
    </row>
    <row r="685" spans="1:4" x14ac:dyDescent="0.25">
      <c r="A685" s="9">
        <v>10110143</v>
      </c>
      <c r="B685" s="9" t="s">
        <v>40</v>
      </c>
      <c r="C685" s="9" t="s">
        <v>991</v>
      </c>
      <c r="D685" s="9" t="s">
        <v>745</v>
      </c>
    </row>
    <row r="686" spans="1:4" x14ac:dyDescent="0.25">
      <c r="A686" s="9">
        <v>10110144</v>
      </c>
      <c r="B686" s="9" t="s">
        <v>40</v>
      </c>
      <c r="C686" s="9" t="s">
        <v>992</v>
      </c>
      <c r="D686" s="9" t="s">
        <v>745</v>
      </c>
    </row>
    <row r="687" spans="1:4" x14ac:dyDescent="0.25">
      <c r="A687" s="9">
        <v>10110145</v>
      </c>
      <c r="B687" s="9" t="s">
        <v>40</v>
      </c>
      <c r="C687" s="9" t="s">
        <v>815</v>
      </c>
      <c r="D687" s="9" t="s">
        <v>745</v>
      </c>
    </row>
    <row r="688" spans="1:4" x14ac:dyDescent="0.25">
      <c r="A688" s="9">
        <v>10110146</v>
      </c>
      <c r="B688" s="9" t="s">
        <v>40</v>
      </c>
      <c r="C688" s="9" t="s">
        <v>816</v>
      </c>
      <c r="D688" s="9" t="s">
        <v>745</v>
      </c>
    </row>
    <row r="689" spans="1:4" x14ac:dyDescent="0.25">
      <c r="A689" s="9">
        <v>10110147</v>
      </c>
      <c r="B689" s="9" t="s">
        <v>40</v>
      </c>
      <c r="C689" s="9" t="s">
        <v>993</v>
      </c>
      <c r="D689" s="9" t="s">
        <v>745</v>
      </c>
    </row>
    <row r="690" spans="1:4" x14ac:dyDescent="0.25">
      <c r="A690" s="9">
        <v>10110148</v>
      </c>
      <c r="B690" s="9" t="s">
        <v>40</v>
      </c>
      <c r="C690" s="9" t="s">
        <v>994</v>
      </c>
      <c r="D690" s="9" t="s">
        <v>745</v>
      </c>
    </row>
    <row r="691" spans="1:4" x14ac:dyDescent="0.25">
      <c r="A691" s="9">
        <v>10110149</v>
      </c>
      <c r="B691" s="9" t="s">
        <v>40</v>
      </c>
      <c r="C691" s="9" t="s">
        <v>995</v>
      </c>
      <c r="D691" s="9" t="s">
        <v>745</v>
      </c>
    </row>
    <row r="692" spans="1:4" x14ac:dyDescent="0.25">
      <c r="A692" s="9">
        <v>10110150</v>
      </c>
      <c r="B692" s="9" t="s">
        <v>40</v>
      </c>
      <c r="C692" s="9" t="s">
        <v>996</v>
      </c>
      <c r="D692" s="9" t="s">
        <v>745</v>
      </c>
    </row>
    <row r="693" spans="1:4" x14ac:dyDescent="0.25">
      <c r="A693" s="9">
        <v>10110151</v>
      </c>
      <c r="B693" s="9" t="s">
        <v>40</v>
      </c>
      <c r="C693" s="9" t="s">
        <v>997</v>
      </c>
      <c r="D693" s="9" t="s">
        <v>745</v>
      </c>
    </row>
    <row r="694" spans="1:4" x14ac:dyDescent="0.25">
      <c r="A694" s="9">
        <v>10110152</v>
      </c>
      <c r="B694" s="9" t="s">
        <v>40</v>
      </c>
      <c r="C694" s="9" t="s">
        <v>998</v>
      </c>
      <c r="D694" s="9" t="s">
        <v>745</v>
      </c>
    </row>
    <row r="695" spans="1:4" x14ac:dyDescent="0.25">
      <c r="A695" s="9">
        <v>10110153</v>
      </c>
      <c r="B695" s="9" t="s">
        <v>40</v>
      </c>
      <c r="C695" s="9" t="s">
        <v>1061</v>
      </c>
      <c r="D695" s="9" t="s">
        <v>745</v>
      </c>
    </row>
    <row r="696" spans="1:4" x14ac:dyDescent="0.25">
      <c r="A696" s="9">
        <v>10110154</v>
      </c>
      <c r="B696" s="9" t="s">
        <v>40</v>
      </c>
      <c r="C696" s="9" t="s">
        <v>1062</v>
      </c>
      <c r="D696" s="9" t="s">
        <v>745</v>
      </c>
    </row>
    <row r="697" spans="1:4" x14ac:dyDescent="0.25">
      <c r="A697" s="9">
        <v>10110155</v>
      </c>
      <c r="B697" s="9" t="s">
        <v>40</v>
      </c>
      <c r="C697" s="9" t="s">
        <v>1063</v>
      </c>
      <c r="D697" s="9" t="s">
        <v>745</v>
      </c>
    </row>
    <row r="698" spans="1:4" x14ac:dyDescent="0.25">
      <c r="A698" s="9">
        <v>10110156</v>
      </c>
      <c r="B698" s="9" t="s">
        <v>40</v>
      </c>
      <c r="C698" s="9" t="s">
        <v>1064</v>
      </c>
      <c r="D698" s="9" t="s">
        <v>745</v>
      </c>
    </row>
    <row r="699" spans="1:4" x14ac:dyDescent="0.25">
      <c r="A699" s="9">
        <v>10110157</v>
      </c>
      <c r="B699" s="9" t="s">
        <v>40</v>
      </c>
      <c r="C699" s="9" t="s">
        <v>1065</v>
      </c>
      <c r="D699" s="9" t="s">
        <v>745</v>
      </c>
    </row>
    <row r="700" spans="1:4" x14ac:dyDescent="0.25">
      <c r="A700" s="9">
        <v>10110158</v>
      </c>
      <c r="B700" s="9" t="s">
        <v>40</v>
      </c>
      <c r="C700" s="9" t="s">
        <v>1066</v>
      </c>
      <c r="D700" s="9" t="s">
        <v>745</v>
      </c>
    </row>
    <row r="701" spans="1:4" x14ac:dyDescent="0.25">
      <c r="A701" s="9">
        <v>10110159</v>
      </c>
      <c r="B701" s="9" t="s">
        <v>40</v>
      </c>
      <c r="C701" s="9" t="s">
        <v>1067</v>
      </c>
      <c r="D701" s="9" t="s">
        <v>745</v>
      </c>
    </row>
    <row r="702" spans="1:4" x14ac:dyDescent="0.25">
      <c r="A702" s="9">
        <v>10110160</v>
      </c>
      <c r="B702" s="9" t="s">
        <v>40</v>
      </c>
      <c r="C702" s="9" t="s">
        <v>1068</v>
      </c>
      <c r="D702" s="9" t="s">
        <v>745</v>
      </c>
    </row>
    <row r="703" spans="1:4" x14ac:dyDescent="0.25">
      <c r="A703" s="9">
        <v>10110161</v>
      </c>
      <c r="B703" s="9" t="s">
        <v>40</v>
      </c>
      <c r="C703" s="9" t="s">
        <v>1069</v>
      </c>
      <c r="D703" s="9" t="s">
        <v>745</v>
      </c>
    </row>
    <row r="704" spans="1:4" x14ac:dyDescent="0.25">
      <c r="A704" s="9">
        <v>10110162</v>
      </c>
      <c r="B704" s="9" t="s">
        <v>40</v>
      </c>
      <c r="C704" s="9" t="s">
        <v>1070</v>
      </c>
      <c r="D704" s="9" t="s">
        <v>745</v>
      </c>
    </row>
    <row r="705" spans="1:4" x14ac:dyDescent="0.25">
      <c r="A705" s="9">
        <v>10110163</v>
      </c>
      <c r="B705" s="9" t="s">
        <v>40</v>
      </c>
      <c r="C705" s="9" t="s">
        <v>1071</v>
      </c>
      <c r="D705" s="9" t="s">
        <v>745</v>
      </c>
    </row>
    <row r="706" spans="1:4" x14ac:dyDescent="0.25">
      <c r="A706" s="9">
        <v>10110164</v>
      </c>
      <c r="B706" s="9" t="s">
        <v>40</v>
      </c>
      <c r="C706" s="9" t="s">
        <v>1072</v>
      </c>
      <c r="D706" s="9" t="s">
        <v>745</v>
      </c>
    </row>
    <row r="707" spans="1:4" x14ac:dyDescent="0.25">
      <c r="A707" s="9">
        <v>10110165</v>
      </c>
      <c r="B707" s="9" t="s">
        <v>40</v>
      </c>
      <c r="C707" s="9" t="s">
        <v>1073</v>
      </c>
      <c r="D707" s="9" t="s">
        <v>745</v>
      </c>
    </row>
    <row r="708" spans="1:4" x14ac:dyDescent="0.25">
      <c r="A708" s="9">
        <v>10110120</v>
      </c>
      <c r="B708" s="9" t="s">
        <v>40</v>
      </c>
      <c r="C708" s="9" t="s">
        <v>1074</v>
      </c>
      <c r="D708" s="9" t="s">
        <v>745</v>
      </c>
    </row>
    <row r="709" spans="1:4" x14ac:dyDescent="0.25">
      <c r="A709" s="9">
        <v>10110127</v>
      </c>
      <c r="B709" s="9" t="s">
        <v>40</v>
      </c>
      <c r="C709" s="9" t="s">
        <v>1075</v>
      </c>
      <c r="D709" s="9" t="s">
        <v>745</v>
      </c>
    </row>
    <row r="710" spans="1:4" x14ac:dyDescent="0.25">
      <c r="A710" s="9">
        <v>10110129</v>
      </c>
      <c r="B710" s="9" t="s">
        <v>40</v>
      </c>
      <c r="C710" s="9" t="s">
        <v>1076</v>
      </c>
      <c r="D710" s="9" t="s">
        <v>745</v>
      </c>
    </row>
    <row r="711" spans="1:4" x14ac:dyDescent="0.25">
      <c r="A711" s="9">
        <v>10430001</v>
      </c>
      <c r="B711" s="9" t="s">
        <v>40</v>
      </c>
      <c r="C711" s="9" t="s">
        <v>817</v>
      </c>
      <c r="D711" s="9" t="s">
        <v>745</v>
      </c>
    </row>
    <row r="712" spans="1:4" x14ac:dyDescent="0.25">
      <c r="A712" s="9">
        <v>10440001</v>
      </c>
      <c r="B712" s="9" t="s">
        <v>40</v>
      </c>
      <c r="C712" s="9" t="s">
        <v>818</v>
      </c>
      <c r="D712" s="9" t="s">
        <v>745</v>
      </c>
    </row>
    <row r="713" spans="1:4" x14ac:dyDescent="0.25">
      <c r="A713" s="9">
        <v>10060001</v>
      </c>
      <c r="B713" s="9" t="s">
        <v>40</v>
      </c>
      <c r="C713" s="9" t="s">
        <v>819</v>
      </c>
      <c r="D713" s="9" t="s">
        <v>820</v>
      </c>
    </row>
    <row r="714" spans="1:4" x14ac:dyDescent="0.25">
      <c r="A714" s="9">
        <v>10060003</v>
      </c>
      <c r="B714" s="9" t="s">
        <v>40</v>
      </c>
      <c r="C714" s="9" t="s">
        <v>821</v>
      </c>
      <c r="D714" s="9" t="s">
        <v>820</v>
      </c>
    </row>
    <row r="715" spans="1:4" x14ac:dyDescent="0.25">
      <c r="A715" s="9">
        <v>10060004</v>
      </c>
      <c r="B715" s="9" t="s">
        <v>40</v>
      </c>
      <c r="C715" s="9" t="s">
        <v>822</v>
      </c>
      <c r="D715" s="9" t="s">
        <v>820</v>
      </c>
    </row>
    <row r="716" spans="1:4" x14ac:dyDescent="0.25">
      <c r="A716" s="9">
        <v>10060005</v>
      </c>
      <c r="B716" s="9" t="s">
        <v>40</v>
      </c>
      <c r="C716" s="9" t="s">
        <v>823</v>
      </c>
      <c r="D716" s="9" t="s">
        <v>820</v>
      </c>
    </row>
    <row r="717" spans="1:4" x14ac:dyDescent="0.25">
      <c r="A717" s="9">
        <v>10060007</v>
      </c>
      <c r="B717" s="9" t="s">
        <v>40</v>
      </c>
      <c r="C717" s="9" t="s">
        <v>824</v>
      </c>
      <c r="D717" s="9" t="s">
        <v>820</v>
      </c>
    </row>
    <row r="718" spans="1:4" x14ac:dyDescent="0.25">
      <c r="A718" s="9">
        <v>10060008</v>
      </c>
      <c r="B718" s="9" t="s">
        <v>40</v>
      </c>
      <c r="C718" s="9" t="s">
        <v>825</v>
      </c>
      <c r="D718" s="9" t="s">
        <v>820</v>
      </c>
    </row>
    <row r="719" spans="1:4" x14ac:dyDescent="0.25">
      <c r="A719" s="9">
        <v>10060009</v>
      </c>
      <c r="B719" s="9" t="s">
        <v>40</v>
      </c>
      <c r="C719" s="9" t="s">
        <v>826</v>
      </c>
      <c r="D719" s="9" t="s">
        <v>820</v>
      </c>
    </row>
    <row r="720" spans="1:4" x14ac:dyDescent="0.25">
      <c r="A720" s="9">
        <v>10060010</v>
      </c>
      <c r="B720" s="9" t="s">
        <v>40</v>
      </c>
      <c r="C720" s="9" t="s">
        <v>827</v>
      </c>
      <c r="D720" s="9" t="s">
        <v>820</v>
      </c>
    </row>
    <row r="721" spans="1:4" x14ac:dyDescent="0.25">
      <c r="A721" s="9">
        <v>10060011</v>
      </c>
      <c r="B721" s="9" t="s">
        <v>40</v>
      </c>
      <c r="C721" s="9" t="s">
        <v>828</v>
      </c>
      <c r="D721" s="9" t="s">
        <v>820</v>
      </c>
    </row>
    <row r="722" spans="1:4" x14ac:dyDescent="0.25">
      <c r="A722" s="9">
        <v>10060013</v>
      </c>
      <c r="B722" s="9" t="s">
        <v>40</v>
      </c>
      <c r="C722" s="9" t="s">
        <v>829</v>
      </c>
      <c r="D722" s="9" t="s">
        <v>820</v>
      </c>
    </row>
    <row r="723" spans="1:4" x14ac:dyDescent="0.25">
      <c r="A723" s="9">
        <v>10060014</v>
      </c>
      <c r="B723" s="9" t="s">
        <v>40</v>
      </c>
      <c r="C723" s="9" t="s">
        <v>830</v>
      </c>
      <c r="D723" s="9" t="s">
        <v>820</v>
      </c>
    </row>
    <row r="724" spans="1:4" x14ac:dyDescent="0.25">
      <c r="A724" s="9">
        <v>10060015</v>
      </c>
      <c r="B724" s="9" t="s">
        <v>40</v>
      </c>
      <c r="C724" s="9" t="s">
        <v>831</v>
      </c>
      <c r="D724" s="9" t="s">
        <v>820</v>
      </c>
    </row>
    <row r="725" spans="1:4" x14ac:dyDescent="0.25">
      <c r="A725" s="9">
        <v>10060020</v>
      </c>
      <c r="B725" s="9" t="s">
        <v>40</v>
      </c>
      <c r="C725" s="9" t="s">
        <v>832</v>
      </c>
      <c r="D725" s="9" t="s">
        <v>820</v>
      </c>
    </row>
    <row r="726" spans="1:4" x14ac:dyDescent="0.25">
      <c r="A726" s="9">
        <v>10060021</v>
      </c>
      <c r="B726" s="9" t="s">
        <v>40</v>
      </c>
      <c r="C726" s="9" t="s">
        <v>833</v>
      </c>
      <c r="D726" s="9" t="s">
        <v>820</v>
      </c>
    </row>
    <row r="727" spans="1:4" x14ac:dyDescent="0.25">
      <c r="A727" s="9">
        <v>10060022</v>
      </c>
      <c r="B727" s="9" t="s">
        <v>40</v>
      </c>
      <c r="C727" s="9" t="s">
        <v>834</v>
      </c>
      <c r="D727" s="9" t="s">
        <v>820</v>
      </c>
    </row>
    <row r="728" spans="1:4" x14ac:dyDescent="0.25">
      <c r="A728" s="9">
        <v>10060023</v>
      </c>
      <c r="B728" s="9" t="s">
        <v>40</v>
      </c>
      <c r="C728" s="9" t="s">
        <v>835</v>
      </c>
      <c r="D728" s="9" t="s">
        <v>820</v>
      </c>
    </row>
    <row r="729" spans="1:4" x14ac:dyDescent="0.25">
      <c r="A729" s="9">
        <v>10060025</v>
      </c>
      <c r="B729" s="9" t="s">
        <v>40</v>
      </c>
      <c r="C729" s="9" t="s">
        <v>836</v>
      </c>
      <c r="D729" s="9" t="s">
        <v>820</v>
      </c>
    </row>
    <row r="730" spans="1:4" x14ac:dyDescent="0.25">
      <c r="A730" s="9">
        <v>10060026</v>
      </c>
      <c r="B730" s="9" t="s">
        <v>40</v>
      </c>
      <c r="C730" s="9" t="s">
        <v>837</v>
      </c>
      <c r="D730" s="9" t="s">
        <v>820</v>
      </c>
    </row>
    <row r="731" spans="1:4" x14ac:dyDescent="0.25">
      <c r="A731" s="9">
        <v>10060027</v>
      </c>
      <c r="B731" s="9" t="s">
        <v>40</v>
      </c>
      <c r="C731" s="9" t="s">
        <v>838</v>
      </c>
      <c r="D731" s="9" t="s">
        <v>820</v>
      </c>
    </row>
    <row r="732" spans="1:4" x14ac:dyDescent="0.25">
      <c r="A732" s="9">
        <v>10060028</v>
      </c>
      <c r="B732" s="9" t="s">
        <v>40</v>
      </c>
      <c r="C732" s="9" t="s">
        <v>839</v>
      </c>
      <c r="D732" s="9" t="s">
        <v>820</v>
      </c>
    </row>
    <row r="733" spans="1:4" x14ac:dyDescent="0.25">
      <c r="A733" s="9">
        <v>10060029</v>
      </c>
      <c r="B733" s="9" t="s">
        <v>40</v>
      </c>
      <c r="C733" s="9" t="s">
        <v>840</v>
      </c>
      <c r="D733" s="9" t="s">
        <v>820</v>
      </c>
    </row>
    <row r="734" spans="1:4" x14ac:dyDescent="0.25">
      <c r="A734" s="9">
        <v>10060030</v>
      </c>
      <c r="B734" s="9" t="s">
        <v>40</v>
      </c>
      <c r="C734" s="9" t="s">
        <v>841</v>
      </c>
      <c r="D734" s="9" t="s">
        <v>820</v>
      </c>
    </row>
    <row r="735" spans="1:4" x14ac:dyDescent="0.25">
      <c r="A735" s="9">
        <v>10060031</v>
      </c>
      <c r="B735" s="9" t="s">
        <v>40</v>
      </c>
      <c r="C735" s="9" t="s">
        <v>842</v>
      </c>
      <c r="D735" s="9" t="s">
        <v>820</v>
      </c>
    </row>
    <row r="736" spans="1:4" x14ac:dyDescent="0.25">
      <c r="A736" s="9">
        <v>10060032</v>
      </c>
      <c r="B736" s="9" t="s">
        <v>40</v>
      </c>
      <c r="C736" s="9" t="s">
        <v>843</v>
      </c>
      <c r="D736" s="9" t="s">
        <v>820</v>
      </c>
    </row>
    <row r="737" spans="1:4" x14ac:dyDescent="0.25">
      <c r="A737" s="9">
        <v>10060033</v>
      </c>
      <c r="B737" s="9" t="s">
        <v>40</v>
      </c>
      <c r="C737" s="9" t="s">
        <v>844</v>
      </c>
      <c r="D737" s="9" t="s">
        <v>820</v>
      </c>
    </row>
    <row r="738" spans="1:4" x14ac:dyDescent="0.25">
      <c r="A738" s="9">
        <v>10060034</v>
      </c>
      <c r="B738" s="9" t="s">
        <v>40</v>
      </c>
      <c r="C738" s="9" t="s">
        <v>845</v>
      </c>
      <c r="D738" s="9" t="s">
        <v>820</v>
      </c>
    </row>
    <row r="739" spans="1:4" x14ac:dyDescent="0.25">
      <c r="A739" s="9">
        <v>10060036</v>
      </c>
      <c r="B739" s="9" t="s">
        <v>40</v>
      </c>
      <c r="C739" s="9" t="s">
        <v>846</v>
      </c>
      <c r="D739" s="9" t="s">
        <v>820</v>
      </c>
    </row>
    <row r="740" spans="1:4" x14ac:dyDescent="0.25">
      <c r="A740" s="9">
        <v>10060037</v>
      </c>
      <c r="B740" s="9" t="s">
        <v>40</v>
      </c>
      <c r="C740" s="9" t="s">
        <v>847</v>
      </c>
      <c r="D740" s="9" t="s">
        <v>820</v>
      </c>
    </row>
    <row r="741" spans="1:4" x14ac:dyDescent="0.25">
      <c r="A741" s="9">
        <v>10060039</v>
      </c>
      <c r="B741" s="9" t="s">
        <v>40</v>
      </c>
      <c r="C741" s="9" t="s">
        <v>848</v>
      </c>
      <c r="D741" s="9" t="s">
        <v>820</v>
      </c>
    </row>
    <row r="742" spans="1:4" x14ac:dyDescent="0.25">
      <c r="A742" s="9">
        <v>10060040</v>
      </c>
      <c r="B742" s="9" t="s">
        <v>40</v>
      </c>
      <c r="C742" s="9" t="s">
        <v>849</v>
      </c>
      <c r="D742" s="9" t="s">
        <v>820</v>
      </c>
    </row>
    <row r="743" spans="1:4" x14ac:dyDescent="0.25">
      <c r="A743" s="9">
        <v>10060041</v>
      </c>
      <c r="B743" s="9" t="s">
        <v>40</v>
      </c>
      <c r="C743" s="9" t="s">
        <v>850</v>
      </c>
      <c r="D743" s="9" t="s">
        <v>820</v>
      </c>
    </row>
    <row r="744" spans="1:4" x14ac:dyDescent="0.25">
      <c r="A744" s="9">
        <v>10060043</v>
      </c>
      <c r="B744" s="9" t="s">
        <v>40</v>
      </c>
      <c r="C744" s="9" t="s">
        <v>851</v>
      </c>
      <c r="D744" s="9" t="s">
        <v>820</v>
      </c>
    </row>
    <row r="745" spans="1:4" x14ac:dyDescent="0.25">
      <c r="A745" s="9">
        <v>10060044</v>
      </c>
      <c r="B745" s="9" t="s">
        <v>40</v>
      </c>
      <c r="C745" s="9" t="s">
        <v>852</v>
      </c>
      <c r="D745" s="9" t="s">
        <v>820</v>
      </c>
    </row>
    <row r="746" spans="1:4" x14ac:dyDescent="0.25">
      <c r="A746" s="9">
        <v>10060045</v>
      </c>
      <c r="B746" s="9" t="s">
        <v>40</v>
      </c>
      <c r="C746" s="9" t="s">
        <v>853</v>
      </c>
      <c r="D746" s="9" t="s">
        <v>820</v>
      </c>
    </row>
    <row r="747" spans="1:4" x14ac:dyDescent="0.25">
      <c r="A747" s="9">
        <v>10060049</v>
      </c>
      <c r="B747" s="9" t="s">
        <v>40</v>
      </c>
      <c r="C747" s="9" t="s">
        <v>854</v>
      </c>
      <c r="D747" s="9" t="s">
        <v>820</v>
      </c>
    </row>
    <row r="748" spans="1:4" x14ac:dyDescent="0.25">
      <c r="A748" s="9">
        <v>10060050</v>
      </c>
      <c r="B748" s="9" t="s">
        <v>40</v>
      </c>
      <c r="C748" s="9" t="s">
        <v>855</v>
      </c>
      <c r="D748" s="9" t="s">
        <v>820</v>
      </c>
    </row>
    <row r="749" spans="1:4" x14ac:dyDescent="0.25">
      <c r="A749" s="9">
        <v>10060051</v>
      </c>
      <c r="B749" s="9" t="s">
        <v>40</v>
      </c>
      <c r="C749" s="9" t="s">
        <v>856</v>
      </c>
      <c r="D749" s="9" t="s">
        <v>820</v>
      </c>
    </row>
    <row r="750" spans="1:4" x14ac:dyDescent="0.25">
      <c r="A750" s="9">
        <v>10060052</v>
      </c>
      <c r="B750" s="9" t="s">
        <v>40</v>
      </c>
      <c r="C750" s="9" t="s">
        <v>857</v>
      </c>
      <c r="D750" s="9" t="s">
        <v>820</v>
      </c>
    </row>
    <row r="751" spans="1:4" x14ac:dyDescent="0.25">
      <c r="A751" s="9">
        <v>10060054</v>
      </c>
      <c r="B751" s="9" t="s">
        <v>40</v>
      </c>
      <c r="C751" s="9" t="s">
        <v>858</v>
      </c>
      <c r="D751" s="9" t="s">
        <v>820</v>
      </c>
    </row>
    <row r="752" spans="1:4" x14ac:dyDescent="0.25">
      <c r="A752" s="9">
        <v>10060055</v>
      </c>
      <c r="B752" s="9" t="s">
        <v>40</v>
      </c>
      <c r="C752" s="9" t="s">
        <v>859</v>
      </c>
      <c r="D752" s="9" t="s">
        <v>820</v>
      </c>
    </row>
    <row r="753" spans="1:4" x14ac:dyDescent="0.25">
      <c r="A753" s="9">
        <v>10060056</v>
      </c>
      <c r="B753" s="9" t="s">
        <v>40</v>
      </c>
      <c r="C753" s="9" t="s">
        <v>860</v>
      </c>
      <c r="D753" s="9" t="s">
        <v>820</v>
      </c>
    </row>
    <row r="754" spans="1:4" x14ac:dyDescent="0.25">
      <c r="A754" s="9">
        <v>10060058</v>
      </c>
      <c r="B754" s="9" t="s">
        <v>40</v>
      </c>
      <c r="C754" s="9" t="s">
        <v>861</v>
      </c>
      <c r="D754" s="9" t="s">
        <v>820</v>
      </c>
    </row>
    <row r="755" spans="1:4" x14ac:dyDescent="0.25">
      <c r="A755" s="9">
        <v>10060061</v>
      </c>
      <c r="B755" s="9" t="s">
        <v>40</v>
      </c>
      <c r="C755" s="9" t="s">
        <v>862</v>
      </c>
      <c r="D755" s="9" t="s">
        <v>820</v>
      </c>
    </row>
    <row r="756" spans="1:4" x14ac:dyDescent="0.25">
      <c r="A756" s="9">
        <v>10060062</v>
      </c>
      <c r="B756" s="9" t="s">
        <v>40</v>
      </c>
      <c r="C756" s="9" t="s">
        <v>863</v>
      </c>
      <c r="D756" s="9" t="s">
        <v>820</v>
      </c>
    </row>
    <row r="757" spans="1:4" x14ac:dyDescent="0.25">
      <c r="A757" s="9">
        <v>10060064</v>
      </c>
      <c r="B757" s="9" t="s">
        <v>40</v>
      </c>
      <c r="C757" s="9" t="s">
        <v>864</v>
      </c>
      <c r="D757" s="9" t="s">
        <v>820</v>
      </c>
    </row>
    <row r="758" spans="1:4" x14ac:dyDescent="0.25">
      <c r="A758" s="9">
        <v>10060068</v>
      </c>
      <c r="B758" s="9" t="s">
        <v>40</v>
      </c>
      <c r="C758" s="9" t="s">
        <v>865</v>
      </c>
      <c r="D758" s="9" t="s">
        <v>820</v>
      </c>
    </row>
    <row r="759" spans="1:4" x14ac:dyDescent="0.25">
      <c r="A759" s="9">
        <v>10060069</v>
      </c>
      <c r="B759" s="9" t="s">
        <v>40</v>
      </c>
      <c r="C759" s="9" t="s">
        <v>866</v>
      </c>
      <c r="D759" s="9" t="s">
        <v>820</v>
      </c>
    </row>
    <row r="760" spans="1:4" x14ac:dyDescent="0.25">
      <c r="A760" s="9">
        <v>10060070</v>
      </c>
      <c r="B760" s="9" t="s">
        <v>40</v>
      </c>
      <c r="C760" s="9" t="s">
        <v>867</v>
      </c>
      <c r="D760" s="9" t="s">
        <v>820</v>
      </c>
    </row>
    <row r="761" spans="1:4" x14ac:dyDescent="0.25">
      <c r="A761" s="9">
        <v>10060071</v>
      </c>
      <c r="B761" s="9" t="s">
        <v>40</v>
      </c>
      <c r="C761" s="9" t="s">
        <v>868</v>
      </c>
      <c r="D761" s="9" t="s">
        <v>820</v>
      </c>
    </row>
    <row r="762" spans="1:4" x14ac:dyDescent="0.25">
      <c r="A762" s="9">
        <v>10060073</v>
      </c>
      <c r="B762" s="9" t="s">
        <v>40</v>
      </c>
      <c r="C762" s="9" t="s">
        <v>869</v>
      </c>
      <c r="D762" s="9" t="s">
        <v>820</v>
      </c>
    </row>
    <row r="763" spans="1:4" x14ac:dyDescent="0.25">
      <c r="A763" s="9">
        <v>10060074</v>
      </c>
      <c r="B763" s="9" t="s">
        <v>40</v>
      </c>
      <c r="C763" s="9" t="s">
        <v>870</v>
      </c>
      <c r="D763" s="9" t="s">
        <v>820</v>
      </c>
    </row>
    <row r="764" spans="1:4" x14ac:dyDescent="0.25">
      <c r="A764" s="9">
        <v>10060076</v>
      </c>
      <c r="B764" s="9" t="s">
        <v>40</v>
      </c>
      <c r="C764" s="9" t="s">
        <v>871</v>
      </c>
      <c r="D764" s="9" t="s">
        <v>820</v>
      </c>
    </row>
    <row r="765" spans="1:4" x14ac:dyDescent="0.25">
      <c r="A765" s="9">
        <v>10060077</v>
      </c>
      <c r="B765" s="9" t="s">
        <v>40</v>
      </c>
      <c r="C765" s="9" t="s">
        <v>872</v>
      </c>
      <c r="D765" s="9" t="s">
        <v>820</v>
      </c>
    </row>
    <row r="766" spans="1:4" x14ac:dyDescent="0.25">
      <c r="A766" s="9">
        <v>10060079</v>
      </c>
      <c r="B766" s="9" t="s">
        <v>40</v>
      </c>
      <c r="C766" s="9" t="s">
        <v>873</v>
      </c>
      <c r="D766" s="9" t="s">
        <v>820</v>
      </c>
    </row>
    <row r="767" spans="1:4" x14ac:dyDescent="0.25">
      <c r="A767" s="9">
        <v>10060081</v>
      </c>
      <c r="B767" s="9" t="s">
        <v>40</v>
      </c>
      <c r="C767" s="9" t="s">
        <v>874</v>
      </c>
      <c r="D767" s="9" t="s">
        <v>820</v>
      </c>
    </row>
    <row r="768" spans="1:4" x14ac:dyDescent="0.25">
      <c r="A768" s="9">
        <v>10060082</v>
      </c>
      <c r="B768" s="9" t="s">
        <v>40</v>
      </c>
      <c r="C768" s="9" t="s">
        <v>875</v>
      </c>
      <c r="D768" s="9" t="s">
        <v>820</v>
      </c>
    </row>
    <row r="769" spans="1:4" x14ac:dyDescent="0.25">
      <c r="A769" s="9">
        <v>10060083</v>
      </c>
      <c r="B769" s="9" t="s">
        <v>40</v>
      </c>
      <c r="C769" s="9" t="s">
        <v>876</v>
      </c>
      <c r="D769" s="9" t="s">
        <v>820</v>
      </c>
    </row>
    <row r="770" spans="1:4" x14ac:dyDescent="0.25">
      <c r="A770" s="9">
        <v>10060084</v>
      </c>
      <c r="B770" s="9" t="s">
        <v>40</v>
      </c>
      <c r="C770" s="9" t="s">
        <v>877</v>
      </c>
      <c r="D770" s="9" t="s">
        <v>820</v>
      </c>
    </row>
    <row r="771" spans="1:4" x14ac:dyDescent="0.25">
      <c r="A771" s="9">
        <v>10060085</v>
      </c>
      <c r="B771" s="9" t="s">
        <v>40</v>
      </c>
      <c r="C771" s="9" t="s">
        <v>878</v>
      </c>
      <c r="D771" s="9" t="s">
        <v>820</v>
      </c>
    </row>
    <row r="772" spans="1:4" x14ac:dyDescent="0.25">
      <c r="A772" s="9">
        <v>10060087</v>
      </c>
      <c r="B772" s="9" t="s">
        <v>40</v>
      </c>
      <c r="C772" s="9" t="s">
        <v>879</v>
      </c>
      <c r="D772" s="9" t="s">
        <v>820</v>
      </c>
    </row>
    <row r="773" spans="1:4" x14ac:dyDescent="0.25">
      <c r="A773" s="9">
        <v>10060089</v>
      </c>
      <c r="B773" s="9" t="s">
        <v>40</v>
      </c>
      <c r="C773" s="9" t="s">
        <v>880</v>
      </c>
      <c r="D773" s="9" t="s">
        <v>820</v>
      </c>
    </row>
    <row r="774" spans="1:4" x14ac:dyDescent="0.25">
      <c r="A774" s="9">
        <v>10060090</v>
      </c>
      <c r="B774" s="9" t="s">
        <v>40</v>
      </c>
      <c r="C774" s="9" t="s">
        <v>881</v>
      </c>
      <c r="D774" s="9" t="s">
        <v>820</v>
      </c>
    </row>
    <row r="775" spans="1:4" x14ac:dyDescent="0.25">
      <c r="A775" s="9">
        <v>10060091</v>
      </c>
      <c r="B775" s="9" t="s">
        <v>40</v>
      </c>
      <c r="C775" s="9" t="s">
        <v>882</v>
      </c>
      <c r="D775" s="9" t="s">
        <v>820</v>
      </c>
    </row>
    <row r="776" spans="1:4" x14ac:dyDescent="0.25">
      <c r="A776" s="9">
        <v>10060092</v>
      </c>
      <c r="B776" s="9" t="s">
        <v>40</v>
      </c>
      <c r="C776" s="9" t="s">
        <v>883</v>
      </c>
      <c r="D776" s="9" t="s">
        <v>820</v>
      </c>
    </row>
    <row r="777" spans="1:4" x14ac:dyDescent="0.25">
      <c r="A777" s="9">
        <v>10060093</v>
      </c>
      <c r="B777" s="9" t="s">
        <v>40</v>
      </c>
      <c r="C777" s="9" t="s">
        <v>884</v>
      </c>
      <c r="D777" s="9" t="s">
        <v>820</v>
      </c>
    </row>
    <row r="778" spans="1:4" x14ac:dyDescent="0.25">
      <c r="A778" s="9">
        <v>10060095</v>
      </c>
      <c r="B778" s="9" t="s">
        <v>40</v>
      </c>
      <c r="C778" s="9" t="s">
        <v>885</v>
      </c>
      <c r="D778" s="9" t="s">
        <v>820</v>
      </c>
    </row>
    <row r="779" spans="1:4" x14ac:dyDescent="0.25">
      <c r="A779" s="9">
        <v>10060096</v>
      </c>
      <c r="B779" s="9" t="s">
        <v>40</v>
      </c>
      <c r="C779" s="9" t="s">
        <v>886</v>
      </c>
      <c r="D779" s="9" t="s">
        <v>820</v>
      </c>
    </row>
    <row r="780" spans="1:4" x14ac:dyDescent="0.25">
      <c r="A780" s="9">
        <v>10060097</v>
      </c>
      <c r="B780" s="9" t="s">
        <v>40</v>
      </c>
      <c r="C780" s="9" t="s">
        <v>887</v>
      </c>
      <c r="D780" s="9" t="s">
        <v>820</v>
      </c>
    </row>
    <row r="781" spans="1:4" x14ac:dyDescent="0.25">
      <c r="A781" s="9">
        <v>10060098</v>
      </c>
      <c r="B781" s="9" t="s">
        <v>40</v>
      </c>
      <c r="C781" s="20" t="s">
        <v>999</v>
      </c>
      <c r="D781" s="9" t="s">
        <v>820</v>
      </c>
    </row>
    <row r="782" spans="1:4" x14ac:dyDescent="0.25">
      <c r="A782" s="9">
        <v>10060099</v>
      </c>
      <c r="B782" s="9" t="s">
        <v>40</v>
      </c>
      <c r="C782" s="9" t="s">
        <v>888</v>
      </c>
      <c r="D782" s="9" t="s">
        <v>820</v>
      </c>
    </row>
    <row r="783" spans="1:4" x14ac:dyDescent="0.25">
      <c r="A783" s="9">
        <v>10060100</v>
      </c>
      <c r="B783" s="9" t="s">
        <v>40</v>
      </c>
      <c r="C783" s="9" t="s">
        <v>248</v>
      </c>
      <c r="D783" s="9" t="s">
        <v>820</v>
      </c>
    </row>
    <row r="784" spans="1:4" x14ac:dyDescent="0.25">
      <c r="A784" s="9">
        <v>10060101</v>
      </c>
      <c r="B784" s="9" t="s">
        <v>40</v>
      </c>
      <c r="C784" s="9" t="s">
        <v>889</v>
      </c>
      <c r="D784" s="9" t="s">
        <v>820</v>
      </c>
    </row>
    <row r="785" spans="1:4" x14ac:dyDescent="0.25">
      <c r="A785" s="9">
        <v>10060103</v>
      </c>
      <c r="B785" s="9" t="s">
        <v>40</v>
      </c>
      <c r="C785" s="9" t="s">
        <v>890</v>
      </c>
      <c r="D785" s="9" t="s">
        <v>820</v>
      </c>
    </row>
    <row r="786" spans="1:4" x14ac:dyDescent="0.25">
      <c r="A786" s="9">
        <v>10060105</v>
      </c>
      <c r="B786" s="9" t="s">
        <v>40</v>
      </c>
      <c r="C786" s="9" t="s">
        <v>891</v>
      </c>
      <c r="D786" s="9" t="s">
        <v>820</v>
      </c>
    </row>
    <row r="787" spans="1:4" x14ac:dyDescent="0.25">
      <c r="A787" s="9">
        <v>10270001</v>
      </c>
      <c r="B787" s="9" t="s">
        <v>1000</v>
      </c>
      <c r="C787" s="9" t="s">
        <v>1001</v>
      </c>
      <c r="D787" s="9" t="s">
        <v>41</v>
      </c>
    </row>
    <row r="788" spans="1:4" x14ac:dyDescent="0.25">
      <c r="A788" s="9">
        <v>10290001</v>
      </c>
      <c r="B788" s="9" t="s">
        <v>40</v>
      </c>
      <c r="C788" s="9" t="s">
        <v>892</v>
      </c>
      <c r="D788" s="9" t="s">
        <v>820</v>
      </c>
    </row>
    <row r="789" spans="1:4" x14ac:dyDescent="0.25">
      <c r="A789" s="9">
        <v>10300001</v>
      </c>
      <c r="B789" s="9" t="s">
        <v>40</v>
      </c>
      <c r="C789" s="9" t="s">
        <v>893</v>
      </c>
      <c r="D789" s="9" t="s">
        <v>820</v>
      </c>
    </row>
    <row r="790" spans="1:4" x14ac:dyDescent="0.25">
      <c r="A790" s="9">
        <v>10310001</v>
      </c>
      <c r="B790" s="9" t="s">
        <v>40</v>
      </c>
      <c r="C790" s="9" t="s">
        <v>894</v>
      </c>
      <c r="D790" s="9" t="s">
        <v>820</v>
      </c>
    </row>
    <row r="791" spans="1:4" x14ac:dyDescent="0.25">
      <c r="A791" s="9">
        <v>10320001</v>
      </c>
      <c r="B791" s="9" t="s">
        <v>40</v>
      </c>
      <c r="C791" s="9" t="s">
        <v>895</v>
      </c>
      <c r="D791" s="9" t="s">
        <v>820</v>
      </c>
    </row>
    <row r="792" spans="1:4" x14ac:dyDescent="0.25">
      <c r="A792" s="9">
        <v>10330001</v>
      </c>
      <c r="B792" s="9" t="s">
        <v>40</v>
      </c>
      <c r="C792" s="9" t="s">
        <v>896</v>
      </c>
      <c r="D792" s="9" t="s">
        <v>820</v>
      </c>
    </row>
    <row r="793" spans="1:4" x14ac:dyDescent="0.25">
      <c r="A793" s="9">
        <v>10340001</v>
      </c>
      <c r="B793" s="9" t="s">
        <v>40</v>
      </c>
      <c r="C793" s="9" t="s">
        <v>897</v>
      </c>
      <c r="D793" s="9" t="s">
        <v>820</v>
      </c>
    </row>
    <row r="794" spans="1:4" x14ac:dyDescent="0.25">
      <c r="A794" s="9">
        <v>10350001</v>
      </c>
      <c r="B794" s="9" t="s">
        <v>40</v>
      </c>
      <c r="C794" s="9" t="s">
        <v>898</v>
      </c>
      <c r="D794" s="9" t="s">
        <v>820</v>
      </c>
    </row>
    <row r="795" spans="1:4" x14ac:dyDescent="0.25">
      <c r="A795" s="9">
        <v>10010006</v>
      </c>
      <c r="B795" s="9" t="s">
        <v>40</v>
      </c>
      <c r="C795" s="9" t="s">
        <v>899</v>
      </c>
      <c r="D795" s="9" t="s">
        <v>900</v>
      </c>
    </row>
    <row r="796" spans="1:4" x14ac:dyDescent="0.25">
      <c r="A796" s="9">
        <v>10010017</v>
      </c>
      <c r="B796" s="9" t="s">
        <v>40</v>
      </c>
      <c r="C796" s="9" t="s">
        <v>901</v>
      </c>
      <c r="D796" s="9" t="s">
        <v>900</v>
      </c>
    </row>
    <row r="797" spans="1:4" x14ac:dyDescent="0.25">
      <c r="A797" s="9">
        <v>10080002</v>
      </c>
      <c r="B797" s="9" t="s">
        <v>40</v>
      </c>
      <c r="C797" s="9" t="s">
        <v>902</v>
      </c>
      <c r="D797" s="9" t="s">
        <v>900</v>
      </c>
    </row>
    <row r="798" spans="1:4" x14ac:dyDescent="0.25">
      <c r="A798" s="9">
        <v>10080003</v>
      </c>
      <c r="B798" s="9" t="s">
        <v>40</v>
      </c>
      <c r="C798" s="9" t="s">
        <v>903</v>
      </c>
      <c r="D798" s="9" t="s">
        <v>900</v>
      </c>
    </row>
    <row r="799" spans="1:4" x14ac:dyDescent="0.25">
      <c r="A799" s="9">
        <v>10080004</v>
      </c>
      <c r="B799" s="9" t="s">
        <v>40</v>
      </c>
      <c r="C799" s="9" t="s">
        <v>904</v>
      </c>
      <c r="D799" s="9" t="s">
        <v>900</v>
      </c>
    </row>
    <row r="800" spans="1:4" x14ac:dyDescent="0.25">
      <c r="A800" s="9">
        <v>10080005</v>
      </c>
      <c r="B800" s="9" t="s">
        <v>40</v>
      </c>
      <c r="C800" s="9" t="s">
        <v>905</v>
      </c>
      <c r="D800" s="9" t="s">
        <v>900</v>
      </c>
    </row>
    <row r="801" spans="1:4" x14ac:dyDescent="0.25">
      <c r="A801" s="9">
        <v>10080006</v>
      </c>
      <c r="B801" s="9" t="s">
        <v>40</v>
      </c>
      <c r="C801" s="9" t="s">
        <v>906</v>
      </c>
      <c r="D801" s="9" t="s">
        <v>900</v>
      </c>
    </row>
    <row r="802" spans="1:4" x14ac:dyDescent="0.25">
      <c r="A802" s="9">
        <v>10080007</v>
      </c>
      <c r="B802" s="9" t="s">
        <v>40</v>
      </c>
      <c r="C802" s="9" t="s">
        <v>907</v>
      </c>
      <c r="D802" s="9" t="s">
        <v>900</v>
      </c>
    </row>
    <row r="803" spans="1:4" x14ac:dyDescent="0.25">
      <c r="A803" s="9">
        <v>10080009</v>
      </c>
      <c r="B803" s="9" t="s">
        <v>40</v>
      </c>
      <c r="C803" s="9" t="s">
        <v>908</v>
      </c>
      <c r="D803" s="9" t="s">
        <v>900</v>
      </c>
    </row>
    <row r="804" spans="1:4" x14ac:dyDescent="0.25">
      <c r="A804" s="9">
        <v>10080011</v>
      </c>
      <c r="B804" s="9" t="s">
        <v>40</v>
      </c>
      <c r="C804" s="9" t="s">
        <v>909</v>
      </c>
      <c r="D804" s="9" t="s">
        <v>900</v>
      </c>
    </row>
    <row r="805" spans="1:4" x14ac:dyDescent="0.25">
      <c r="A805" s="9">
        <v>10080012</v>
      </c>
      <c r="B805" s="9" t="s">
        <v>40</v>
      </c>
      <c r="C805" s="9" t="s">
        <v>910</v>
      </c>
      <c r="D805" s="9" t="s">
        <v>900</v>
      </c>
    </row>
    <row r="806" spans="1:4" x14ac:dyDescent="0.25">
      <c r="A806" s="9">
        <v>10080013</v>
      </c>
      <c r="B806" s="9" t="s">
        <v>40</v>
      </c>
      <c r="C806" s="9" t="s">
        <v>911</v>
      </c>
      <c r="D806" s="9" t="s">
        <v>900</v>
      </c>
    </row>
    <row r="807" spans="1:4" x14ac:dyDescent="0.25">
      <c r="A807" s="9">
        <v>10080014</v>
      </c>
      <c r="B807" s="9" t="s">
        <v>40</v>
      </c>
      <c r="C807" s="9" t="s">
        <v>912</v>
      </c>
      <c r="D807" s="9" t="s">
        <v>900</v>
      </c>
    </row>
    <row r="808" spans="1:4" x14ac:dyDescent="0.25">
      <c r="A808" s="9">
        <v>10080015</v>
      </c>
      <c r="B808" s="9" t="s">
        <v>40</v>
      </c>
      <c r="C808" s="9" t="s">
        <v>913</v>
      </c>
      <c r="D808" s="9" t="s">
        <v>900</v>
      </c>
    </row>
    <row r="809" spans="1:4" x14ac:dyDescent="0.25">
      <c r="A809" s="9">
        <v>10080016</v>
      </c>
      <c r="B809" s="9" t="s">
        <v>40</v>
      </c>
      <c r="C809" s="9" t="s">
        <v>914</v>
      </c>
      <c r="D809" s="9" t="s">
        <v>900</v>
      </c>
    </row>
    <row r="810" spans="1:4" x14ac:dyDescent="0.25">
      <c r="A810" s="9">
        <v>10080018</v>
      </c>
      <c r="B810" s="9" t="s">
        <v>40</v>
      </c>
      <c r="C810" s="9" t="s">
        <v>915</v>
      </c>
      <c r="D810" s="9" t="s">
        <v>900</v>
      </c>
    </row>
    <row r="811" spans="1:4" x14ac:dyDescent="0.25">
      <c r="A811" s="9">
        <v>10080020</v>
      </c>
      <c r="B811" s="9" t="s">
        <v>40</v>
      </c>
      <c r="C811" s="9" t="s">
        <v>916</v>
      </c>
      <c r="D811" s="9" t="s">
        <v>900</v>
      </c>
    </row>
    <row r="812" spans="1:4" x14ac:dyDescent="0.25">
      <c r="A812" s="9">
        <v>10080022</v>
      </c>
      <c r="B812" s="9" t="s">
        <v>40</v>
      </c>
      <c r="C812" s="9" t="s">
        <v>917</v>
      </c>
      <c r="D812" s="9" t="s">
        <v>900</v>
      </c>
    </row>
    <row r="813" spans="1:4" x14ac:dyDescent="0.25">
      <c r="A813" s="9">
        <v>10080023</v>
      </c>
      <c r="B813" s="9" t="s">
        <v>40</v>
      </c>
      <c r="C813" s="9" t="s">
        <v>918</v>
      </c>
      <c r="D813" s="9" t="s">
        <v>900</v>
      </c>
    </row>
    <row r="814" spans="1:4" x14ac:dyDescent="0.25">
      <c r="A814" s="9">
        <v>10080024</v>
      </c>
      <c r="B814" s="9" t="s">
        <v>40</v>
      </c>
      <c r="C814" s="9" t="s">
        <v>919</v>
      </c>
      <c r="D814" s="9" t="s">
        <v>900</v>
      </c>
    </row>
    <row r="815" spans="1:4" x14ac:dyDescent="0.25">
      <c r="A815" s="9">
        <v>10080025</v>
      </c>
      <c r="B815" s="9" t="s">
        <v>40</v>
      </c>
      <c r="C815" s="9" t="s">
        <v>920</v>
      </c>
      <c r="D815" s="9" t="s">
        <v>900</v>
      </c>
    </row>
    <row r="816" spans="1:4" x14ac:dyDescent="0.25">
      <c r="A816" s="9">
        <v>10080027</v>
      </c>
      <c r="B816" s="9" t="s">
        <v>40</v>
      </c>
      <c r="C816" s="9" t="s">
        <v>921</v>
      </c>
      <c r="D816" s="9" t="s">
        <v>900</v>
      </c>
    </row>
    <row r="817" spans="1:4" x14ac:dyDescent="0.25">
      <c r="A817" s="9">
        <v>10080032</v>
      </c>
      <c r="B817" s="9" t="s">
        <v>40</v>
      </c>
      <c r="C817" s="9" t="s">
        <v>922</v>
      </c>
      <c r="D817" s="9" t="s">
        <v>900</v>
      </c>
    </row>
    <row r="818" spans="1:4" x14ac:dyDescent="0.25">
      <c r="A818" s="9">
        <v>10080037</v>
      </c>
      <c r="B818" s="9" t="s">
        <v>40</v>
      </c>
      <c r="C818" s="9" t="s">
        <v>923</v>
      </c>
      <c r="D818" s="9" t="s">
        <v>900</v>
      </c>
    </row>
    <row r="819" spans="1:4" x14ac:dyDescent="0.25">
      <c r="A819" s="9">
        <v>10080039</v>
      </c>
      <c r="B819" s="9" t="s">
        <v>40</v>
      </c>
      <c r="C819" s="9" t="s">
        <v>924</v>
      </c>
      <c r="D819" s="9" t="s">
        <v>900</v>
      </c>
    </row>
    <row r="820" spans="1:4" x14ac:dyDescent="0.25">
      <c r="A820" s="9">
        <v>10080040</v>
      </c>
      <c r="B820" s="9" t="s">
        <v>40</v>
      </c>
      <c r="C820" s="9" t="s">
        <v>925</v>
      </c>
      <c r="D820" s="9" t="s">
        <v>900</v>
      </c>
    </row>
    <row r="821" spans="1:4" x14ac:dyDescent="0.25">
      <c r="A821" s="9">
        <v>10080041</v>
      </c>
      <c r="B821" s="9" t="s">
        <v>40</v>
      </c>
      <c r="C821" s="9" t="s">
        <v>926</v>
      </c>
      <c r="D821" s="9" t="s">
        <v>900</v>
      </c>
    </row>
    <row r="822" spans="1:4" x14ac:dyDescent="0.25">
      <c r="A822" s="9">
        <v>10080042</v>
      </c>
      <c r="B822" s="9" t="s">
        <v>40</v>
      </c>
      <c r="C822" s="9" t="s">
        <v>927</v>
      </c>
      <c r="D822" s="9" t="s">
        <v>900</v>
      </c>
    </row>
    <row r="823" spans="1:4" x14ac:dyDescent="0.25">
      <c r="A823" s="9">
        <v>10080043</v>
      </c>
      <c r="B823" s="9" t="s">
        <v>40</v>
      </c>
      <c r="C823" s="9" t="s">
        <v>928</v>
      </c>
      <c r="D823" s="9" t="s">
        <v>900</v>
      </c>
    </row>
    <row r="824" spans="1:4" x14ac:dyDescent="0.25">
      <c r="A824" s="9">
        <v>10080048</v>
      </c>
      <c r="B824" s="9" t="s">
        <v>40</v>
      </c>
      <c r="C824" s="9" t="s">
        <v>929</v>
      </c>
      <c r="D824" s="9" t="s">
        <v>900</v>
      </c>
    </row>
    <row r="825" spans="1:4" x14ac:dyDescent="0.25">
      <c r="A825" s="9">
        <v>10080051</v>
      </c>
      <c r="B825" s="9" t="s">
        <v>40</v>
      </c>
      <c r="C825" s="9" t="s">
        <v>930</v>
      </c>
      <c r="D825" s="9" t="s">
        <v>900</v>
      </c>
    </row>
    <row r="826" spans="1:4" x14ac:dyDescent="0.25">
      <c r="A826" s="9">
        <v>10080052</v>
      </c>
      <c r="B826" s="9" t="s">
        <v>40</v>
      </c>
      <c r="C826" s="9" t="s">
        <v>931</v>
      </c>
      <c r="D826" s="9" t="s">
        <v>900</v>
      </c>
    </row>
    <row r="827" spans="1:4" x14ac:dyDescent="0.25">
      <c r="A827" s="9">
        <v>10080053</v>
      </c>
      <c r="B827" s="9" t="s">
        <v>40</v>
      </c>
      <c r="C827" s="9" t="s">
        <v>932</v>
      </c>
      <c r="D827" s="9" t="s">
        <v>900</v>
      </c>
    </row>
    <row r="828" spans="1:4" x14ac:dyDescent="0.25">
      <c r="A828" s="9">
        <v>10080054</v>
      </c>
      <c r="B828" s="9" t="s">
        <v>40</v>
      </c>
      <c r="C828" s="9" t="s">
        <v>933</v>
      </c>
      <c r="D828" s="9" t="s">
        <v>900</v>
      </c>
    </row>
    <row r="829" spans="1:4" x14ac:dyDescent="0.25">
      <c r="A829" s="9">
        <v>10080055</v>
      </c>
      <c r="B829" s="9" t="s">
        <v>40</v>
      </c>
      <c r="C829" s="9" t="s">
        <v>934</v>
      </c>
      <c r="D829" s="9" t="s">
        <v>900</v>
      </c>
    </row>
    <row r="830" spans="1:4" x14ac:dyDescent="0.25">
      <c r="A830" s="9">
        <v>10080057</v>
      </c>
      <c r="B830" s="9" t="s">
        <v>40</v>
      </c>
      <c r="C830" s="9" t="s">
        <v>935</v>
      </c>
      <c r="D830" s="9" t="s">
        <v>900</v>
      </c>
    </row>
    <row r="831" spans="1:4" x14ac:dyDescent="0.25">
      <c r="A831" s="9">
        <v>10080061</v>
      </c>
      <c r="B831" s="9" t="s">
        <v>40</v>
      </c>
      <c r="C831" s="9" t="s">
        <v>936</v>
      </c>
      <c r="D831" s="9" t="s">
        <v>900</v>
      </c>
    </row>
    <row r="832" spans="1:4" x14ac:dyDescent="0.25">
      <c r="A832" s="9">
        <v>10080062</v>
      </c>
      <c r="B832" s="9" t="s">
        <v>40</v>
      </c>
      <c r="C832" s="9" t="s">
        <v>937</v>
      </c>
      <c r="D832" s="9" t="s">
        <v>900</v>
      </c>
    </row>
    <row r="833" spans="1:4" x14ac:dyDescent="0.25">
      <c r="A833" s="9">
        <v>10080064</v>
      </c>
      <c r="B833" s="9" t="s">
        <v>40</v>
      </c>
      <c r="C833" s="9" t="s">
        <v>938</v>
      </c>
      <c r="D833" s="9" t="s">
        <v>900</v>
      </c>
    </row>
    <row r="834" spans="1:4" x14ac:dyDescent="0.25">
      <c r="A834" s="9">
        <v>10080065</v>
      </c>
      <c r="B834" s="9" t="s">
        <v>40</v>
      </c>
      <c r="C834" s="9" t="s">
        <v>939</v>
      </c>
      <c r="D834" s="9" t="s">
        <v>900</v>
      </c>
    </row>
    <row r="835" spans="1:4" x14ac:dyDescent="0.25">
      <c r="A835" s="9">
        <v>10080066</v>
      </c>
      <c r="B835" s="9" t="s">
        <v>40</v>
      </c>
      <c r="C835" s="9" t="s">
        <v>940</v>
      </c>
      <c r="D835" s="9" t="s">
        <v>900</v>
      </c>
    </row>
    <row r="836" spans="1:4" x14ac:dyDescent="0.25">
      <c r="A836" s="9">
        <v>10080067</v>
      </c>
      <c r="B836" s="9" t="s">
        <v>40</v>
      </c>
      <c r="C836" s="9" t="s">
        <v>941</v>
      </c>
      <c r="D836" s="9" t="s">
        <v>900</v>
      </c>
    </row>
    <row r="837" spans="1:4" x14ac:dyDescent="0.25">
      <c r="A837" s="9">
        <v>10080070</v>
      </c>
      <c r="B837" s="9" t="s">
        <v>40</v>
      </c>
      <c r="C837" s="9" t="s">
        <v>942</v>
      </c>
      <c r="D837" s="9" t="s">
        <v>900</v>
      </c>
    </row>
    <row r="838" spans="1:4" x14ac:dyDescent="0.25">
      <c r="A838" s="9">
        <v>10080072</v>
      </c>
      <c r="B838" s="9" t="s">
        <v>40</v>
      </c>
      <c r="C838" s="9" t="s">
        <v>943</v>
      </c>
      <c r="D838" s="9" t="s">
        <v>900</v>
      </c>
    </row>
    <row r="839" spans="1:4" x14ac:dyDescent="0.25">
      <c r="A839" s="9">
        <v>10080073</v>
      </c>
      <c r="B839" s="9" t="s">
        <v>40</v>
      </c>
      <c r="C839" s="9" t="s">
        <v>944</v>
      </c>
      <c r="D839" s="9" t="s">
        <v>900</v>
      </c>
    </row>
    <row r="840" spans="1:4" x14ac:dyDescent="0.25">
      <c r="A840" s="9">
        <v>10080075</v>
      </c>
      <c r="B840" s="9" t="s">
        <v>40</v>
      </c>
      <c r="C840" s="9" t="s">
        <v>945</v>
      </c>
      <c r="D840" s="9" t="s">
        <v>900</v>
      </c>
    </row>
    <row r="841" spans="1:4" x14ac:dyDescent="0.25">
      <c r="A841" s="9">
        <v>10080076</v>
      </c>
      <c r="B841" s="9" t="s">
        <v>40</v>
      </c>
      <c r="C841" s="9" t="s">
        <v>946</v>
      </c>
      <c r="D841" s="9" t="s">
        <v>900</v>
      </c>
    </row>
    <row r="842" spans="1:4" x14ac:dyDescent="0.25">
      <c r="A842" s="9">
        <v>10080077</v>
      </c>
      <c r="B842" s="9" t="s">
        <v>40</v>
      </c>
      <c r="C842" s="9" t="s">
        <v>947</v>
      </c>
      <c r="D842" s="9" t="s">
        <v>900</v>
      </c>
    </row>
    <row r="843" spans="1:4" x14ac:dyDescent="0.25">
      <c r="A843" s="9">
        <v>10080078</v>
      </c>
      <c r="B843" s="9" t="s">
        <v>40</v>
      </c>
      <c r="C843" s="9" t="s">
        <v>948</v>
      </c>
      <c r="D843" s="9" t="s">
        <v>900</v>
      </c>
    </row>
    <row r="844" spans="1:4" x14ac:dyDescent="0.25">
      <c r="A844" s="9">
        <v>10080079</v>
      </c>
      <c r="B844" s="9" t="s">
        <v>40</v>
      </c>
      <c r="C844" s="9" t="s">
        <v>949</v>
      </c>
      <c r="D844" s="9" t="s">
        <v>900</v>
      </c>
    </row>
    <row r="845" spans="1:4" x14ac:dyDescent="0.25">
      <c r="A845" s="9">
        <v>10080080</v>
      </c>
      <c r="B845" s="9" t="s">
        <v>40</v>
      </c>
      <c r="C845" s="9" t="s">
        <v>950</v>
      </c>
      <c r="D845" s="9" t="s">
        <v>900</v>
      </c>
    </row>
    <row r="846" spans="1:4" x14ac:dyDescent="0.25">
      <c r="A846" s="9">
        <v>10080081</v>
      </c>
      <c r="B846" s="9" t="s">
        <v>40</v>
      </c>
      <c r="C846" s="9" t="s">
        <v>951</v>
      </c>
      <c r="D846" s="9" t="s">
        <v>900</v>
      </c>
    </row>
    <row r="847" spans="1:4" x14ac:dyDescent="0.25">
      <c r="A847" s="9">
        <v>10080082</v>
      </c>
      <c r="B847" s="9" t="s">
        <v>40</v>
      </c>
      <c r="C847" s="9" t="s">
        <v>952</v>
      </c>
      <c r="D847" s="9" t="s">
        <v>900</v>
      </c>
    </row>
    <row r="848" spans="1:4" x14ac:dyDescent="0.25">
      <c r="A848" s="9">
        <v>10080083</v>
      </c>
      <c r="B848" s="9" t="s">
        <v>40</v>
      </c>
      <c r="C848" s="9" t="s">
        <v>953</v>
      </c>
      <c r="D848" s="9" t="s">
        <v>900</v>
      </c>
    </row>
    <row r="849" spans="1:4" x14ac:dyDescent="0.25">
      <c r="A849" s="9">
        <v>10080084</v>
      </c>
      <c r="B849" s="9" t="s">
        <v>40</v>
      </c>
      <c r="C849" s="9" t="s">
        <v>954</v>
      </c>
      <c r="D849" s="9" t="s">
        <v>900</v>
      </c>
    </row>
    <row r="850" spans="1:4" x14ac:dyDescent="0.25">
      <c r="A850" s="9">
        <v>10080085</v>
      </c>
      <c r="B850" s="9" t="s">
        <v>40</v>
      </c>
      <c r="C850" s="9" t="s">
        <v>955</v>
      </c>
      <c r="D850" s="9" t="s">
        <v>900</v>
      </c>
    </row>
    <row r="851" spans="1:4" x14ac:dyDescent="0.25">
      <c r="A851" s="9">
        <v>10080086</v>
      </c>
      <c r="B851" s="9" t="s">
        <v>40</v>
      </c>
      <c r="C851" s="9" t="s">
        <v>956</v>
      </c>
      <c r="D851" s="9" t="s">
        <v>900</v>
      </c>
    </row>
    <row r="852" spans="1:4" x14ac:dyDescent="0.25">
      <c r="A852" s="9">
        <v>10080087</v>
      </c>
      <c r="B852" s="9" t="s">
        <v>40</v>
      </c>
      <c r="C852" s="9" t="s">
        <v>957</v>
      </c>
      <c r="D852" s="9" t="s">
        <v>900</v>
      </c>
    </row>
    <row r="853" spans="1:4" x14ac:dyDescent="0.25">
      <c r="A853" s="9">
        <v>10080088</v>
      </c>
      <c r="B853" s="9" t="s">
        <v>40</v>
      </c>
      <c r="C853" s="9" t="s">
        <v>958</v>
      </c>
      <c r="D853" s="9" t="s">
        <v>900</v>
      </c>
    </row>
    <row r="854" spans="1:4" x14ac:dyDescent="0.25">
      <c r="A854" s="9">
        <v>10080089</v>
      </c>
      <c r="B854" s="9" t="s">
        <v>40</v>
      </c>
      <c r="C854" s="9" t="s">
        <v>959</v>
      </c>
      <c r="D854" s="9" t="s">
        <v>900</v>
      </c>
    </row>
    <row r="855" spans="1:4" x14ac:dyDescent="0.25">
      <c r="A855" s="9">
        <v>10080090</v>
      </c>
      <c r="B855" s="9" t="s">
        <v>40</v>
      </c>
      <c r="C855" s="9" t="s">
        <v>960</v>
      </c>
      <c r="D855" s="9" t="s">
        <v>900</v>
      </c>
    </row>
    <row r="856" spans="1:4" x14ac:dyDescent="0.25">
      <c r="A856" s="9">
        <v>10080092</v>
      </c>
      <c r="B856" s="9" t="s">
        <v>40</v>
      </c>
      <c r="C856" s="9" t="s">
        <v>961</v>
      </c>
      <c r="D856" s="9" t="s">
        <v>900</v>
      </c>
    </row>
    <row r="857" spans="1:4" x14ac:dyDescent="0.25">
      <c r="A857" s="9">
        <v>10040001</v>
      </c>
      <c r="B857" s="9" t="s">
        <v>40</v>
      </c>
      <c r="C857" s="9" t="s">
        <v>962</v>
      </c>
      <c r="D857" s="9" t="s">
        <v>963</v>
      </c>
    </row>
    <row r="858" spans="1:4" x14ac:dyDescent="0.25">
      <c r="A858" s="9">
        <v>1007</v>
      </c>
      <c r="B858" s="9" t="s">
        <v>39</v>
      </c>
      <c r="C858" s="9" t="s">
        <v>159</v>
      </c>
      <c r="D858" s="9" t="s">
        <v>159</v>
      </c>
    </row>
    <row r="859" spans="1:4" x14ac:dyDescent="0.25">
      <c r="A859" s="9">
        <v>1003</v>
      </c>
      <c r="B859" s="9" t="s">
        <v>39</v>
      </c>
      <c r="C859" s="9" t="s">
        <v>41</v>
      </c>
      <c r="D859" s="9" t="s">
        <v>41</v>
      </c>
    </row>
    <row r="860" spans="1:4" x14ac:dyDescent="0.25">
      <c r="A860" s="9">
        <v>1012</v>
      </c>
      <c r="B860" s="9" t="s">
        <v>39</v>
      </c>
      <c r="C860" s="9" t="s">
        <v>299</v>
      </c>
      <c r="D860" s="9" t="s">
        <v>299</v>
      </c>
    </row>
    <row r="861" spans="1:4" x14ac:dyDescent="0.25">
      <c r="A861" s="9">
        <v>1014</v>
      </c>
      <c r="B861" s="9" t="s">
        <v>39</v>
      </c>
      <c r="C861" s="9" t="s">
        <v>368</v>
      </c>
      <c r="D861" s="9" t="s">
        <v>368</v>
      </c>
    </row>
    <row r="862" spans="1:4" x14ac:dyDescent="0.25">
      <c r="A862" s="9">
        <v>1009</v>
      </c>
      <c r="B862" s="9" t="s">
        <v>39</v>
      </c>
      <c r="C862" s="9" t="s">
        <v>461</v>
      </c>
      <c r="D862" s="9" t="s">
        <v>461</v>
      </c>
    </row>
    <row r="863" spans="1:4" x14ac:dyDescent="0.25">
      <c r="A863" s="9">
        <v>1053</v>
      </c>
      <c r="B863" s="9" t="s">
        <v>39</v>
      </c>
      <c r="C863" s="9" t="s">
        <v>514</v>
      </c>
      <c r="D863" s="9" t="s">
        <v>514</v>
      </c>
    </row>
    <row r="864" spans="1:4" x14ac:dyDescent="0.25">
      <c r="A864" s="9">
        <v>1002</v>
      </c>
      <c r="B864" s="9" t="s">
        <v>39</v>
      </c>
      <c r="C864" s="9" t="s">
        <v>565</v>
      </c>
      <c r="D864" s="9" t="s">
        <v>565</v>
      </c>
    </row>
    <row r="865" spans="1:4" x14ac:dyDescent="0.25">
      <c r="A865" s="9">
        <v>1016</v>
      </c>
      <c r="B865" s="9" t="s">
        <v>39</v>
      </c>
      <c r="C865" s="9" t="s">
        <v>565</v>
      </c>
      <c r="D865" s="9" t="s">
        <v>565</v>
      </c>
    </row>
    <row r="866" spans="1:4" x14ac:dyDescent="0.25">
      <c r="A866" s="9">
        <v>1036</v>
      </c>
      <c r="B866" s="9" t="s">
        <v>39</v>
      </c>
      <c r="C866" s="9" t="s">
        <v>618</v>
      </c>
      <c r="D866" s="9" t="s">
        <v>618</v>
      </c>
    </row>
    <row r="867" spans="1:4" x14ac:dyDescent="0.25">
      <c r="A867" s="9">
        <v>1001</v>
      </c>
      <c r="B867" s="9" t="s">
        <v>39</v>
      </c>
      <c r="C867" s="9" t="s">
        <v>635</v>
      </c>
      <c r="D867" s="9" t="s">
        <v>635</v>
      </c>
    </row>
    <row r="868" spans="1:4" x14ac:dyDescent="0.25">
      <c r="A868" s="9">
        <v>1013</v>
      </c>
      <c r="B868" s="9" t="s">
        <v>39</v>
      </c>
      <c r="C868" s="9" t="s">
        <v>680</v>
      </c>
      <c r="D868" s="9" t="s">
        <v>680</v>
      </c>
    </row>
    <row r="869" spans="1:4" x14ac:dyDescent="0.25">
      <c r="A869" s="9">
        <v>1011</v>
      </c>
      <c r="B869" s="9" t="s">
        <v>39</v>
      </c>
      <c r="C869" s="9" t="s">
        <v>745</v>
      </c>
      <c r="D869" s="9" t="s">
        <v>745</v>
      </c>
    </row>
    <row r="870" spans="1:4" x14ac:dyDescent="0.25">
      <c r="A870" s="9">
        <v>1006</v>
      </c>
      <c r="B870" s="9" t="s">
        <v>39</v>
      </c>
      <c r="C870" s="9" t="s">
        <v>820</v>
      </c>
      <c r="D870" s="9" t="s">
        <v>820</v>
      </c>
    </row>
    <row r="871" spans="1:4" x14ac:dyDescent="0.25">
      <c r="A871" s="9">
        <v>1008</v>
      </c>
      <c r="B871" s="9" t="s">
        <v>39</v>
      </c>
      <c r="C871" s="9" t="s">
        <v>900</v>
      </c>
      <c r="D871" s="9" t="s">
        <v>900</v>
      </c>
    </row>
    <row r="872" spans="1:4" x14ac:dyDescent="0.25">
      <c r="A872" s="9">
        <v>1004</v>
      </c>
      <c r="B872" s="9" t="s">
        <v>39</v>
      </c>
      <c r="C872" s="9" t="s">
        <v>963</v>
      </c>
      <c r="D872" s="9" t="s">
        <v>963</v>
      </c>
    </row>
    <row r="873" spans="1:4" x14ac:dyDescent="0.25">
      <c r="A873" s="10">
        <v>1054</v>
      </c>
      <c r="B873" s="9" t="s">
        <v>39</v>
      </c>
      <c r="C873" s="10" t="s">
        <v>1002</v>
      </c>
      <c r="D873" s="10" t="s">
        <v>1002</v>
      </c>
    </row>
    <row r="874" spans="1:4" x14ac:dyDescent="0.25">
      <c r="A874" s="10">
        <v>1055</v>
      </c>
      <c r="B874" s="9" t="s">
        <v>39</v>
      </c>
      <c r="C874" s="10" t="s">
        <v>984</v>
      </c>
      <c r="D874" s="10" t="s">
        <v>984</v>
      </c>
    </row>
    <row r="875" spans="1:4" x14ac:dyDescent="0.25">
      <c r="A875" s="10" t="s">
        <v>983</v>
      </c>
      <c r="B875" s="10" t="s">
        <v>983</v>
      </c>
      <c r="C875" s="10" t="s">
        <v>1003</v>
      </c>
      <c r="D875" s="10" t="s">
        <v>37</v>
      </c>
    </row>
    <row r="876" spans="1:4" x14ac:dyDescent="0.25">
      <c r="A876" s="10">
        <v>10540003</v>
      </c>
      <c r="B876" s="10" t="s">
        <v>40</v>
      </c>
      <c r="C876" s="10" t="s">
        <v>1017</v>
      </c>
      <c r="D876" s="10" t="s">
        <v>1002</v>
      </c>
    </row>
    <row r="877" spans="1:4" x14ac:dyDescent="0.25">
      <c r="A877" s="10">
        <v>10540004</v>
      </c>
      <c r="B877" s="10" t="s">
        <v>40</v>
      </c>
      <c r="C877" s="10" t="s">
        <v>1018</v>
      </c>
      <c r="D877" s="10" t="s">
        <v>1002</v>
      </c>
    </row>
    <row r="878" spans="1:4" x14ac:dyDescent="0.25">
      <c r="A878" s="10">
        <v>10540005</v>
      </c>
      <c r="B878" s="10" t="s">
        <v>40</v>
      </c>
      <c r="C878" s="10" t="s">
        <v>1019</v>
      </c>
      <c r="D878" s="10" t="s">
        <v>1002</v>
      </c>
    </row>
    <row r="879" spans="1:4" x14ac:dyDescent="0.25">
      <c r="A879" s="10">
        <v>10540006</v>
      </c>
      <c r="B879" s="10" t="s">
        <v>40</v>
      </c>
      <c r="C879" s="10" t="s">
        <v>1020</v>
      </c>
      <c r="D879" s="10" t="s">
        <v>1002</v>
      </c>
    </row>
    <row r="880" spans="1:4" x14ac:dyDescent="0.25">
      <c r="A880" s="10">
        <v>10540007</v>
      </c>
      <c r="B880" s="10" t="s">
        <v>40</v>
      </c>
      <c r="C880" s="10" t="s">
        <v>1021</v>
      </c>
      <c r="D880" s="10" t="s">
        <v>1002</v>
      </c>
    </row>
    <row r="881" spans="1:4" x14ac:dyDescent="0.25">
      <c r="A881" s="10">
        <v>10540003</v>
      </c>
      <c r="B881" s="10" t="s">
        <v>40</v>
      </c>
      <c r="C881" s="10" t="s">
        <v>1017</v>
      </c>
      <c r="D881" s="10" t="s">
        <v>1002</v>
      </c>
    </row>
    <row r="882" spans="1:4" x14ac:dyDescent="0.25">
      <c r="A882" s="10">
        <v>10540004</v>
      </c>
      <c r="B882" s="10" t="s">
        <v>40</v>
      </c>
      <c r="C882" s="10" t="s">
        <v>1018</v>
      </c>
      <c r="D882" s="10" t="s">
        <v>1002</v>
      </c>
    </row>
    <row r="883" spans="1:4" x14ac:dyDescent="0.25">
      <c r="A883" s="10">
        <v>10540005</v>
      </c>
      <c r="B883" s="10" t="s">
        <v>40</v>
      </c>
      <c r="C883" s="10" t="s">
        <v>1019</v>
      </c>
      <c r="D883" s="10" t="s">
        <v>1002</v>
      </c>
    </row>
    <row r="884" spans="1:4" x14ac:dyDescent="0.25">
      <c r="A884" s="10">
        <v>10540006</v>
      </c>
      <c r="B884" s="10" t="s">
        <v>40</v>
      </c>
      <c r="C884" s="10" t="s">
        <v>1020</v>
      </c>
      <c r="D884" s="10" t="s">
        <v>1002</v>
      </c>
    </row>
    <row r="885" spans="1:4" x14ac:dyDescent="0.25">
      <c r="A885" s="10">
        <v>10540007</v>
      </c>
      <c r="B885" s="10" t="s">
        <v>40</v>
      </c>
      <c r="C885" s="10" t="s">
        <v>1021</v>
      </c>
      <c r="D885" s="10" t="s">
        <v>1002</v>
      </c>
    </row>
    <row r="886" spans="1:4" x14ac:dyDescent="0.25">
      <c r="A886" s="10">
        <v>10540008</v>
      </c>
      <c r="B886" s="10" t="s">
        <v>40</v>
      </c>
      <c r="C886" s="9" t="s">
        <v>1077</v>
      </c>
      <c r="D886" s="10" t="s">
        <v>1002</v>
      </c>
    </row>
    <row r="887" spans="1:4" x14ac:dyDescent="0.25">
      <c r="A887" s="10">
        <v>10540009</v>
      </c>
      <c r="B887" s="10" t="s">
        <v>40</v>
      </c>
      <c r="C887" s="9" t="s">
        <v>1078</v>
      </c>
      <c r="D887" s="10" t="s">
        <v>1002</v>
      </c>
    </row>
    <row r="888" spans="1:4" x14ac:dyDescent="0.25">
      <c r="A888" s="10">
        <v>10540010</v>
      </c>
      <c r="B888" s="10" t="s">
        <v>40</v>
      </c>
      <c r="C888" s="9" t="s">
        <v>572</v>
      </c>
      <c r="D888" s="10" t="s">
        <v>1002</v>
      </c>
    </row>
    <row r="889" spans="1:4" x14ac:dyDescent="0.25">
      <c r="A889" s="10">
        <v>10540011</v>
      </c>
      <c r="B889" s="10" t="s">
        <v>40</v>
      </c>
      <c r="C889" s="9" t="s">
        <v>1079</v>
      </c>
      <c r="D889" s="10" t="s">
        <v>1002</v>
      </c>
    </row>
    <row r="890" spans="1:4" x14ac:dyDescent="0.25">
      <c r="A890" s="10">
        <v>10540012</v>
      </c>
      <c r="B890" s="10" t="s">
        <v>40</v>
      </c>
      <c r="C890" s="9" t="s">
        <v>1080</v>
      </c>
      <c r="D890" s="10" t="s">
        <v>1002</v>
      </c>
    </row>
    <row r="891" spans="1:4" x14ac:dyDescent="0.25">
      <c r="A891" s="10">
        <v>10540013</v>
      </c>
      <c r="B891" s="10" t="s">
        <v>40</v>
      </c>
      <c r="C891" s="9" t="s">
        <v>1081</v>
      </c>
      <c r="D891" s="10" t="s">
        <v>1002</v>
      </c>
    </row>
    <row r="892" spans="1:4" x14ac:dyDescent="0.25">
      <c r="A892" s="10">
        <v>10540014</v>
      </c>
      <c r="B892" s="10" t="s">
        <v>40</v>
      </c>
      <c r="C892" s="9" t="s">
        <v>1082</v>
      </c>
      <c r="D892" s="10" t="s">
        <v>1002</v>
      </c>
    </row>
    <row r="893" spans="1:4" x14ac:dyDescent="0.25">
      <c r="A893" s="10">
        <v>10540015</v>
      </c>
      <c r="B893" s="10" t="s">
        <v>40</v>
      </c>
      <c r="C893" s="9" t="s">
        <v>1083</v>
      </c>
      <c r="D893" s="10" t="s">
        <v>1002</v>
      </c>
    </row>
    <row r="894" spans="1:4" x14ac:dyDescent="0.25">
      <c r="A894" s="10">
        <v>10540016</v>
      </c>
      <c r="B894" s="10" t="s">
        <v>40</v>
      </c>
      <c r="C894" s="9" t="s">
        <v>1084</v>
      </c>
      <c r="D894" s="10" t="s">
        <v>1002</v>
      </c>
    </row>
    <row r="895" spans="1:4" x14ac:dyDescent="0.25">
      <c r="A895" s="10">
        <v>10540017</v>
      </c>
      <c r="B895" s="10" t="s">
        <v>40</v>
      </c>
      <c r="C895" s="9" t="s">
        <v>1085</v>
      </c>
      <c r="D895" s="10" t="s">
        <v>1002</v>
      </c>
    </row>
    <row r="896" spans="1:4" x14ac:dyDescent="0.25">
      <c r="A896" s="10">
        <v>10540018</v>
      </c>
      <c r="B896" s="10" t="s">
        <v>40</v>
      </c>
      <c r="C896" s="9" t="s">
        <v>1086</v>
      </c>
      <c r="D896" s="10" t="s">
        <v>1002</v>
      </c>
    </row>
    <row r="897" spans="1:4" x14ac:dyDescent="0.25">
      <c r="A897" s="10">
        <v>10540019</v>
      </c>
      <c r="B897" s="10" t="s">
        <v>40</v>
      </c>
      <c r="C897" s="9" t="s">
        <v>1087</v>
      </c>
      <c r="D897" s="10" t="s">
        <v>1002</v>
      </c>
    </row>
    <row r="898" spans="1:4" x14ac:dyDescent="0.25">
      <c r="A898" s="10">
        <v>10540020</v>
      </c>
      <c r="B898" s="10" t="s">
        <v>40</v>
      </c>
      <c r="C898" s="9" t="s">
        <v>1088</v>
      </c>
      <c r="D898" s="10" t="s">
        <v>1002</v>
      </c>
    </row>
    <row r="899" spans="1:4" x14ac:dyDescent="0.25">
      <c r="A899" s="10">
        <v>10540021</v>
      </c>
      <c r="B899" s="10" t="s">
        <v>40</v>
      </c>
      <c r="C899" s="9" t="s">
        <v>1089</v>
      </c>
      <c r="D899" s="10" t="s">
        <v>1002</v>
      </c>
    </row>
    <row r="900" spans="1:4" x14ac:dyDescent="0.25">
      <c r="A900" s="10">
        <v>10010113</v>
      </c>
      <c r="B900" s="10" t="s">
        <v>40</v>
      </c>
      <c r="C900" s="10" t="s">
        <v>1022</v>
      </c>
      <c r="D900" s="10" t="s">
        <v>1023</v>
      </c>
    </row>
    <row r="901" spans="1:4" x14ac:dyDescent="0.25">
      <c r="A901" s="10">
        <v>10010114</v>
      </c>
      <c r="B901" s="10" t="s">
        <v>40</v>
      </c>
      <c r="C901" s="10" t="s">
        <v>1024</v>
      </c>
      <c r="D901" s="10" t="s">
        <v>1023</v>
      </c>
    </row>
    <row r="902" spans="1:4" x14ac:dyDescent="0.25">
      <c r="A902" s="10">
        <v>10080098</v>
      </c>
      <c r="B902" s="10" t="s">
        <v>40</v>
      </c>
      <c r="C902" s="10" t="s">
        <v>1025</v>
      </c>
      <c r="D902" s="10" t="s">
        <v>900</v>
      </c>
    </row>
    <row r="903" spans="1:4" x14ac:dyDescent="0.25">
      <c r="A903" s="10">
        <v>10080099</v>
      </c>
      <c r="B903" s="10" t="s">
        <v>40</v>
      </c>
      <c r="C903" s="10" t="s">
        <v>1026</v>
      </c>
      <c r="D903" s="10" t="s">
        <v>900</v>
      </c>
    </row>
    <row r="904" spans="1:4" x14ac:dyDescent="0.25">
      <c r="A904" s="10">
        <v>10080093</v>
      </c>
      <c r="B904" s="10" t="s">
        <v>40</v>
      </c>
      <c r="C904" s="10" t="s">
        <v>1027</v>
      </c>
      <c r="D904" s="10" t="s">
        <v>900</v>
      </c>
    </row>
    <row r="905" spans="1:4" x14ac:dyDescent="0.25">
      <c r="A905" s="10">
        <v>10080094</v>
      </c>
      <c r="B905" s="10" t="s">
        <v>40</v>
      </c>
      <c r="C905" s="10" t="s">
        <v>1028</v>
      </c>
      <c r="D905" s="10" t="s">
        <v>900</v>
      </c>
    </row>
    <row r="906" spans="1:4" x14ac:dyDescent="0.25">
      <c r="A906" s="10">
        <v>10010107</v>
      </c>
      <c r="B906" s="10" t="s">
        <v>40</v>
      </c>
      <c r="C906" s="10" t="s">
        <v>446</v>
      </c>
      <c r="D906" s="10" t="s">
        <v>1023</v>
      </c>
    </row>
    <row r="907" spans="1:4" x14ac:dyDescent="0.25">
      <c r="A907" s="10">
        <v>10010111</v>
      </c>
      <c r="B907" s="10" t="s">
        <v>40</v>
      </c>
      <c r="C907" s="10" t="s">
        <v>1029</v>
      </c>
      <c r="D907" s="10" t="s">
        <v>1023</v>
      </c>
    </row>
    <row r="908" spans="1:4" x14ac:dyDescent="0.25">
      <c r="A908" s="10">
        <v>10010112</v>
      </c>
      <c r="B908" s="10" t="s">
        <v>40</v>
      </c>
      <c r="C908" s="10" t="s">
        <v>1030</v>
      </c>
      <c r="D908" s="10" t="s">
        <v>1023</v>
      </c>
    </row>
    <row r="909" spans="1:4" x14ac:dyDescent="0.25">
      <c r="A909" s="10">
        <v>10010113</v>
      </c>
      <c r="B909" s="10" t="s">
        <v>40</v>
      </c>
      <c r="C909" s="10" t="s">
        <v>1022</v>
      </c>
      <c r="D909" s="10" t="s">
        <v>1023</v>
      </c>
    </row>
    <row r="910" spans="1:4" x14ac:dyDescent="0.25">
      <c r="A910" s="10">
        <v>10010114</v>
      </c>
      <c r="B910" s="10" t="s">
        <v>40</v>
      </c>
      <c r="C910" s="10" t="s">
        <v>1024</v>
      </c>
      <c r="D910" s="10" t="s">
        <v>1023</v>
      </c>
    </row>
    <row r="911" spans="1:4" x14ac:dyDescent="0.25">
      <c r="A911" s="10">
        <v>10010115</v>
      </c>
      <c r="B911" s="10" t="s">
        <v>40</v>
      </c>
      <c r="C911" s="10" t="s">
        <v>1031</v>
      </c>
      <c r="D911" s="10" t="s">
        <v>1023</v>
      </c>
    </row>
    <row r="912" spans="1:4" x14ac:dyDescent="0.25">
      <c r="A912" s="10">
        <v>10030072</v>
      </c>
      <c r="B912" s="10" t="s">
        <v>40</v>
      </c>
      <c r="C912" s="10" t="s">
        <v>1037</v>
      </c>
      <c r="D912" s="10" t="s">
        <v>41</v>
      </c>
    </row>
    <row r="913" spans="1:4" x14ac:dyDescent="0.25">
      <c r="A913" s="10">
        <v>10030073</v>
      </c>
      <c r="B913" s="10" t="s">
        <v>40</v>
      </c>
      <c r="C913" s="10" t="s">
        <v>1038</v>
      </c>
      <c r="D913" s="10" t="s">
        <v>41</v>
      </c>
    </row>
    <row r="914" spans="1:4" x14ac:dyDescent="0.25">
      <c r="A914" s="10">
        <v>10560001</v>
      </c>
      <c r="B914" s="10" t="s">
        <v>1000</v>
      </c>
      <c r="C914" s="10" t="s">
        <v>1060</v>
      </c>
      <c r="D914" s="10" t="s">
        <v>1113</v>
      </c>
    </row>
    <row r="915" spans="1:4" x14ac:dyDescent="0.25">
      <c r="A915" s="10">
        <v>2</v>
      </c>
      <c r="B915" s="10" t="s">
        <v>1091</v>
      </c>
      <c r="C915" s="10" t="s">
        <v>1092</v>
      </c>
      <c r="D915" s="10" t="s">
        <v>1093</v>
      </c>
    </row>
    <row r="916" spans="1:4" x14ac:dyDescent="0.25">
      <c r="A916" s="10">
        <v>10060107</v>
      </c>
      <c r="B916" s="10" t="s">
        <v>40</v>
      </c>
      <c r="C916" s="10" t="s">
        <v>1094</v>
      </c>
      <c r="D916" s="10" t="s">
        <v>820</v>
      </c>
    </row>
    <row r="917" spans="1:4" x14ac:dyDescent="0.25">
      <c r="A917" s="10">
        <v>10060108</v>
      </c>
      <c r="B917" s="10" t="s">
        <v>40</v>
      </c>
      <c r="C917" s="10" t="s">
        <v>1095</v>
      </c>
      <c r="D917" s="10" t="s">
        <v>820</v>
      </c>
    </row>
    <row r="918" spans="1:4" x14ac:dyDescent="0.25">
      <c r="A918" s="10">
        <v>10060109</v>
      </c>
      <c r="B918" s="10" t="s">
        <v>40</v>
      </c>
      <c r="C918" s="10" t="s">
        <v>1096</v>
      </c>
      <c r="D918" s="10" t="s">
        <v>820</v>
      </c>
    </row>
    <row r="919" spans="1:4" x14ac:dyDescent="0.25">
      <c r="A919" s="10">
        <v>10060110</v>
      </c>
      <c r="B919" s="10" t="s">
        <v>40</v>
      </c>
      <c r="C919" s="10" t="s">
        <v>1097</v>
      </c>
      <c r="D919" s="10" t="s">
        <v>820</v>
      </c>
    </row>
    <row r="920" spans="1:4" x14ac:dyDescent="0.25">
      <c r="A920" s="10">
        <v>10060111</v>
      </c>
      <c r="B920" s="10" t="s">
        <v>40</v>
      </c>
      <c r="C920" s="10" t="s">
        <v>1098</v>
      </c>
      <c r="D920" s="10" t="s">
        <v>820</v>
      </c>
    </row>
    <row r="921" spans="1:4" x14ac:dyDescent="0.25">
      <c r="A921" s="10">
        <v>10060112</v>
      </c>
      <c r="B921" s="10" t="s">
        <v>40</v>
      </c>
      <c r="C921" s="10" t="s">
        <v>1099</v>
      </c>
      <c r="D921" s="10" t="s">
        <v>820</v>
      </c>
    </row>
    <row r="922" spans="1:4" x14ac:dyDescent="0.25">
      <c r="A922" s="10">
        <v>10060113</v>
      </c>
      <c r="B922" s="10" t="s">
        <v>40</v>
      </c>
      <c r="C922" s="10" t="s">
        <v>1100</v>
      </c>
      <c r="D922" s="10" t="s">
        <v>820</v>
      </c>
    </row>
    <row r="923" spans="1:4" x14ac:dyDescent="0.25">
      <c r="A923" s="10">
        <v>10060114</v>
      </c>
      <c r="B923" s="10" t="s">
        <v>40</v>
      </c>
      <c r="C923" s="10" t="s">
        <v>1101</v>
      </c>
      <c r="D923" s="10" t="s">
        <v>820</v>
      </c>
    </row>
    <row r="924" spans="1:4" x14ac:dyDescent="0.25">
      <c r="A924" s="10">
        <v>10060115</v>
      </c>
      <c r="B924" s="10" t="s">
        <v>40</v>
      </c>
      <c r="C924" s="10" t="s">
        <v>1102</v>
      </c>
      <c r="D924" s="10" t="s">
        <v>820</v>
      </c>
    </row>
    <row r="925" spans="1:4" x14ac:dyDescent="0.25">
      <c r="A925" s="10">
        <v>10090065</v>
      </c>
      <c r="B925" s="10" t="s">
        <v>40</v>
      </c>
      <c r="C925" s="10" t="s">
        <v>1103</v>
      </c>
      <c r="D925" s="10" t="s">
        <v>461</v>
      </c>
    </row>
    <row r="926" spans="1:4" x14ac:dyDescent="0.25">
      <c r="A926" s="10">
        <v>10090066</v>
      </c>
      <c r="B926" s="10" t="s">
        <v>40</v>
      </c>
      <c r="C926" s="10" t="s">
        <v>1104</v>
      </c>
      <c r="D926" s="10" t="s">
        <v>461</v>
      </c>
    </row>
    <row r="927" spans="1:4" x14ac:dyDescent="0.25">
      <c r="A927" s="10">
        <v>10090067</v>
      </c>
      <c r="B927" s="10" t="s">
        <v>40</v>
      </c>
      <c r="C927" s="10" t="s">
        <v>1105</v>
      </c>
      <c r="D927" s="10" t="s">
        <v>461</v>
      </c>
    </row>
    <row r="928" spans="1:4" x14ac:dyDescent="0.25">
      <c r="A928" s="10">
        <v>10090068</v>
      </c>
      <c r="B928" s="10" t="s">
        <v>40</v>
      </c>
      <c r="C928" s="10" t="s">
        <v>1106</v>
      </c>
      <c r="D928" s="10" t="s">
        <v>461</v>
      </c>
    </row>
    <row r="929" spans="1:4" x14ac:dyDescent="0.25">
      <c r="A929" s="10">
        <v>10560002</v>
      </c>
      <c r="B929" s="10" t="s">
        <v>40</v>
      </c>
      <c r="C929" s="10" t="s">
        <v>1107</v>
      </c>
      <c r="D929" s="10" t="s">
        <v>1113</v>
      </c>
    </row>
    <row r="930" spans="1:4" x14ac:dyDescent="0.25">
      <c r="A930" s="10">
        <v>10560003</v>
      </c>
      <c r="B930" s="10" t="s">
        <v>40</v>
      </c>
      <c r="C930" s="10" t="s">
        <v>1108</v>
      </c>
      <c r="D930" s="10" t="s">
        <v>1113</v>
      </c>
    </row>
    <row r="931" spans="1:4" x14ac:dyDescent="0.25">
      <c r="A931" s="10">
        <v>10560004</v>
      </c>
      <c r="B931" s="10" t="s">
        <v>40</v>
      </c>
      <c r="C931" s="10" t="s">
        <v>1109</v>
      </c>
      <c r="D931" s="10" t="s">
        <v>1113</v>
      </c>
    </row>
    <row r="932" spans="1:4" x14ac:dyDescent="0.25">
      <c r="A932" s="10">
        <v>10560005</v>
      </c>
      <c r="B932" s="10" t="s">
        <v>40</v>
      </c>
      <c r="C932" s="9" t="s">
        <v>1110</v>
      </c>
      <c r="D932" s="10" t="s">
        <v>1113</v>
      </c>
    </row>
    <row r="933" spans="1:4" x14ac:dyDescent="0.25">
      <c r="A933" s="10">
        <v>10560006</v>
      </c>
      <c r="B933" s="10" t="s">
        <v>40</v>
      </c>
      <c r="C933" s="9" t="s">
        <v>1111</v>
      </c>
      <c r="D933" s="10" t="s">
        <v>1113</v>
      </c>
    </row>
    <row r="934" spans="1:4" x14ac:dyDescent="0.25">
      <c r="A934" s="10">
        <v>10560007</v>
      </c>
      <c r="B934" s="10" t="s">
        <v>40</v>
      </c>
      <c r="C934" s="9" t="s">
        <v>1112</v>
      </c>
      <c r="D934" s="10" t="s">
        <v>1113</v>
      </c>
    </row>
    <row r="935" spans="1:4" x14ac:dyDescent="0.25">
      <c r="A935" s="10">
        <v>10030074</v>
      </c>
      <c r="B935" s="10" t="s">
        <v>40</v>
      </c>
      <c r="C935" s="10" t="s">
        <v>1116</v>
      </c>
      <c r="D935" s="10" t="s">
        <v>41</v>
      </c>
    </row>
    <row r="936" spans="1:4" x14ac:dyDescent="0.25">
      <c r="A936" s="10">
        <v>10030075</v>
      </c>
      <c r="B936" s="10" t="s">
        <v>40</v>
      </c>
      <c r="C936" s="10" t="s">
        <v>1114</v>
      </c>
      <c r="D936" s="10" t="s">
        <v>41</v>
      </c>
    </row>
    <row r="937" spans="1:4" x14ac:dyDescent="0.25">
      <c r="A937" s="10">
        <v>10030076</v>
      </c>
      <c r="B937" s="10" t="s">
        <v>40</v>
      </c>
      <c r="C937" s="10" t="s">
        <v>1115</v>
      </c>
      <c r="D937" s="10" t="s">
        <v>41</v>
      </c>
    </row>
    <row r="938" spans="1:4" x14ac:dyDescent="0.25">
      <c r="A938" s="10">
        <v>10010121</v>
      </c>
      <c r="B938" s="10" t="s">
        <v>40</v>
      </c>
      <c r="C938" s="10" t="s">
        <v>1117</v>
      </c>
      <c r="D938" s="10" t="s">
        <v>1023</v>
      </c>
    </row>
    <row r="939" spans="1:4" x14ac:dyDescent="0.25">
      <c r="A939" s="10">
        <v>10010122</v>
      </c>
      <c r="B939" s="10" t="s">
        <v>40</v>
      </c>
      <c r="C939" s="10" t="s">
        <v>1118</v>
      </c>
      <c r="D939" s="10" t="s">
        <v>1023</v>
      </c>
    </row>
    <row r="940" spans="1:4" x14ac:dyDescent="0.25">
      <c r="A940" s="10">
        <v>10010126</v>
      </c>
      <c r="B940" s="10" t="s">
        <v>40</v>
      </c>
      <c r="C940" s="10" t="s">
        <v>1119</v>
      </c>
      <c r="D940" s="10" t="s">
        <v>1023</v>
      </c>
    </row>
    <row r="941" spans="1:4" x14ac:dyDescent="0.25">
      <c r="A941" s="10">
        <v>10010127</v>
      </c>
      <c r="B941" s="10" t="s">
        <v>40</v>
      </c>
      <c r="C941" s="10" t="s">
        <v>1120</v>
      </c>
      <c r="D941" s="10" t="s">
        <v>1023</v>
      </c>
    </row>
    <row r="942" spans="1:4" x14ac:dyDescent="0.25">
      <c r="A942" s="10">
        <v>10010128</v>
      </c>
      <c r="B942" s="10" t="s">
        <v>40</v>
      </c>
      <c r="C942" s="10" t="s">
        <v>1121</v>
      </c>
      <c r="D942" s="10" t="s">
        <v>1023</v>
      </c>
    </row>
    <row r="943" spans="1:4" x14ac:dyDescent="0.25">
      <c r="A943" s="10">
        <v>10010133</v>
      </c>
      <c r="B943" s="10" t="s">
        <v>40</v>
      </c>
      <c r="C943" s="9" t="s">
        <v>1122</v>
      </c>
      <c r="D943" s="10" t="s">
        <v>1023</v>
      </c>
    </row>
    <row r="944" spans="1:4" x14ac:dyDescent="0.25">
      <c r="A944" s="10">
        <v>10010134</v>
      </c>
      <c r="B944" s="10" t="s">
        <v>40</v>
      </c>
      <c r="C944" s="10" t="s">
        <v>1123</v>
      </c>
      <c r="D944" s="10" t="s">
        <v>1023</v>
      </c>
    </row>
    <row r="945" spans="1:4" x14ac:dyDescent="0.25">
      <c r="A945" s="10"/>
      <c r="B945" s="10"/>
      <c r="C945" s="10"/>
      <c r="D945" s="10"/>
    </row>
    <row r="946" spans="1:4" x14ac:dyDescent="0.25">
      <c r="A946" s="10"/>
      <c r="B946" s="10"/>
      <c r="C946" s="10"/>
      <c r="D946" s="10"/>
    </row>
    <row r="947" spans="1:4" x14ac:dyDescent="0.25">
      <c r="A947" s="10"/>
      <c r="B947" s="10"/>
      <c r="C947" s="10"/>
      <c r="D947" s="10"/>
    </row>
    <row r="948" spans="1:4" x14ac:dyDescent="0.25">
      <c r="A948" s="10"/>
      <c r="B948" s="10"/>
      <c r="C948" s="10"/>
      <c r="D948" s="10"/>
    </row>
    <row r="949" spans="1:4" x14ac:dyDescent="0.25">
      <c r="A949" s="10"/>
      <c r="B949" s="10"/>
      <c r="C949" s="10"/>
      <c r="D949" s="10"/>
    </row>
    <row r="950" spans="1:4" x14ac:dyDescent="0.25">
      <c r="A950" s="10"/>
      <c r="B950" s="10"/>
      <c r="C950" s="10"/>
      <c r="D950" s="10"/>
    </row>
    <row r="951" spans="1:4" x14ac:dyDescent="0.25">
      <c r="A951" s="10"/>
      <c r="B951" s="10"/>
      <c r="C951" s="10"/>
      <c r="D951" s="10"/>
    </row>
    <row r="952" spans="1:4" x14ac:dyDescent="0.25">
      <c r="A952" s="10"/>
      <c r="B952" s="10"/>
      <c r="C952" s="10"/>
      <c r="D952" s="10"/>
    </row>
    <row r="953" spans="1:4" x14ac:dyDescent="0.25">
      <c r="A953" s="10"/>
      <c r="B953" s="10"/>
      <c r="C953" s="10"/>
      <c r="D953" s="10"/>
    </row>
    <row r="954" spans="1:4" x14ac:dyDescent="0.25">
      <c r="A954" s="10"/>
      <c r="B954" s="10"/>
      <c r="C954" s="10"/>
      <c r="D954" s="10"/>
    </row>
    <row r="955" spans="1:4" x14ac:dyDescent="0.25">
      <c r="A955" s="10"/>
      <c r="B955" s="10"/>
      <c r="C955" s="10"/>
      <c r="D955" s="10"/>
    </row>
    <row r="956" spans="1:4" x14ac:dyDescent="0.25">
      <c r="A956" s="10"/>
      <c r="B956" s="10"/>
      <c r="C956" s="10"/>
      <c r="D956" s="10"/>
    </row>
    <row r="957" spans="1:4" x14ac:dyDescent="0.25">
      <c r="A957" s="10"/>
      <c r="B957" s="10"/>
      <c r="C957" s="10"/>
      <c r="D957" s="10"/>
    </row>
    <row r="958" spans="1:4" x14ac:dyDescent="0.25">
      <c r="A958" s="10"/>
      <c r="B958" s="10"/>
      <c r="C958" s="10"/>
      <c r="D958" s="10"/>
    </row>
    <row r="959" spans="1:4" x14ac:dyDescent="0.25">
      <c r="A959" s="10"/>
      <c r="B959" s="10"/>
      <c r="C959" s="10"/>
      <c r="D959" s="10"/>
    </row>
    <row r="960" spans="1:4" x14ac:dyDescent="0.25">
      <c r="A960" s="10"/>
      <c r="B960" s="10"/>
      <c r="C960" s="10"/>
      <c r="D960" s="10"/>
    </row>
    <row r="961" spans="1:4" x14ac:dyDescent="0.25">
      <c r="A961" s="10"/>
      <c r="B961" s="10"/>
      <c r="C961" s="10"/>
      <c r="D961" s="10"/>
    </row>
    <row r="962" spans="1:4" x14ac:dyDescent="0.25">
      <c r="A962" s="10"/>
      <c r="B962" s="10"/>
      <c r="C962" s="10"/>
      <c r="D962" s="10"/>
    </row>
    <row r="963" spans="1:4" x14ac:dyDescent="0.25">
      <c r="A963" s="10"/>
      <c r="B963" s="10"/>
      <c r="C963" s="10"/>
      <c r="D963" s="10"/>
    </row>
    <row r="964" spans="1:4" x14ac:dyDescent="0.25">
      <c r="A964" s="10"/>
      <c r="B964" s="10"/>
      <c r="C964" s="10"/>
      <c r="D964" s="10"/>
    </row>
    <row r="965" spans="1:4" x14ac:dyDescent="0.25">
      <c r="A965" s="10"/>
      <c r="B965" s="10"/>
      <c r="C965" s="10"/>
      <c r="D965" s="10"/>
    </row>
    <row r="966" spans="1:4" x14ac:dyDescent="0.25">
      <c r="A966" s="10"/>
      <c r="B966" s="10"/>
      <c r="C966" s="10"/>
      <c r="D966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selection activeCell="B8" sqref="B8"/>
    </sheetView>
  </sheetViews>
  <sheetFormatPr defaultRowHeight="15" x14ac:dyDescent="0.25"/>
  <cols>
    <col min="1" max="1" width="11.28515625" customWidth="1"/>
    <col min="2" max="2" width="24" bestFit="1" customWidth="1"/>
    <col min="3" max="3" width="9.5703125" customWidth="1"/>
    <col min="8" max="8" width="11.7109375" customWidth="1"/>
  </cols>
  <sheetData>
    <row r="1" spans="1:8" x14ac:dyDescent="0.25">
      <c r="A1" s="5" t="s">
        <v>30</v>
      </c>
      <c r="B1" s="6" t="s">
        <v>1</v>
      </c>
      <c r="C1" s="6" t="s">
        <v>27</v>
      </c>
      <c r="D1" s="6" t="s">
        <v>28</v>
      </c>
      <c r="E1" s="6" t="s">
        <v>11</v>
      </c>
      <c r="F1" s="4" t="s">
        <v>143</v>
      </c>
      <c r="G1" s="4" t="s">
        <v>144</v>
      </c>
      <c r="H1" s="4" t="s">
        <v>29</v>
      </c>
    </row>
    <row r="2" spans="1:8" x14ac:dyDescent="0.25">
      <c r="A2" s="9">
        <v>1</v>
      </c>
      <c r="B2" s="9" t="s">
        <v>138</v>
      </c>
      <c r="C2" s="9"/>
      <c r="D2" s="9"/>
      <c r="E2" s="9"/>
      <c r="F2" s="9"/>
      <c r="G2" s="9"/>
      <c r="H2" s="9" t="s">
        <v>127</v>
      </c>
    </row>
    <row r="3" spans="1:8" x14ac:dyDescent="0.25">
      <c r="A3" s="9">
        <v>2</v>
      </c>
      <c r="B3" s="9" t="s">
        <v>147</v>
      </c>
      <c r="C3" s="9"/>
      <c r="D3" s="9"/>
      <c r="E3" s="9"/>
      <c r="F3" s="9"/>
      <c r="G3" s="9"/>
      <c r="H3" s="9"/>
    </row>
    <row r="4" spans="1:8" x14ac:dyDescent="0.25">
      <c r="A4" s="9">
        <v>3</v>
      </c>
      <c r="B4" s="9" t="s">
        <v>1035</v>
      </c>
      <c r="C4" s="9"/>
      <c r="D4" s="9"/>
      <c r="E4" s="9"/>
      <c r="F4" s="9"/>
      <c r="G4" s="9"/>
      <c r="H4" s="9"/>
    </row>
    <row r="5" spans="1:8" x14ac:dyDescent="0.25">
      <c r="A5" s="9">
        <v>4</v>
      </c>
      <c r="B5" s="9" t="s">
        <v>1039</v>
      </c>
      <c r="C5" s="9"/>
      <c r="D5" s="9"/>
      <c r="E5" s="9"/>
      <c r="F5" s="9"/>
      <c r="G5" s="9"/>
      <c r="H5" s="9"/>
    </row>
    <row r="6" spans="1:8" x14ac:dyDescent="0.25">
      <c r="A6" s="9">
        <v>5</v>
      </c>
      <c r="B6" s="9" t="s">
        <v>1125</v>
      </c>
      <c r="C6" s="9"/>
      <c r="D6" s="9"/>
      <c r="E6" s="9"/>
      <c r="F6" s="9"/>
      <c r="G6" s="9"/>
      <c r="H6" s="9"/>
    </row>
    <row r="7" spans="1:8" x14ac:dyDescent="0.25">
      <c r="A7" s="9">
        <v>6</v>
      </c>
      <c r="B7" s="9" t="s">
        <v>1126</v>
      </c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7"/>
  <sheetViews>
    <sheetView topLeftCell="A63" workbookViewId="0">
      <selection activeCell="F88" sqref="F88"/>
    </sheetView>
  </sheetViews>
  <sheetFormatPr defaultRowHeight="15" x14ac:dyDescent="0.25"/>
  <cols>
    <col min="2" max="2" width="11.7109375" bestFit="1" customWidth="1"/>
    <col min="3" max="3" width="11.7109375" customWidth="1"/>
    <col min="4" max="4" width="39" bestFit="1" customWidth="1"/>
    <col min="5" max="5" width="7.140625" customWidth="1"/>
    <col min="6" max="6" width="15.5703125" bestFit="1" customWidth="1"/>
    <col min="7" max="7" width="13.28515625" customWidth="1"/>
    <col min="8" max="8" width="14.5703125" customWidth="1"/>
    <col min="9" max="9" width="13" customWidth="1"/>
    <col min="10" max="10" width="14.28515625" customWidth="1"/>
    <col min="11" max="11" width="9.85546875" customWidth="1"/>
  </cols>
  <sheetData>
    <row r="1" spans="1:13" x14ac:dyDescent="0.25">
      <c r="A1" s="1" t="s">
        <v>23</v>
      </c>
      <c r="B1" s="2" t="s">
        <v>22</v>
      </c>
      <c r="C1" s="2" t="s">
        <v>149</v>
      </c>
      <c r="D1" s="2" t="s">
        <v>6</v>
      </c>
      <c r="E1" s="2" t="s">
        <v>7</v>
      </c>
      <c r="F1" s="2" t="s">
        <v>1</v>
      </c>
      <c r="G1" s="2" t="s">
        <v>968</v>
      </c>
      <c r="H1" s="2" t="s">
        <v>24</v>
      </c>
      <c r="I1" s="2" t="s">
        <v>25</v>
      </c>
      <c r="J1" s="3" t="s">
        <v>26</v>
      </c>
      <c r="K1" s="2" t="s">
        <v>970</v>
      </c>
      <c r="L1" s="31" t="s">
        <v>1015</v>
      </c>
      <c r="M1" s="31" t="s">
        <v>1016</v>
      </c>
    </row>
    <row r="2" spans="1:13" x14ac:dyDescent="0.25">
      <c r="A2" s="11">
        <v>1</v>
      </c>
      <c r="B2" s="9" t="s">
        <v>145</v>
      </c>
      <c r="C2" s="9" t="s">
        <v>37</v>
      </c>
      <c r="D2" s="9" t="s">
        <v>42</v>
      </c>
      <c r="E2" s="9" t="s">
        <v>141</v>
      </c>
      <c r="F2" s="9" t="s">
        <v>1005</v>
      </c>
      <c r="G2" s="12">
        <v>15</v>
      </c>
      <c r="H2" s="9">
        <v>15</v>
      </c>
      <c r="I2" s="9">
        <v>5</v>
      </c>
      <c r="J2" s="12">
        <v>1</v>
      </c>
      <c r="K2" s="16">
        <v>90</v>
      </c>
      <c r="L2" s="9">
        <v>15</v>
      </c>
      <c r="M2" s="9">
        <f>Table2[[#This Row],[Stock as on 1st Apr]]-Table2[[#This Row],[Column1]]</f>
        <v>0</v>
      </c>
    </row>
    <row r="3" spans="1:13" x14ac:dyDescent="0.25">
      <c r="A3" s="11">
        <v>2</v>
      </c>
      <c r="B3" s="9" t="s">
        <v>146</v>
      </c>
      <c r="C3" s="9" t="s">
        <v>37</v>
      </c>
      <c r="D3" s="9" t="s">
        <v>43</v>
      </c>
      <c r="E3" s="9" t="s">
        <v>141</v>
      </c>
      <c r="F3" s="9" t="s">
        <v>1005</v>
      </c>
      <c r="G3" s="12">
        <v>140</v>
      </c>
      <c r="H3" s="9">
        <v>50</v>
      </c>
      <c r="I3" s="9">
        <v>40</v>
      </c>
      <c r="J3" s="12">
        <v>20</v>
      </c>
      <c r="K3" s="16">
        <v>120</v>
      </c>
      <c r="L3" s="9">
        <v>140</v>
      </c>
      <c r="M3" s="9">
        <f>Table2[[#This Row],[Stock as on 1st Apr]]-Table2[[#This Row],[Column1]]</f>
        <v>0</v>
      </c>
    </row>
    <row r="4" spans="1:13" x14ac:dyDescent="0.25">
      <c r="A4" s="11">
        <v>3</v>
      </c>
      <c r="B4" s="9" t="s">
        <v>145</v>
      </c>
      <c r="C4" s="9" t="s">
        <v>37</v>
      </c>
      <c r="D4" s="9" t="s">
        <v>44</v>
      </c>
      <c r="E4" s="9" t="s">
        <v>141</v>
      </c>
      <c r="F4" s="9" t="s">
        <v>1005</v>
      </c>
      <c r="G4" s="12">
        <v>50</v>
      </c>
      <c r="H4" s="9">
        <v>50</v>
      </c>
      <c r="I4" s="9">
        <v>30</v>
      </c>
      <c r="J4" s="12">
        <v>15</v>
      </c>
      <c r="K4" s="16">
        <v>365.8</v>
      </c>
      <c r="L4" s="9">
        <v>50</v>
      </c>
      <c r="M4" s="9">
        <f>Table2[[#This Row],[Stock as on 1st Apr]]-Table2[[#This Row],[Column1]]</f>
        <v>0</v>
      </c>
    </row>
    <row r="5" spans="1:13" x14ac:dyDescent="0.25">
      <c r="A5" s="11">
        <v>4</v>
      </c>
      <c r="B5" s="9" t="s">
        <v>965</v>
      </c>
      <c r="C5" s="9" t="s">
        <v>37</v>
      </c>
      <c r="D5" s="9" t="s">
        <v>45</v>
      </c>
      <c r="E5" s="9" t="s">
        <v>141</v>
      </c>
      <c r="F5" s="9" t="s">
        <v>966</v>
      </c>
      <c r="G5" s="12">
        <v>13</v>
      </c>
      <c r="H5" s="9">
        <v>100</v>
      </c>
      <c r="I5" s="9">
        <v>20</v>
      </c>
      <c r="J5" s="12">
        <v>15</v>
      </c>
      <c r="K5" s="16">
        <v>127.44</v>
      </c>
      <c r="L5" s="9">
        <v>13</v>
      </c>
      <c r="M5" s="9">
        <f>Table2[[#This Row],[Stock as on 1st Apr]]-Table2[[#This Row],[Column1]]</f>
        <v>0</v>
      </c>
    </row>
    <row r="6" spans="1:13" x14ac:dyDescent="0.25">
      <c r="A6" s="11">
        <v>5</v>
      </c>
      <c r="B6" s="9" t="s">
        <v>146</v>
      </c>
      <c r="C6" s="9" t="s">
        <v>37</v>
      </c>
      <c r="D6" s="9" t="s">
        <v>46</v>
      </c>
      <c r="E6" s="9" t="s">
        <v>141</v>
      </c>
      <c r="F6" s="9" t="s">
        <v>1006</v>
      </c>
      <c r="G6" s="12">
        <v>24</v>
      </c>
      <c r="H6" s="9">
        <v>48</v>
      </c>
      <c r="I6" s="9">
        <v>10</v>
      </c>
      <c r="J6" s="12">
        <v>10</v>
      </c>
      <c r="K6" s="16">
        <v>33.18</v>
      </c>
      <c r="L6" s="9">
        <v>24</v>
      </c>
      <c r="M6" s="9">
        <f>Table2[[#This Row],[Stock as on 1st Apr]]-Table2[[#This Row],[Column1]]</f>
        <v>0</v>
      </c>
    </row>
    <row r="7" spans="1:13" x14ac:dyDescent="0.25">
      <c r="A7" s="11">
        <v>6</v>
      </c>
      <c r="B7" s="9" t="s">
        <v>146</v>
      </c>
      <c r="C7" s="9" t="s">
        <v>37</v>
      </c>
      <c r="D7" s="9" t="s">
        <v>47</v>
      </c>
      <c r="E7" s="9" t="s">
        <v>141</v>
      </c>
      <c r="F7" s="9" t="s">
        <v>1006</v>
      </c>
      <c r="G7" s="12">
        <v>12</v>
      </c>
      <c r="H7" s="9">
        <v>48</v>
      </c>
      <c r="I7" s="9">
        <v>10</v>
      </c>
      <c r="J7" s="12">
        <v>10</v>
      </c>
      <c r="K7" s="16">
        <v>47.2</v>
      </c>
      <c r="L7" s="9">
        <v>12</v>
      </c>
      <c r="M7" s="9">
        <f>Table2[[#This Row],[Stock as on 1st Apr]]-Table2[[#This Row],[Column1]]</f>
        <v>0</v>
      </c>
    </row>
    <row r="8" spans="1:13" x14ac:dyDescent="0.25">
      <c r="A8" s="11">
        <v>7</v>
      </c>
      <c r="B8" s="9" t="s">
        <v>146</v>
      </c>
      <c r="C8" s="9" t="s">
        <v>37</v>
      </c>
      <c r="D8" s="9" t="s">
        <v>48</v>
      </c>
      <c r="E8" s="9" t="s">
        <v>141</v>
      </c>
      <c r="F8" s="9" t="s">
        <v>1006</v>
      </c>
      <c r="G8" s="12">
        <v>49</v>
      </c>
      <c r="H8" s="9">
        <v>48</v>
      </c>
      <c r="I8" s="9">
        <v>10</v>
      </c>
      <c r="J8" s="12">
        <v>10</v>
      </c>
      <c r="K8" s="16">
        <v>63.7</v>
      </c>
      <c r="L8" s="9">
        <v>49</v>
      </c>
      <c r="M8" s="9">
        <f>Table2[[#This Row],[Stock as on 1st Apr]]-Table2[[#This Row],[Column1]]</f>
        <v>0</v>
      </c>
    </row>
    <row r="9" spans="1:13" x14ac:dyDescent="0.25">
      <c r="A9" s="11">
        <v>8</v>
      </c>
      <c r="B9" s="9" t="s">
        <v>146</v>
      </c>
      <c r="C9" s="9" t="s">
        <v>37</v>
      </c>
      <c r="D9" s="9" t="s">
        <v>49</v>
      </c>
      <c r="E9" s="9" t="s">
        <v>141</v>
      </c>
      <c r="F9" s="9" t="s">
        <v>1006</v>
      </c>
      <c r="G9" s="12">
        <v>8</v>
      </c>
      <c r="H9" s="9">
        <v>48</v>
      </c>
      <c r="I9" s="9">
        <v>10</v>
      </c>
      <c r="J9" s="12">
        <v>10</v>
      </c>
      <c r="K9" s="16">
        <v>15.88</v>
      </c>
      <c r="L9" s="9">
        <v>8</v>
      </c>
      <c r="M9" s="9">
        <f>Table2[[#This Row],[Stock as on 1st Apr]]-Table2[[#This Row],[Column1]]</f>
        <v>0</v>
      </c>
    </row>
    <row r="10" spans="1:13" x14ac:dyDescent="0.25">
      <c r="A10" s="11">
        <v>9</v>
      </c>
      <c r="B10" s="9" t="s">
        <v>151</v>
      </c>
      <c r="C10" s="9" t="s">
        <v>37</v>
      </c>
      <c r="D10" s="9" t="s">
        <v>50</v>
      </c>
      <c r="E10" s="9" t="s">
        <v>141</v>
      </c>
      <c r="F10" s="9" t="s">
        <v>1007</v>
      </c>
      <c r="G10" s="12">
        <v>41</v>
      </c>
      <c r="H10" s="9">
        <v>10</v>
      </c>
      <c r="I10" s="9">
        <v>10</v>
      </c>
      <c r="J10" s="12">
        <v>10</v>
      </c>
      <c r="K10" s="16">
        <v>212.4</v>
      </c>
      <c r="L10" s="9">
        <v>41</v>
      </c>
      <c r="M10" s="9">
        <f>Table2[[#This Row],[Stock as on 1st Apr]]-Table2[[#This Row],[Column1]]</f>
        <v>0</v>
      </c>
    </row>
    <row r="11" spans="1:13" x14ac:dyDescent="0.25">
      <c r="A11" s="11">
        <v>10</v>
      </c>
      <c r="B11" s="9" t="s">
        <v>965</v>
      </c>
      <c r="C11" s="9" t="s">
        <v>37</v>
      </c>
      <c r="D11" s="9" t="s">
        <v>51</v>
      </c>
      <c r="E11" s="9" t="s">
        <v>141</v>
      </c>
      <c r="F11" s="9" t="s">
        <v>966</v>
      </c>
      <c r="G11" s="12">
        <v>106</v>
      </c>
      <c r="H11" s="9">
        <v>300</v>
      </c>
      <c r="I11" s="9">
        <v>60</v>
      </c>
      <c r="J11" s="12">
        <v>30</v>
      </c>
      <c r="K11" s="16">
        <v>121.54</v>
      </c>
      <c r="L11" s="9">
        <v>106</v>
      </c>
      <c r="M11" s="9">
        <f>Table2[[#This Row],[Stock as on 1st Apr]]-Table2[[#This Row],[Column1]]</f>
        <v>0</v>
      </c>
    </row>
    <row r="12" spans="1:13" x14ac:dyDescent="0.25">
      <c r="A12" s="11">
        <v>11</v>
      </c>
      <c r="B12" s="9" t="s">
        <v>964</v>
      </c>
      <c r="C12" s="9" t="s">
        <v>37</v>
      </c>
      <c r="D12" s="9" t="s">
        <v>52</v>
      </c>
      <c r="E12" s="9" t="s">
        <v>141</v>
      </c>
      <c r="F12" s="9" t="s">
        <v>1005</v>
      </c>
      <c r="G12" s="12">
        <v>16</v>
      </c>
      <c r="H12" s="9">
        <v>20</v>
      </c>
      <c r="I12" s="9">
        <v>5</v>
      </c>
      <c r="J12" s="12">
        <v>5</v>
      </c>
      <c r="K12" s="16">
        <v>258.04000000000002</v>
      </c>
      <c r="L12" s="9">
        <v>16</v>
      </c>
      <c r="M12" s="9">
        <f>Table2[[#This Row],[Stock as on 1st Apr]]-Table2[[#This Row],[Column1]]</f>
        <v>0</v>
      </c>
    </row>
    <row r="13" spans="1:13" x14ac:dyDescent="0.25">
      <c r="A13" s="11">
        <v>12</v>
      </c>
      <c r="B13" s="10" t="s">
        <v>146</v>
      </c>
      <c r="C13" s="9" t="s">
        <v>37</v>
      </c>
      <c r="D13" s="10" t="s">
        <v>53</v>
      </c>
      <c r="E13" s="9" t="s">
        <v>141</v>
      </c>
      <c r="F13" s="10" t="s">
        <v>1005</v>
      </c>
      <c r="G13" s="12">
        <v>14</v>
      </c>
      <c r="H13" s="9">
        <v>20</v>
      </c>
      <c r="I13" s="9">
        <v>5</v>
      </c>
      <c r="J13" s="12">
        <v>5</v>
      </c>
      <c r="K13" s="16">
        <v>99.47</v>
      </c>
      <c r="L13" s="9">
        <v>14</v>
      </c>
      <c r="M13" s="9">
        <f>Table2[[#This Row],[Stock as on 1st Apr]]-Table2[[#This Row],[Column1]]</f>
        <v>0</v>
      </c>
    </row>
    <row r="14" spans="1:13" x14ac:dyDescent="0.25">
      <c r="A14" s="11">
        <v>13</v>
      </c>
      <c r="B14" s="9" t="s">
        <v>146</v>
      </c>
      <c r="C14" s="9" t="s">
        <v>37</v>
      </c>
      <c r="D14" s="9" t="s">
        <v>54</v>
      </c>
      <c r="E14" s="9" t="s">
        <v>141</v>
      </c>
      <c r="F14" s="9" t="s">
        <v>1005</v>
      </c>
      <c r="G14" s="12">
        <v>1420</v>
      </c>
      <c r="H14" s="9">
        <v>40</v>
      </c>
      <c r="I14" s="9">
        <v>10</v>
      </c>
      <c r="J14" s="12">
        <v>10</v>
      </c>
      <c r="K14" s="16">
        <v>132.69999999999999</v>
      </c>
      <c r="L14" s="9">
        <v>1420</v>
      </c>
      <c r="M14" s="9">
        <f>Table2[[#This Row],[Stock as on 1st Apr]]-Table2[[#This Row],[Column1]]</f>
        <v>0</v>
      </c>
    </row>
    <row r="15" spans="1:13" x14ac:dyDescent="0.25">
      <c r="A15" s="11">
        <v>14</v>
      </c>
      <c r="B15" s="9" t="s">
        <v>151</v>
      </c>
      <c r="C15" s="9" t="s">
        <v>37</v>
      </c>
      <c r="D15" s="9" t="s">
        <v>55</v>
      </c>
      <c r="E15" s="9" t="s">
        <v>141</v>
      </c>
      <c r="F15" s="9" t="s">
        <v>1005</v>
      </c>
      <c r="G15" s="12">
        <v>278</v>
      </c>
      <c r="H15" s="9">
        <v>500</v>
      </c>
      <c r="I15" s="9">
        <v>25</v>
      </c>
      <c r="J15" s="12">
        <v>20</v>
      </c>
      <c r="K15" s="16">
        <v>0.79</v>
      </c>
      <c r="L15" s="9">
        <v>278</v>
      </c>
      <c r="M15" s="9">
        <f>Table2[[#This Row],[Stock as on 1st Apr]]-Table2[[#This Row],[Column1]]</f>
        <v>0</v>
      </c>
    </row>
    <row r="16" spans="1:13" x14ac:dyDescent="0.25">
      <c r="A16" s="11">
        <v>15</v>
      </c>
      <c r="B16" s="9" t="s">
        <v>965</v>
      </c>
      <c r="C16" s="9" t="s">
        <v>37</v>
      </c>
      <c r="D16" s="9" t="s">
        <v>56</v>
      </c>
      <c r="E16" s="9" t="s">
        <v>141</v>
      </c>
      <c r="F16" s="9" t="s">
        <v>966</v>
      </c>
      <c r="G16" s="12">
        <v>63</v>
      </c>
      <c r="H16" s="9">
        <v>200</v>
      </c>
      <c r="I16" s="9">
        <v>20</v>
      </c>
      <c r="J16" s="12">
        <v>50</v>
      </c>
      <c r="K16" s="16">
        <v>88.5</v>
      </c>
      <c r="L16" s="9">
        <v>63</v>
      </c>
      <c r="M16" s="9">
        <f>Table2[[#This Row],[Stock as on 1st Apr]]-Table2[[#This Row],[Column1]]</f>
        <v>0</v>
      </c>
    </row>
    <row r="17" spans="1:13" x14ac:dyDescent="0.25">
      <c r="A17" s="11">
        <v>16</v>
      </c>
      <c r="B17" s="9" t="s">
        <v>964</v>
      </c>
      <c r="C17" s="9" t="s">
        <v>37</v>
      </c>
      <c r="D17" s="9" t="s">
        <v>57</v>
      </c>
      <c r="E17" s="9" t="s">
        <v>141</v>
      </c>
      <c r="F17" s="9" t="s">
        <v>1005</v>
      </c>
      <c r="G17" s="12">
        <v>84</v>
      </c>
      <c r="H17" s="9">
        <v>10</v>
      </c>
      <c r="I17" s="9">
        <v>5</v>
      </c>
      <c r="J17" s="12">
        <v>5</v>
      </c>
      <c r="K17" s="16">
        <v>1199.67</v>
      </c>
      <c r="L17" s="9">
        <v>84</v>
      </c>
      <c r="M17" s="9">
        <f>Table2[[#This Row],[Stock as on 1st Apr]]-Table2[[#This Row],[Column1]]</f>
        <v>0</v>
      </c>
    </row>
    <row r="18" spans="1:13" x14ac:dyDescent="0.25">
      <c r="A18" s="11">
        <v>17</v>
      </c>
      <c r="B18" s="9" t="s">
        <v>145</v>
      </c>
      <c r="C18" s="9" t="s">
        <v>37</v>
      </c>
      <c r="D18" s="9" t="s">
        <v>58</v>
      </c>
      <c r="E18" s="9" t="s">
        <v>141</v>
      </c>
      <c r="F18" s="9" t="s">
        <v>1008</v>
      </c>
      <c r="G18" s="12">
        <v>42</v>
      </c>
      <c r="H18" s="9">
        <v>50</v>
      </c>
      <c r="I18" s="9">
        <v>10</v>
      </c>
      <c r="J18" s="12">
        <v>12</v>
      </c>
      <c r="K18" s="16">
        <v>192.08</v>
      </c>
      <c r="L18" s="9">
        <v>3</v>
      </c>
      <c r="M18" s="9">
        <f>Table2[[#This Row],[Stock as on 1st Apr]]-Table2[[#This Row],[Column1]]</f>
        <v>39</v>
      </c>
    </row>
    <row r="19" spans="1:13" x14ac:dyDescent="0.25">
      <c r="A19" s="11">
        <v>18</v>
      </c>
      <c r="B19" s="9" t="s">
        <v>146</v>
      </c>
      <c r="C19" s="9" t="s">
        <v>37</v>
      </c>
      <c r="D19" s="9" t="s">
        <v>59</v>
      </c>
      <c r="E19" s="9" t="s">
        <v>141</v>
      </c>
      <c r="F19" s="9" t="s">
        <v>1005</v>
      </c>
      <c r="G19" s="12">
        <v>9</v>
      </c>
      <c r="H19" s="9">
        <v>10</v>
      </c>
      <c r="I19" s="9">
        <v>5</v>
      </c>
      <c r="J19" s="12">
        <v>5</v>
      </c>
      <c r="K19" s="16">
        <v>29.47</v>
      </c>
      <c r="L19" s="9">
        <v>9</v>
      </c>
      <c r="M19" s="9">
        <f>Table2[[#This Row],[Stock as on 1st Apr]]-Table2[[#This Row],[Column1]]</f>
        <v>0</v>
      </c>
    </row>
    <row r="20" spans="1:13" x14ac:dyDescent="0.25">
      <c r="A20" s="11">
        <v>19</v>
      </c>
      <c r="B20" s="9" t="s">
        <v>145</v>
      </c>
      <c r="C20" s="9" t="s">
        <v>37</v>
      </c>
      <c r="D20" s="9" t="s">
        <v>60</v>
      </c>
      <c r="E20" s="9" t="s">
        <v>141</v>
      </c>
      <c r="F20" s="9" t="s">
        <v>1008</v>
      </c>
      <c r="G20" s="12">
        <v>24</v>
      </c>
      <c r="H20" s="9">
        <v>50</v>
      </c>
      <c r="I20" s="9">
        <v>10</v>
      </c>
      <c r="J20" s="12">
        <v>12</v>
      </c>
      <c r="K20" s="16">
        <v>266.56</v>
      </c>
      <c r="L20" s="9">
        <v>8</v>
      </c>
      <c r="M20" s="9">
        <f>Table2[[#This Row],[Stock as on 1st Apr]]-Table2[[#This Row],[Column1]]</f>
        <v>16</v>
      </c>
    </row>
    <row r="21" spans="1:13" x14ac:dyDescent="0.25">
      <c r="A21" s="11">
        <v>20</v>
      </c>
      <c r="B21" s="9" t="s">
        <v>145</v>
      </c>
      <c r="C21" s="9" t="s">
        <v>37</v>
      </c>
      <c r="D21" s="9" t="s">
        <v>61</v>
      </c>
      <c r="E21" s="9" t="s">
        <v>141</v>
      </c>
      <c r="F21" s="9" t="s">
        <v>1009</v>
      </c>
      <c r="G21" s="12">
        <v>100</v>
      </c>
      <c r="H21" s="9">
        <v>10</v>
      </c>
      <c r="I21" s="9">
        <v>5</v>
      </c>
      <c r="J21" s="12">
        <v>5</v>
      </c>
      <c r="K21" s="16">
        <v>168</v>
      </c>
      <c r="L21" s="9">
        <v>100</v>
      </c>
      <c r="M21" s="9">
        <f>Table2[[#This Row],[Stock as on 1st Apr]]-Table2[[#This Row],[Column1]]</f>
        <v>0</v>
      </c>
    </row>
    <row r="22" spans="1:13" x14ac:dyDescent="0.25">
      <c r="A22" s="11">
        <v>21</v>
      </c>
      <c r="B22" s="9" t="s">
        <v>151</v>
      </c>
      <c r="C22" s="9" t="s">
        <v>37</v>
      </c>
      <c r="D22" s="9" t="s">
        <v>62</v>
      </c>
      <c r="E22" s="9" t="s">
        <v>141</v>
      </c>
      <c r="F22" s="9" t="s">
        <v>1010</v>
      </c>
      <c r="G22" s="12">
        <v>177</v>
      </c>
      <c r="H22" s="9">
        <v>200</v>
      </c>
      <c r="I22" s="9">
        <v>20</v>
      </c>
      <c r="J22" s="12">
        <v>20</v>
      </c>
      <c r="K22" s="16">
        <v>348.52</v>
      </c>
      <c r="L22" s="9">
        <v>177</v>
      </c>
      <c r="M22" s="9">
        <f>Table2[[#This Row],[Stock as on 1st Apr]]-Table2[[#This Row],[Column1]]</f>
        <v>0</v>
      </c>
    </row>
    <row r="23" spans="1:13" x14ac:dyDescent="0.25">
      <c r="A23" s="11">
        <v>22</v>
      </c>
      <c r="B23" s="9" t="s">
        <v>151</v>
      </c>
      <c r="C23" s="9" t="s">
        <v>37</v>
      </c>
      <c r="D23" s="9" t="s">
        <v>63</v>
      </c>
      <c r="E23" s="9" t="s">
        <v>141</v>
      </c>
      <c r="F23" s="9" t="s">
        <v>1011</v>
      </c>
      <c r="G23" s="12">
        <v>0</v>
      </c>
      <c r="H23" s="9">
        <v>10</v>
      </c>
      <c r="I23" s="9">
        <v>5</v>
      </c>
      <c r="J23" s="12">
        <v>5</v>
      </c>
      <c r="K23" s="16">
        <v>53.1</v>
      </c>
      <c r="L23" s="9">
        <v>0</v>
      </c>
      <c r="M23" s="9">
        <f>Table2[[#This Row],[Stock as on 1st Apr]]-Table2[[#This Row],[Column1]]</f>
        <v>0</v>
      </c>
    </row>
    <row r="24" spans="1:13" x14ac:dyDescent="0.25">
      <c r="A24" s="11">
        <v>23</v>
      </c>
      <c r="B24" s="9" t="s">
        <v>151</v>
      </c>
      <c r="C24" s="9" t="s">
        <v>37</v>
      </c>
      <c r="D24" s="9" t="s">
        <v>64</v>
      </c>
      <c r="E24" s="9" t="s">
        <v>141</v>
      </c>
      <c r="F24" s="9" t="s">
        <v>1010</v>
      </c>
      <c r="G24" s="12">
        <v>260</v>
      </c>
      <c r="H24" s="9">
        <v>500</v>
      </c>
      <c r="I24" s="9">
        <v>50</v>
      </c>
      <c r="J24" s="12">
        <v>150</v>
      </c>
      <c r="K24" s="16">
        <v>348.52</v>
      </c>
      <c r="L24" s="9">
        <v>199</v>
      </c>
      <c r="M24" s="9">
        <f>Table2[[#This Row],[Stock as on 1st Apr]]-Table2[[#This Row],[Column1]]</f>
        <v>61</v>
      </c>
    </row>
    <row r="25" spans="1:13" x14ac:dyDescent="0.25">
      <c r="A25" s="11">
        <v>24</v>
      </c>
      <c r="B25" s="9" t="s">
        <v>151</v>
      </c>
      <c r="C25" s="9" t="s">
        <v>37</v>
      </c>
      <c r="D25" s="9" t="s">
        <v>65</v>
      </c>
      <c r="E25" s="9" t="s">
        <v>141</v>
      </c>
      <c r="F25" s="9" t="s">
        <v>1012</v>
      </c>
      <c r="G25" s="12">
        <v>50</v>
      </c>
      <c r="H25" s="9">
        <v>100</v>
      </c>
      <c r="I25" s="9">
        <v>5</v>
      </c>
      <c r="J25" s="12">
        <v>10</v>
      </c>
      <c r="K25" s="16">
        <v>36.880000000000003</v>
      </c>
      <c r="L25" s="9">
        <v>50</v>
      </c>
      <c r="M25" s="9">
        <f>Table2[[#This Row],[Stock as on 1st Apr]]-Table2[[#This Row],[Column1]]</f>
        <v>0</v>
      </c>
    </row>
    <row r="26" spans="1:13" x14ac:dyDescent="0.25">
      <c r="A26" s="11">
        <v>25</v>
      </c>
      <c r="B26" s="9" t="s">
        <v>151</v>
      </c>
      <c r="C26" s="9" t="s">
        <v>37</v>
      </c>
      <c r="D26" s="9" t="s">
        <v>66</v>
      </c>
      <c r="E26" s="9" t="s">
        <v>141</v>
      </c>
      <c r="F26" s="9" t="s">
        <v>1010</v>
      </c>
      <c r="G26" s="12">
        <v>134</v>
      </c>
      <c r="H26" s="9">
        <v>200</v>
      </c>
      <c r="I26" s="9">
        <v>20</v>
      </c>
      <c r="J26" s="12">
        <v>100</v>
      </c>
      <c r="K26" s="16">
        <v>56.02</v>
      </c>
      <c r="L26" s="9">
        <v>134</v>
      </c>
      <c r="M26" s="9">
        <f>Table2[[#This Row],[Stock as on 1st Apr]]-Table2[[#This Row],[Column1]]</f>
        <v>0</v>
      </c>
    </row>
    <row r="27" spans="1:13" x14ac:dyDescent="0.25">
      <c r="A27" s="11">
        <v>26</v>
      </c>
      <c r="B27" s="9" t="s">
        <v>145</v>
      </c>
      <c r="C27" s="9" t="s">
        <v>37</v>
      </c>
      <c r="D27" s="9" t="s">
        <v>67</v>
      </c>
      <c r="E27" s="9" t="s">
        <v>141</v>
      </c>
      <c r="F27" s="9" t="s">
        <v>1007</v>
      </c>
      <c r="G27" s="12">
        <v>23</v>
      </c>
      <c r="H27" s="9">
        <v>250</v>
      </c>
      <c r="I27" s="9">
        <v>25</v>
      </c>
      <c r="J27" s="12">
        <v>100</v>
      </c>
      <c r="K27" s="16">
        <v>271.39999999999998</v>
      </c>
      <c r="L27" s="9">
        <v>208</v>
      </c>
      <c r="M27" s="9">
        <f>Table2[[#This Row],[Stock as on 1st Apr]]-Table2[[#This Row],[Column1]]</f>
        <v>-185</v>
      </c>
    </row>
    <row r="28" spans="1:13" x14ac:dyDescent="0.25">
      <c r="A28" s="11">
        <v>27</v>
      </c>
      <c r="B28" s="9" t="s">
        <v>965</v>
      </c>
      <c r="C28" s="9" t="s">
        <v>37</v>
      </c>
      <c r="D28" s="9" t="s">
        <v>68</v>
      </c>
      <c r="E28" s="9" t="s">
        <v>141</v>
      </c>
      <c r="F28" s="9" t="s">
        <v>966</v>
      </c>
      <c r="G28" s="12">
        <v>4394</v>
      </c>
      <c r="H28" s="9">
        <v>6000</v>
      </c>
      <c r="I28" s="9">
        <v>1000</v>
      </c>
      <c r="J28" s="12">
        <v>1000</v>
      </c>
      <c r="K28" s="16">
        <v>5.13</v>
      </c>
      <c r="L28" s="9">
        <v>4394</v>
      </c>
      <c r="M28" s="9">
        <f>Table2[[#This Row],[Stock as on 1st Apr]]-Table2[[#This Row],[Column1]]</f>
        <v>0</v>
      </c>
    </row>
    <row r="29" spans="1:13" x14ac:dyDescent="0.25">
      <c r="A29" s="11">
        <v>28</v>
      </c>
      <c r="B29" s="9" t="s">
        <v>151</v>
      </c>
      <c r="C29" s="9" t="s">
        <v>37</v>
      </c>
      <c r="D29" s="9" t="s">
        <v>69</v>
      </c>
      <c r="E29" s="9" t="s">
        <v>141</v>
      </c>
      <c r="F29" s="9" t="s">
        <v>1012</v>
      </c>
      <c r="G29" s="12">
        <v>0</v>
      </c>
      <c r="H29" s="9">
        <v>200</v>
      </c>
      <c r="I29" s="9">
        <v>20</v>
      </c>
      <c r="J29" s="12">
        <v>20</v>
      </c>
      <c r="K29" s="16">
        <v>461.05</v>
      </c>
      <c r="L29" s="9">
        <v>0</v>
      </c>
      <c r="M29" s="9">
        <f>Table2[[#This Row],[Stock as on 1st Apr]]-Table2[[#This Row],[Column1]]</f>
        <v>0</v>
      </c>
    </row>
    <row r="30" spans="1:13" x14ac:dyDescent="0.25">
      <c r="A30" s="11">
        <v>29</v>
      </c>
      <c r="B30" s="9" t="s">
        <v>151</v>
      </c>
      <c r="C30" s="9" t="s">
        <v>37</v>
      </c>
      <c r="D30" s="9" t="s">
        <v>70</v>
      </c>
      <c r="E30" s="9" t="s">
        <v>141</v>
      </c>
      <c r="F30" s="9" t="s">
        <v>1010</v>
      </c>
      <c r="G30" s="12">
        <v>195</v>
      </c>
      <c r="H30" s="9">
        <v>300</v>
      </c>
      <c r="I30" s="9">
        <v>30</v>
      </c>
      <c r="J30" s="12">
        <v>100</v>
      </c>
      <c r="K30" s="16">
        <v>348.52</v>
      </c>
      <c r="L30" s="9">
        <v>163</v>
      </c>
      <c r="M30" s="9">
        <f>Table2[[#This Row],[Stock as on 1st Apr]]-Table2[[#This Row],[Column1]]</f>
        <v>32</v>
      </c>
    </row>
    <row r="31" spans="1:13" x14ac:dyDescent="0.25">
      <c r="A31" s="11">
        <v>30</v>
      </c>
      <c r="B31" s="9" t="s">
        <v>145</v>
      </c>
      <c r="C31" s="9" t="s">
        <v>37</v>
      </c>
      <c r="D31" s="9" t="s">
        <v>71</v>
      </c>
      <c r="E31" s="9" t="s">
        <v>141</v>
      </c>
      <c r="F31" s="9" t="s">
        <v>1005</v>
      </c>
      <c r="G31" s="12">
        <v>6</v>
      </c>
      <c r="H31" s="9">
        <v>10</v>
      </c>
      <c r="I31" s="9">
        <v>5</v>
      </c>
      <c r="J31" s="12">
        <v>2</v>
      </c>
      <c r="K31" s="16">
        <v>132.62</v>
      </c>
      <c r="L31" s="9">
        <v>6</v>
      </c>
      <c r="M31" s="9">
        <f>Table2[[#This Row],[Stock as on 1st Apr]]-Table2[[#This Row],[Column1]]</f>
        <v>0</v>
      </c>
    </row>
    <row r="32" spans="1:13" x14ac:dyDescent="0.25">
      <c r="A32" s="11">
        <v>31</v>
      </c>
      <c r="B32" s="9" t="s">
        <v>964</v>
      </c>
      <c r="C32" s="9" t="s">
        <v>37</v>
      </c>
      <c r="D32" s="9" t="s">
        <v>72</v>
      </c>
      <c r="E32" s="9" t="s">
        <v>141</v>
      </c>
      <c r="F32" s="9" t="s">
        <v>1013</v>
      </c>
      <c r="G32" s="12">
        <v>11</v>
      </c>
      <c r="H32" s="9">
        <v>10</v>
      </c>
      <c r="I32" s="9">
        <v>5</v>
      </c>
      <c r="J32" s="12">
        <v>5</v>
      </c>
      <c r="K32" s="16">
        <v>1770</v>
      </c>
      <c r="L32" s="9">
        <v>0</v>
      </c>
      <c r="M32" s="9">
        <f>Table2[[#This Row],[Stock as on 1st Apr]]-Table2[[#This Row],[Column1]]</f>
        <v>11</v>
      </c>
    </row>
    <row r="33" spans="1:13" x14ac:dyDescent="0.25">
      <c r="A33" s="11">
        <v>32</v>
      </c>
      <c r="B33" s="9" t="s">
        <v>964</v>
      </c>
      <c r="C33" s="9" t="s">
        <v>37</v>
      </c>
      <c r="D33" s="9" t="s">
        <v>73</v>
      </c>
      <c r="E33" s="9" t="s">
        <v>141</v>
      </c>
      <c r="F33" s="9"/>
      <c r="G33" s="12">
        <v>0</v>
      </c>
      <c r="H33" s="9">
        <v>10</v>
      </c>
      <c r="I33" s="9">
        <v>5</v>
      </c>
      <c r="J33" s="12">
        <v>5</v>
      </c>
      <c r="K33" s="16">
        <v>0</v>
      </c>
      <c r="L33" s="9">
        <v>0</v>
      </c>
      <c r="M33" s="9">
        <f>Table2[[#This Row],[Stock as on 1st Apr]]-Table2[[#This Row],[Column1]]</f>
        <v>0</v>
      </c>
    </row>
    <row r="34" spans="1:13" x14ac:dyDescent="0.25">
      <c r="A34" s="11">
        <v>33</v>
      </c>
      <c r="B34" s="9" t="s">
        <v>964</v>
      </c>
      <c r="C34" s="9" t="s">
        <v>37</v>
      </c>
      <c r="D34" s="9" t="s">
        <v>74</v>
      </c>
      <c r="E34" s="9" t="s">
        <v>141</v>
      </c>
      <c r="F34" s="9"/>
      <c r="G34" s="12">
        <v>6</v>
      </c>
      <c r="H34" s="9">
        <v>10</v>
      </c>
      <c r="I34" s="9">
        <v>5</v>
      </c>
      <c r="J34" s="12">
        <v>5</v>
      </c>
      <c r="K34" s="16">
        <v>15000.16</v>
      </c>
      <c r="L34" s="9">
        <v>0</v>
      </c>
      <c r="M34" s="9">
        <f>Table2[[#This Row],[Stock as on 1st Apr]]-Table2[[#This Row],[Column1]]</f>
        <v>6</v>
      </c>
    </row>
    <row r="35" spans="1:13" x14ac:dyDescent="0.25">
      <c r="A35" s="11">
        <v>34</v>
      </c>
      <c r="B35" s="9" t="s">
        <v>964</v>
      </c>
      <c r="C35" s="9" t="s">
        <v>37</v>
      </c>
      <c r="D35" s="9" t="s">
        <v>75</v>
      </c>
      <c r="E35" s="9" t="s">
        <v>141</v>
      </c>
      <c r="F35" s="9" t="s">
        <v>1005</v>
      </c>
      <c r="G35" s="12">
        <v>5</v>
      </c>
      <c r="H35" s="9">
        <v>5</v>
      </c>
      <c r="I35" s="9">
        <v>2</v>
      </c>
      <c r="J35" s="12">
        <v>1</v>
      </c>
      <c r="K35" s="16">
        <v>3776</v>
      </c>
      <c r="L35" s="9">
        <v>5</v>
      </c>
      <c r="M35" s="9">
        <f>Table2[[#This Row],[Stock as on 1st Apr]]-Table2[[#This Row],[Column1]]</f>
        <v>0</v>
      </c>
    </row>
    <row r="36" spans="1:13" x14ac:dyDescent="0.25">
      <c r="A36" s="11">
        <v>35</v>
      </c>
      <c r="B36" s="9" t="s">
        <v>151</v>
      </c>
      <c r="C36" s="9" t="s">
        <v>37</v>
      </c>
      <c r="D36" s="9" t="s">
        <v>76</v>
      </c>
      <c r="E36" s="9" t="s">
        <v>141</v>
      </c>
      <c r="F36" s="9" t="s">
        <v>1005</v>
      </c>
      <c r="G36" s="12">
        <v>0</v>
      </c>
      <c r="H36" s="9">
        <v>10</v>
      </c>
      <c r="I36" s="9">
        <v>2</v>
      </c>
      <c r="J36" s="12">
        <v>1</v>
      </c>
      <c r="K36" s="16">
        <v>289.10000000000002</v>
      </c>
      <c r="L36" s="9">
        <v>0</v>
      </c>
      <c r="M36" s="9">
        <f>Table2[[#This Row],[Stock as on 1st Apr]]-Table2[[#This Row],[Column1]]</f>
        <v>0</v>
      </c>
    </row>
    <row r="37" spans="1:13" x14ac:dyDescent="0.25">
      <c r="A37" s="11">
        <v>36</v>
      </c>
      <c r="B37" s="9" t="s">
        <v>151</v>
      </c>
      <c r="C37" s="9" t="s">
        <v>37</v>
      </c>
      <c r="D37" s="9" t="s">
        <v>77</v>
      </c>
      <c r="E37" s="9" t="s">
        <v>141</v>
      </c>
      <c r="F37" s="9"/>
      <c r="G37" s="12">
        <v>200</v>
      </c>
      <c r="H37" s="9">
        <v>10</v>
      </c>
      <c r="I37" s="9">
        <v>5</v>
      </c>
      <c r="J37" s="12">
        <v>5</v>
      </c>
      <c r="K37" s="16">
        <v>30.68</v>
      </c>
      <c r="L37" s="9">
        <v>200</v>
      </c>
      <c r="M37" s="9">
        <f>Table2[[#This Row],[Stock as on 1st Apr]]-Table2[[#This Row],[Column1]]</f>
        <v>0</v>
      </c>
    </row>
    <row r="38" spans="1:13" x14ac:dyDescent="0.25">
      <c r="A38" s="11">
        <v>37</v>
      </c>
      <c r="B38" s="9" t="s">
        <v>965</v>
      </c>
      <c r="C38" s="9" t="s">
        <v>37</v>
      </c>
      <c r="D38" s="9" t="s">
        <v>78</v>
      </c>
      <c r="E38" s="9" t="s">
        <v>141</v>
      </c>
      <c r="F38" s="9" t="s">
        <v>966</v>
      </c>
      <c r="G38" s="12">
        <v>500</v>
      </c>
      <c r="H38" s="9">
        <v>500</v>
      </c>
      <c r="I38" s="9">
        <v>5</v>
      </c>
      <c r="J38" s="12">
        <v>5</v>
      </c>
      <c r="K38" s="16">
        <v>13.28</v>
      </c>
      <c r="L38" s="9">
        <v>500</v>
      </c>
      <c r="M38" s="9">
        <f>Table2[[#This Row],[Stock as on 1st Apr]]-Table2[[#This Row],[Column1]]</f>
        <v>0</v>
      </c>
    </row>
    <row r="39" spans="1:13" x14ac:dyDescent="0.25">
      <c r="A39" s="11">
        <v>38</v>
      </c>
      <c r="B39" s="9" t="s">
        <v>145</v>
      </c>
      <c r="C39" s="9" t="s">
        <v>37</v>
      </c>
      <c r="D39" s="9" t="s">
        <v>79</v>
      </c>
      <c r="E39" s="9" t="s">
        <v>141</v>
      </c>
      <c r="F39" s="9" t="s">
        <v>147</v>
      </c>
      <c r="G39" s="12">
        <v>10</v>
      </c>
      <c r="H39" s="9">
        <v>10</v>
      </c>
      <c r="I39" s="9">
        <v>5</v>
      </c>
      <c r="J39" s="12">
        <v>5</v>
      </c>
      <c r="K39" s="16">
        <v>282.8</v>
      </c>
      <c r="L39" s="9">
        <v>10</v>
      </c>
      <c r="M39" s="9">
        <f>Table2[[#This Row],[Stock as on 1st Apr]]-Table2[[#This Row],[Column1]]</f>
        <v>0</v>
      </c>
    </row>
    <row r="40" spans="1:13" x14ac:dyDescent="0.25">
      <c r="A40" s="11">
        <v>39</v>
      </c>
      <c r="B40" s="9" t="s">
        <v>146</v>
      </c>
      <c r="C40" s="9" t="s">
        <v>37</v>
      </c>
      <c r="D40" s="9" t="s">
        <v>80</v>
      </c>
      <c r="E40" s="9" t="s">
        <v>141</v>
      </c>
      <c r="F40" s="9" t="s">
        <v>1005</v>
      </c>
      <c r="G40" s="12">
        <v>250</v>
      </c>
      <c r="H40" s="9">
        <v>50</v>
      </c>
      <c r="I40" s="9">
        <v>5</v>
      </c>
      <c r="J40" s="12">
        <v>5</v>
      </c>
      <c r="K40" s="16">
        <v>132.69999999999999</v>
      </c>
      <c r="L40" s="9">
        <v>250</v>
      </c>
      <c r="M40" s="9">
        <f>Table2[[#This Row],[Stock as on 1st Apr]]-Table2[[#This Row],[Column1]]</f>
        <v>0</v>
      </c>
    </row>
    <row r="41" spans="1:13" x14ac:dyDescent="0.25">
      <c r="A41" s="11">
        <v>40</v>
      </c>
      <c r="B41" s="9" t="s">
        <v>151</v>
      </c>
      <c r="C41" s="9" t="s">
        <v>37</v>
      </c>
      <c r="D41" s="9" t="s">
        <v>81</v>
      </c>
      <c r="E41" s="9" t="s">
        <v>141</v>
      </c>
      <c r="F41" s="9" t="s">
        <v>1005</v>
      </c>
      <c r="G41" s="12">
        <v>250</v>
      </c>
      <c r="H41" s="9">
        <v>500</v>
      </c>
      <c r="I41" s="9">
        <v>50</v>
      </c>
      <c r="J41" s="12">
        <v>5</v>
      </c>
      <c r="K41" s="16">
        <v>18.95</v>
      </c>
      <c r="L41" s="9">
        <v>250</v>
      </c>
      <c r="M41" s="9">
        <f>Table2[[#This Row],[Stock as on 1st Apr]]-Table2[[#This Row],[Column1]]</f>
        <v>0</v>
      </c>
    </row>
    <row r="42" spans="1:13" x14ac:dyDescent="0.25">
      <c r="A42" s="11">
        <v>41</v>
      </c>
      <c r="B42" s="9" t="s">
        <v>151</v>
      </c>
      <c r="C42" s="9" t="s">
        <v>37</v>
      </c>
      <c r="D42" s="9" t="s">
        <v>82</v>
      </c>
      <c r="E42" s="9" t="s">
        <v>141</v>
      </c>
      <c r="F42" s="9" t="s">
        <v>1005</v>
      </c>
      <c r="G42" s="12">
        <v>786</v>
      </c>
      <c r="H42" s="9">
        <v>500</v>
      </c>
      <c r="I42" s="9">
        <v>50</v>
      </c>
      <c r="J42" s="12">
        <v>5</v>
      </c>
      <c r="K42" s="16">
        <v>1.99</v>
      </c>
      <c r="L42" s="9">
        <v>786</v>
      </c>
      <c r="M42" s="9">
        <f>Table2[[#This Row],[Stock as on 1st Apr]]-Table2[[#This Row],[Column1]]</f>
        <v>0</v>
      </c>
    </row>
    <row r="43" spans="1:13" x14ac:dyDescent="0.25">
      <c r="A43" s="11">
        <v>42</v>
      </c>
      <c r="B43" s="9" t="s">
        <v>151</v>
      </c>
      <c r="C43" s="9" t="s">
        <v>37</v>
      </c>
      <c r="D43" s="9" t="s">
        <v>83</v>
      </c>
      <c r="E43" s="9" t="s">
        <v>141</v>
      </c>
      <c r="F43" s="9" t="s">
        <v>1005</v>
      </c>
      <c r="G43" s="12">
        <v>150</v>
      </c>
      <c r="H43" s="9">
        <v>500</v>
      </c>
      <c r="I43" s="9">
        <v>50</v>
      </c>
      <c r="J43" s="12">
        <v>5</v>
      </c>
      <c r="K43" s="16">
        <v>4.32</v>
      </c>
      <c r="L43" s="9">
        <v>150</v>
      </c>
      <c r="M43" s="9">
        <f>Table2[[#This Row],[Stock as on 1st Apr]]-Table2[[#This Row],[Column1]]</f>
        <v>0</v>
      </c>
    </row>
    <row r="44" spans="1:13" x14ac:dyDescent="0.25">
      <c r="A44" s="11">
        <v>43</v>
      </c>
      <c r="B44" s="9" t="s">
        <v>965</v>
      </c>
      <c r="C44" s="9" t="s">
        <v>37</v>
      </c>
      <c r="D44" s="9" t="s">
        <v>84</v>
      </c>
      <c r="E44" s="9" t="s">
        <v>141</v>
      </c>
      <c r="F44" s="9" t="s">
        <v>966</v>
      </c>
      <c r="G44" s="12">
        <v>100</v>
      </c>
      <c r="H44" s="9">
        <v>100</v>
      </c>
      <c r="I44" s="9">
        <v>5</v>
      </c>
      <c r="J44" s="12">
        <v>5</v>
      </c>
      <c r="K44" s="16">
        <v>26.55</v>
      </c>
      <c r="L44" s="9">
        <v>100</v>
      </c>
      <c r="M44" s="9">
        <f>Table2[[#This Row],[Stock as on 1st Apr]]-Table2[[#This Row],[Column1]]</f>
        <v>0</v>
      </c>
    </row>
    <row r="45" spans="1:13" x14ac:dyDescent="0.25">
      <c r="A45" s="11">
        <v>44</v>
      </c>
      <c r="B45" s="9" t="s">
        <v>964</v>
      </c>
      <c r="C45" s="9" t="s">
        <v>37</v>
      </c>
      <c r="D45" s="9" t="s">
        <v>85</v>
      </c>
      <c r="E45" s="9" t="s">
        <v>141</v>
      </c>
      <c r="F45" s="9" t="s">
        <v>1005</v>
      </c>
      <c r="G45" s="12">
        <v>0</v>
      </c>
      <c r="H45" s="9">
        <v>5</v>
      </c>
      <c r="I45" s="9">
        <v>1</v>
      </c>
      <c r="J45" s="12">
        <v>1</v>
      </c>
      <c r="K45" s="16">
        <v>8826.4</v>
      </c>
      <c r="L45" s="9">
        <v>0</v>
      </c>
      <c r="M45" s="9">
        <f>Table2[[#This Row],[Stock as on 1st Apr]]-Table2[[#This Row],[Column1]]</f>
        <v>0</v>
      </c>
    </row>
    <row r="46" spans="1:13" x14ac:dyDescent="0.25">
      <c r="A46" s="11">
        <v>45</v>
      </c>
      <c r="B46" s="9" t="s">
        <v>964</v>
      </c>
      <c r="C46" s="9" t="s">
        <v>37</v>
      </c>
      <c r="D46" s="9" t="s">
        <v>86</v>
      </c>
      <c r="E46" s="9" t="s">
        <v>141</v>
      </c>
      <c r="F46" s="9" t="s">
        <v>1009</v>
      </c>
      <c r="G46" s="12">
        <v>5</v>
      </c>
      <c r="H46" s="9">
        <v>10</v>
      </c>
      <c r="I46" s="9">
        <v>5</v>
      </c>
      <c r="J46" s="12">
        <v>5</v>
      </c>
      <c r="K46" s="16">
        <v>9676</v>
      </c>
      <c r="L46" s="9">
        <v>0</v>
      </c>
      <c r="M46" s="9">
        <f>Table2[[#This Row],[Stock as on 1st Apr]]-Table2[[#This Row],[Column1]]</f>
        <v>5</v>
      </c>
    </row>
    <row r="47" spans="1:13" x14ac:dyDescent="0.25">
      <c r="A47" s="11">
        <v>46</v>
      </c>
      <c r="B47" s="9" t="s">
        <v>965</v>
      </c>
      <c r="C47" s="9" t="s">
        <v>37</v>
      </c>
      <c r="D47" s="9" t="s">
        <v>87</v>
      </c>
      <c r="E47" s="9" t="s">
        <v>141</v>
      </c>
      <c r="F47" s="9" t="s">
        <v>966</v>
      </c>
      <c r="G47" s="12">
        <v>124</v>
      </c>
      <c r="H47" s="9">
        <v>100</v>
      </c>
      <c r="I47" s="9">
        <v>5</v>
      </c>
      <c r="J47" s="12">
        <v>5</v>
      </c>
      <c r="K47" s="16">
        <v>115.36</v>
      </c>
      <c r="L47" s="9">
        <v>102</v>
      </c>
      <c r="M47" s="9">
        <f>Table2[[#This Row],[Stock as on 1st Apr]]-Table2[[#This Row],[Column1]]</f>
        <v>22</v>
      </c>
    </row>
    <row r="48" spans="1:13" x14ac:dyDescent="0.25">
      <c r="A48" s="11">
        <v>47</v>
      </c>
      <c r="B48" s="9" t="s">
        <v>146</v>
      </c>
      <c r="C48" s="9" t="s">
        <v>37</v>
      </c>
      <c r="D48" s="9" t="s">
        <v>88</v>
      </c>
      <c r="E48" s="9" t="s">
        <v>141</v>
      </c>
      <c r="F48" s="9" t="s">
        <v>1005</v>
      </c>
      <c r="G48" s="12">
        <v>42</v>
      </c>
      <c r="H48" s="9">
        <v>20</v>
      </c>
      <c r="I48" s="9">
        <v>5</v>
      </c>
      <c r="J48" s="12">
        <v>5</v>
      </c>
      <c r="K48" s="16">
        <v>258.44</v>
      </c>
      <c r="L48" s="9">
        <v>42</v>
      </c>
      <c r="M48" s="9">
        <f>Table2[[#This Row],[Stock as on 1st Apr]]-Table2[[#This Row],[Column1]]</f>
        <v>0</v>
      </c>
    </row>
    <row r="49" spans="1:13" x14ac:dyDescent="0.25">
      <c r="A49" s="11">
        <v>48</v>
      </c>
      <c r="B49" s="9" t="s">
        <v>146</v>
      </c>
      <c r="C49" s="9" t="s">
        <v>37</v>
      </c>
      <c r="D49" s="9" t="s">
        <v>89</v>
      </c>
      <c r="E49" s="9" t="s">
        <v>141</v>
      </c>
      <c r="F49" s="9" t="s">
        <v>1005</v>
      </c>
      <c r="G49" s="12">
        <v>45</v>
      </c>
      <c r="H49" s="9">
        <v>20</v>
      </c>
      <c r="I49" s="9">
        <v>5</v>
      </c>
      <c r="J49" s="12">
        <v>5</v>
      </c>
      <c r="K49" s="16">
        <v>47.2</v>
      </c>
      <c r="L49" s="9">
        <v>45</v>
      </c>
      <c r="M49" s="9">
        <f>Table2[[#This Row],[Stock as on 1st Apr]]-Table2[[#This Row],[Column1]]</f>
        <v>0</v>
      </c>
    </row>
    <row r="50" spans="1:13" x14ac:dyDescent="0.25">
      <c r="A50" s="11">
        <v>49</v>
      </c>
      <c r="B50" s="9" t="s">
        <v>146</v>
      </c>
      <c r="C50" s="9" t="s">
        <v>37</v>
      </c>
      <c r="D50" s="9" t="s">
        <v>90</v>
      </c>
      <c r="E50" s="9" t="s">
        <v>141</v>
      </c>
      <c r="F50" s="9" t="s">
        <v>1005</v>
      </c>
      <c r="G50" s="12">
        <v>15</v>
      </c>
      <c r="H50" s="9">
        <v>20</v>
      </c>
      <c r="I50" s="9">
        <v>5</v>
      </c>
      <c r="J50" s="12">
        <v>5</v>
      </c>
      <c r="K50" s="16">
        <v>106.2</v>
      </c>
      <c r="L50" s="9">
        <v>15</v>
      </c>
      <c r="M50" s="9">
        <f>Table2[[#This Row],[Stock as on 1st Apr]]-Table2[[#This Row],[Column1]]</f>
        <v>0</v>
      </c>
    </row>
    <row r="51" spans="1:13" x14ac:dyDescent="0.25">
      <c r="A51" s="11">
        <v>50</v>
      </c>
      <c r="B51" s="9" t="s">
        <v>964</v>
      </c>
      <c r="C51" s="9" t="s">
        <v>37</v>
      </c>
      <c r="D51" s="9" t="s">
        <v>91</v>
      </c>
      <c r="E51" s="9" t="s">
        <v>141</v>
      </c>
      <c r="F51" s="9" t="s">
        <v>1005</v>
      </c>
      <c r="G51" s="12">
        <v>16</v>
      </c>
      <c r="H51" s="9">
        <v>200</v>
      </c>
      <c r="I51" s="9">
        <v>10</v>
      </c>
      <c r="J51" s="12">
        <v>50</v>
      </c>
      <c r="K51" s="16">
        <v>112.1</v>
      </c>
      <c r="L51" s="9">
        <v>2</v>
      </c>
      <c r="M51" s="9">
        <f>Table2[[#This Row],[Stock as on 1st Apr]]-Table2[[#This Row],[Column1]]</f>
        <v>14</v>
      </c>
    </row>
    <row r="52" spans="1:13" x14ac:dyDescent="0.25">
      <c r="A52" s="11">
        <v>51</v>
      </c>
      <c r="B52" s="9" t="s">
        <v>965</v>
      </c>
      <c r="C52" s="9" t="s">
        <v>37</v>
      </c>
      <c r="D52" s="9" t="s">
        <v>92</v>
      </c>
      <c r="E52" s="9" t="s">
        <v>141</v>
      </c>
      <c r="F52" s="9" t="s">
        <v>966</v>
      </c>
      <c r="G52" s="12">
        <v>182</v>
      </c>
      <c r="H52" s="9">
        <v>400</v>
      </c>
      <c r="I52" s="9">
        <v>10</v>
      </c>
      <c r="J52" s="12">
        <v>150</v>
      </c>
      <c r="K52" s="16">
        <v>94.4</v>
      </c>
      <c r="L52" s="9">
        <v>182</v>
      </c>
      <c r="M52" s="9">
        <f>Table2[[#This Row],[Stock as on 1st Apr]]-Table2[[#This Row],[Column1]]</f>
        <v>0</v>
      </c>
    </row>
    <row r="53" spans="1:13" x14ac:dyDescent="0.25">
      <c r="A53" s="11">
        <v>52</v>
      </c>
      <c r="B53" s="9" t="s">
        <v>146</v>
      </c>
      <c r="C53" s="9" t="s">
        <v>37</v>
      </c>
      <c r="D53" s="9" t="s">
        <v>93</v>
      </c>
      <c r="E53" s="9" t="s">
        <v>141</v>
      </c>
      <c r="F53" s="9" t="s">
        <v>1006</v>
      </c>
      <c r="G53" s="12">
        <v>619</v>
      </c>
      <c r="H53" s="9">
        <v>50</v>
      </c>
      <c r="I53" s="9">
        <v>5</v>
      </c>
      <c r="J53" s="12">
        <v>5</v>
      </c>
      <c r="K53" s="16">
        <v>132.69999999999999</v>
      </c>
      <c r="L53" s="9">
        <v>619</v>
      </c>
      <c r="M53" s="9">
        <f>Table2[[#This Row],[Stock as on 1st Apr]]-Table2[[#This Row],[Column1]]</f>
        <v>0</v>
      </c>
    </row>
    <row r="54" spans="1:13" x14ac:dyDescent="0.25">
      <c r="A54" s="11">
        <v>53</v>
      </c>
      <c r="B54" s="9" t="s">
        <v>964</v>
      </c>
      <c r="C54" s="9" t="s">
        <v>37</v>
      </c>
      <c r="D54" s="9" t="s">
        <v>94</v>
      </c>
      <c r="E54" s="9" t="s">
        <v>141</v>
      </c>
      <c r="F54" s="9" t="s">
        <v>1005</v>
      </c>
      <c r="G54" s="12">
        <v>134</v>
      </c>
      <c r="H54" s="9">
        <v>500</v>
      </c>
      <c r="I54" s="9">
        <v>5</v>
      </c>
      <c r="J54" s="12">
        <v>5</v>
      </c>
      <c r="K54" s="16">
        <v>22.99</v>
      </c>
      <c r="L54" s="9">
        <v>150</v>
      </c>
      <c r="M54" s="9">
        <f>Table2[[#This Row],[Stock as on 1st Apr]]-Table2[[#This Row],[Column1]]</f>
        <v>-16</v>
      </c>
    </row>
    <row r="55" spans="1:13" x14ac:dyDescent="0.25">
      <c r="A55" s="11">
        <v>54</v>
      </c>
      <c r="B55" s="9" t="s">
        <v>965</v>
      </c>
      <c r="C55" s="9" t="s">
        <v>37</v>
      </c>
      <c r="D55" s="9" t="s">
        <v>95</v>
      </c>
      <c r="E55" s="9" t="s">
        <v>141</v>
      </c>
      <c r="F55" s="9" t="s">
        <v>966</v>
      </c>
      <c r="G55" s="12">
        <v>151</v>
      </c>
      <c r="H55" s="9">
        <v>200</v>
      </c>
      <c r="I55" s="9">
        <v>20</v>
      </c>
      <c r="J55" s="12">
        <v>50</v>
      </c>
      <c r="K55" s="16">
        <v>129.80000000000001</v>
      </c>
      <c r="L55" s="9">
        <v>108</v>
      </c>
      <c r="M55" s="9">
        <f>Table2[[#This Row],[Stock as on 1st Apr]]-Table2[[#This Row],[Column1]]</f>
        <v>43</v>
      </c>
    </row>
    <row r="56" spans="1:13" x14ac:dyDescent="0.25">
      <c r="A56" s="11">
        <v>55</v>
      </c>
      <c r="B56" s="9" t="s">
        <v>146</v>
      </c>
      <c r="C56" s="9" t="s">
        <v>37</v>
      </c>
      <c r="D56" s="9" t="s">
        <v>96</v>
      </c>
      <c r="E56" s="9" t="s">
        <v>141</v>
      </c>
      <c r="F56" s="9" t="s">
        <v>1006</v>
      </c>
      <c r="G56" s="12">
        <v>1</v>
      </c>
      <c r="H56" s="9">
        <v>5</v>
      </c>
      <c r="I56" s="9">
        <v>1</v>
      </c>
      <c r="J56" s="12">
        <v>1</v>
      </c>
      <c r="K56" s="16">
        <v>4484</v>
      </c>
      <c r="L56" s="9">
        <v>1</v>
      </c>
      <c r="M56" s="9">
        <f>Table2[[#This Row],[Stock as on 1st Apr]]-Table2[[#This Row],[Column1]]</f>
        <v>0</v>
      </c>
    </row>
    <row r="57" spans="1:13" x14ac:dyDescent="0.25">
      <c r="A57" s="11">
        <v>56</v>
      </c>
      <c r="B57" s="9" t="s">
        <v>146</v>
      </c>
      <c r="C57" s="9" t="s">
        <v>37</v>
      </c>
      <c r="D57" s="9" t="s">
        <v>97</v>
      </c>
      <c r="E57" s="9" t="s">
        <v>141</v>
      </c>
      <c r="F57" s="9" t="s">
        <v>1006</v>
      </c>
      <c r="G57" s="12">
        <v>1</v>
      </c>
      <c r="H57" s="9">
        <v>5</v>
      </c>
      <c r="I57" s="9">
        <v>1</v>
      </c>
      <c r="J57" s="12">
        <v>1</v>
      </c>
      <c r="K57" s="16">
        <v>4484</v>
      </c>
      <c r="L57" s="9">
        <v>1</v>
      </c>
      <c r="M57" s="9">
        <f>Table2[[#This Row],[Stock as on 1st Apr]]-Table2[[#This Row],[Column1]]</f>
        <v>0</v>
      </c>
    </row>
    <row r="58" spans="1:13" x14ac:dyDescent="0.25">
      <c r="A58" s="11">
        <v>57</v>
      </c>
      <c r="B58" s="9" t="s">
        <v>964</v>
      </c>
      <c r="C58" s="9" t="s">
        <v>37</v>
      </c>
      <c r="D58" s="9" t="s">
        <v>98</v>
      </c>
      <c r="E58" s="9" t="s">
        <v>141</v>
      </c>
      <c r="F58" s="9" t="s">
        <v>1005</v>
      </c>
      <c r="G58" s="12">
        <v>4</v>
      </c>
      <c r="H58" s="9">
        <v>100</v>
      </c>
      <c r="I58" s="9">
        <v>5</v>
      </c>
      <c r="J58" s="12">
        <v>5</v>
      </c>
      <c r="K58" s="16">
        <v>738.09</v>
      </c>
      <c r="L58" s="9">
        <v>4</v>
      </c>
      <c r="M58" s="9">
        <f>Table2[[#This Row],[Stock as on 1st Apr]]-Table2[[#This Row],[Column1]]</f>
        <v>0</v>
      </c>
    </row>
    <row r="59" spans="1:13" x14ac:dyDescent="0.25">
      <c r="A59" s="11">
        <v>58</v>
      </c>
      <c r="B59" s="9" t="s">
        <v>145</v>
      </c>
      <c r="C59" s="9" t="s">
        <v>37</v>
      </c>
      <c r="D59" s="9" t="s">
        <v>99</v>
      </c>
      <c r="E59" s="9" t="s">
        <v>141</v>
      </c>
      <c r="F59" s="9" t="s">
        <v>1005</v>
      </c>
      <c r="G59" s="12">
        <v>36</v>
      </c>
      <c r="H59" s="9">
        <v>10</v>
      </c>
      <c r="I59" s="9">
        <v>2</v>
      </c>
      <c r="J59" s="12">
        <v>1</v>
      </c>
      <c r="K59" s="16">
        <v>689.39</v>
      </c>
      <c r="L59" s="9">
        <v>36</v>
      </c>
      <c r="M59" s="9">
        <f>Table2[[#This Row],[Stock as on 1st Apr]]-Table2[[#This Row],[Column1]]</f>
        <v>0</v>
      </c>
    </row>
    <row r="60" spans="1:13" x14ac:dyDescent="0.25">
      <c r="A60" s="11">
        <v>59</v>
      </c>
      <c r="B60" s="9" t="s">
        <v>146</v>
      </c>
      <c r="C60" s="9" t="s">
        <v>37</v>
      </c>
      <c r="D60" s="9" t="s">
        <v>100</v>
      </c>
      <c r="E60" s="9" t="s">
        <v>141</v>
      </c>
      <c r="F60" s="9" t="s">
        <v>1006</v>
      </c>
      <c r="G60" s="12">
        <v>24</v>
      </c>
      <c r="H60" s="9">
        <v>24</v>
      </c>
      <c r="I60" s="9">
        <v>5</v>
      </c>
      <c r="J60" s="12">
        <v>5</v>
      </c>
      <c r="K60" s="16">
        <v>79.62</v>
      </c>
      <c r="L60" s="9">
        <v>24</v>
      </c>
      <c r="M60" s="9">
        <f>Table2[[#This Row],[Stock as on 1st Apr]]-Table2[[#This Row],[Column1]]</f>
        <v>0</v>
      </c>
    </row>
    <row r="61" spans="1:13" x14ac:dyDescent="0.25">
      <c r="A61" s="11">
        <v>60</v>
      </c>
      <c r="B61" s="9" t="s">
        <v>145</v>
      </c>
      <c r="C61" s="9" t="s">
        <v>37</v>
      </c>
      <c r="D61" s="9" t="s">
        <v>101</v>
      </c>
      <c r="E61" s="9" t="s">
        <v>141</v>
      </c>
      <c r="F61" s="9" t="s">
        <v>1005</v>
      </c>
      <c r="G61" s="12">
        <v>12</v>
      </c>
      <c r="H61" s="9">
        <v>50</v>
      </c>
      <c r="I61" s="9">
        <v>15</v>
      </c>
      <c r="J61" s="12">
        <v>15</v>
      </c>
      <c r="K61" s="16">
        <v>106.2</v>
      </c>
      <c r="L61" s="9">
        <v>12</v>
      </c>
      <c r="M61" s="9">
        <f>Table2[[#This Row],[Stock as on 1st Apr]]-Table2[[#This Row],[Column1]]</f>
        <v>0</v>
      </c>
    </row>
    <row r="62" spans="1:13" x14ac:dyDescent="0.25">
      <c r="A62" s="11">
        <v>61</v>
      </c>
      <c r="B62" s="9" t="s">
        <v>151</v>
      </c>
      <c r="C62" s="9" t="s">
        <v>37</v>
      </c>
      <c r="D62" s="9" t="s">
        <v>102</v>
      </c>
      <c r="E62" s="9" t="s">
        <v>141</v>
      </c>
      <c r="F62" s="9"/>
      <c r="G62" s="12">
        <v>0</v>
      </c>
      <c r="H62" s="9">
        <v>50</v>
      </c>
      <c r="I62" s="9">
        <v>5</v>
      </c>
      <c r="J62" s="12">
        <v>2</v>
      </c>
      <c r="K62" s="16">
        <v>265.5</v>
      </c>
      <c r="L62" s="9">
        <v>0</v>
      </c>
      <c r="M62" s="9">
        <f>Table2[[#This Row],[Stock as on 1st Apr]]-Table2[[#This Row],[Column1]]</f>
        <v>0</v>
      </c>
    </row>
    <row r="63" spans="1:13" x14ac:dyDescent="0.25">
      <c r="A63" s="11">
        <v>62</v>
      </c>
      <c r="B63" s="9" t="s">
        <v>151</v>
      </c>
      <c r="C63" s="9" t="s">
        <v>37</v>
      </c>
      <c r="D63" s="9" t="s">
        <v>103</v>
      </c>
      <c r="E63" s="9" t="s">
        <v>141</v>
      </c>
      <c r="F63" s="9" t="s">
        <v>1005</v>
      </c>
      <c r="G63" s="12">
        <v>3058</v>
      </c>
      <c r="H63" s="9">
        <v>5000</v>
      </c>
      <c r="I63" s="9">
        <v>500</v>
      </c>
      <c r="J63" s="12">
        <v>100</v>
      </c>
      <c r="K63" s="16">
        <v>0.9</v>
      </c>
      <c r="L63" s="9">
        <v>3058</v>
      </c>
      <c r="M63" s="9">
        <f>Table2[[#This Row],[Stock as on 1st Apr]]-Table2[[#This Row],[Column1]]</f>
        <v>0</v>
      </c>
    </row>
    <row r="64" spans="1:13" x14ac:dyDescent="0.25">
      <c r="A64" s="11">
        <v>63</v>
      </c>
      <c r="B64" s="9" t="s">
        <v>146</v>
      </c>
      <c r="C64" s="9" t="s">
        <v>37</v>
      </c>
      <c r="D64" s="9" t="s">
        <v>104</v>
      </c>
      <c r="E64" s="9" t="s">
        <v>141</v>
      </c>
      <c r="F64" s="9" t="s">
        <v>1005</v>
      </c>
      <c r="G64" s="12">
        <v>118</v>
      </c>
      <c r="H64" s="9">
        <v>100</v>
      </c>
      <c r="I64" s="9">
        <v>10</v>
      </c>
      <c r="J64" s="12">
        <v>15</v>
      </c>
      <c r="K64" s="16">
        <v>23.46</v>
      </c>
      <c r="L64" s="9">
        <v>118</v>
      </c>
      <c r="M64" s="9">
        <f>Table2[[#This Row],[Stock as on 1st Apr]]-Table2[[#This Row],[Column1]]</f>
        <v>0</v>
      </c>
    </row>
    <row r="65" spans="1:13" x14ac:dyDescent="0.25">
      <c r="A65" s="11">
        <v>64</v>
      </c>
      <c r="B65" s="9" t="s">
        <v>146</v>
      </c>
      <c r="C65" s="9" t="s">
        <v>37</v>
      </c>
      <c r="D65" s="9" t="s">
        <v>105</v>
      </c>
      <c r="E65" s="9" t="s">
        <v>141</v>
      </c>
      <c r="F65" s="9" t="s">
        <v>1005</v>
      </c>
      <c r="G65" s="12">
        <v>212</v>
      </c>
      <c r="H65" s="9">
        <v>100</v>
      </c>
      <c r="I65" s="9">
        <v>10</v>
      </c>
      <c r="J65" s="12">
        <v>15</v>
      </c>
      <c r="K65" s="16">
        <v>22.42</v>
      </c>
      <c r="L65" s="9">
        <v>212</v>
      </c>
      <c r="M65" s="9">
        <f>Table2[[#This Row],[Stock as on 1st Apr]]-Table2[[#This Row],[Column1]]</f>
        <v>0</v>
      </c>
    </row>
    <row r="66" spans="1:13" x14ac:dyDescent="0.25">
      <c r="A66" s="11">
        <v>65</v>
      </c>
      <c r="B66" s="9" t="s">
        <v>146</v>
      </c>
      <c r="C66" s="9" t="s">
        <v>37</v>
      </c>
      <c r="D66" s="9" t="s">
        <v>106</v>
      </c>
      <c r="E66" s="9" t="s">
        <v>141</v>
      </c>
      <c r="F66" s="9" t="s">
        <v>1005</v>
      </c>
      <c r="G66" s="12">
        <v>178</v>
      </c>
      <c r="H66" s="9">
        <v>100</v>
      </c>
      <c r="I66" s="9">
        <v>10</v>
      </c>
      <c r="J66" s="12">
        <v>15</v>
      </c>
      <c r="K66" s="16">
        <v>28.46</v>
      </c>
      <c r="L66" s="9">
        <v>178</v>
      </c>
      <c r="M66" s="9">
        <f>Table2[[#This Row],[Stock as on 1st Apr]]-Table2[[#This Row],[Column1]]</f>
        <v>0</v>
      </c>
    </row>
    <row r="67" spans="1:13" x14ac:dyDescent="0.25">
      <c r="A67" s="11">
        <v>66</v>
      </c>
      <c r="B67" s="9" t="s">
        <v>146</v>
      </c>
      <c r="C67" s="9" t="s">
        <v>37</v>
      </c>
      <c r="D67" s="9" t="s">
        <v>107</v>
      </c>
      <c r="E67" s="9" t="s">
        <v>141</v>
      </c>
      <c r="F67" s="9" t="s">
        <v>1006</v>
      </c>
      <c r="G67" s="12">
        <v>1</v>
      </c>
      <c r="H67" s="9">
        <v>10</v>
      </c>
      <c r="I67" s="9">
        <v>2</v>
      </c>
      <c r="J67" s="12">
        <v>1</v>
      </c>
      <c r="K67" s="16">
        <v>4484</v>
      </c>
      <c r="L67" s="9">
        <v>1</v>
      </c>
      <c r="M67" s="9">
        <f>Table2[[#This Row],[Stock as on 1st Apr]]-Table2[[#This Row],[Column1]]</f>
        <v>0</v>
      </c>
    </row>
    <row r="68" spans="1:13" x14ac:dyDescent="0.25">
      <c r="A68" s="11">
        <v>67</v>
      </c>
      <c r="B68" s="9" t="s">
        <v>151</v>
      </c>
      <c r="C68" s="9" t="s">
        <v>37</v>
      </c>
      <c r="D68" s="9" t="s">
        <v>108</v>
      </c>
      <c r="E68" s="9" t="s">
        <v>141</v>
      </c>
      <c r="F68" s="9" t="s">
        <v>1007</v>
      </c>
      <c r="G68" s="12">
        <v>118</v>
      </c>
      <c r="H68" s="9">
        <v>200</v>
      </c>
      <c r="I68" s="9">
        <v>20</v>
      </c>
      <c r="J68" s="12">
        <v>20</v>
      </c>
      <c r="K68" s="16">
        <v>29.5</v>
      </c>
      <c r="L68" s="9">
        <v>103</v>
      </c>
      <c r="M68" s="9">
        <f>Table2[[#This Row],[Stock as on 1st Apr]]-Table2[[#This Row],[Column1]]</f>
        <v>15</v>
      </c>
    </row>
    <row r="69" spans="1:13" x14ac:dyDescent="0.25">
      <c r="A69" s="11">
        <v>68</v>
      </c>
      <c r="B69" s="9" t="s">
        <v>146</v>
      </c>
      <c r="C69" s="9" t="s">
        <v>37</v>
      </c>
      <c r="D69" s="9" t="s">
        <v>109</v>
      </c>
      <c r="E69" s="9" t="s">
        <v>141</v>
      </c>
      <c r="F69" s="9" t="s">
        <v>1005</v>
      </c>
      <c r="G69" s="12">
        <v>0</v>
      </c>
      <c r="H69" s="9">
        <v>48</v>
      </c>
      <c r="I69" s="9">
        <v>10</v>
      </c>
      <c r="J69" s="12">
        <v>10</v>
      </c>
      <c r="K69" s="16">
        <v>106.2</v>
      </c>
      <c r="L69" s="9">
        <v>0</v>
      </c>
      <c r="M69" s="9">
        <f>Table2[[#This Row],[Stock as on 1st Apr]]-Table2[[#This Row],[Column1]]</f>
        <v>0</v>
      </c>
    </row>
    <row r="70" spans="1:13" x14ac:dyDescent="0.25">
      <c r="A70" s="11">
        <v>69</v>
      </c>
      <c r="B70" s="9" t="s">
        <v>146</v>
      </c>
      <c r="C70" s="9" t="s">
        <v>37</v>
      </c>
      <c r="D70" s="9" t="s">
        <v>110</v>
      </c>
      <c r="E70" s="9" t="s">
        <v>141</v>
      </c>
      <c r="F70" s="9" t="s">
        <v>1005</v>
      </c>
      <c r="G70" s="12">
        <v>0</v>
      </c>
      <c r="H70" s="9">
        <v>48</v>
      </c>
      <c r="I70" s="9">
        <v>10</v>
      </c>
      <c r="J70" s="12">
        <v>10</v>
      </c>
      <c r="K70" s="16">
        <v>83.43</v>
      </c>
      <c r="L70" s="9">
        <v>0</v>
      </c>
      <c r="M70" s="9">
        <f>Table2[[#This Row],[Stock as on 1st Apr]]-Table2[[#This Row],[Column1]]</f>
        <v>0</v>
      </c>
    </row>
    <row r="71" spans="1:13" x14ac:dyDescent="0.25">
      <c r="A71" s="11">
        <v>70</v>
      </c>
      <c r="B71" s="9" t="s">
        <v>146</v>
      </c>
      <c r="C71" s="9" t="s">
        <v>37</v>
      </c>
      <c r="D71" s="9" t="s">
        <v>111</v>
      </c>
      <c r="E71" s="9" t="s">
        <v>141</v>
      </c>
      <c r="F71" s="9" t="s">
        <v>1005</v>
      </c>
      <c r="G71" s="12">
        <v>13</v>
      </c>
      <c r="H71" s="9">
        <v>48</v>
      </c>
      <c r="I71" s="9">
        <v>10</v>
      </c>
      <c r="J71" s="12">
        <v>10</v>
      </c>
      <c r="K71" s="16">
        <v>88.5</v>
      </c>
      <c r="L71" s="9">
        <v>1</v>
      </c>
      <c r="M71" s="9">
        <f>Table2[[#This Row],[Stock as on 1st Apr]]-Table2[[#This Row],[Column1]]</f>
        <v>12</v>
      </c>
    </row>
    <row r="72" spans="1:13" x14ac:dyDescent="0.25">
      <c r="A72" s="11">
        <v>71</v>
      </c>
      <c r="B72" s="9" t="s">
        <v>965</v>
      </c>
      <c r="C72" s="9" t="s">
        <v>37</v>
      </c>
      <c r="D72" s="9" t="s">
        <v>112</v>
      </c>
      <c r="E72" s="9" t="s">
        <v>141</v>
      </c>
      <c r="F72" s="9" t="s">
        <v>966</v>
      </c>
      <c r="G72" s="12">
        <v>109</v>
      </c>
      <c r="H72" s="9">
        <v>300</v>
      </c>
      <c r="I72" s="9">
        <v>50</v>
      </c>
      <c r="J72" s="12">
        <v>60</v>
      </c>
      <c r="K72" s="16">
        <v>218.3</v>
      </c>
      <c r="L72" s="9">
        <v>109</v>
      </c>
      <c r="M72" s="9">
        <f>Table2[[#This Row],[Stock as on 1st Apr]]-Table2[[#This Row],[Column1]]</f>
        <v>0</v>
      </c>
    </row>
    <row r="73" spans="1:13" x14ac:dyDescent="0.25">
      <c r="A73" s="11">
        <v>72</v>
      </c>
      <c r="B73" s="9" t="s">
        <v>145</v>
      </c>
      <c r="C73" s="9" t="s">
        <v>37</v>
      </c>
      <c r="D73" s="9" t="s">
        <v>113</v>
      </c>
      <c r="E73" s="9" t="s">
        <v>141</v>
      </c>
      <c r="F73" s="9" t="s">
        <v>1005</v>
      </c>
      <c r="G73" s="12">
        <v>15</v>
      </c>
      <c r="H73" s="9">
        <v>20</v>
      </c>
      <c r="I73" s="9">
        <v>5</v>
      </c>
      <c r="J73" s="12">
        <v>5</v>
      </c>
      <c r="K73" s="16">
        <v>504.15</v>
      </c>
      <c r="L73" s="9">
        <v>15</v>
      </c>
      <c r="M73" s="9">
        <f>Table2[[#This Row],[Stock as on 1st Apr]]-Table2[[#This Row],[Column1]]</f>
        <v>0</v>
      </c>
    </row>
    <row r="74" spans="1:13" x14ac:dyDescent="0.25">
      <c r="A74" s="11">
        <v>73</v>
      </c>
      <c r="B74" s="9" t="s">
        <v>964</v>
      </c>
      <c r="C74" s="9" t="s">
        <v>37</v>
      </c>
      <c r="D74" s="9" t="s">
        <v>114</v>
      </c>
      <c r="E74" s="9" t="s">
        <v>141</v>
      </c>
      <c r="F74" s="9"/>
      <c r="G74" s="12">
        <v>15</v>
      </c>
      <c r="H74" s="9">
        <v>20</v>
      </c>
      <c r="I74" s="9">
        <v>5</v>
      </c>
      <c r="J74" s="12">
        <v>5</v>
      </c>
      <c r="K74" s="16">
        <v>359.9</v>
      </c>
      <c r="L74" s="9">
        <v>15</v>
      </c>
      <c r="M74" s="9">
        <f>Table2[[#This Row],[Stock as on 1st Apr]]-Table2[[#This Row],[Column1]]</f>
        <v>0</v>
      </c>
    </row>
    <row r="75" spans="1:13" x14ac:dyDescent="0.25">
      <c r="A75" s="11">
        <v>74</v>
      </c>
      <c r="B75" s="9" t="s">
        <v>145</v>
      </c>
      <c r="C75" s="9" t="s">
        <v>37</v>
      </c>
      <c r="D75" s="9" t="s">
        <v>115</v>
      </c>
      <c r="E75" s="9" t="s">
        <v>141</v>
      </c>
      <c r="F75" s="9" t="s">
        <v>1007</v>
      </c>
      <c r="G75" s="12">
        <v>21</v>
      </c>
      <c r="H75" s="9">
        <v>20</v>
      </c>
      <c r="I75" s="9">
        <v>5</v>
      </c>
      <c r="J75" s="12">
        <v>5</v>
      </c>
      <c r="K75" s="16">
        <v>732.5</v>
      </c>
      <c r="L75" s="9">
        <v>21</v>
      </c>
      <c r="M75" s="9">
        <f>Table2[[#This Row],[Stock as on 1st Apr]]-Table2[[#This Row],[Column1]]</f>
        <v>0</v>
      </c>
    </row>
    <row r="76" spans="1:13" x14ac:dyDescent="0.25">
      <c r="A76" s="11">
        <v>75</v>
      </c>
      <c r="B76" s="9" t="s">
        <v>151</v>
      </c>
      <c r="C76" s="9" t="s">
        <v>37</v>
      </c>
      <c r="D76" s="9" t="s">
        <v>116</v>
      </c>
      <c r="E76" s="9" t="s">
        <v>141</v>
      </c>
      <c r="F76" s="9" t="s">
        <v>1005</v>
      </c>
      <c r="G76" s="12">
        <v>4130</v>
      </c>
      <c r="H76" s="9">
        <v>5000</v>
      </c>
      <c r="I76" s="9">
        <v>400</v>
      </c>
      <c r="J76" s="12">
        <v>300</v>
      </c>
      <c r="K76" s="16">
        <v>2.83</v>
      </c>
      <c r="L76" s="9">
        <v>4130</v>
      </c>
      <c r="M76" s="9">
        <f>Table2[[#This Row],[Stock as on 1st Apr]]-Table2[[#This Row],[Column1]]</f>
        <v>0</v>
      </c>
    </row>
    <row r="77" spans="1:13" x14ac:dyDescent="0.25">
      <c r="A77" s="11">
        <v>76</v>
      </c>
      <c r="B77" s="9" t="s">
        <v>151</v>
      </c>
      <c r="C77" s="9" t="s">
        <v>37</v>
      </c>
      <c r="D77" s="9" t="s">
        <v>117</v>
      </c>
      <c r="E77" s="9" t="s">
        <v>141</v>
      </c>
      <c r="F77" s="9" t="s">
        <v>1005</v>
      </c>
      <c r="G77" s="12">
        <v>2813</v>
      </c>
      <c r="H77" s="9">
        <v>2000</v>
      </c>
      <c r="I77" s="9">
        <v>200</v>
      </c>
      <c r="J77" s="12">
        <v>100</v>
      </c>
      <c r="K77" s="16">
        <v>1.68</v>
      </c>
      <c r="L77" s="9">
        <v>2813</v>
      </c>
      <c r="M77" s="9">
        <f>Table2[[#This Row],[Stock as on 1st Apr]]-Table2[[#This Row],[Column1]]</f>
        <v>0</v>
      </c>
    </row>
    <row r="78" spans="1:13" x14ac:dyDescent="0.25">
      <c r="A78" s="11">
        <v>77</v>
      </c>
      <c r="B78" s="9" t="s">
        <v>151</v>
      </c>
      <c r="C78" s="9" t="s">
        <v>37</v>
      </c>
      <c r="D78" s="9" t="s">
        <v>118</v>
      </c>
      <c r="E78" s="9" t="s">
        <v>141</v>
      </c>
      <c r="F78" s="9" t="s">
        <v>1005</v>
      </c>
      <c r="G78" s="12">
        <v>42</v>
      </c>
      <c r="H78" s="9">
        <v>50</v>
      </c>
      <c r="I78" s="9">
        <v>40</v>
      </c>
      <c r="J78" s="12">
        <v>10</v>
      </c>
      <c r="K78" s="16">
        <v>51.74</v>
      </c>
      <c r="L78" s="9">
        <v>42</v>
      </c>
      <c r="M78" s="9">
        <f>Table2[[#This Row],[Stock as on 1st Apr]]-Table2[[#This Row],[Column1]]</f>
        <v>0</v>
      </c>
    </row>
    <row r="79" spans="1:13" x14ac:dyDescent="0.25">
      <c r="A79" s="11">
        <v>78</v>
      </c>
      <c r="B79" s="9" t="s">
        <v>151</v>
      </c>
      <c r="C79" s="9" t="s">
        <v>37</v>
      </c>
      <c r="D79" s="9" t="s">
        <v>119</v>
      </c>
      <c r="E79" s="9" t="s">
        <v>141</v>
      </c>
      <c r="F79" s="9" t="s">
        <v>1011</v>
      </c>
      <c r="G79" s="12">
        <v>240</v>
      </c>
      <c r="H79" s="9">
        <v>250</v>
      </c>
      <c r="I79" s="9">
        <v>50</v>
      </c>
      <c r="J79" s="12">
        <v>80</v>
      </c>
      <c r="K79" s="16">
        <v>135.69999999999999</v>
      </c>
      <c r="L79" s="9">
        <v>240</v>
      </c>
      <c r="M79" s="9">
        <f>Table2[[#This Row],[Stock as on 1st Apr]]-Table2[[#This Row],[Column1]]</f>
        <v>0</v>
      </c>
    </row>
    <row r="80" spans="1:13" x14ac:dyDescent="0.25">
      <c r="A80" s="11">
        <v>79</v>
      </c>
      <c r="B80" s="9" t="s">
        <v>145</v>
      </c>
      <c r="C80" s="9" t="s">
        <v>37</v>
      </c>
      <c r="D80" s="9" t="s">
        <v>120</v>
      </c>
      <c r="E80" s="9" t="s">
        <v>141</v>
      </c>
      <c r="F80" s="9" t="s">
        <v>147</v>
      </c>
      <c r="G80" s="12">
        <v>22</v>
      </c>
      <c r="H80" s="9">
        <v>24</v>
      </c>
      <c r="I80" s="9">
        <v>5</v>
      </c>
      <c r="J80" s="12">
        <v>10</v>
      </c>
      <c r="K80" s="16">
        <v>622.47</v>
      </c>
      <c r="L80" s="9">
        <v>22</v>
      </c>
      <c r="M80" s="9">
        <f>Table2[[#This Row],[Stock as on 1st Apr]]-Table2[[#This Row],[Column1]]</f>
        <v>0</v>
      </c>
    </row>
    <row r="81" spans="1:13" x14ac:dyDescent="0.25">
      <c r="A81" s="11">
        <v>80</v>
      </c>
      <c r="B81" s="9" t="s">
        <v>145</v>
      </c>
      <c r="C81" s="9" t="s">
        <v>37</v>
      </c>
      <c r="D81" s="9" t="s">
        <v>121</v>
      </c>
      <c r="E81" s="9" t="s">
        <v>141</v>
      </c>
      <c r="F81" s="9" t="s">
        <v>1005</v>
      </c>
      <c r="G81" s="12">
        <v>8</v>
      </c>
      <c r="H81" s="9">
        <v>100</v>
      </c>
      <c r="I81" s="9">
        <v>10</v>
      </c>
      <c r="J81" s="12">
        <v>10</v>
      </c>
      <c r="K81" s="16">
        <v>135.69999999999999</v>
      </c>
      <c r="L81" s="9">
        <v>8</v>
      </c>
      <c r="M81" s="9">
        <f>Table2[[#This Row],[Stock as on 1st Apr]]-Table2[[#This Row],[Column1]]</f>
        <v>0</v>
      </c>
    </row>
    <row r="82" spans="1:13" x14ac:dyDescent="0.25">
      <c r="A82" s="11">
        <v>81</v>
      </c>
      <c r="B82" s="9" t="s">
        <v>964</v>
      </c>
      <c r="C82" s="9" t="s">
        <v>37</v>
      </c>
      <c r="D82" s="9" t="s">
        <v>122</v>
      </c>
      <c r="E82" s="9" t="s">
        <v>141</v>
      </c>
      <c r="F82" s="9" t="s">
        <v>1005</v>
      </c>
      <c r="G82" s="12">
        <v>7</v>
      </c>
      <c r="H82" s="9">
        <v>24</v>
      </c>
      <c r="I82" s="9">
        <v>5</v>
      </c>
      <c r="J82" s="12">
        <v>2</v>
      </c>
      <c r="K82" s="16">
        <v>37.89</v>
      </c>
      <c r="L82" s="9">
        <v>7</v>
      </c>
      <c r="M82" s="9">
        <f>Table2[[#This Row],[Stock as on 1st Apr]]-Table2[[#This Row],[Column1]]</f>
        <v>0</v>
      </c>
    </row>
    <row r="83" spans="1:13" x14ac:dyDescent="0.25">
      <c r="A83" s="11">
        <v>82</v>
      </c>
      <c r="B83" s="9" t="s">
        <v>145</v>
      </c>
      <c r="C83" s="9" t="s">
        <v>37</v>
      </c>
      <c r="D83" s="9" t="s">
        <v>123</v>
      </c>
      <c r="E83" s="9" t="s">
        <v>141</v>
      </c>
      <c r="F83" s="9" t="s">
        <v>147</v>
      </c>
      <c r="G83" s="12">
        <v>10</v>
      </c>
      <c r="H83" s="9">
        <v>25</v>
      </c>
      <c r="I83" s="9">
        <v>5</v>
      </c>
      <c r="J83" s="12">
        <v>5</v>
      </c>
      <c r="K83" s="16">
        <v>839.4</v>
      </c>
      <c r="L83" s="9">
        <v>10</v>
      </c>
      <c r="M83" s="9">
        <f>Table2[[#This Row],[Stock as on 1st Apr]]-Table2[[#This Row],[Column1]]</f>
        <v>0</v>
      </c>
    </row>
    <row r="84" spans="1:13" x14ac:dyDescent="0.25">
      <c r="A84" s="11">
        <v>83</v>
      </c>
      <c r="B84" s="9" t="s">
        <v>145</v>
      </c>
      <c r="C84" s="9" t="s">
        <v>37</v>
      </c>
      <c r="D84" s="9" t="s">
        <v>124</v>
      </c>
      <c r="E84" s="9" t="s">
        <v>141</v>
      </c>
      <c r="F84" s="9" t="s">
        <v>147</v>
      </c>
      <c r="G84" s="12">
        <v>20</v>
      </c>
      <c r="H84" s="9">
        <v>25</v>
      </c>
      <c r="I84" s="9">
        <v>5</v>
      </c>
      <c r="J84" s="12">
        <v>5</v>
      </c>
      <c r="K84" s="16">
        <v>1130.7</v>
      </c>
      <c r="L84" s="9">
        <v>20</v>
      </c>
      <c r="M84" s="9">
        <f>Table2[[#This Row],[Stock as on 1st Apr]]-Table2[[#This Row],[Column1]]</f>
        <v>0</v>
      </c>
    </row>
    <row r="85" spans="1:13" x14ac:dyDescent="0.25">
      <c r="A85" s="11">
        <v>84</v>
      </c>
      <c r="B85" s="9" t="s">
        <v>145</v>
      </c>
      <c r="C85" s="9" t="s">
        <v>37</v>
      </c>
      <c r="D85" s="9" t="s">
        <v>125</v>
      </c>
      <c r="E85" s="9" t="s">
        <v>141</v>
      </c>
      <c r="F85" s="9" t="s">
        <v>147</v>
      </c>
      <c r="G85" s="12">
        <v>0</v>
      </c>
      <c r="H85" s="9">
        <v>25</v>
      </c>
      <c r="I85" s="9">
        <v>5</v>
      </c>
      <c r="J85" s="12">
        <v>5</v>
      </c>
      <c r="K85" s="16">
        <v>840</v>
      </c>
      <c r="L85" s="9">
        <v>0</v>
      </c>
      <c r="M85" s="9">
        <f>Table2[[#This Row],[Stock as on 1st Apr]]-Table2[[#This Row],[Column1]]</f>
        <v>0</v>
      </c>
    </row>
    <row r="86" spans="1:13" x14ac:dyDescent="0.25">
      <c r="A86" s="11">
        <v>85</v>
      </c>
      <c r="B86" s="9" t="s">
        <v>145</v>
      </c>
      <c r="C86" s="9" t="s">
        <v>37</v>
      </c>
      <c r="D86" s="9" t="s">
        <v>126</v>
      </c>
      <c r="E86" s="9" t="s">
        <v>141</v>
      </c>
      <c r="F86" s="9" t="s">
        <v>147</v>
      </c>
      <c r="G86" s="12">
        <v>22</v>
      </c>
      <c r="H86" s="9">
        <v>50</v>
      </c>
      <c r="I86" s="9">
        <v>5</v>
      </c>
      <c r="J86" s="12">
        <v>5</v>
      </c>
      <c r="K86" s="16">
        <v>812.2</v>
      </c>
      <c r="L86" s="9">
        <v>22</v>
      </c>
      <c r="M86" s="9">
        <f>Table2[[#This Row],[Stock as on 1st Apr]]-Table2[[#This Row],[Column1]]</f>
        <v>0</v>
      </c>
    </row>
    <row r="87" spans="1:13" x14ac:dyDescent="0.25">
      <c r="A87" s="11">
        <v>86</v>
      </c>
      <c r="B87" s="9" t="s">
        <v>151</v>
      </c>
      <c r="C87" s="9" t="s">
        <v>37</v>
      </c>
      <c r="D87" s="9" t="s">
        <v>127</v>
      </c>
      <c r="E87" s="9" t="s">
        <v>141</v>
      </c>
      <c r="F87" s="9" t="s">
        <v>1014</v>
      </c>
      <c r="G87" s="12">
        <v>5460</v>
      </c>
      <c r="H87" s="9">
        <v>15000</v>
      </c>
      <c r="I87" s="9">
        <v>5000</v>
      </c>
      <c r="J87" s="12">
        <v>1250</v>
      </c>
      <c r="K87" s="16">
        <v>12.71</v>
      </c>
      <c r="L87" s="9">
        <v>5460</v>
      </c>
      <c r="M87" s="9">
        <f>Table2[[#This Row],[Stock as on 1st Apr]]-Table2[[#This Row],[Column1]]</f>
        <v>0</v>
      </c>
    </row>
    <row r="88" spans="1:13" x14ac:dyDescent="0.25">
      <c r="A88" s="11">
        <v>87</v>
      </c>
      <c r="B88" s="9" t="s">
        <v>151</v>
      </c>
      <c r="C88" s="9" t="s">
        <v>37</v>
      </c>
      <c r="D88" s="9" t="s">
        <v>128</v>
      </c>
      <c r="E88" s="9" t="s">
        <v>141</v>
      </c>
      <c r="F88" s="9" t="s">
        <v>1011</v>
      </c>
      <c r="G88" s="12">
        <v>1000</v>
      </c>
      <c r="H88" s="9">
        <v>1000</v>
      </c>
      <c r="I88" s="9">
        <v>200</v>
      </c>
      <c r="J88" s="12">
        <v>350</v>
      </c>
      <c r="K88" s="16">
        <v>51.92</v>
      </c>
      <c r="L88" s="9">
        <v>1000</v>
      </c>
      <c r="M88" s="9">
        <f>Table2[[#This Row],[Stock as on 1st Apr]]-Table2[[#This Row],[Column1]]</f>
        <v>0</v>
      </c>
    </row>
    <row r="89" spans="1:13" x14ac:dyDescent="0.25">
      <c r="A89" s="11">
        <v>88</v>
      </c>
      <c r="B89" s="9" t="s">
        <v>964</v>
      </c>
      <c r="C89" s="9" t="s">
        <v>37</v>
      </c>
      <c r="D89" s="9" t="s">
        <v>129</v>
      </c>
      <c r="E89" s="9" t="s">
        <v>141</v>
      </c>
      <c r="F89" s="9"/>
      <c r="G89" s="12">
        <v>0</v>
      </c>
      <c r="H89" s="9">
        <v>10</v>
      </c>
      <c r="I89" s="9">
        <v>5</v>
      </c>
      <c r="J89" s="12">
        <v>5</v>
      </c>
      <c r="K89" s="16">
        <v>365.8</v>
      </c>
      <c r="L89" s="9">
        <v>0</v>
      </c>
      <c r="M89" s="9">
        <f>Table2[[#This Row],[Stock as on 1st Apr]]-Table2[[#This Row],[Column1]]</f>
        <v>0</v>
      </c>
    </row>
    <row r="90" spans="1:13" x14ac:dyDescent="0.25">
      <c r="A90" s="11">
        <v>89</v>
      </c>
      <c r="B90" s="9" t="s">
        <v>146</v>
      </c>
      <c r="C90" s="9" t="s">
        <v>37</v>
      </c>
      <c r="D90" s="9" t="s">
        <v>130</v>
      </c>
      <c r="E90" s="9" t="s">
        <v>141</v>
      </c>
      <c r="F90" s="9" t="s">
        <v>1005</v>
      </c>
      <c r="G90" s="12">
        <v>1976</v>
      </c>
      <c r="H90" s="9">
        <v>2500</v>
      </c>
      <c r="I90" s="9">
        <v>100</v>
      </c>
      <c r="J90" s="12">
        <v>50</v>
      </c>
      <c r="K90" s="16">
        <v>2.96</v>
      </c>
      <c r="L90" s="9">
        <v>1976</v>
      </c>
      <c r="M90" s="9">
        <f>Table2[[#This Row],[Stock as on 1st Apr]]-Table2[[#This Row],[Column1]]</f>
        <v>0</v>
      </c>
    </row>
    <row r="91" spans="1:13" x14ac:dyDescent="0.25">
      <c r="A91" s="11">
        <v>90</v>
      </c>
      <c r="B91" s="9" t="s">
        <v>151</v>
      </c>
      <c r="C91" s="9" t="s">
        <v>37</v>
      </c>
      <c r="D91" s="9" t="s">
        <v>131</v>
      </c>
      <c r="E91" s="9" t="s">
        <v>141</v>
      </c>
      <c r="F91" s="9" t="s">
        <v>1005</v>
      </c>
      <c r="G91" s="12">
        <v>38</v>
      </c>
      <c r="H91" s="9">
        <v>50</v>
      </c>
      <c r="I91" s="9">
        <v>5</v>
      </c>
      <c r="J91" s="12">
        <v>5</v>
      </c>
      <c r="K91" s="16">
        <v>40.619999999999997</v>
      </c>
      <c r="L91" s="9">
        <v>38</v>
      </c>
      <c r="M91" s="9">
        <f>Table2[[#This Row],[Stock as on 1st Apr]]-Table2[[#This Row],[Column1]]</f>
        <v>0</v>
      </c>
    </row>
    <row r="92" spans="1:13" x14ac:dyDescent="0.25">
      <c r="A92" s="11">
        <v>91</v>
      </c>
      <c r="B92" s="9" t="s">
        <v>146</v>
      </c>
      <c r="C92" s="9" t="s">
        <v>37</v>
      </c>
      <c r="D92" s="9" t="s">
        <v>132</v>
      </c>
      <c r="E92" s="9" t="s">
        <v>141</v>
      </c>
      <c r="F92" s="9" t="s">
        <v>1005</v>
      </c>
      <c r="G92" s="12">
        <v>1660</v>
      </c>
      <c r="H92" s="9">
        <v>2500</v>
      </c>
      <c r="I92" s="9">
        <v>5</v>
      </c>
      <c r="J92" s="12">
        <v>5</v>
      </c>
      <c r="K92" s="16">
        <v>4.93</v>
      </c>
      <c r="L92" s="9">
        <v>1660</v>
      </c>
      <c r="M92" s="9">
        <f>Table2[[#This Row],[Stock as on 1st Apr]]-Table2[[#This Row],[Column1]]</f>
        <v>0</v>
      </c>
    </row>
    <row r="93" spans="1:13" x14ac:dyDescent="0.25">
      <c r="A93" s="11">
        <v>92</v>
      </c>
      <c r="B93" s="9" t="s">
        <v>965</v>
      </c>
      <c r="C93" s="9" t="s">
        <v>37</v>
      </c>
      <c r="D93" s="9" t="s">
        <v>133</v>
      </c>
      <c r="E93" s="9" t="s">
        <v>141</v>
      </c>
      <c r="F93" s="9" t="s">
        <v>967</v>
      </c>
      <c r="G93" s="12">
        <v>6837</v>
      </c>
      <c r="H93" s="9">
        <v>5000</v>
      </c>
      <c r="I93" s="9">
        <v>1000</v>
      </c>
      <c r="J93" s="12">
        <v>1500</v>
      </c>
      <c r="K93" s="16">
        <v>9.15</v>
      </c>
      <c r="L93" s="9">
        <v>6501</v>
      </c>
      <c r="M93" s="9">
        <f>Table2[[#This Row],[Stock as on 1st Apr]]-Table2[[#This Row],[Column1]]</f>
        <v>336</v>
      </c>
    </row>
    <row r="94" spans="1:13" x14ac:dyDescent="0.25">
      <c r="A94" s="11">
        <v>93</v>
      </c>
      <c r="B94" s="9" t="s">
        <v>146</v>
      </c>
      <c r="C94" s="9" t="s">
        <v>37</v>
      </c>
      <c r="D94" s="9" t="s">
        <v>134</v>
      </c>
      <c r="E94" s="9" t="s">
        <v>141</v>
      </c>
      <c r="F94" s="9" t="s">
        <v>1006</v>
      </c>
      <c r="G94" s="12">
        <v>1</v>
      </c>
      <c r="H94" s="9">
        <v>10</v>
      </c>
      <c r="I94" s="9">
        <v>1</v>
      </c>
      <c r="J94" s="12">
        <v>1</v>
      </c>
      <c r="K94" s="16">
        <v>4484</v>
      </c>
      <c r="L94" s="9">
        <v>1</v>
      </c>
      <c r="M94" s="9">
        <f>Table2[[#This Row],[Stock as on 1st Apr]]-Table2[[#This Row],[Column1]]</f>
        <v>0</v>
      </c>
    </row>
    <row r="95" spans="1:13" x14ac:dyDescent="0.25">
      <c r="A95" s="11">
        <v>94</v>
      </c>
      <c r="B95" s="9" t="s">
        <v>964</v>
      </c>
      <c r="C95" s="9" t="s">
        <v>37</v>
      </c>
      <c r="D95" s="9" t="s">
        <v>135</v>
      </c>
      <c r="E95" s="9" t="s">
        <v>141</v>
      </c>
      <c r="F95" s="9" t="s">
        <v>1006</v>
      </c>
      <c r="G95" s="12">
        <v>415</v>
      </c>
      <c r="H95" s="9">
        <v>10</v>
      </c>
      <c r="I95" s="9">
        <v>24</v>
      </c>
      <c r="J95" s="12">
        <v>5</v>
      </c>
      <c r="K95" s="16">
        <v>132.69999999999999</v>
      </c>
      <c r="L95" s="9">
        <v>415</v>
      </c>
      <c r="M95" s="9">
        <f>Table2[[#This Row],[Stock as on 1st Apr]]-Table2[[#This Row],[Column1]]</f>
        <v>0</v>
      </c>
    </row>
    <row r="96" spans="1:13" x14ac:dyDescent="0.25">
      <c r="A96" s="11">
        <v>95</v>
      </c>
      <c r="B96" s="9" t="s">
        <v>151</v>
      </c>
      <c r="C96" s="9" t="s">
        <v>37</v>
      </c>
      <c r="D96" s="9" t="s">
        <v>136</v>
      </c>
      <c r="E96" s="9" t="s">
        <v>141</v>
      </c>
      <c r="F96" s="9" t="s">
        <v>1005</v>
      </c>
      <c r="G96" s="12">
        <v>414</v>
      </c>
      <c r="H96" s="9">
        <v>500</v>
      </c>
      <c r="I96" s="9">
        <v>50</v>
      </c>
      <c r="J96" s="12">
        <v>10</v>
      </c>
      <c r="K96" s="16">
        <v>23.71</v>
      </c>
      <c r="L96" s="9">
        <v>414</v>
      </c>
      <c r="M96" s="9">
        <f>Table2[[#This Row],[Stock as on 1st Apr]]-Table2[[#This Row],[Column1]]</f>
        <v>0</v>
      </c>
    </row>
    <row r="97" spans="1:13" x14ac:dyDescent="0.25">
      <c r="A97" s="11">
        <v>96</v>
      </c>
      <c r="B97" s="9" t="s">
        <v>151</v>
      </c>
      <c r="C97" s="9" t="s">
        <v>37</v>
      </c>
      <c r="D97" s="9" t="s">
        <v>137</v>
      </c>
      <c r="E97" s="9" t="s">
        <v>141</v>
      </c>
      <c r="F97" s="9" t="s">
        <v>1005</v>
      </c>
      <c r="G97" s="13">
        <v>256</v>
      </c>
      <c r="H97" s="9">
        <v>500</v>
      </c>
      <c r="I97" s="9">
        <v>50</v>
      </c>
      <c r="J97" s="12">
        <v>10</v>
      </c>
      <c r="K97" s="16">
        <v>32.090000000000003</v>
      </c>
      <c r="L97" s="9">
        <v>256</v>
      </c>
      <c r="M97" s="9">
        <f>Table2[[#This Row],[Stock as on 1st Apr]]-Table2[[#This Row],[Column1]]</f>
        <v>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59E90ED-6397-4F84-A100-0E0C69E197F7}">
  <ds:schemaRefs/>
</ds:datastoreItem>
</file>

<file path=customXml/itemProps2.xml><?xml version="1.0" encoding="utf-8"?>
<ds:datastoreItem xmlns:ds="http://schemas.openxmlformats.org/officeDocument/2006/customXml" ds:itemID="{3B371590-E12F-4B5C-9BEF-BD18706B56BE}">
  <ds:schemaRefs/>
</ds:datastoreItem>
</file>

<file path=customXml/itemProps3.xml><?xml version="1.0" encoding="utf-8"?>
<ds:datastoreItem xmlns:ds="http://schemas.openxmlformats.org/officeDocument/2006/customXml" ds:itemID="{85097607-97C4-41F5-92EB-2580A888E1F2}">
  <ds:schemaRefs/>
</ds:datastoreItem>
</file>

<file path=customXml/itemProps4.xml><?xml version="1.0" encoding="utf-8"?>
<ds:datastoreItem xmlns:ds="http://schemas.openxmlformats.org/officeDocument/2006/customXml" ds:itemID="{7DEDFEF3-11DC-41E9-9AF3-FEBACB7A9144}">
  <ds:schemaRefs/>
</ds:datastoreItem>
</file>

<file path=customXml/itemProps5.xml><?xml version="1.0" encoding="utf-8"?>
<ds:datastoreItem xmlns:ds="http://schemas.openxmlformats.org/officeDocument/2006/customXml" ds:itemID="{FFFE47A7-A7C8-45CF-A91B-9F2E313DA3BE}">
  <ds:schemaRefs/>
</ds:datastoreItem>
</file>

<file path=customXml/itemProps6.xml><?xml version="1.0" encoding="utf-8"?>
<ds:datastoreItem xmlns:ds="http://schemas.openxmlformats.org/officeDocument/2006/customXml" ds:itemID="{7BA6FDC8-1C77-4A69-8214-CBBFF989A717}">
  <ds:schemaRefs/>
</ds:datastoreItem>
</file>

<file path=customXml/itemProps7.xml><?xml version="1.0" encoding="utf-8"?>
<ds:datastoreItem xmlns:ds="http://schemas.openxmlformats.org/officeDocument/2006/customXml" ds:itemID="{B3ABBF10-56AE-46C2-AEAB-33C5D9A02EA7}">
  <ds:schemaRefs/>
</ds:datastoreItem>
</file>

<file path=customXml/itemProps8.xml><?xml version="1.0" encoding="utf-8"?>
<ds:datastoreItem xmlns:ds="http://schemas.openxmlformats.org/officeDocument/2006/customXml" ds:itemID="{B0DFD8C1-7290-4D4A-8B1A-AFFD7EA4BE0C}">
  <ds:schemaRefs/>
</ds:datastoreItem>
</file>

<file path=customXml/itemProps9.xml><?xml version="1.0" encoding="utf-8"?>
<ds:datastoreItem xmlns:ds="http://schemas.openxmlformats.org/officeDocument/2006/customXml" ds:itemID="{DEED150E-F4FC-4F78-87C1-195A1D87118F}">
  <ds:schemaRefs/>
</ds:datastoreItem>
</file>

<file path=customXml/itemProps10.xml><?xml version="1.0" encoding="utf-8"?>
<ds:datastoreItem xmlns:ds="http://schemas.openxmlformats.org/officeDocument/2006/customXml" ds:itemID="{2A21C7A1-F780-4E31-AD40-AAE9EDA837CA}">
  <ds:schemaRefs/>
</ds:datastoreItem>
</file>

<file path=customXml/itemProps11.xml><?xml version="1.0" encoding="utf-8"?>
<ds:datastoreItem xmlns:ds="http://schemas.openxmlformats.org/officeDocument/2006/customXml" ds:itemID="{F85F9AC1-7460-4ECE-B231-03932F46B3E4}">
  <ds:schemaRefs/>
</ds:datastoreItem>
</file>

<file path=customXml/itemProps12.xml><?xml version="1.0" encoding="utf-8"?>
<ds:datastoreItem xmlns:ds="http://schemas.openxmlformats.org/officeDocument/2006/customXml" ds:itemID="{B6387CA8-CC90-4B1B-8A77-47279C7EE454}">
  <ds:schemaRefs/>
</ds:datastoreItem>
</file>

<file path=customXml/itemProps13.xml><?xml version="1.0" encoding="utf-8"?>
<ds:datastoreItem xmlns:ds="http://schemas.openxmlformats.org/officeDocument/2006/customXml" ds:itemID="{2797C849-DF23-4A55-8BF9-ACA62884219B}">
  <ds:schemaRefs/>
</ds:datastoreItem>
</file>

<file path=customXml/itemProps14.xml><?xml version="1.0" encoding="utf-8"?>
<ds:datastoreItem xmlns:ds="http://schemas.openxmlformats.org/officeDocument/2006/customXml" ds:itemID="{C664B8D3-25D8-46B0-93C8-F28A52ED6AF2}">
  <ds:schemaRefs/>
</ds:datastoreItem>
</file>

<file path=customXml/itemProps15.xml><?xml version="1.0" encoding="utf-8"?>
<ds:datastoreItem xmlns:ds="http://schemas.openxmlformats.org/officeDocument/2006/customXml" ds:itemID="{D47656F4-248B-44C6-95C7-3CD72906CD63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2FA06969-8CEA-4533-98B4-7638AE832422}">
  <ds:schemaRefs/>
</ds:datastoreItem>
</file>

<file path=customXml/itemProps17.xml><?xml version="1.0" encoding="utf-8"?>
<ds:datastoreItem xmlns:ds="http://schemas.openxmlformats.org/officeDocument/2006/customXml" ds:itemID="{3A06048C-67DC-4A7C-AB75-54DEE9EE67C3}">
  <ds:schemaRefs/>
</ds:datastoreItem>
</file>

<file path=customXml/itemProps18.xml><?xml version="1.0" encoding="utf-8"?>
<ds:datastoreItem xmlns:ds="http://schemas.openxmlformats.org/officeDocument/2006/customXml" ds:itemID="{E4A1A5AA-EC11-4DCA-850A-2117FC065B40}">
  <ds:schemaRefs/>
</ds:datastoreItem>
</file>

<file path=customXml/itemProps19.xml><?xml version="1.0" encoding="utf-8"?>
<ds:datastoreItem xmlns:ds="http://schemas.openxmlformats.org/officeDocument/2006/customXml" ds:itemID="{B88251CC-35BA-49CE-830B-5E2BA551A6F0}">
  <ds:schemaRefs/>
</ds:datastoreItem>
</file>

<file path=customXml/itemProps20.xml><?xml version="1.0" encoding="utf-8"?>
<ds:datastoreItem xmlns:ds="http://schemas.openxmlformats.org/officeDocument/2006/customXml" ds:itemID="{405A8758-FC77-4626-A616-4EAFE76A37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Stock Munger</vt:lpstr>
      <vt:lpstr>Pending Recoveries</vt:lpstr>
      <vt:lpstr>Issue</vt:lpstr>
      <vt:lpstr>Pending Consumption</vt:lpstr>
      <vt:lpstr>Purchase</vt:lpstr>
      <vt:lpstr>Godown</vt:lpstr>
      <vt:lpstr>Vendor</vt:lpstr>
      <vt:lpstr>Item</vt:lpstr>
      <vt:lpstr>Item!Print_Area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2025-06-04T06:51:04Z</cp:lastPrinted>
  <dcterms:created xsi:type="dcterms:W3CDTF">2025-05-12T07:44:16Z</dcterms:created>
  <dcterms:modified xsi:type="dcterms:W3CDTF">2026-07-11T06:40:57Z</dcterms:modified>
</cp:coreProperties>
</file>